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" sheetId="2" r:id="rId2"/>
    <sheet name="02 - Nové konstrukce" sheetId="3" r:id="rId3"/>
    <sheet name="03.1 - Silnoproud materiál" sheetId="4" r:id="rId4"/>
    <sheet name="03.2 - Silnoproud montáže" sheetId="5" r:id="rId5"/>
    <sheet name="03.3 - Slaboproud materiál" sheetId="6" r:id="rId6"/>
    <sheet name="03.4 - Slaboproud montáže" sheetId="7" r:id="rId7"/>
    <sheet name="03.5 - Rozváděč SRM-2 mat..." sheetId="8" r:id="rId8"/>
    <sheet name="03.6 - Rozváděč SRM-2 mon..." sheetId="9" r:id="rId9"/>
    <sheet name="03.7 - Rozváděč RH-K mate..." sheetId="10" r:id="rId10"/>
    <sheet name="03.8 - Rozváděč RH-K montáže" sheetId="11" r:id="rId11"/>
    <sheet name="03.9 - Rozváděč RACK mate..." sheetId="12" r:id="rId12"/>
    <sheet name="03.10 - Rozváděč RACK mon..." sheetId="13" r:id="rId13"/>
    <sheet name="04 - Rozvody VZT vč. stro..." sheetId="14" r:id="rId14"/>
    <sheet name="05 - Rozvody zdravotně-te..." sheetId="15" r:id="rId15"/>
    <sheet name="06 - Vytápění" sheetId="16" r:id="rId16"/>
    <sheet name="07.1 - Nová kabeláž - mat..." sheetId="17" r:id="rId17"/>
    <sheet name="07.2 - Nová kabeláž - mon..." sheetId="18" r:id="rId18"/>
    <sheet name="07.3 - Rozváděč RH-K - de..." sheetId="19" r:id="rId19"/>
    <sheet name="07.4 - Rozv. RH-K - materiál" sheetId="20" r:id="rId20"/>
    <sheet name="07.5 - Rozv. RH-K - montáže" sheetId="21" r:id="rId21"/>
    <sheet name="07.6 - Rozváděč SRM-2 - d..." sheetId="22" r:id="rId22"/>
    <sheet name="07.7 - Rozváděč SRM-2  - ..." sheetId="23" r:id="rId23"/>
    <sheet name="07.8 - Rozváděč SRM-2 - m..." sheetId="24" r:id="rId24"/>
    <sheet name="07.9 - Propojovací skří  ..." sheetId="25" r:id="rId25"/>
    <sheet name="07.10 - Připojovací skříň..." sheetId="26" r:id="rId26"/>
    <sheet name="07.11 - Výchozí revize el..." sheetId="27" r:id="rId27"/>
    <sheet name="VRN - Vedlejší rozpočtové..." sheetId="28" r:id="rId28"/>
  </sheets>
  <definedNames>
    <definedName name="_xlnm.Print_Area" localSheetId="0">'Rekapitulace stavby'!$D$4:$AO$76,'Rekapitulace stavby'!$C$82:$AQ$124</definedName>
    <definedName name="_xlnm._FilterDatabase" localSheetId="1" hidden="1">'01 - Bourací práce'!$C$128:$K$277</definedName>
    <definedName name="_xlnm.Print_Area" localSheetId="1">'01 - Bourací práce'!$C$4:$J$76,'01 - Bourací práce'!$C$82:$J$110,'01 - Bourací práce'!$C$116:$K$277</definedName>
    <definedName name="_xlnm._FilterDatabase" localSheetId="2" hidden="1">'02 - Nové konstrukce'!$C$136:$K$876</definedName>
    <definedName name="_xlnm.Print_Area" localSheetId="2">'02 - Nové konstrukce'!$C$4:$J$76,'02 - Nové konstrukce'!$C$82:$J$118,'02 - Nové konstrukce'!$C$124:$K$876</definedName>
    <definedName name="_xlnm._FilterDatabase" localSheetId="3" hidden="1">'03.1 - Silnoproud materiál'!$C$120:$K$201</definedName>
    <definedName name="_xlnm.Print_Area" localSheetId="3">'03.1 - Silnoproud materiál'!$C$4:$J$76,'03.1 - Silnoproud materiál'!$C$82:$J$100,'03.1 - Silnoproud materiál'!$C$106:$K$201</definedName>
    <definedName name="_xlnm._FilterDatabase" localSheetId="4" hidden="1">'03.2 - Silnoproud montáže'!$C$120:$K$202</definedName>
    <definedName name="_xlnm.Print_Area" localSheetId="4">'03.2 - Silnoproud montáže'!$C$4:$J$76,'03.2 - Silnoproud montáže'!$C$82:$J$100,'03.2 - Silnoproud montáže'!$C$106:$K$202</definedName>
    <definedName name="_xlnm._FilterDatabase" localSheetId="5" hidden="1">'03.3 - Slaboproud materiál'!$C$120:$K$129</definedName>
    <definedName name="_xlnm.Print_Area" localSheetId="5">'03.3 - Slaboproud materiál'!$C$4:$J$76,'03.3 - Slaboproud materiál'!$C$82:$J$100,'03.3 - Slaboproud materiál'!$C$106:$K$129</definedName>
    <definedName name="_xlnm._FilterDatabase" localSheetId="6" hidden="1">'03.4 - Slaboproud montáže'!$C$120:$K$129</definedName>
    <definedName name="_xlnm.Print_Area" localSheetId="6">'03.4 - Slaboproud montáže'!$C$4:$J$76,'03.4 - Slaboproud montáže'!$C$82:$J$100,'03.4 - Slaboproud montáže'!$C$106:$K$129</definedName>
    <definedName name="_xlnm._FilterDatabase" localSheetId="7" hidden="1">'03.5 - Rozváděč SRM-2 mat...'!$C$122:$K$176</definedName>
    <definedName name="_xlnm.Print_Area" localSheetId="7">'03.5 - Rozváděč SRM-2 mat...'!$C$4:$J$76,'03.5 - Rozváděč SRM-2 mat...'!$C$82:$J$102,'03.5 - Rozváděč SRM-2 mat...'!$C$108:$K$176</definedName>
    <definedName name="_xlnm._FilterDatabase" localSheetId="8" hidden="1">'03.6 - Rozváděč SRM-2 mon...'!$C$122:$K$135</definedName>
    <definedName name="_xlnm.Print_Area" localSheetId="8">'03.6 - Rozváděč SRM-2 mon...'!$C$4:$J$76,'03.6 - Rozváděč SRM-2 mon...'!$C$82:$J$102,'03.6 - Rozváděč SRM-2 mon...'!$C$108:$K$135</definedName>
    <definedName name="_xlnm._FilterDatabase" localSheetId="9" hidden="1">'03.7 - Rozváděč RH-K mate...'!$C$122:$K$183</definedName>
    <definedName name="_xlnm.Print_Area" localSheetId="9">'03.7 - Rozváděč RH-K mate...'!$C$4:$J$76,'03.7 - Rozváděč RH-K mate...'!$C$82:$J$102,'03.7 - Rozváděč RH-K mate...'!$C$108:$K$183</definedName>
    <definedName name="_xlnm._FilterDatabase" localSheetId="10" hidden="1">'03.8 - Rozváděč RH-K montáže'!$C$122:$K$135</definedName>
    <definedName name="_xlnm.Print_Area" localSheetId="10">'03.8 - Rozváděč RH-K montáže'!$C$4:$J$76,'03.8 - Rozváděč RH-K montáže'!$C$82:$J$102,'03.8 - Rozváděč RH-K montáže'!$C$108:$K$135</definedName>
    <definedName name="_xlnm._FilterDatabase" localSheetId="11" hidden="1">'03.9 - Rozváděč RACK mate...'!$C$120:$K$130</definedName>
    <definedName name="_xlnm.Print_Area" localSheetId="11">'03.9 - Rozváděč RACK mate...'!$C$4:$J$76,'03.9 - Rozváděč RACK mate...'!$C$82:$J$100,'03.9 - Rozváděč RACK mate...'!$C$106:$K$130</definedName>
    <definedName name="_xlnm._FilterDatabase" localSheetId="12" hidden="1">'03.10 - Rozváděč RACK mon...'!$C$120:$K$126</definedName>
    <definedName name="_xlnm.Print_Area" localSheetId="12">'03.10 - Rozváděč RACK mon...'!$C$4:$J$76,'03.10 - Rozváděč RACK mon...'!$C$82:$J$100,'03.10 - Rozváděč RACK mon...'!$C$106:$K$126</definedName>
    <definedName name="_xlnm._FilterDatabase" localSheetId="13" hidden="1">'04 - Rozvody VZT vč. stro...'!$C$120:$K$221</definedName>
    <definedName name="_xlnm.Print_Area" localSheetId="13">'04 - Rozvody VZT vč. stro...'!$C$4:$J$76,'04 - Rozvody VZT vč. stro...'!$C$82:$J$102,'04 - Rozvody VZT vč. stro...'!$C$108:$K$221</definedName>
    <definedName name="_xlnm._FilterDatabase" localSheetId="14" hidden="1">'05 - Rozvody zdravotně-te...'!$C$119:$K$169</definedName>
    <definedName name="_xlnm.Print_Area" localSheetId="14">'05 - Rozvody zdravotně-te...'!$C$4:$J$76,'05 - Rozvody zdravotně-te...'!$C$82:$J$101,'05 - Rozvody zdravotně-te...'!$C$107:$K$169</definedName>
    <definedName name="_xlnm._FilterDatabase" localSheetId="15" hidden="1">'06 - Vytápění'!$C$122:$K$169</definedName>
    <definedName name="_xlnm.Print_Area" localSheetId="15">'06 - Vytápění'!$C$4:$J$76,'06 - Vytápění'!$C$82:$J$104,'06 - Vytápění'!$C$110:$K$169</definedName>
    <definedName name="_xlnm._FilterDatabase" localSheetId="16" hidden="1">'07.1 - Nová kabeláž - mat...'!$C$120:$K$135</definedName>
    <definedName name="_xlnm.Print_Area" localSheetId="16">'07.1 - Nová kabeláž - mat...'!$C$4:$J$76,'07.1 - Nová kabeláž - mat...'!$C$82:$J$100,'07.1 - Nová kabeláž - mat...'!$C$106:$K$135</definedName>
    <definedName name="_xlnm._FilterDatabase" localSheetId="17" hidden="1">'07.2 - Nová kabeláž - mon...'!$C$120:$K$136</definedName>
    <definedName name="_xlnm.Print_Area" localSheetId="17">'07.2 - Nová kabeláž - mon...'!$C$4:$J$76,'07.2 - Nová kabeláž - mon...'!$C$82:$J$100,'07.2 - Nová kabeláž - mon...'!$C$106:$K$136</definedName>
    <definedName name="_xlnm._FilterDatabase" localSheetId="18" hidden="1">'07.3 - Rozváděč RH-K - de...'!$C$120:$K$129</definedName>
    <definedName name="_xlnm.Print_Area" localSheetId="18">'07.3 - Rozváděč RH-K - de...'!$C$4:$J$76,'07.3 - Rozváděč RH-K - de...'!$C$82:$J$100,'07.3 - Rozváděč RH-K - de...'!$C$106:$K$129</definedName>
    <definedName name="_xlnm._FilterDatabase" localSheetId="19" hidden="1">'07.4 - Rozv. RH-K - materiál'!$C$122:$K$190</definedName>
    <definedName name="_xlnm.Print_Area" localSheetId="19">'07.4 - Rozv. RH-K - materiál'!$C$4:$J$76,'07.4 - Rozv. RH-K - materiál'!$C$82:$J$102,'07.4 - Rozv. RH-K - materiál'!$C$108:$K$190</definedName>
    <definedName name="_xlnm._FilterDatabase" localSheetId="20" hidden="1">'07.5 - Rozv. RH-K - montáže'!$C$122:$K$190</definedName>
    <definedName name="_xlnm.Print_Area" localSheetId="20">'07.5 - Rozv. RH-K - montáže'!$C$4:$J$76,'07.5 - Rozv. RH-K - montáže'!$C$82:$J$102,'07.5 - Rozv. RH-K - montáže'!$C$108:$K$190</definedName>
    <definedName name="_xlnm._FilterDatabase" localSheetId="21" hidden="1">'07.6 - Rozváděč SRM-2 - d...'!$C$120:$K$124</definedName>
    <definedName name="_xlnm.Print_Area" localSheetId="21">'07.6 - Rozváděč SRM-2 - d...'!$C$4:$J$76,'07.6 - Rozváděč SRM-2 - d...'!$C$82:$J$100,'07.6 - Rozváděč SRM-2 - d...'!$C$106:$K$124</definedName>
    <definedName name="_xlnm._FilterDatabase" localSheetId="22" hidden="1">'07.7 - Rozváděč SRM-2  - ...'!$C$120:$K$126</definedName>
    <definedName name="_xlnm.Print_Area" localSheetId="22">'07.7 - Rozváděč SRM-2  - ...'!$C$4:$J$76,'07.7 - Rozváděč SRM-2  - ...'!$C$82:$J$100,'07.7 - Rozváděč SRM-2  - ...'!$C$106:$K$126</definedName>
    <definedName name="_xlnm._FilterDatabase" localSheetId="23" hidden="1">'07.8 - Rozváděč SRM-2 - m...'!$C$120:$K$130</definedName>
    <definedName name="_xlnm.Print_Area" localSheetId="23">'07.8 - Rozváděč SRM-2 - m...'!$C$4:$J$76,'07.8 - Rozváděč SRM-2 - m...'!$C$82:$J$100,'07.8 - Rozváděč SRM-2 - m...'!$C$106:$K$130</definedName>
    <definedName name="_xlnm._FilterDatabase" localSheetId="24" hidden="1">'07.9 - Propojovací skří  ...'!$C$123:$K$139</definedName>
    <definedName name="_xlnm.Print_Area" localSheetId="24">'07.9 - Propojovací skří  ...'!$C$4:$J$76,'07.9 - Propojovací skří  ...'!$C$82:$J$103,'07.9 - Propojovací skří  ...'!$C$109:$K$139</definedName>
    <definedName name="_xlnm._FilterDatabase" localSheetId="25" hidden="1">'07.10 - Připojovací skříň...'!$C$122:$K$128</definedName>
    <definedName name="_xlnm.Print_Area" localSheetId="25">'07.10 - Připojovací skříň...'!$C$4:$J$76,'07.10 - Připojovací skříň...'!$C$82:$J$102,'07.10 - Připojovací skříň...'!$C$108:$K$128</definedName>
    <definedName name="_xlnm._FilterDatabase" localSheetId="26" hidden="1">'07.11 - Výchozí revize el...'!$C$123:$K$151</definedName>
    <definedName name="_xlnm.Print_Area" localSheetId="26">'07.11 - Výchozí revize el...'!$C$4:$J$76,'07.11 - Výchozí revize el...'!$C$82:$J$103,'07.11 - Výchozí revize el...'!$C$109:$K$151</definedName>
    <definedName name="_xlnm._FilterDatabase" localSheetId="27" hidden="1">'VRN - Vedlejší rozpočtové...'!$C$116:$K$124</definedName>
    <definedName name="_xlnm.Print_Area" localSheetId="27">'VRN - Vedlejší rozpočtové...'!$C$4:$J$76,'VRN - Vedlejší rozpočtové...'!$C$82:$J$98,'VRN - Vedlejší rozpočtové...'!$C$104:$K$124</definedName>
    <definedName name="_xlnm.Print_Titles" localSheetId="0">'Rekapitulace stavby'!$92:$92</definedName>
    <definedName name="_xlnm.Print_Titles" localSheetId="1">'01 - Bourací práce'!$128:$128</definedName>
    <definedName name="_xlnm.Print_Titles" localSheetId="2">'02 - Nové konstrukce'!$136:$136</definedName>
    <definedName name="_xlnm.Print_Titles" localSheetId="3">'03.1 - Silnoproud materiál'!$120:$120</definedName>
    <definedName name="_xlnm.Print_Titles" localSheetId="4">'03.2 - Silnoproud montáže'!$120:$120</definedName>
    <definedName name="_xlnm.Print_Titles" localSheetId="5">'03.3 - Slaboproud materiál'!$120:$120</definedName>
    <definedName name="_xlnm.Print_Titles" localSheetId="6">'03.4 - Slaboproud montáže'!$120:$120</definedName>
    <definedName name="_xlnm.Print_Titles" localSheetId="7">'03.5 - Rozváděč SRM-2 mat...'!$122:$122</definedName>
    <definedName name="_xlnm.Print_Titles" localSheetId="8">'03.6 - Rozváděč SRM-2 mon...'!$122:$122</definedName>
    <definedName name="_xlnm.Print_Titles" localSheetId="9">'03.7 - Rozváděč RH-K mate...'!$122:$122</definedName>
    <definedName name="_xlnm.Print_Titles" localSheetId="10">'03.8 - Rozváděč RH-K montáže'!$122:$122</definedName>
    <definedName name="_xlnm.Print_Titles" localSheetId="11">'03.9 - Rozváděč RACK mate...'!$120:$120</definedName>
    <definedName name="_xlnm.Print_Titles" localSheetId="12">'03.10 - Rozváděč RACK mon...'!$120:$120</definedName>
    <definedName name="_xlnm.Print_Titles" localSheetId="13">'04 - Rozvody VZT vč. stro...'!$120:$120</definedName>
    <definedName name="_xlnm.Print_Titles" localSheetId="14">'05 - Rozvody zdravotně-te...'!$119:$119</definedName>
    <definedName name="_xlnm.Print_Titles" localSheetId="15">'06 - Vytápění'!$122:$122</definedName>
    <definedName name="_xlnm.Print_Titles" localSheetId="16">'07.1 - Nová kabeláž - mat...'!$120:$120</definedName>
    <definedName name="_xlnm.Print_Titles" localSheetId="17">'07.2 - Nová kabeláž - mon...'!$120:$120</definedName>
    <definedName name="_xlnm.Print_Titles" localSheetId="18">'07.3 - Rozváděč RH-K - de...'!$120:$120</definedName>
    <definedName name="_xlnm.Print_Titles" localSheetId="19">'07.4 - Rozv. RH-K - materiál'!$122:$122</definedName>
    <definedName name="_xlnm.Print_Titles" localSheetId="20">'07.5 - Rozv. RH-K - montáže'!$122:$122</definedName>
    <definedName name="_xlnm.Print_Titles" localSheetId="21">'07.6 - Rozváděč SRM-2 - d...'!$120:$120</definedName>
    <definedName name="_xlnm.Print_Titles" localSheetId="22">'07.7 - Rozváděč SRM-2  - ...'!$120:$120</definedName>
    <definedName name="_xlnm.Print_Titles" localSheetId="23">'07.8 - Rozváděč SRM-2 - m...'!$120:$120</definedName>
    <definedName name="_xlnm.Print_Titles" localSheetId="24">'07.9 - Propojovací skří  ...'!$123:$123</definedName>
    <definedName name="_xlnm.Print_Titles" localSheetId="25">'07.10 - Připojovací skříň...'!$122:$122</definedName>
    <definedName name="_xlnm.Print_Titles" localSheetId="26">'07.11 - Výchozí revize el...'!$123:$123</definedName>
    <definedName name="_xlnm.Print_Titles" localSheetId="27">'VRN - Vedlejší rozpočtové...'!$116:$116</definedName>
  </definedNames>
  <calcPr fullCalcOnLoad="1"/>
</workbook>
</file>

<file path=xl/sharedStrings.xml><?xml version="1.0" encoding="utf-8"?>
<sst xmlns="http://schemas.openxmlformats.org/spreadsheetml/2006/main" count="23094" uniqueCount="2194">
  <si>
    <t>Export Komplet</t>
  </si>
  <si>
    <t/>
  </si>
  <si>
    <t>2.0</t>
  </si>
  <si>
    <t>False</t>
  </si>
  <si>
    <t>{f9c44c8d-6072-4ec3-9f76-9f2cdd96960c}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</si>
  <si>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</si>
  <si>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</si>
  <si>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</si>
  <si>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</si>
  <si>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</si>
  <si>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</si>
  <si>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</si>
  <si>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</si>
  <si>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</si>
  <si>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20200040A22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</si>
  <si>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</si>
  <si>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</si>
  <si>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stravovacího provozu oblastní nemocnice Trutnov</t>
  </si>
  <si>
    <t>KSO:</t>
  </si>
  <si>
    <t>CC-CZ:</t>
  </si>
  <si>
    <t>Místo:</t>
  </si>
  <si>
    <t xml:space="preserve"> </t>
  </si>
  <si>
    <t>Datum:</t>
  </si>
  <si>
    <t>30. 5. 2022</t>
  </si>
  <si>
    <t>Zadavatel:</t>
  </si>
  <si>
    <t>IČ:</t>
  </si>
  <si>
    <t>Královéhradecký kraj, Pivovarské nám. 1245/2, HK</t>
  </si>
  <si>
    <t>DIČ:</t>
  </si>
  <si>
    <t>Uchazeč:</t>
  </si>
  <si>
    <t>Vyplň údaj</t>
  </si>
  <si>
    <t>Projektant:</t>
  </si>
  <si>
    <t>ARAGON ELL, Heřmanice 126, Nová Paka</t>
  </si>
  <si>
    <t>True</t>
  </si>
  <si>
    <t>Zpracovatel:</t>
  </si>
  <si>
    <t>Poznámka:</t>
  </si>
  <si>
    <t>Soupis prací je sestaven s využitím položek Cenové soustavy ÚRS. Cenové a technické podmínky soustavy ÚRS, které nejsou součástí soupisu prací, jsou neomezeně dálkově k dispozici na www.cs-urs.cz. Položky soupisu prací, které nemají ve sloupci "Cenová soustava" uveden žádný údaj, nepochází s Cenové soustavy ÚRS. 
Dodávka akce se předpokládá včetně kompletní montáže, dopravy, vnitrostaveništní manipulace, veškerého souvisejícího doplňkového, podružného a montážního materiálu tak, aby celé zařízení bylo funkční a splňovalo všechny předpisy, které se na ně vztahují.
Při zpracování nabídky je nutné vycházet ze všech částí dokumentace (textové i grafické části, všech schémat a specifikace materiálu).
Povinností dodavatele je překontrolovat specifikaci materiálu a případný chybějící materiál nebo výkony doplnit a ocenit.
Součástí ceny musí být veškeré náklady, aby cena byla konečná a zahrnovala celou dodávku a montáž akce.
Všechny použité výrobky musí mít osvědčení o schválení k provozu v České republice.
V průběhu provádění prací budou respektovány všechny příslušné platné předpisy a požadavky BOZP. Náklady vyplývající z jejich dodržení jsou součástí jednotkové ceny a nebudou zvlášť hrazeny.
Veškeré práce budou provedeny úhledně, řádně a kvalitně řemeslným způsobem.
Zařízení bude uvedeno do provozu až po provedení všech výchozích zkouškách (revizích) el. instalace a pod. O provedených zkouškách budou vystaveny protokoly.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</si>
  <si>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</si>
  <si>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</si>
  <si>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</si>
  <si>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</si>
  <si>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</si>
  <si>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</si>
  <si>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</si>
  <si>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</si>
  <si>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</si>
  <si>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</si>
  <si>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</si>
  <si>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</si>
  <si>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</si>
  <si>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</si>
  <si>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</si>
  <si>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</si>
  <si>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</si>
  <si>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</si>
  <si>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</si>
  <si>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</si>
  <si>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</si>
  <si>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</si>
  <si>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</si>
  <si>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</si>
  <si>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</si>
  <si>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</si>
  <si>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</si>
  <si>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</si>
  <si>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</si>
  <si>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</si>
  <si>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</si>
  <si>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</si>
  <si>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</si>
  <si>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</si>
  <si>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</si>
  <si>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</si>
  <si>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</si>
  <si>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</si>
  <si>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</si>
  <si>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</si>
  <si>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</si>
  <si>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</si>
  <si>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</si>
  <si>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</si>
  <si>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</si>
  <si>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</si>
  <si>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práce</t>
  </si>
  <si>
    <t>STA</t>
  </si>
  <si>
    <t>1</t>
  </si>
  <si>
    <t>{88c49ff9-f48f-4a44-9853-964cc5fe0331}</t>
  </si>
  <si>
    <t>2</t>
  </si>
  <si>
    <t>02</t>
  </si>
  <si>
    <t>Nové konstrukce</t>
  </si>
  <si>
    <t>{7c43326b-bed6-4efd-9334-c7b12f0bb0fd}</t>
  </si>
  <si>
    <t>03</t>
  </si>
  <si>
    <t>Rozvody elektroinstalace</t>
  </si>
  <si>
    <t>{5c912c6b-c884-4321-90b1-ea0eb2769e55}</t>
  </si>
  <si>
    <t>03.1</t>
  </si>
  <si>
    <t>Silnoproud materiál</t>
  </si>
  <si>
    <t>Soupis</t>
  </si>
  <si>
    <t>{af44039c-1491-4f74-aa29-e31242869f87}</t>
  </si>
  <si>
    <t>03.2</t>
  </si>
  <si>
    <t>Silnoproud montáže</t>
  </si>
  <si>
    <t>{a0973300-4946-43e4-8340-c1c66e4f961b}</t>
  </si>
  <si>
    <t>03.3</t>
  </si>
  <si>
    <t>Slaboproud materiál</t>
  </si>
  <si>
    <t>{f32395f2-1785-4d6c-ae41-973a081943e9}</t>
  </si>
  <si>
    <t>03.4</t>
  </si>
  <si>
    <t>Slaboproud montáže</t>
  </si>
  <si>
    <t>{e970c924-9d47-44a6-8ca1-adb98f42649e}</t>
  </si>
  <si>
    <t>03.5</t>
  </si>
  <si>
    <t>Rozváděč SRM-2 materiál</t>
  </si>
  <si>
    <t>{45e4f162-806e-4741-95a9-bfe5f01f2799}</t>
  </si>
  <si>
    <t>03.6</t>
  </si>
  <si>
    <t>Rozváděč SRM-2 montáže</t>
  </si>
  <si>
    <t>{84f76892-8079-4ea2-8a53-c95d58b6c6e3}</t>
  </si>
  <si>
    <t>03.7</t>
  </si>
  <si>
    <t>Rozváděč RH-K materiál</t>
  </si>
  <si>
    <t>{556970af-e195-4268-ae0c-d8bc0ab158ab}</t>
  </si>
  <si>
    <t>03.8</t>
  </si>
  <si>
    <t>Rozváděč RH-K montáže</t>
  </si>
  <si>
    <t>{a0110af1-33e3-4d92-bb50-15fed41892a3}</t>
  </si>
  <si>
    <t>03.9</t>
  </si>
  <si>
    <t>Rozváděč RACK materiál</t>
  </si>
  <si>
    <t>{9cc342a8-e9f1-49a3-bb8f-e8f5849b40ef}</t>
  </si>
  <si>
    <t>03.10</t>
  </si>
  <si>
    <t>Rozváděč RACK montáže</t>
  </si>
  <si>
    <t>{50e61bcf-29b7-4245-b9d3-7fa74a2b28e2}</t>
  </si>
  <si>
    <t>04</t>
  </si>
  <si>
    <t>Rozvody VZT vč. strojovny</t>
  </si>
  <si>
    <t>{e309e459-7bd8-4b16-9ac4-49a49a0eb6eb}</t>
  </si>
  <si>
    <t>05</t>
  </si>
  <si>
    <t>Rozvody zdravotně-technických instalací</t>
  </si>
  <si>
    <t>{e272b4fa-ceb4-4de2-8939-b8adac997a10}</t>
  </si>
  <si>
    <t>06</t>
  </si>
  <si>
    <t>Vytápění</t>
  </si>
  <si>
    <t>{f1bd6cdd-0bd5-4201-914f-d4fc55c9af75}</t>
  </si>
  <si>
    <t>07</t>
  </si>
  <si>
    <t>Rekonstrukce připojení objektu</t>
  </si>
  <si>
    <t>{99eaa005-c50a-4843-9e95-f7891e07937a}</t>
  </si>
  <si>
    <t>07.1</t>
  </si>
  <si>
    <t>Nová kabeláž - materiál</t>
  </si>
  <si>
    <t>{53708c07-0b1b-4605-8e8c-08c000cf2498}</t>
  </si>
  <si>
    <t>07.2</t>
  </si>
  <si>
    <t>Nová kabeláž - montáže</t>
  </si>
  <si>
    <t>{65a770e5-b51c-44dd-93c6-433f16ea40c5}</t>
  </si>
  <si>
    <t>07.3</t>
  </si>
  <si>
    <t>Rozváděč RH-K - demontáže</t>
  </si>
  <si>
    <t>{787c13a7-5197-4d7a-b295-b3923f2aaf59}</t>
  </si>
  <si>
    <t>07.4</t>
  </si>
  <si>
    <t>Rozv. RH-K - materiál</t>
  </si>
  <si>
    <t>{47a630a4-d73e-4b11-8578-1bae7d3f278e}</t>
  </si>
  <si>
    <t>07.5</t>
  </si>
  <si>
    <t>Rozv. RH-K - montáže</t>
  </si>
  <si>
    <t>{0f8cb692-49fb-4908-8553-2d0016f488bd}</t>
  </si>
  <si>
    <t>07.6</t>
  </si>
  <si>
    <t>Rozváděč SRM-2 - demontáže</t>
  </si>
  <si>
    <t>{712ec1a3-d830-40ca-ae98-1bef17ab2163}</t>
  </si>
  <si>
    <t>07.7</t>
  </si>
  <si>
    <t>Rozváděč SRM-2  - materiál</t>
  </si>
  <si>
    <t>{3dce0fa5-68b0-4978-a205-e0edaf303993}</t>
  </si>
  <si>
    <t>07.8</t>
  </si>
  <si>
    <t>Rozváděč SRM-2 - montáže</t>
  </si>
  <si>
    <t>{60fdc3e1-bad4-48d9-8e01-12fbcaf93514}</t>
  </si>
  <si>
    <t>07.9</t>
  </si>
  <si>
    <t>Propojovací skří  - montáže</t>
  </si>
  <si>
    <t>{937e1eb4-5325-4823-a37f-b440d651c2cb}</t>
  </si>
  <si>
    <t>07.10</t>
  </si>
  <si>
    <t>Připojovací skříň - materiál</t>
  </si>
  <si>
    <t>{84097685-8fbc-4a0b-91dc-7639c517a913}</t>
  </si>
  <si>
    <t>07.11</t>
  </si>
  <si>
    <t>Výchozí revize elektroinstalace</t>
  </si>
  <si>
    <t>{09ed2e71-6165-46dd-bea6-5684f41b823b}</t>
  </si>
  <si>
    <t>VRN</t>
  </si>
  <si>
    <t>Vedlejší rozpočtové náklady</t>
  </si>
  <si>
    <t>{4a6ec18c-0899-42dd-b09c-cdeaac48e0f8}</t>
  </si>
  <si>
    <t>KRYCÍ LIST SOUPISU PRACÍ</t>
  </si>
  <si>
    <t>Objekt:</t>
  </si>
  <si>
    <t>01 -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</si>
  <si>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</si>
  <si>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</si>
  <si>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</si>
  <si>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</si>
  <si>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</si>
  <si>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</si>
  <si>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</si>
  <si>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</si>
  <si>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</si>
  <si>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</si>
  <si>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</si>
  <si>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</si>
  <si>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</si>
  <si>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</si>
  <si>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</si>
  <si>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</si>
  <si>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</si>
  <si>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</si>
  <si>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</si>
  <si>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</si>
  <si>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</si>
  <si>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</si>
  <si>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</si>
  <si>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</si>
  <si>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</si>
  <si>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</si>
  <si>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</si>
  <si>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</si>
  <si>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</si>
  <si>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</si>
  <si>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</si>
  <si>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</si>
  <si>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</si>
  <si>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</si>
  <si>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</si>
  <si>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</si>
  <si>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</si>
  <si>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619991011</t>
  </si>
  <si>
    <t>Obalení konstrukcí a prvků fólií přilepenou lepící páskou</t>
  </si>
  <si>
    <t>m2</t>
  </si>
  <si>
    <t>CS ÚRS 2022 01</t>
  </si>
  <si>
    <t>4</t>
  </si>
  <si>
    <t>VV</t>
  </si>
  <si>
    <t>250" zajištění stávajícího vybavení před poškozením</t>
  </si>
  <si>
    <t>Součet</t>
  </si>
  <si>
    <t>619R1</t>
  </si>
  <si>
    <t>Demontáž ochranných nerezových lišt</t>
  </si>
  <si>
    <t>soubor</t>
  </si>
  <si>
    <t>CS vlastní</t>
  </si>
  <si>
    <t>9</t>
  </si>
  <si>
    <t>Ostatní konstrukce a práce-bourání</t>
  </si>
  <si>
    <t>3</t>
  </si>
  <si>
    <t>962031136</t>
  </si>
  <si>
    <t>Bourání příček z tvárnic nebo příčkovek tl do 150 mm</t>
  </si>
  <si>
    <t>dle popisu v TZ a PD v.č. A 01 - 10</t>
  </si>
  <si>
    <t>3,025*3,8</t>
  </si>
  <si>
    <t>2,65*3,8</t>
  </si>
  <si>
    <t>3,2*1,9</t>
  </si>
  <si>
    <t>3,4*3,8</t>
  </si>
  <si>
    <t>5,7*3,8</t>
  </si>
  <si>
    <t>3,8*1,4</t>
  </si>
  <si>
    <t>3*3,8</t>
  </si>
  <si>
    <t>1,6*2</t>
  </si>
  <si>
    <t>0,4*3,8</t>
  </si>
  <si>
    <t>2,5*3,8</t>
  </si>
  <si>
    <t>1,15*3,8</t>
  </si>
  <si>
    <t>1,5*2</t>
  </si>
  <si>
    <t>0,7*3,8</t>
  </si>
  <si>
    <t>962032230</t>
  </si>
  <si>
    <t>Bourání zdiva z cihel pálených nebo vápenopískových na MV nebo MVC do 1 m3</t>
  </si>
  <si>
    <t>m3</t>
  </si>
  <si>
    <t>8</t>
  </si>
  <si>
    <t>dle popisu v PD a v.č. A 01 - 10</t>
  </si>
  <si>
    <t>rozšíření otvoru tl. 300 mm</t>
  </si>
  <si>
    <t>0,15*2*2</t>
  </si>
  <si>
    <t>5</t>
  </si>
  <si>
    <t>965042241</t>
  </si>
  <si>
    <t>Bourání podkladů pod dlažby nebo mazanin betonových nebo z litého asfaltu tl přes 100 mm pl přes 4 m2</t>
  </si>
  <si>
    <t>10</t>
  </si>
  <si>
    <t>18,375*5,7*5*0,15</t>
  </si>
  <si>
    <t>odpočet kancelář vedoucí, kancelář dietní a výtahy</t>
  </si>
  <si>
    <t>-5,95*3,3*0,15</t>
  </si>
  <si>
    <t>-5,95*2,275*0,15</t>
  </si>
  <si>
    <t>-2,275*2,2*0,15</t>
  </si>
  <si>
    <t>-1,8*4,5*0,15</t>
  </si>
  <si>
    <t>965081213</t>
  </si>
  <si>
    <t>Bourání podlah z dlaždic keramických nebo xylolitových tl do 10 mm plochy přes 1 m2</t>
  </si>
  <si>
    <t>12</t>
  </si>
  <si>
    <t>18,375*5,7*5</t>
  </si>
  <si>
    <t>-5,95*3,3</t>
  </si>
  <si>
    <t>-5,95*2,275</t>
  </si>
  <si>
    <t>-2,275*2,2</t>
  </si>
  <si>
    <t>-1,8*4,5</t>
  </si>
  <si>
    <t>7</t>
  </si>
  <si>
    <t>968082015</t>
  </si>
  <si>
    <t>Vybourání plastových rámů oken včetně křídel plochy do 1 m2</t>
  </si>
  <si>
    <t>14</t>
  </si>
  <si>
    <t>dle popisu v PD  - strojovna VZT</t>
  </si>
  <si>
    <t>1,5*2,1*2</t>
  </si>
  <si>
    <t>968072455</t>
  </si>
  <si>
    <t>Vybourání kovových dveřních zárubní pl do 2 m2</t>
  </si>
  <si>
    <t>16</t>
  </si>
  <si>
    <t>0,8*1,97</t>
  </si>
  <si>
    <t>0,8*1,97*2</t>
  </si>
  <si>
    <t>978013191</t>
  </si>
  <si>
    <t>Otlučení (osekání) vnitřní vápenné nebo vápenocementové omítky stěn v rozsahu přes 50 do 100 %</t>
  </si>
  <si>
    <t>18</t>
  </si>
  <si>
    <t>dle popisu v TZ a PD v.č. D.1.1.3.1 - 9</t>
  </si>
  <si>
    <t>4,785*2*2,1</t>
  </si>
  <si>
    <t>17,7*2*2,1</t>
  </si>
  <si>
    <t>5,7*2*2,1</t>
  </si>
  <si>
    <t>3,4*2*2,1</t>
  </si>
  <si>
    <t>3,2*2*2,1</t>
  </si>
  <si>
    <t>2,9*2*2,1</t>
  </si>
  <si>
    <t>3*2*2,1</t>
  </si>
  <si>
    <t>2,875*2*2,1</t>
  </si>
  <si>
    <t>11,83*2*2,1</t>
  </si>
  <si>
    <t>9,7*2*2,1</t>
  </si>
  <si>
    <t>2,5*2*2,1</t>
  </si>
  <si>
    <t>1,15*2,1*2</t>
  </si>
  <si>
    <t>997</t>
  </si>
  <si>
    <t>Přesun sutě</t>
  </si>
  <si>
    <t>997013114</t>
  </si>
  <si>
    <t>Vnitrostaveništní doprava suti a vybouraných hmot pro budovy v přes 12 do 15 m s použitím mechanizace</t>
  </si>
  <si>
    <t>t</t>
  </si>
  <si>
    <t>20</t>
  </si>
  <si>
    <t>11</t>
  </si>
  <si>
    <t>997013501</t>
  </si>
  <si>
    <t>Odvoz suti a vybouraných hmot na skládku nebo meziskládku do 1 km se složením</t>
  </si>
  <si>
    <t>22</t>
  </si>
  <si>
    <t>997013509</t>
  </si>
  <si>
    <t>Příplatek k odvozu suti a vybouraných hmot na skládku ZKD 1 km přes 1 km</t>
  </si>
  <si>
    <t>24</t>
  </si>
  <si>
    <t>267,334*10 "Přepočtené koeficientem množství</t>
  </si>
  <si>
    <t>13</t>
  </si>
  <si>
    <t>997013631</t>
  </si>
  <si>
    <t>Poplatek za uložení na skládce (skládkovné) stavebního odpadu směsného kód odpadu 17 09 04</t>
  </si>
  <si>
    <t>26</t>
  </si>
  <si>
    <t>PSV</t>
  </si>
  <si>
    <t>Práce a dodávky PSV</t>
  </si>
  <si>
    <t>711</t>
  </si>
  <si>
    <t>Izolace proti vodě, vlhkosti a plynům</t>
  </si>
  <si>
    <t>711131811</t>
  </si>
  <si>
    <t>Odstranění izolace proti zemní vlhkosti vodorovné</t>
  </si>
  <si>
    <t>28</t>
  </si>
  <si>
    <t>725</t>
  </si>
  <si>
    <t>Zdravotechnika - zařizovací předměty</t>
  </si>
  <si>
    <t>725R1</t>
  </si>
  <si>
    <t>Demontáž zařizovacích předmětů</t>
  </si>
  <si>
    <t>30</t>
  </si>
  <si>
    <t>766</t>
  </si>
  <si>
    <t>Konstrukce truhlářské</t>
  </si>
  <si>
    <t>766691914</t>
  </si>
  <si>
    <t>Vyvěšení nebo zavěšení dřevěných křídel dveří pl do 2 m2</t>
  </si>
  <si>
    <t>kus</t>
  </si>
  <si>
    <t>32</t>
  </si>
  <si>
    <t xml:space="preserve">dle popisu v PD </t>
  </si>
  <si>
    <t>771</t>
  </si>
  <si>
    <t>Podlahy z dlaždic</t>
  </si>
  <si>
    <t>17</t>
  </si>
  <si>
    <t>771571810</t>
  </si>
  <si>
    <t>Demontáž podlah z dlaždic keramických kladených do malty</t>
  </si>
  <si>
    <t>34</t>
  </si>
  <si>
    <t>477,412</t>
  </si>
  <si>
    <t>-3,82*2</t>
  </si>
  <si>
    <t>776</t>
  </si>
  <si>
    <t>Podlahy povlakové</t>
  </si>
  <si>
    <t>776201812</t>
  </si>
  <si>
    <t>Demontáž lepených povlakových podlah s podložkou ručně</t>
  </si>
  <si>
    <t>36</t>
  </si>
  <si>
    <t>dle popisu v PD</t>
  </si>
  <si>
    <t>3,82*2"kancelář šéfkuchaře</t>
  </si>
  <si>
    <t>781</t>
  </si>
  <si>
    <t>Dokončovací práce - obklady</t>
  </si>
  <si>
    <t>19</t>
  </si>
  <si>
    <t>781473810</t>
  </si>
  <si>
    <t>Demontáž obkladů z obkladaček keramických lepených</t>
  </si>
  <si>
    <t>38</t>
  </si>
  <si>
    <t>784</t>
  </si>
  <si>
    <t>Dokončovací práce - malby a tapety</t>
  </si>
  <si>
    <t>784121001</t>
  </si>
  <si>
    <t>Oškrabání malby v mísnostech v do 3,80 m</t>
  </si>
  <si>
    <t>40</t>
  </si>
  <si>
    <t>dle popisu v PD a TZ</t>
  </si>
  <si>
    <t>(3,025+3,025+2,525+2,525)*3,6</t>
  </si>
  <si>
    <t>(5,95+5,95+3,3+3,3)*3,6</t>
  </si>
  <si>
    <t>5,95*3,6*2</t>
  </si>
  <si>
    <t>5,7*2*3,6</t>
  </si>
  <si>
    <t>11,7*2*3,6</t>
  </si>
  <si>
    <t>1,8*2*3,6</t>
  </si>
  <si>
    <t>HZS</t>
  </si>
  <si>
    <t>Hodinové zúčtovací sazby</t>
  </si>
  <si>
    <t>HZS1291</t>
  </si>
  <si>
    <t>Hodinová zúčtovací sazba pomocný stavební dělník</t>
  </si>
  <si>
    <t>hod</t>
  </si>
  <si>
    <t>262144</t>
  </si>
  <si>
    <t>42</t>
  </si>
  <si>
    <t>vyklizení prostoru a likvidace nepoužívaných objektů</t>
  </si>
  <si>
    <t>65</t>
  </si>
  <si>
    <t>02 - Nové konstrukce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</si>
  <si>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</si>
  <si>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</si>
  <si>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</si>
  <si>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998 - Přesun hmot</t>
  </si>
  <si>
    <t xml:space="preserve">    713 - Izolace tepelné</t>
  </si>
  <si>
    <t xml:space="preserve">    721 - Zdravotechnika </t>
  </si>
  <si>
    <t xml:space="preserve">    722 - Zdravotechnika - vnitřní vodovod</t>
  </si>
  <si>
    <t xml:space="preserve">    727 - Zdravotechnika - požární ochrana</t>
  </si>
  <si>
    <t xml:space="preserve">    763 - Konstrukce suché výstavby</t>
  </si>
  <si>
    <t xml:space="preserve">    764 - Konstrukce klempířské</t>
  </si>
  <si>
    <t xml:space="preserve">    783 - Dokončovací práce - nátěry</t>
  </si>
  <si>
    <t>Svislé a kompletní konstrukce</t>
  </si>
  <si>
    <t>310231055</t>
  </si>
  <si>
    <t>Zazdívka otvorů ve zdivu nadzákladovém pl přes 1 do 4 m2 cihlami děrovanými přes P10 do P15 tl 300 mm</t>
  </si>
  <si>
    <t>dle popisu v PD a TZ v.č. D.1.1.3.1. - 9</t>
  </si>
  <si>
    <t>1,55*2,85</t>
  </si>
  <si>
    <t>1,3*3,8</t>
  </si>
  <si>
    <t>1,05*2,1</t>
  </si>
  <si>
    <t>1,1*3,8</t>
  </si>
  <si>
    <t>0,8*2</t>
  </si>
  <si>
    <t>1,575*2,1</t>
  </si>
  <si>
    <t>317142432</t>
  </si>
  <si>
    <t>Překlad nenosný pórobetonový š 125 mm v do 250 mm na tenkovrstvou maltu dl přes 1000 do 1250 mm</t>
  </si>
  <si>
    <t>317142434</t>
  </si>
  <si>
    <t>Překlad nenosný pórobetonový š 125 mm v do 250 mm na tenkovrstvou maltu dl přes 1250 do 1500 mm</t>
  </si>
  <si>
    <t>317142436</t>
  </si>
  <si>
    <t>Překlad nenosný pórobetonový š 125 mm v do 250 mm na tenkovrstvou maltu dl přes 1500 do 2000 mm</t>
  </si>
  <si>
    <t>317142438</t>
  </si>
  <si>
    <t>Překlad nenosný pórobetonový š 125 mm v do 250 mm na tenkovrstvou maltu dl přes 2000 do 2500 mm</t>
  </si>
  <si>
    <t>317941123</t>
  </si>
  <si>
    <t>Osazování ocelových válcovaných nosníků na zdivu I, IE, U, UE nebo L přes č. 14 do č. 22 nebo výšky do 220 mm</t>
  </si>
  <si>
    <t>4*6*30,4/1000</t>
  </si>
  <si>
    <t>12*0,95*18,8/1000</t>
  </si>
  <si>
    <t>M</t>
  </si>
  <si>
    <t>13010916</t>
  </si>
  <si>
    <t>ocel profilová jakost S235JR (11 375) průřez UE 160</t>
  </si>
  <si>
    <t>P</t>
  </si>
  <si>
    <t>Poznámka k položce:
Poznámka k položce: Hmotnost: 14,20 kg/m</t>
  </si>
  <si>
    <t>13010956</t>
  </si>
  <si>
    <t>ocel profilová jakost S235JR (11 375) průřez HEA 160</t>
  </si>
  <si>
    <t>Poznámka k položce:
Poznámka k položce: Hmotnost: 31,20 kg/m</t>
  </si>
  <si>
    <t>317941125</t>
  </si>
  <si>
    <t>Osazování ocelových válcovaných nosníků na zdivu I, IE, U, UE nebo L č 24 a vyšší nebo výšky přes 220 mm</t>
  </si>
  <si>
    <t>2,8*26,3/1000</t>
  </si>
  <si>
    <t>3*1,9*26,3/1000</t>
  </si>
  <si>
    <t>13010752</t>
  </si>
  <si>
    <t>ocel profilová jakost S235JR (11 375) průřez IPE 200</t>
  </si>
  <si>
    <t>Poznámka k položce:
Poznámka k položce: Hmotnost: 23,00 kg/m</t>
  </si>
  <si>
    <t>340271031</t>
  </si>
  <si>
    <t>Zazdívka otvorů v příčkách nebo stěnách pl přes 0,25 do 1 m2 tvárnicemi pórobetonovými tl 125 mm</t>
  </si>
  <si>
    <t>dle popisu v PD a TZ v.č. D.1.1.3.1.- 9</t>
  </si>
  <si>
    <t>0,5*2,1</t>
  </si>
  <si>
    <t>zazdívka NIKY</t>
  </si>
  <si>
    <t>1,5*3,8*2</t>
  </si>
  <si>
    <t>-1,5*2,1</t>
  </si>
  <si>
    <t>342272235</t>
  </si>
  <si>
    <t>Příčka z pórobetonových hladkých tvárnic na tenkovrstvou maltu tl 125 mm</t>
  </si>
  <si>
    <t>(4,785+3,55+4,225+2+5,7+5,7+5,7)*3,8</t>
  </si>
  <si>
    <t>2,1*1,2</t>
  </si>
  <si>
    <t>Mezisoučet</t>
  </si>
  <si>
    <t>-2,4*2,1</t>
  </si>
  <si>
    <t>-1*2,1*2</t>
  </si>
  <si>
    <t>-1,1*2,1</t>
  </si>
  <si>
    <t>-1,2*2,1</t>
  </si>
  <si>
    <t>-0,8*1,97</t>
  </si>
  <si>
    <t>342291121</t>
  </si>
  <si>
    <t>Ukotvení příček k cihelným konstrukcím plochými kotvami</t>
  </si>
  <si>
    <t>m</t>
  </si>
  <si>
    <t>2,1*1</t>
  </si>
  <si>
    <t>3,8*11</t>
  </si>
  <si>
    <t>346R1</t>
  </si>
  <si>
    <t>Provedení prosupů v nosných stěnách</t>
  </si>
  <si>
    <t xml:space="preserve">dle popisu v TZ a PD </t>
  </si>
  <si>
    <t>33</t>
  </si>
  <si>
    <t>346R2</t>
  </si>
  <si>
    <t>Provedení prosupu ve střeše - kompletní provedení vč. přesunu hmot a stavebních přípomocí</t>
  </si>
  <si>
    <t>346R3</t>
  </si>
  <si>
    <t>Provedení prostoru pro technologii šokeru - kompletní provedení vč. přesunu hmot a stavebních přípomocí</t>
  </si>
  <si>
    <t>346R4</t>
  </si>
  <si>
    <t>Provedení výfuku VZT jednotek na střechu  - kompletní provedení vč. přesunu hmot a stavebních přípomocí</t>
  </si>
  <si>
    <t>Poznámka k položce:
Poznámka k položce: úprava a oplechování prostoru VZT ke stávající mPVC fólii</t>
  </si>
  <si>
    <t>Vodorovné konstrukce</t>
  </si>
  <si>
    <t>413232221</t>
  </si>
  <si>
    <t>Zazdívka zhlaví válcovaných nosníků v přes 150 do 300 mm</t>
  </si>
  <si>
    <t>612142001</t>
  </si>
  <si>
    <t>Potažení vnitřních stěn sklovláknitým pletivem vtlačeným do tenkovrstvé hmoty</t>
  </si>
  <si>
    <t>dle popisu v TZ</t>
  </si>
  <si>
    <t>5,7*2*3,8</t>
  </si>
  <si>
    <t>-2,4*2,1*2</t>
  </si>
  <si>
    <t>-1*2,1*2*2</t>
  </si>
  <si>
    <t>-1,1*2,1*2</t>
  </si>
  <si>
    <t>4,1*2*3,8</t>
  </si>
  <si>
    <t>-1,2*2,1*2</t>
  </si>
  <si>
    <t>-0,8*1,97*2</t>
  </si>
  <si>
    <t>1,2*3,8*2</t>
  </si>
  <si>
    <t>612323111</t>
  </si>
  <si>
    <t>Vápenocementová omítka hladkých vnitřních stěn tloušťky do 5 mm nanášená ručně</t>
  </si>
  <si>
    <t>úprava omítky pod obklad</t>
  </si>
  <si>
    <t>5,7*2,1*2</t>
  </si>
  <si>
    <t>2,899*2,1</t>
  </si>
  <si>
    <t>2,875*2,1</t>
  </si>
  <si>
    <t>-1,55*2,85*2*2</t>
  </si>
  <si>
    <t>-1,5*2</t>
  </si>
  <si>
    <t>-1,85*2*2</t>
  </si>
  <si>
    <t>-1,85*2,1</t>
  </si>
  <si>
    <t>-1,5*2,1*2</t>
  </si>
  <si>
    <t>-0,9*1,97*2</t>
  </si>
  <si>
    <t>-1,25*2,1*2</t>
  </si>
  <si>
    <t>-1,8*1,97</t>
  </si>
  <si>
    <t>612323111R1</t>
  </si>
  <si>
    <t>Dodávka a montáž nerezových lišt</t>
  </si>
  <si>
    <t>44</t>
  </si>
  <si>
    <t>2,1*4*9</t>
  </si>
  <si>
    <t>23</t>
  </si>
  <si>
    <t>612323111R2</t>
  </si>
  <si>
    <t>Dodávka a montáž  ukončující lišty u chladícího boxu</t>
  </si>
  <si>
    <t>46</t>
  </si>
  <si>
    <t>3,2</t>
  </si>
  <si>
    <t>612325111</t>
  </si>
  <si>
    <t>Vápenocementová hladká omítka rýh ve stěnách š do 150 mm</t>
  </si>
  <si>
    <t>48</t>
  </si>
  <si>
    <t>380*0,1</t>
  </si>
  <si>
    <t>25</t>
  </si>
  <si>
    <t>619991001</t>
  </si>
  <si>
    <t>Zakrytí podlah fólií přilepenou lepící páskou</t>
  </si>
  <si>
    <t>50</t>
  </si>
  <si>
    <t>417,907+61,19</t>
  </si>
  <si>
    <t>629991011</t>
  </si>
  <si>
    <t>Zakrytí výplní otvorů a svislých ploch fólií přilepenou lepící páskou</t>
  </si>
  <si>
    <t>52</t>
  </si>
  <si>
    <t>1,5*2,1*18</t>
  </si>
  <si>
    <t>1,85*2,63</t>
  </si>
  <si>
    <t>1,25*2,12*2*2</t>
  </si>
  <si>
    <t>0,8*1,97*5</t>
  </si>
  <si>
    <t>27</t>
  </si>
  <si>
    <t>631311115R</t>
  </si>
  <si>
    <t>Mazanina z rychlevazného betonu - kompletní provedení vč. přesunu hmot</t>
  </si>
  <si>
    <t>54</t>
  </si>
  <si>
    <t>dle popisu v PD a skladby P1</t>
  </si>
  <si>
    <t>4,785*4,1"A</t>
  </si>
  <si>
    <t>9,375*4,785"D</t>
  </si>
  <si>
    <t>3,975*5,7"I+K</t>
  </si>
  <si>
    <t>3,55*4,1"B+C</t>
  </si>
  <si>
    <t>10,5*5,7"F+H+G</t>
  </si>
  <si>
    <t>2,85*5,7"M</t>
  </si>
  <si>
    <t>2,9*5,7"P+Q</t>
  </si>
  <si>
    <t>3*2,875"u výtahu</t>
  </si>
  <si>
    <t>5,899*1,975</t>
  </si>
  <si>
    <t>5,7*9,9"L</t>
  </si>
  <si>
    <t>1,8*10,5"chodba</t>
  </si>
  <si>
    <t>5,7*5"N</t>
  </si>
  <si>
    <t>3,6*4,7"před výtahy</t>
  </si>
  <si>
    <t>5,7*9,7"O</t>
  </si>
  <si>
    <t>P2</t>
  </si>
  <si>
    <t>5,95*5,7</t>
  </si>
  <si>
    <t>390,632*0,08</t>
  </si>
  <si>
    <t>33,915*0,12</t>
  </si>
  <si>
    <t>631311115R1</t>
  </si>
  <si>
    <t>Příplatek k rychlevaznému betonu za adhézní můstek rychlevazného betonu - kompletní provedení vč. přesunu hmot</t>
  </si>
  <si>
    <t>56</t>
  </si>
  <si>
    <t>29</t>
  </si>
  <si>
    <t>631311125</t>
  </si>
  <si>
    <t>Mazanina tl přes 80 do 120 mm z betonu prostého bez zvýšených nároků na prostředí tř. C 20/25</t>
  </si>
  <si>
    <t>58</t>
  </si>
  <si>
    <t>plný  sokl - dle popisu v PD a TZ v.č. D.1.1.3.1.  - 9</t>
  </si>
  <si>
    <t>v. 150 mm</t>
  </si>
  <si>
    <t>0,73*2,97*0,15</t>
  </si>
  <si>
    <t>4,65*0,73*0,15</t>
  </si>
  <si>
    <t>4,785*0,63*0,15</t>
  </si>
  <si>
    <t>2,07*0,73*0,15</t>
  </si>
  <si>
    <t>1,15*0,73*0,15</t>
  </si>
  <si>
    <t>v. 100 mm</t>
  </si>
  <si>
    <t>1,67*3,96*0,1</t>
  </si>
  <si>
    <t>631312141</t>
  </si>
  <si>
    <t>Doplnění rýh v dosavadních mazaninách betonem prostým</t>
  </si>
  <si>
    <t>60</t>
  </si>
  <si>
    <t>(3,2*2+3,4*2+3,8)*0,2*0,3 " pod původními žlábky</t>
  </si>
  <si>
    <t>31</t>
  </si>
  <si>
    <t>631351101</t>
  </si>
  <si>
    <t>Zřízení bednění rýh a hran v podlahách</t>
  </si>
  <si>
    <t>62</t>
  </si>
  <si>
    <t>bednění plného soklu</t>
  </si>
  <si>
    <t>(0,73+2,97)*0,2</t>
  </si>
  <si>
    <t>(0,73+0,73+4,65)*0,2</t>
  </si>
  <si>
    <t>4,785*0,2</t>
  </si>
  <si>
    <t>(2,07+0,73)*0,2</t>
  </si>
  <si>
    <t>(1,15+0,73+0,73)*0,2</t>
  </si>
  <si>
    <t>(1,67+1,67+3,96+3,96)*0,1</t>
  </si>
  <si>
    <t>631351102</t>
  </si>
  <si>
    <t>Odstranění bednění rýh a hran v podlahách</t>
  </si>
  <si>
    <t>64</t>
  </si>
  <si>
    <t>5,867</t>
  </si>
  <si>
    <t>631362021</t>
  </si>
  <si>
    <t>Výztuž mazanin svařovanými sítěmi Kari</t>
  </si>
  <si>
    <t>66</t>
  </si>
  <si>
    <t xml:space="preserve">dle popisu v PD a TZ </t>
  </si>
  <si>
    <t>5,7*5,95*8/1000</t>
  </si>
  <si>
    <t>27,275*8/1000</t>
  </si>
  <si>
    <t>634112126</t>
  </si>
  <si>
    <t>Obvodová dilatace podlahovým páskem z pěnového PE s fólií mezi stěnou a mazaninou nebo potěrem v 100 mm</t>
  </si>
  <si>
    <t>68</t>
  </si>
  <si>
    <t>4,785*2</t>
  </si>
  <si>
    <t>4,1*2</t>
  </si>
  <si>
    <t>9,375*2</t>
  </si>
  <si>
    <t>3,975*3</t>
  </si>
  <si>
    <t>5,7*2</t>
  </si>
  <si>
    <t>3,55*2</t>
  </si>
  <si>
    <t>10,5*2</t>
  </si>
  <si>
    <t>2,85*2</t>
  </si>
  <si>
    <t>2,9*2</t>
  </si>
  <si>
    <t>3*2</t>
  </si>
  <si>
    <t>2,875*2</t>
  </si>
  <si>
    <t>5,899*2</t>
  </si>
  <si>
    <t>1,975*2</t>
  </si>
  <si>
    <t>9,9*2</t>
  </si>
  <si>
    <t>1,8*2</t>
  </si>
  <si>
    <t>5*2</t>
  </si>
  <si>
    <t>3,6*2</t>
  </si>
  <si>
    <t>4,7*2</t>
  </si>
  <si>
    <t>9,7*2</t>
  </si>
  <si>
    <t>3,82*2</t>
  </si>
  <si>
    <t>2*2</t>
  </si>
  <si>
    <t>3,3*2</t>
  </si>
  <si>
    <t>5,95*2</t>
  </si>
  <si>
    <t>35</t>
  </si>
  <si>
    <t>642942611</t>
  </si>
  <si>
    <t>Osazování zárubní nebo rámů dveřních kovových do 2,5 m2 na montážní pěnu</t>
  </si>
  <si>
    <t>70</t>
  </si>
  <si>
    <t>55331371</t>
  </si>
  <si>
    <t>zárubeň jednokřídlá ocelová pro zdění tl stěny 110-150mm rozměru 800/1970, 2100mm</t>
  </si>
  <si>
    <t>72</t>
  </si>
  <si>
    <t>37</t>
  </si>
  <si>
    <t>55331373</t>
  </si>
  <si>
    <t>zárubeň jednokřídlá ocelová pro zdění tl stěny 110-150mm rozměru 900/1970, 2100mm</t>
  </si>
  <si>
    <t>74</t>
  </si>
  <si>
    <t>642942721</t>
  </si>
  <si>
    <t>Osazování zárubní nebo rámů dveřních kovových přes 2,5 do 4,5 m2 na montážní pěnu</t>
  </si>
  <si>
    <t>76</t>
  </si>
  <si>
    <t>39</t>
  </si>
  <si>
    <t>55331379</t>
  </si>
  <si>
    <t>zárubeň dvoukřídlá ocelová pro zdění tl stěny 110-150mm rozměru 1600/1970, 2100mm</t>
  </si>
  <si>
    <t>78</t>
  </si>
  <si>
    <t>Ostatní konstrukce a práce, bourání</t>
  </si>
  <si>
    <t>952901111</t>
  </si>
  <si>
    <t>Vyčištění budov bytové a občanské výstavby při výšce podlaží do 4 m</t>
  </si>
  <si>
    <t>80</t>
  </si>
  <si>
    <t>523,688</t>
  </si>
  <si>
    <t>41</t>
  </si>
  <si>
    <t>972054331</t>
  </si>
  <si>
    <t>Vybourání otvorů v ŽB stropech nebo klenbách pl do 0,25 m2 tl do 120 mm</t>
  </si>
  <si>
    <t>82</t>
  </si>
  <si>
    <t>973031325</t>
  </si>
  <si>
    <t>Vysekání kapes ve zdivu cihelném na MV nebo MVC pl do 0,10 m2 hl do 300 mm</t>
  </si>
  <si>
    <t>84</t>
  </si>
  <si>
    <t>pro rám VZT jednotky</t>
  </si>
  <si>
    <t>43</t>
  </si>
  <si>
    <t>974031123</t>
  </si>
  <si>
    <t>Vysekání rýh ve zdivu cihelném hl do 30 mm š do 100 mm</t>
  </si>
  <si>
    <t>86</t>
  </si>
  <si>
    <t>předběžně</t>
  </si>
  <si>
    <t>3,8*100</t>
  </si>
  <si>
    <t>632451107</t>
  </si>
  <si>
    <t>Cementový samonivelační potěr ze suchých směsí tl přes 15 do 20 mm</t>
  </si>
  <si>
    <t>88</t>
  </si>
  <si>
    <t>dle popisu v PD a skladby P1,2</t>
  </si>
  <si>
    <t>3,82*2"kanc. šéfkuchaře</t>
  </si>
  <si>
    <t>5,7*5,95"strojovna VZT</t>
  </si>
  <si>
    <t>45</t>
  </si>
  <si>
    <t>985R1</t>
  </si>
  <si>
    <t>Úprava ostění pro osazení VZT žaluzií  - kompletní provedení vč. přesunu hmot a stavebních přípomocí</t>
  </si>
  <si>
    <t>90</t>
  </si>
  <si>
    <t>(1,5+2,1+2,1)*2</t>
  </si>
  <si>
    <t>997013113</t>
  </si>
  <si>
    <t>Vnitrostaveništní doprava suti a vybouraných hmot pro budovy v přes 9 do 12 m s použitím mechanizace</t>
  </si>
  <si>
    <t>92</t>
  </si>
  <si>
    <t>47</t>
  </si>
  <si>
    <t>94</t>
  </si>
  <si>
    <t>96</t>
  </si>
  <si>
    <t>4,505*10 "Přepočtené koeficientem množství</t>
  </si>
  <si>
    <t>49</t>
  </si>
  <si>
    <t>98</t>
  </si>
  <si>
    <t>998</t>
  </si>
  <si>
    <t>Přesun hmot</t>
  </si>
  <si>
    <t>998017003</t>
  </si>
  <si>
    <t>Přesun hmot s omezením mechanizace pro budovy v přes 12 do 24 m</t>
  </si>
  <si>
    <t>100</t>
  </si>
  <si>
    <t>51</t>
  </si>
  <si>
    <t>711111001</t>
  </si>
  <si>
    <t>Provedení izolace proti zemní vlhkosti vodorovné za studena nátěrem penetračním</t>
  </si>
  <si>
    <t>102</t>
  </si>
  <si>
    <t>11163150</t>
  </si>
  <si>
    <t>lak penetrační asfaltový</t>
  </si>
  <si>
    <t>104</t>
  </si>
  <si>
    <t>Poznámka k položce:
Poznámka k položce: Spotřeba 0,3-0,4kg/m2</t>
  </si>
  <si>
    <t>432,187*0,4/1000</t>
  </si>
  <si>
    <t>53</t>
  </si>
  <si>
    <t>711191201</t>
  </si>
  <si>
    <t>Provedení izolace proti zemní vlhkosti hydroizolační stěrkou vodorovné na betonu, 2 vrstvy</t>
  </si>
  <si>
    <t>106</t>
  </si>
  <si>
    <t>23531102</t>
  </si>
  <si>
    <t>stěrka 2komponetní samonivelační na bázi reaktivních akrylových pryskyřic se zvýšenou pevností 80 Mpa</t>
  </si>
  <si>
    <t>108</t>
  </si>
  <si>
    <t>Poznámka k položce:
Poznámka k položce: Spotřeba: 2,1kg/m2/mm</t>
  </si>
  <si>
    <t>432,187*3,5*2/1000</t>
  </si>
  <si>
    <t>55</t>
  </si>
  <si>
    <t>711193121</t>
  </si>
  <si>
    <t>Izolace proti vlhkosti na vodorovné ploše těsnicí hmotou minerální na bázi cementu a disperze dvousložková</t>
  </si>
  <si>
    <t>110</t>
  </si>
  <si>
    <t>plný sokl HI stěrka</t>
  </si>
  <si>
    <t>0,73*2,97</t>
  </si>
  <si>
    <t>4,65*0,73</t>
  </si>
  <si>
    <t>4,785*0,63</t>
  </si>
  <si>
    <t>2,07*0,73</t>
  </si>
  <si>
    <t>1,15*0,73</t>
  </si>
  <si>
    <t>998711103</t>
  </si>
  <si>
    <t>Přesun hmot tonážní pro izolace proti vodě, vlhkosti a plynům v objektech v přes 12 do 60 m</t>
  </si>
  <si>
    <t>112</t>
  </si>
  <si>
    <t>713</t>
  </si>
  <si>
    <t>Izolace tepelné</t>
  </si>
  <si>
    <t>57</t>
  </si>
  <si>
    <t>713121111</t>
  </si>
  <si>
    <t>Montáž izolace tepelné podlah volně kladenými rohožemi, pásy, dílci, deskami 1 vrstva</t>
  </si>
  <si>
    <t>114</t>
  </si>
  <si>
    <t>28376385</t>
  </si>
  <si>
    <t>deska z polystyrénu XPS, hrana rovná, polo či pero drážka a hladký povrch</t>
  </si>
  <si>
    <t>116</t>
  </si>
  <si>
    <t>59</t>
  </si>
  <si>
    <t>118</t>
  </si>
  <si>
    <t>pod nosníky VZT</t>
  </si>
  <si>
    <t>4*6*0,16</t>
  </si>
  <si>
    <t>28375812</t>
  </si>
  <si>
    <t>deska EPS S pro aplikace bez zatížení λ=0,042-0,043 tl 10mm</t>
  </si>
  <si>
    <t>120</t>
  </si>
  <si>
    <t>3,84*1,1 "Přepočtené koeficientem množství</t>
  </si>
  <si>
    <t>61</t>
  </si>
  <si>
    <t>713191132</t>
  </si>
  <si>
    <t>Montáž izolace tepelné podlah, stropů vrchem nebo střech překrytí separační fólií z PE</t>
  </si>
  <si>
    <t>122</t>
  </si>
  <si>
    <t>28329042</t>
  </si>
  <si>
    <t>fólie PE separační či ochranná tl 0,2mm</t>
  </si>
  <si>
    <t>124</t>
  </si>
  <si>
    <t>398,272*1,15</t>
  </si>
  <si>
    <t>63</t>
  </si>
  <si>
    <t>998713103</t>
  </si>
  <si>
    <t>Přesun hmot tonážní pro izolace tepelné v objektech v přes 12 do 24 m</t>
  </si>
  <si>
    <t>126</t>
  </si>
  <si>
    <t>721</t>
  </si>
  <si>
    <t xml:space="preserve">Zdravotechnika </t>
  </si>
  <si>
    <t>128</t>
  </si>
  <si>
    <t>722</t>
  </si>
  <si>
    <t>Zdravotechnika - vnitřní vodovod</t>
  </si>
  <si>
    <t>722250102</t>
  </si>
  <si>
    <t>Hydrantový ventil s hadicovou přípojkou C 52</t>
  </si>
  <si>
    <t>130</t>
  </si>
  <si>
    <t>722254126</t>
  </si>
  <si>
    <t>Hydrantová skříň vnitřní s výzbrojí C 52 s hydrantovým nástavcem a klíčem polyesterová hadice</t>
  </si>
  <si>
    <t>132</t>
  </si>
  <si>
    <t>67</t>
  </si>
  <si>
    <t>722259115</t>
  </si>
  <si>
    <t>Skříň pro hasicí přístroj</t>
  </si>
  <si>
    <t>134</t>
  </si>
  <si>
    <t>953943212R</t>
  </si>
  <si>
    <t>Dodávka a montáž hasícího přístroje</t>
  </si>
  <si>
    <t>136</t>
  </si>
  <si>
    <t>Poznámka k položce:
Poznámka k položce: PŘENOSNÉ HASICÍ PŘÍSTRJE (4ks) PŘENOSNÝ HASICÍ PŘÍSTROJ PRÁŠKOVÝ S HASICÍ SCHOPNOSTÍ 21A NÁPLŇ HASEBNÉ LÁTKY 6,0 KG INSTALACE PŘÍSTROJŮ NA STĚNU DO VÝŠKY OVLÁDACÍ PÁKY MAX 1500MM SOUČÁSTÍ DODÁVKY BUDE I REVIZE PŘÍSTROJŮ</t>
  </si>
  <si>
    <t>dle popisu v PD a tabuky výrobků ozn. 2</t>
  </si>
  <si>
    <t>727</t>
  </si>
  <si>
    <t>Zdravotechnika - požární ochrana</t>
  </si>
  <si>
    <t>69</t>
  </si>
  <si>
    <t>727111209</t>
  </si>
  <si>
    <t>Prostup předizolovaného kovového potrubí D 110 mm stropem tl 15 cm požární odolnost EI 60-120</t>
  </si>
  <si>
    <t>138</t>
  </si>
  <si>
    <t xml:space="preserve">30" ZTI </t>
  </si>
  <si>
    <t>50" vodovod</t>
  </si>
  <si>
    <t>7271-R100</t>
  </si>
  <si>
    <t>Dodávka a montáž ocelového potrubí hydrantu</t>
  </si>
  <si>
    <t>140</t>
  </si>
  <si>
    <t>36,7+18</t>
  </si>
  <si>
    <t>763</t>
  </si>
  <si>
    <t>Konstrukce suché výstavby</t>
  </si>
  <si>
    <t>71</t>
  </si>
  <si>
    <t>763131451</t>
  </si>
  <si>
    <t>SDK podhled deska 1xH2 12,5 bez izolace dvouvrstvá spodní kce profil CD+UD</t>
  </si>
  <si>
    <t>142</t>
  </si>
  <si>
    <t>dle poisu v PD a TZ</t>
  </si>
  <si>
    <t>ozn. C2</t>
  </si>
  <si>
    <t>4,785*5,4</t>
  </si>
  <si>
    <t>3,975*5,7</t>
  </si>
  <si>
    <t>2,85*5,7</t>
  </si>
  <si>
    <t>1,725*5,7</t>
  </si>
  <si>
    <t>3,55*4,1</t>
  </si>
  <si>
    <t>2*3,5</t>
  </si>
  <si>
    <t>5,7*2,9</t>
  </si>
  <si>
    <t>3*2,875</t>
  </si>
  <si>
    <t>1,975*5,7</t>
  </si>
  <si>
    <t>5,7*9,7</t>
  </si>
  <si>
    <t>4,7*3,6</t>
  </si>
  <si>
    <t>5,7*5</t>
  </si>
  <si>
    <t>11,7*1,8</t>
  </si>
  <si>
    <t>3,3*5,95</t>
  </si>
  <si>
    <t>ozn. C1</t>
  </si>
  <si>
    <t>9,375*5,7</t>
  </si>
  <si>
    <t>10,5*5,7</t>
  </si>
  <si>
    <t>0,6*2</t>
  </si>
  <si>
    <t>odpočet chl. boxy</t>
  </si>
  <si>
    <t>-1,8*3,975</t>
  </si>
  <si>
    <t>-1,725*2,5</t>
  </si>
  <si>
    <t>-2,9*2,5</t>
  </si>
  <si>
    <t>763131711</t>
  </si>
  <si>
    <t>SDK podhled dilatace</t>
  </si>
  <si>
    <t>144</t>
  </si>
  <si>
    <t>ukončení lištou</t>
  </si>
  <si>
    <t>2,9+5,7</t>
  </si>
  <si>
    <t>3,975*2*0,625</t>
  </si>
  <si>
    <t>73</t>
  </si>
  <si>
    <t>763131712</t>
  </si>
  <si>
    <t>SDK podhled napojení na jiný druh podhledu</t>
  </si>
  <si>
    <t>146</t>
  </si>
  <si>
    <t>27,4</t>
  </si>
  <si>
    <t>763131714</t>
  </si>
  <si>
    <t>SDK podhled základní penetrační nátěr</t>
  </si>
  <si>
    <t>148</t>
  </si>
  <si>
    <t>369,718</t>
  </si>
  <si>
    <t>75</t>
  </si>
  <si>
    <t>763131721</t>
  </si>
  <si>
    <t>SDK podhled skoková změna v do 0,5 m</t>
  </si>
  <si>
    <t>150</t>
  </si>
  <si>
    <t>3,975*2</t>
  </si>
  <si>
    <t>2+5,7</t>
  </si>
  <si>
    <t>1,7+0,65</t>
  </si>
  <si>
    <t>4,7+1,4</t>
  </si>
  <si>
    <t>3,3</t>
  </si>
  <si>
    <t>763131765</t>
  </si>
  <si>
    <t>Příplatek k SDK podhledu za výšku zavěšení přes 0,5 do 1,0 m</t>
  </si>
  <si>
    <t>152</t>
  </si>
  <si>
    <t>77</t>
  </si>
  <si>
    <t>763131771</t>
  </si>
  <si>
    <t>Příplatek k SDK podhledu za rovinnost kvality Q3</t>
  </si>
  <si>
    <t>154</t>
  </si>
  <si>
    <t>763131771R1</t>
  </si>
  <si>
    <t>Příplatek k SDK podhledu za pracnost pro provedení VZT</t>
  </si>
  <si>
    <t>156</t>
  </si>
  <si>
    <t>79</t>
  </si>
  <si>
    <t>763172315</t>
  </si>
  <si>
    <t>Montáž revizních dvířek SDK kcí vel. 600x600 mm</t>
  </si>
  <si>
    <t>158</t>
  </si>
  <si>
    <t>dle tabulky výrobků ozn. 1</t>
  </si>
  <si>
    <t>59030714R</t>
  </si>
  <si>
    <t>dvířka revizní s automatickým zámkem 600x600mm</t>
  </si>
  <si>
    <t>160</t>
  </si>
  <si>
    <t>Poznámka k položce:
Poznámka k položce: REVIZNÍ DVÍŘKA (23ks) REVIZNÍ DVÍŘKA DO SÁDROKARTONU S HLADKÝM POVRCHEM ROZMĚR DVÍŘEK 600x600mm - MONTÁŽ DO STROPU I STĚNY KONSTRUKCE HLINÍKOVÁ S TLAČNÝM DVOUBODOVÝM ZÁMKEM DVÍŘKA OPATŘENA TĚSNĚNÍM PROTI VNIKÁNÍ VLHKOSTI DO MEZIPROSTORU PŘED ZAPOČETÍM MONTÁŽE BUDE POLOHA DVÍŘEK KOORDINOVÁNA S PODHLEDY A SKUTEČNOU POLOHOU REVIDOVATELNÉ TECHNOLOGIE</t>
  </si>
  <si>
    <t>81</t>
  </si>
  <si>
    <t>998763303</t>
  </si>
  <si>
    <t>Přesun hmot tonážní pro sádrokartonové konstrukce v objektech v přes 12 do 24 m</t>
  </si>
  <si>
    <t>162</t>
  </si>
  <si>
    <t>764</t>
  </si>
  <si>
    <t>Konstrukce klempířské</t>
  </si>
  <si>
    <t>764R1</t>
  </si>
  <si>
    <t>Přeložení dešťového svodu v 2 NP - kompletní prvedení vč přesunu hmot a stavebních přípomocí</t>
  </si>
  <si>
    <t>164</t>
  </si>
  <si>
    <t>83</t>
  </si>
  <si>
    <t>766660001</t>
  </si>
  <si>
    <t>Montáž dveřních křídel otvíravých jednokřídlových š do 0,8 m do ocelové zárubně</t>
  </si>
  <si>
    <t>166</t>
  </si>
  <si>
    <t>61161002</t>
  </si>
  <si>
    <t>dveře jednokřídlé voštinové povrch lakovaný plné 800x1970-2100mm</t>
  </si>
  <si>
    <t>168</t>
  </si>
  <si>
    <t>85</t>
  </si>
  <si>
    <t>766660002</t>
  </si>
  <si>
    <t>Montáž dveřních křídel otvíravých jednokřídlových š přes 0,8 m do ocelové zárubně</t>
  </si>
  <si>
    <t>170</t>
  </si>
  <si>
    <t>61161003</t>
  </si>
  <si>
    <t>dveře jednokřídlé voštinové povrch lakovaný plné 900x1970-2100mm</t>
  </si>
  <si>
    <t>172</t>
  </si>
  <si>
    <t>87</t>
  </si>
  <si>
    <t>766660012</t>
  </si>
  <si>
    <t>Montáž dveřních křídel otvíravých dvoukřídlových š přes 1,45 m do ocelové zárubně</t>
  </si>
  <si>
    <t>174</t>
  </si>
  <si>
    <t>61161003R</t>
  </si>
  <si>
    <t>dveře dvoukřídlé 1500 x 1970 mm - kompletní provedení vč. přesunu hmot a stavebních přípomocí</t>
  </si>
  <si>
    <t>176</t>
  </si>
  <si>
    <t>89</t>
  </si>
  <si>
    <t>61161003R1</t>
  </si>
  <si>
    <t>dveře dvoukřídlé 1800 x 1970 mm - kompletní provedení vč. přesunu hmot a stavebních přípomocí</t>
  </si>
  <si>
    <t>178</t>
  </si>
  <si>
    <t>766R1</t>
  </si>
  <si>
    <t>Dodávka a montáž dřevěného prahu - kompletní provedení vč. přesunu hmot a stavebních přípomocí</t>
  </si>
  <si>
    <t>180</t>
  </si>
  <si>
    <t>Poznámka k položce:
Poznámka k položce: DVEŘNÍ PRÁH DŘEVĚNÝ (4ks) NOVÝ DŘEVĚNÝ LAKOVANÝ PRÁH TL. 20MM, DÉLKY 1m PŘEKRYTÍ PŘECHODU MEZI RŮZNÝMI DRUHY PODLAHOVÝCH KRYTIN PRÁH K PODKLADU LEPEN A MECHANICKY KOTVEN</t>
  </si>
  <si>
    <t>dle popisu v PD a taulky výrobků ozn. 4</t>
  </si>
  <si>
    <t>91</t>
  </si>
  <si>
    <t>998766103</t>
  </si>
  <si>
    <t>Přesun hmot tonážní pro kce truhlářské v objektech v přes 12 do 24 m</t>
  </si>
  <si>
    <t>182</t>
  </si>
  <si>
    <t>771111011</t>
  </si>
  <si>
    <t>Vysátí podkladu před pokládkou dlažby</t>
  </si>
  <si>
    <t>184</t>
  </si>
  <si>
    <t>417,907</t>
  </si>
  <si>
    <t>93</t>
  </si>
  <si>
    <t>771121011</t>
  </si>
  <si>
    <t>Nátěr penetrační na podlahu</t>
  </si>
  <si>
    <t>186</t>
  </si>
  <si>
    <t>771474114</t>
  </si>
  <si>
    <t>Montáž soklů z dlaždic keramických rovných flexibilní lepidlo v přes 120 do 150 mm</t>
  </si>
  <si>
    <t>188</t>
  </si>
  <si>
    <t>čelo plného soklu</t>
  </si>
  <si>
    <t>0,73+2,97</t>
  </si>
  <si>
    <t>0,73+0,73+4,65</t>
  </si>
  <si>
    <t>4,785</t>
  </si>
  <si>
    <t>2,07+0,73</t>
  </si>
  <si>
    <t>1,15+0,73+0,73</t>
  </si>
  <si>
    <t>1,67+1,67+3,96+3,96</t>
  </si>
  <si>
    <t>Chodba</t>
  </si>
  <si>
    <t>10,5+10,5+1,8+1,8</t>
  </si>
  <si>
    <t>-1,5</t>
  </si>
  <si>
    <t>-1,8</t>
  </si>
  <si>
    <t>-0,8*4</t>
  </si>
  <si>
    <t>95</t>
  </si>
  <si>
    <t>771574111</t>
  </si>
  <si>
    <t>Montáž podlah keramických hladkých lepených flexibilním lepidlem do 9 ks/m2</t>
  </si>
  <si>
    <t>190</t>
  </si>
  <si>
    <t>59761011</t>
  </si>
  <si>
    <t>dlažba keramická slinutá hladká do interiéru i exteriéru do 9ks/m2</t>
  </si>
  <si>
    <t>192</t>
  </si>
  <si>
    <t>34,965*0,15</t>
  </si>
  <si>
    <t>423,152*1,1 "Přepočtené koeficientem množství</t>
  </si>
  <si>
    <t>97</t>
  </si>
  <si>
    <t>771577125</t>
  </si>
  <si>
    <t>Příplatek k montáži podlah keramických lepených flexibilním rychletuhnoucím lepidlem za lepení dvousložkovým lepidlem</t>
  </si>
  <si>
    <t>194</t>
  </si>
  <si>
    <t>998771103</t>
  </si>
  <si>
    <t>Přesun hmot tonážní pro podlahy z dlaždic v objektech v přes 12 do 24 m</t>
  </si>
  <si>
    <t>196</t>
  </si>
  <si>
    <t>99</t>
  </si>
  <si>
    <t>776421312</t>
  </si>
  <si>
    <t>Montáž přechodových šroubovaných lišt</t>
  </si>
  <si>
    <t>198</t>
  </si>
  <si>
    <t>Poznámka k položce:
Poznámka k položce: PŘECHODOVÁ NEREZOVÁ LIŠTA (2ks) PŘECHODOVÁ NEREZOVÁ LIŠTA TL. 1MM, DÉLKY 1,6m PŘEKRYTÍ PŘECHODU MEZI RŮZNÝMI DRUHY PODLAHOVÝCH KRYTIN LIŠTA K PODKLADU LEPENÁ A MECHANICKY KOTVENÁ</t>
  </si>
  <si>
    <t>dle popisu v PD a tabulky výrobků ozn. 3</t>
  </si>
  <si>
    <t>69751200R</t>
  </si>
  <si>
    <t>lišta nerezová podlahová přechodová</t>
  </si>
  <si>
    <t>200</t>
  </si>
  <si>
    <t>101</t>
  </si>
  <si>
    <t>998776102</t>
  </si>
  <si>
    <t>Přesun hmot tonážní pro podlahy povlakové v objektech v přes 6 do 12 m</t>
  </si>
  <si>
    <t>202</t>
  </si>
  <si>
    <t>781121011</t>
  </si>
  <si>
    <t>Nátěr penetrační na stěnu</t>
  </si>
  <si>
    <t>204</t>
  </si>
  <si>
    <t>1,15*2*2,1</t>
  </si>
  <si>
    <t>odpočet otvorů</t>
  </si>
  <si>
    <t>-1,55*2,1*2</t>
  </si>
  <si>
    <t>-1,85*2</t>
  </si>
  <si>
    <t>103</t>
  </si>
  <si>
    <t>781131112</t>
  </si>
  <si>
    <t>Izolace pod obklad nátěrem nebo stěrkou ve dvou vrstvách</t>
  </si>
  <si>
    <t>206</t>
  </si>
  <si>
    <t>411,159</t>
  </si>
  <si>
    <t>781474114</t>
  </si>
  <si>
    <t>Montáž obkladů vnitřních keramických hladkých přes 19 do 22 ks/m2 lepených flexibilním lepidlem</t>
  </si>
  <si>
    <t>208</t>
  </si>
  <si>
    <t>105</t>
  </si>
  <si>
    <t>59761071R</t>
  </si>
  <si>
    <t>obklad keramický hladký přes 12 do 19ks/m2 vč. rohových nerezových lišt</t>
  </si>
  <si>
    <t>210</t>
  </si>
  <si>
    <t>411,159*1,2</t>
  </si>
  <si>
    <t>53,065*0,2*1,1</t>
  </si>
  <si>
    <t>781477114</t>
  </si>
  <si>
    <t>Příplatek k montáži obkladů vnitřních keramických hladkých za spárování tmelem dvousložkovým</t>
  </si>
  <si>
    <t>212</t>
  </si>
  <si>
    <t>107</t>
  </si>
  <si>
    <t>781674113</t>
  </si>
  <si>
    <t>Montáž obkladů parapetů š přes 150 do 200 mm z dlaždic keramických lepených flexibilním lepidlem</t>
  </si>
  <si>
    <t>214</t>
  </si>
  <si>
    <t>18*1,5</t>
  </si>
  <si>
    <t>998781103</t>
  </si>
  <si>
    <t>Přesun hmot tonážní pro obklady keramické v objektech v přes 12 do 24 m</t>
  </si>
  <si>
    <t>216</t>
  </si>
  <si>
    <t>783</t>
  </si>
  <si>
    <t>Dokončovací práce - nátěry</t>
  </si>
  <si>
    <t>109</t>
  </si>
  <si>
    <t>783301311</t>
  </si>
  <si>
    <t>Odmaštění zámečnických konstrukcí vodou ředitelným odmašťovačem</t>
  </si>
  <si>
    <t>218</t>
  </si>
  <si>
    <t>dle popisu v PD a tablky výrobků ozn. 5</t>
  </si>
  <si>
    <t>0,9*1,2*2</t>
  </si>
  <si>
    <t>783334101</t>
  </si>
  <si>
    <t>Základní jednonásobný epoxidový nátěr zámečnických konstrukcí</t>
  </si>
  <si>
    <t>220</t>
  </si>
  <si>
    <t>2,16</t>
  </si>
  <si>
    <t>111</t>
  </si>
  <si>
    <t>783334201</t>
  </si>
  <si>
    <t>Základní antikorozní jednonásobný epoxidový nátěr zámečnických konstrukcí</t>
  </si>
  <si>
    <t>222</t>
  </si>
  <si>
    <t>783337101</t>
  </si>
  <si>
    <t>Krycí jednonásobný epoxidový nátěr zámečnických konstrukcí</t>
  </si>
  <si>
    <t>224</t>
  </si>
  <si>
    <t>2,16*2"dvě vrstvy</t>
  </si>
  <si>
    <t>113</t>
  </si>
  <si>
    <t>783901451</t>
  </si>
  <si>
    <t>Zametení betonových podlah před provedením nátěru</t>
  </si>
  <si>
    <t>226</t>
  </si>
  <si>
    <t>skladba P2</t>
  </si>
  <si>
    <t>5,7*5,95</t>
  </si>
  <si>
    <t>776111115</t>
  </si>
  <si>
    <t>Broušení podkladu povlakových podlah před litím stěrky</t>
  </si>
  <si>
    <t>228</t>
  </si>
  <si>
    <t>33,915</t>
  </si>
  <si>
    <t>115</t>
  </si>
  <si>
    <t>776141111</t>
  </si>
  <si>
    <t>Vyrovnání podkladu povlakových podlah stěrkou pevnosti 20 MPa tl do 3 mm</t>
  </si>
  <si>
    <t>230</t>
  </si>
  <si>
    <t>783937163</t>
  </si>
  <si>
    <t>Krycí dvojnásobný epoxidový rozpouštědlový nátěr betonové podlahy</t>
  </si>
  <si>
    <t>232</t>
  </si>
  <si>
    <t>117</t>
  </si>
  <si>
    <t>784111001</t>
  </si>
  <si>
    <t>Oprášení (ometení ) podkladu v místnostech v do 3,80 m</t>
  </si>
  <si>
    <t>234</t>
  </si>
  <si>
    <t>636,772</t>
  </si>
  <si>
    <t>236</t>
  </si>
  <si>
    <t>(5,7+5,7+5,95+5,95)*3,8</t>
  </si>
  <si>
    <t>(5,95+5,95+3,3+3,3)*3,8</t>
  </si>
  <si>
    <t>(3,82+2)*3,8</t>
  </si>
  <si>
    <t>(11,7+11,7+1,8+1,8)*3,8</t>
  </si>
  <si>
    <t>5,7*1,7*2</t>
  </si>
  <si>
    <t>17,7*2*1,7</t>
  </si>
  <si>
    <t>5,7*2*1,7</t>
  </si>
  <si>
    <t>2,899*1,7</t>
  </si>
  <si>
    <t>2,875*1,7</t>
  </si>
  <si>
    <t>9,7*2*1,7</t>
  </si>
  <si>
    <t>119</t>
  </si>
  <si>
    <t>784161401</t>
  </si>
  <si>
    <t>Celoplošné vyhlazení podkladu sádrovou stěrkou v místnostech v do 3,80 m</t>
  </si>
  <si>
    <t>238</t>
  </si>
  <si>
    <t>784181121</t>
  </si>
  <si>
    <t>Hloubková jednonásobná bezbarvá penetrace podkladu v místnostech v do 3,80 m</t>
  </si>
  <si>
    <t>240</t>
  </si>
  <si>
    <t>636,772+369,718</t>
  </si>
  <si>
    <t>121</t>
  </si>
  <si>
    <t>784211101</t>
  </si>
  <si>
    <t>Dvojnásobné bílé malby ze směsí za mokra výborně oděruvzdorných v místnostech v do 3,80 m</t>
  </si>
  <si>
    <t>242</t>
  </si>
  <si>
    <t>03 - Rozvody elektroinstalace</t>
  </si>
  <si>
    <t>Soupis:</t>
  </si>
  <si>
    <t>03.1 - Silnoproud materiál</t>
  </si>
  <si>
    <t>D1 - Silnoproudá instalace - materiál</t>
  </si>
  <si>
    <t>D1</t>
  </si>
  <si>
    <t>Silnoproudá instalace - materiál</t>
  </si>
  <si>
    <t>Pol1</t>
  </si>
  <si>
    <t>Kabel 1-AYKY-J 3x240+120</t>
  </si>
  <si>
    <t>Pol2</t>
  </si>
  <si>
    <t>Kabel 1-CYKY-J 4x35</t>
  </si>
  <si>
    <t>Pol3</t>
  </si>
  <si>
    <t>Kabel pohyblivý gumový 4x35</t>
  </si>
  <si>
    <t>Pol4</t>
  </si>
  <si>
    <t>Kabel CYKY-J 4x16</t>
  </si>
  <si>
    <t>Pol5</t>
  </si>
  <si>
    <t>Kabel pohyblivý gumový 4x16</t>
  </si>
  <si>
    <t>Pol6</t>
  </si>
  <si>
    <t>Kabel CYKY-J 4x10</t>
  </si>
  <si>
    <t>Pol7</t>
  </si>
  <si>
    <t>Kabel pohyblivý gomový 4x10</t>
  </si>
  <si>
    <t>Pol8</t>
  </si>
  <si>
    <t>Kabel CYKY-J 5x6</t>
  </si>
  <si>
    <t>Pol9</t>
  </si>
  <si>
    <t>Kabel pohyblivý gumový 5x6</t>
  </si>
  <si>
    <t>Pol10</t>
  </si>
  <si>
    <t>Kabel CYKY -J 5x4</t>
  </si>
  <si>
    <t>Pol11</t>
  </si>
  <si>
    <t>Kabel CYKY -J 5x2,5</t>
  </si>
  <si>
    <t>Pol12</t>
  </si>
  <si>
    <t>Kabel pohyblivý gumový 5x2,5</t>
  </si>
  <si>
    <t>Pol13</t>
  </si>
  <si>
    <t>Kabel CYKY-J 3x2,5</t>
  </si>
  <si>
    <t>Pol14</t>
  </si>
  <si>
    <t>Kabel CYKY-J 5x1,5</t>
  </si>
  <si>
    <t>Pol15</t>
  </si>
  <si>
    <t>Kabel CYKY-J 3x1,5</t>
  </si>
  <si>
    <t>Pol16</t>
  </si>
  <si>
    <t>Kabel CYKY-O 3x1,5</t>
  </si>
  <si>
    <t>Pol17</t>
  </si>
  <si>
    <t>Kabel CYKY-O 2x1,5</t>
  </si>
  <si>
    <t>Pol18</t>
  </si>
  <si>
    <t>Vodič 1-YY 120 ZL/Ž</t>
  </si>
  <si>
    <t>Pol19</t>
  </si>
  <si>
    <t>Vodič CYA 35 ZL/Ž</t>
  </si>
  <si>
    <t>Pol20</t>
  </si>
  <si>
    <t>Vodič CY 16 ZL/Ž</t>
  </si>
  <si>
    <t>Pol21</t>
  </si>
  <si>
    <t>Vodič CY 10 ZL/Ž</t>
  </si>
  <si>
    <t>Pol22</t>
  </si>
  <si>
    <t>Vodič CY 6 ZL/Ž</t>
  </si>
  <si>
    <t>Pol23</t>
  </si>
  <si>
    <t>Oko kabelové lisovací ALU 240xM12</t>
  </si>
  <si>
    <t>ks</t>
  </si>
  <si>
    <t>Pol24</t>
  </si>
  <si>
    <t>Oko kabelové lisovací ALU 120xM10</t>
  </si>
  <si>
    <t>Pol25</t>
  </si>
  <si>
    <t>Oko kabelové lisovací CU 35xM10</t>
  </si>
  <si>
    <t>Pol26</t>
  </si>
  <si>
    <t>Oko kabelové lisovací CU 16xM8</t>
  </si>
  <si>
    <t>Pol27</t>
  </si>
  <si>
    <t>Oko kabelové lisovací CU 10xM8</t>
  </si>
  <si>
    <t>Pol28</t>
  </si>
  <si>
    <t>Oko kabelové lisovací CU 6xM5</t>
  </si>
  <si>
    <t>Pol29</t>
  </si>
  <si>
    <t>Oko kabelové lisovací CU 2,5xM5</t>
  </si>
  <si>
    <t>Pol30</t>
  </si>
  <si>
    <t>Trubka zemní ohebná 40 červená</t>
  </si>
  <si>
    <t>Pol31</t>
  </si>
  <si>
    <t>Trubka ohebná 25 - tmavě šedá</t>
  </si>
  <si>
    <t>Pol32</t>
  </si>
  <si>
    <t>Hmoždinka natloukací pro vázací pásek</t>
  </si>
  <si>
    <t>Pol33</t>
  </si>
  <si>
    <t>Pásek vázací černý 280/4</t>
  </si>
  <si>
    <t>Pol34</t>
  </si>
  <si>
    <t>Žlab drátěný 500/ 100 galvanický zinek</t>
  </si>
  <si>
    <t>Pol35</t>
  </si>
  <si>
    <t>Žlab drátěný 300/ 100 galvanický zinek</t>
  </si>
  <si>
    <t>Pol36</t>
  </si>
  <si>
    <t>Spojka žlabu galvanický zinek</t>
  </si>
  <si>
    <t>Pol37</t>
  </si>
  <si>
    <t>Spojka uzemňovací  galvanický zinek</t>
  </si>
  <si>
    <t>Pol38</t>
  </si>
  <si>
    <t>Podpěra žlabu 500 galvanický zinek</t>
  </si>
  <si>
    <t>Pol39</t>
  </si>
  <si>
    <t>Podpěra žlabu 300 galvanický zinek</t>
  </si>
  <si>
    <t>Pol40</t>
  </si>
  <si>
    <t>Držák svazkový Grip 2031M/30</t>
  </si>
  <si>
    <t>Pol41</t>
  </si>
  <si>
    <t>Držák svazkový Grip 2031M/15</t>
  </si>
  <si>
    <t>Pol42</t>
  </si>
  <si>
    <t>Závitová tyč 8mm / 1m  galvanický zinek</t>
  </si>
  <si>
    <t>Pol43</t>
  </si>
  <si>
    <t>Vrut kombinovaný se šroubem M8/8x60 ZB</t>
  </si>
  <si>
    <t>Pol44</t>
  </si>
  <si>
    <t>Spojka tyče závitové M8 galvanický zinek</t>
  </si>
  <si>
    <t>Pol45</t>
  </si>
  <si>
    <t>Matka M8 + velkoplošná podložka M8</t>
  </si>
  <si>
    <t>Pol46</t>
  </si>
  <si>
    <t>Ucpávka měkká kabelová pro odolnost EI60 - EI 180</t>
  </si>
  <si>
    <t>kpl</t>
  </si>
  <si>
    <t>Pol47</t>
  </si>
  <si>
    <t>Krabice instalační KP68</t>
  </si>
  <si>
    <t>Pol48</t>
  </si>
  <si>
    <t>Spínač č.1 - komplet IP44 bílá</t>
  </si>
  <si>
    <t>Pol49</t>
  </si>
  <si>
    <t>Spínač č.5 - komplet IP44 bílá</t>
  </si>
  <si>
    <t>sb</t>
  </si>
  <si>
    <t>Pol50</t>
  </si>
  <si>
    <t>Spínač č.6+6 - komplet IP44 bílá</t>
  </si>
  <si>
    <t>Pol51</t>
  </si>
  <si>
    <t>Spínač č.7 - komplet IP44 bílá</t>
  </si>
  <si>
    <t>Pol52</t>
  </si>
  <si>
    <t>Spínač č.1 - komplet bílá</t>
  </si>
  <si>
    <t>Pol53</t>
  </si>
  <si>
    <t>Spínač č.5 - komplet bílá</t>
  </si>
  <si>
    <t>Pol54</t>
  </si>
  <si>
    <t>Spínač č.6 - komplet bílá</t>
  </si>
  <si>
    <t>Pol55</t>
  </si>
  <si>
    <t>Spínač č.6+6 - komplet bílá</t>
  </si>
  <si>
    <t>Pol56</t>
  </si>
  <si>
    <t>Spínač č.7 - komplet bílá</t>
  </si>
  <si>
    <t>Pol57</t>
  </si>
  <si>
    <t>Zásuvka 230V - komplet IP44 bílá</t>
  </si>
  <si>
    <t>Pol58</t>
  </si>
  <si>
    <t>Zásuvka 230V - komplet bílá</t>
  </si>
  <si>
    <t>Pol59</t>
  </si>
  <si>
    <t>Zásuvka 230V - komplet bílá s přepěťovou ochranou</t>
  </si>
  <si>
    <t>Pol60</t>
  </si>
  <si>
    <t>Zásuvka 400V/32A</t>
  </si>
  <si>
    <t>Pol61</t>
  </si>
  <si>
    <t>Termostat prostorový</t>
  </si>
  <si>
    <t>Pol62</t>
  </si>
  <si>
    <t>Bezpečnostní Stop tlačítko v kompaktní skříňce</t>
  </si>
  <si>
    <t>Pol63</t>
  </si>
  <si>
    <t>Vypínač výkonový 125A/3P zapouzdřený krytí IP65 částečná montáž pod omítku</t>
  </si>
  <si>
    <t>Pol64</t>
  </si>
  <si>
    <t>Vypínač výkonový 63A/3P zapouzdřený krytí IP65 částečná montáž pod omítku</t>
  </si>
  <si>
    <t>Pol65</t>
  </si>
  <si>
    <t>Vypínač výkonový 32A/4P zapouzdřený krytí IP65 částečná montáž pod omítku</t>
  </si>
  <si>
    <t>Pol66</t>
  </si>
  <si>
    <t>Vypínač výkonový 16A/4P zapouzdřený krytí IP65 částečná montáž pod omítku</t>
  </si>
  <si>
    <t>Pol67</t>
  </si>
  <si>
    <t>Svorka WAGO 2273-202 2x0,5-2,5mm</t>
  </si>
  <si>
    <t>Pol68</t>
  </si>
  <si>
    <t>Svorka WAGO 2273-203 3x0,5-2,5mm</t>
  </si>
  <si>
    <t>Pol69</t>
  </si>
  <si>
    <t>Svorka WAGO 2273-204 4x0,5-2,5mm</t>
  </si>
  <si>
    <t>Pol70</t>
  </si>
  <si>
    <t>Svorka WAGO 2x4 s páčkou</t>
  </si>
  <si>
    <t>Pol71</t>
  </si>
  <si>
    <t>Ekvipotenciální svorkovnice MET-elektrovodná CU pásovina 30x5 + 2x izolátor + šrouby</t>
  </si>
  <si>
    <t>Pol72</t>
  </si>
  <si>
    <t>Svítidlo průmyslové 8000/840 54W IP66</t>
  </si>
  <si>
    <t>Pol73</t>
  </si>
  <si>
    <t>Svítidlo průmyslové 8000/840 integrovaný nouzový modul 1h 54W IP66</t>
  </si>
  <si>
    <t>Pol74</t>
  </si>
  <si>
    <t>Svítidlo průmyslové 6400/840 43W IP66</t>
  </si>
  <si>
    <t>Pol75</t>
  </si>
  <si>
    <t>Svítidlo LED panel 600x600mm; 40W; 4000K; 4250lm; IP20</t>
  </si>
  <si>
    <t>Pol76</t>
  </si>
  <si>
    <t>Příslušenství pro LED panel - pružiny (4x) pro přisazenou montáž 1ks=1b</t>
  </si>
  <si>
    <t>Pol77</t>
  </si>
  <si>
    <t>Svítidlo nouzové IP65 3W 3h LiFePO4 včetně piktogramu</t>
  </si>
  <si>
    <t>Pol78</t>
  </si>
  <si>
    <t>Svítidlo vestavné pro nouzové a orientační netrvalé osvětlení s modulem LED 1x130 lm, spektrum 840, optika pro plošné osvětlení - zdroj 1 hod.</t>
  </si>
  <si>
    <t>Pol79</t>
  </si>
  <si>
    <t>Sádra stavební</t>
  </si>
  <si>
    <t>kg</t>
  </si>
  <si>
    <t>03.2 - Silnoproud montáže</t>
  </si>
  <si>
    <t>D1 - Silnoproudá instalace - montážní práce</t>
  </si>
  <si>
    <t>Silnoproudá instalace - montážní práce</t>
  </si>
  <si>
    <t>Pol80</t>
  </si>
  <si>
    <t>Odpojení a demontáž stávajícíh rozvodů elektroinstalace</t>
  </si>
  <si>
    <t>Pol81</t>
  </si>
  <si>
    <t>Pol82</t>
  </si>
  <si>
    <t>Pol83</t>
  </si>
  <si>
    <t>Pol84</t>
  </si>
  <si>
    <t>Pol85</t>
  </si>
  <si>
    <t>Pol86</t>
  </si>
  <si>
    <t>Pol87</t>
  </si>
  <si>
    <t>Pol88</t>
  </si>
  <si>
    <t>Pol89</t>
  </si>
  <si>
    <t>Pol90</t>
  </si>
  <si>
    <t>Pol91</t>
  </si>
  <si>
    <t>Pol92</t>
  </si>
  <si>
    <t>Pol93</t>
  </si>
  <si>
    <t>Pol94</t>
  </si>
  <si>
    <t>Pol95</t>
  </si>
  <si>
    <t>Pol96</t>
  </si>
  <si>
    <t>Pol97</t>
  </si>
  <si>
    <t>Pol98</t>
  </si>
  <si>
    <t>Pol99</t>
  </si>
  <si>
    <t>Pol100</t>
  </si>
  <si>
    <t>Pol101</t>
  </si>
  <si>
    <t>Pol102</t>
  </si>
  <si>
    <t>Pol103</t>
  </si>
  <si>
    <t>Pol104</t>
  </si>
  <si>
    <t>Pol105</t>
  </si>
  <si>
    <t>Pol106</t>
  </si>
  <si>
    <t>Pol107</t>
  </si>
  <si>
    <t>Pol108</t>
  </si>
  <si>
    <t>Pol109</t>
  </si>
  <si>
    <t>Pol110</t>
  </si>
  <si>
    <t>Pol111</t>
  </si>
  <si>
    <t>Pol112</t>
  </si>
  <si>
    <t>Pol113</t>
  </si>
  <si>
    <t>Pol114</t>
  </si>
  <si>
    <t>Pol115</t>
  </si>
  <si>
    <t>Pol116</t>
  </si>
  <si>
    <t>Pol117</t>
  </si>
  <si>
    <t>Pol118</t>
  </si>
  <si>
    <t>Pol119</t>
  </si>
  <si>
    <t>Pol120</t>
  </si>
  <si>
    <t>Pol121</t>
  </si>
  <si>
    <t>Pol122</t>
  </si>
  <si>
    <t>Pol123</t>
  </si>
  <si>
    <t>Pol124</t>
  </si>
  <si>
    <t>Pol125</t>
  </si>
  <si>
    <t>Pol126</t>
  </si>
  <si>
    <t>Pol127</t>
  </si>
  <si>
    <t>Pol128</t>
  </si>
  <si>
    <t>Pol129</t>
  </si>
  <si>
    <t>Pol130</t>
  </si>
  <si>
    <t>Pol131</t>
  </si>
  <si>
    <t>Pol132</t>
  </si>
  <si>
    <t>Pol133</t>
  </si>
  <si>
    <t>Pol134</t>
  </si>
  <si>
    <t>Pol135</t>
  </si>
  <si>
    <t>Pol136</t>
  </si>
  <si>
    <t>Pol137</t>
  </si>
  <si>
    <t>Pol138</t>
  </si>
  <si>
    <t>Pol139</t>
  </si>
  <si>
    <t>Pol140</t>
  </si>
  <si>
    <t>Pol141</t>
  </si>
  <si>
    <t>Pol142</t>
  </si>
  <si>
    <t>Pol143</t>
  </si>
  <si>
    <t>Pol144</t>
  </si>
  <si>
    <t>Pol145</t>
  </si>
  <si>
    <t>Pol146</t>
  </si>
  <si>
    <t>Pol147</t>
  </si>
  <si>
    <t>Pol148</t>
  </si>
  <si>
    <t>Pol149</t>
  </si>
  <si>
    <t>Pol150</t>
  </si>
  <si>
    <t>Pol151</t>
  </si>
  <si>
    <t>Pol152</t>
  </si>
  <si>
    <t>Pol153</t>
  </si>
  <si>
    <t>Pol154</t>
  </si>
  <si>
    <t>Pol155</t>
  </si>
  <si>
    <t>Pol156</t>
  </si>
  <si>
    <t>Pol157</t>
  </si>
  <si>
    <t>Pol158</t>
  </si>
  <si>
    <t>Zednické přípomoce - sekání drážek pro kabely</t>
  </si>
  <si>
    <t>03.3 - Slaboproud materiál</t>
  </si>
  <si>
    <t>D1 - Slaboproudá instalace - NET + data HCCP</t>
  </si>
  <si>
    <t>Slaboproudá instalace - NET + data HCCP</t>
  </si>
  <si>
    <t>Pol159</t>
  </si>
  <si>
    <t>Kabel UTP cat.6 vnitřní</t>
  </si>
  <si>
    <t>Pol160</t>
  </si>
  <si>
    <t>Trubka ohebná 25 tmavě šedá</t>
  </si>
  <si>
    <t>Pol161</t>
  </si>
  <si>
    <t>Krabice instalační KPR68</t>
  </si>
  <si>
    <t>Pol162</t>
  </si>
  <si>
    <t>Zásuvka komunikační RJ 45 - komplet bílá</t>
  </si>
  <si>
    <t>Pol163</t>
  </si>
  <si>
    <t>Keystone RJ45 Cat.6</t>
  </si>
  <si>
    <t>Pol164</t>
  </si>
  <si>
    <t>Zásuvka data HCCP</t>
  </si>
  <si>
    <t>03.4 - Slaboproud montáže</t>
  </si>
  <si>
    <t>Pol165</t>
  </si>
  <si>
    <t>Pol166</t>
  </si>
  <si>
    <t>Pol167</t>
  </si>
  <si>
    <t>Pol168</t>
  </si>
  <si>
    <t>Pol169</t>
  </si>
  <si>
    <t>Pol170</t>
  </si>
  <si>
    <t>Pol171</t>
  </si>
  <si>
    <t>03.5 - Rozváděč SRM-2 materiál</t>
  </si>
  <si>
    <t>D1 - Rozváděč SRM-2 pole č.1</t>
  </si>
  <si>
    <t>D2 - Rozváděč SRM-2 pole č.2</t>
  </si>
  <si>
    <t>D3 - Rozváděč SRM-2 pole č.3</t>
  </si>
  <si>
    <t>Rozváděč SRM-2 pole č.1</t>
  </si>
  <si>
    <t>Pol172</t>
  </si>
  <si>
    <t>Skříňový rozváděč 2000x1000x600mm + podstavec 100mm</t>
  </si>
  <si>
    <t>Pol173</t>
  </si>
  <si>
    <t>Elektrovodná měděná pásovina 80x10mm (sběrnice)</t>
  </si>
  <si>
    <t>Pol174</t>
  </si>
  <si>
    <t>Elektrovodná měděná pásovina 30x50mm (sběrnice)</t>
  </si>
  <si>
    <t>Pol175</t>
  </si>
  <si>
    <t>Vodič 1-YY 150 černá</t>
  </si>
  <si>
    <t>Pol176</t>
  </si>
  <si>
    <t>Vodič 1-YY 35 černá</t>
  </si>
  <si>
    <t>Pol177</t>
  </si>
  <si>
    <t>Vodič 1-YY 25 černá</t>
  </si>
  <si>
    <t>Pol178</t>
  </si>
  <si>
    <t>Řadový pojistkový odpínač 250A</t>
  </si>
  <si>
    <t>Pol179</t>
  </si>
  <si>
    <t>Pojistka nožová 160A gG</t>
  </si>
  <si>
    <t>Pol180</t>
  </si>
  <si>
    <t>Svodič přepětí SPD 1+2</t>
  </si>
  <si>
    <t>Pol181</t>
  </si>
  <si>
    <t>Vypínač 1000A + podpěťová spoušť a návěstní spínač</t>
  </si>
  <si>
    <t>Pol182</t>
  </si>
  <si>
    <t>Jistič 80A + podpěťová spoušť a návěstní spínač</t>
  </si>
  <si>
    <t>Pol183</t>
  </si>
  <si>
    <t>Signálka kompaktní 230V, bílá</t>
  </si>
  <si>
    <t>Pol184</t>
  </si>
  <si>
    <t>Signálka kompaktní 230V, zelená</t>
  </si>
  <si>
    <t>Pol185</t>
  </si>
  <si>
    <t>Hlavice hřibová rudá 40mm odblokování pootočením 1/1 komplet</t>
  </si>
  <si>
    <t>Pol186</t>
  </si>
  <si>
    <t>Odpínač poj. pro válcové pojistky -1F</t>
  </si>
  <si>
    <t>Pol187</t>
  </si>
  <si>
    <t>Pojistka válcová - 6A gG</t>
  </si>
  <si>
    <t>Pol188</t>
  </si>
  <si>
    <t>Ostatní montážní materiál - vnitřní kabeláž, vývodky atd.</t>
  </si>
  <si>
    <t>sb.</t>
  </si>
  <si>
    <t>Pol189</t>
  </si>
  <si>
    <t>Výroba rozvaděče, osvědčení, štítek atd.</t>
  </si>
  <si>
    <t>D2</t>
  </si>
  <si>
    <t>Rozváděč SRM-2 pole č.2</t>
  </si>
  <si>
    <t>Pol190</t>
  </si>
  <si>
    <t>Skříňový rozváděč 2000x800x600mm + podstavec 100mm</t>
  </si>
  <si>
    <t>Pol191</t>
  </si>
  <si>
    <t>Jistič průmyslový 125A-3</t>
  </si>
  <si>
    <t>Pol192</t>
  </si>
  <si>
    <t>Jistič průmyslový 63A-3</t>
  </si>
  <si>
    <t>Pol193</t>
  </si>
  <si>
    <t>Jistič průmyslový 50A-3</t>
  </si>
  <si>
    <t>Pol194</t>
  </si>
  <si>
    <t>Jistič průmyslový 40A-3</t>
  </si>
  <si>
    <t>Pol195</t>
  </si>
  <si>
    <t>Proudový chránič 40/4/0,03</t>
  </si>
  <si>
    <t>Pol196</t>
  </si>
  <si>
    <t>Jistič instalační 40A-3B</t>
  </si>
  <si>
    <t>Pol197</t>
  </si>
  <si>
    <t>Jistič instalační 32A-3B</t>
  </si>
  <si>
    <t>Pol198</t>
  </si>
  <si>
    <t>Jistič instalační 16A-3B</t>
  </si>
  <si>
    <t>Pol199</t>
  </si>
  <si>
    <t>Jistič instalační 6A-3C</t>
  </si>
  <si>
    <t>Pol200</t>
  </si>
  <si>
    <t>Jistič instalační 16A-1B</t>
  </si>
  <si>
    <t>Pol201</t>
  </si>
  <si>
    <t>Jistič instalační 10A-1B</t>
  </si>
  <si>
    <t>Pol202</t>
  </si>
  <si>
    <t>D3</t>
  </si>
  <si>
    <t>Rozváděč SRM-2 pole č.3</t>
  </si>
  <si>
    <t>Pol203</t>
  </si>
  <si>
    <t>Skříňový rozváděč 2000x600x600mm + podstavec 100mm</t>
  </si>
  <si>
    <t>Pol204</t>
  </si>
  <si>
    <t>Proudový chránič 25/4/0,03</t>
  </si>
  <si>
    <t>Pol205</t>
  </si>
  <si>
    <t>Proudový chránič kombinovaný 16B-1N-030A</t>
  </si>
  <si>
    <t>Pol206</t>
  </si>
  <si>
    <t>Proudový chránič kombinovaný 10B-1N-030A</t>
  </si>
  <si>
    <t>Pol207</t>
  </si>
  <si>
    <t>Proudový chránič kombinovaný 10C-1N-030A</t>
  </si>
  <si>
    <t>Pol208</t>
  </si>
  <si>
    <t>Jistič instalační 25A-3C</t>
  </si>
  <si>
    <t>Pol209</t>
  </si>
  <si>
    <t>Jistič instalační 16A-3C</t>
  </si>
  <si>
    <t>Pol210</t>
  </si>
  <si>
    <t>Jistič instalační 10A-3C</t>
  </si>
  <si>
    <t>Pol211</t>
  </si>
  <si>
    <t>Jistič instalační 16A-1C</t>
  </si>
  <si>
    <t>Pol212</t>
  </si>
  <si>
    <t>Stykač instalační 20A 2-pólový 230VAC</t>
  </si>
  <si>
    <t>Pol213</t>
  </si>
  <si>
    <t>Zásuvka 230V na DIN lištu</t>
  </si>
  <si>
    <t>Pol214</t>
  </si>
  <si>
    <t>03.6 - Rozváděč SRM-2 montáže</t>
  </si>
  <si>
    <t>Pol215</t>
  </si>
  <si>
    <t>Odpojení a demontáž stávajícího rozváděče</t>
  </si>
  <si>
    <t>Pol216</t>
  </si>
  <si>
    <t>Skříňový rozváděč 2000x1000x600mm + podstavec 100mm - montáž na místě</t>
  </si>
  <si>
    <t>Pol217</t>
  </si>
  <si>
    <t>Pol218</t>
  </si>
  <si>
    <t>Pol219</t>
  </si>
  <si>
    <t>Skříňový rozváděč 2000x800x600mm + podstavec 100mm - montáž na místě</t>
  </si>
  <si>
    <t>Pol220</t>
  </si>
  <si>
    <t>Pol221</t>
  </si>
  <si>
    <t>Odpojení a demontáž stávajícího rozváděče pole č.3+4+5</t>
  </si>
  <si>
    <t>Pol222</t>
  </si>
  <si>
    <t>Skříňový rozváděč 2000x600x600mm + podstavec 100mm - montáž na místě</t>
  </si>
  <si>
    <t>Pol223</t>
  </si>
  <si>
    <t>03.7 - Rozváděč RH-K materiál</t>
  </si>
  <si>
    <t>D1 - Rozváděč RH-K pole č.1</t>
  </si>
  <si>
    <t>D2 - Rozváděč RH-K pole č.2</t>
  </si>
  <si>
    <t>D3 - Rozváděč RH-K pole č.3</t>
  </si>
  <si>
    <t>Rozváděč RH-K pole č.1</t>
  </si>
  <si>
    <t>Pol224</t>
  </si>
  <si>
    <t>Pol225</t>
  </si>
  <si>
    <t>Řadový pojistkový odpínač 400A</t>
  </si>
  <si>
    <t>Pol226</t>
  </si>
  <si>
    <t>Pojistka nožová 315A gG</t>
  </si>
  <si>
    <t>Pol227</t>
  </si>
  <si>
    <t>Pojistka nožová 250A gG</t>
  </si>
  <si>
    <t>Pol228</t>
  </si>
  <si>
    <t>Jistič výkonový 1600A + podpěťová spoušť a návěstní spínač</t>
  </si>
  <si>
    <t>Pol229</t>
  </si>
  <si>
    <t>Odpínač poj. pro válcové pojistky -3F</t>
  </si>
  <si>
    <t>Pol230</t>
  </si>
  <si>
    <t>Pojistka válcová - 2A gG</t>
  </si>
  <si>
    <t>Pol231</t>
  </si>
  <si>
    <t>Pojistka válcová - 1A gG</t>
  </si>
  <si>
    <t>Pol232</t>
  </si>
  <si>
    <t>Zkušební svorkovnice</t>
  </si>
  <si>
    <t>Pol233</t>
  </si>
  <si>
    <t>Elektroměr podružný na DIN lištu</t>
  </si>
  <si>
    <t>Pol234</t>
  </si>
  <si>
    <t>Analyzátor sítě - vestavný do veří rozváděče</t>
  </si>
  <si>
    <t>Pol235</t>
  </si>
  <si>
    <t>Měřící trafo proudu 1500/5 10VA</t>
  </si>
  <si>
    <t>Pol236</t>
  </si>
  <si>
    <t>UPS - záložní zdroj 230VAC / 24VDC</t>
  </si>
  <si>
    <t>Pol237</t>
  </si>
  <si>
    <t>Baterie 12V-7Ah</t>
  </si>
  <si>
    <t>Pol238</t>
  </si>
  <si>
    <t>Rozváděč RH-K pole č.2</t>
  </si>
  <si>
    <t>Pol239</t>
  </si>
  <si>
    <t>Pol240</t>
  </si>
  <si>
    <t>Průchodka kabelová pružná 27-66mm IP68</t>
  </si>
  <si>
    <t>Pol241</t>
  </si>
  <si>
    <t>Jistič výkonový 1000A + podpěťová spoušť a návěstní spínač</t>
  </si>
  <si>
    <t>Pol242</t>
  </si>
  <si>
    <t>Rozváděč RH-K pole č.3</t>
  </si>
  <si>
    <t>Pol243</t>
  </si>
  <si>
    <t>Pol244</t>
  </si>
  <si>
    <t>Jistič průmyslový 100/80A-3</t>
  </si>
  <si>
    <t>Pol245</t>
  </si>
  <si>
    <t>Jistič průmyslový 63/63A-3</t>
  </si>
  <si>
    <t>Pol246</t>
  </si>
  <si>
    <t>Jistič průmyslový 63/63A-3 s podpěťovou spouští</t>
  </si>
  <si>
    <t>Pol247</t>
  </si>
  <si>
    <t>Jistič průmyslový 40/32A-3</t>
  </si>
  <si>
    <t>Pol248</t>
  </si>
  <si>
    <t>Stykač instalační 63A 3-pólový 230VAC</t>
  </si>
  <si>
    <t>Pol249</t>
  </si>
  <si>
    <t>Relé pomocné 16A/230V</t>
  </si>
  <si>
    <t>Pol250</t>
  </si>
  <si>
    <t>Schodišťový automat na DIN lištu</t>
  </si>
  <si>
    <t>Pol251</t>
  </si>
  <si>
    <t>Zvonkové trafo</t>
  </si>
  <si>
    <t>03.8 - Rozváděč RH-K montáže</t>
  </si>
  <si>
    <t>Pol252</t>
  </si>
  <si>
    <t>Pol253</t>
  </si>
  <si>
    <t>Pol254</t>
  </si>
  <si>
    <t>Pol255</t>
  </si>
  <si>
    <t>Pol256</t>
  </si>
  <si>
    <t>Odpojení a demontáž stávajícího rozváděče pole č.3 +4</t>
  </si>
  <si>
    <t>Pol257</t>
  </si>
  <si>
    <t>Pol258</t>
  </si>
  <si>
    <t>03.9 - Rozváděč RACK materiál</t>
  </si>
  <si>
    <t>D1 - Rozváděč RACK</t>
  </si>
  <si>
    <t>Rozváděč RACK</t>
  </si>
  <si>
    <t>Pol259</t>
  </si>
  <si>
    <t>Rozváděč nástěnný 12U 600x450mm prosklené dveře</t>
  </si>
  <si>
    <t>Pol260</t>
  </si>
  <si>
    <t>19" ventilační jednotka, 1U, termostat, 2 x FAN</t>
  </si>
  <si>
    <t>Pol261</t>
  </si>
  <si>
    <t>19" patch panel 1U, 24 portů C6</t>
  </si>
  <si>
    <t>Pol262</t>
  </si>
  <si>
    <t>19" vyvazovací panel, 1U, kovový</t>
  </si>
  <si>
    <t>Pol263</t>
  </si>
  <si>
    <t>19" nap. 1U, 6 x 230 V, vyp, přepěťová ochrana</t>
  </si>
  <si>
    <t>Pol264</t>
  </si>
  <si>
    <t>Propojovací kabel  - PC-201 C5E UTP/1M - modrá</t>
  </si>
  <si>
    <t>Pol265</t>
  </si>
  <si>
    <t>Propojovací kabel  - PC-201 C5E UTP/1M - žlutá</t>
  </si>
  <si>
    <t>Pol266</t>
  </si>
  <si>
    <t>Propojovací kabel  - PC-202 C5E UTP/1M - červená</t>
  </si>
  <si>
    <t>03.10 - Rozváděč RACK montáže</t>
  </si>
  <si>
    <t>Pol267</t>
  </si>
  <si>
    <t>Montáž rozváděče v místě instalace</t>
  </si>
  <si>
    <t>Pol268</t>
  </si>
  <si>
    <t>Měření kabelu UTP Cat</t>
  </si>
  <si>
    <t>Pol269</t>
  </si>
  <si>
    <t>Ukončení - forma na kabelu UTP Cat 6</t>
  </si>
  <si>
    <t>Pol270</t>
  </si>
  <si>
    <t>Konfigurace a nastavení systému</t>
  </si>
  <si>
    <t>04 - Rozvody VZT vč. strojovny</t>
  </si>
  <si>
    <t>D2 - Zařízení č.1A: Větrání varny a zázemí 2.NP část VZT</t>
  </si>
  <si>
    <t>D3 - Zařízení č.1B: Větrání varny a zázemí 2.NP část napojení rozvody vytápění</t>
  </si>
  <si>
    <t xml:space="preserve">D4 - Zařízení č.2: Větrání prostoru strojovny VZT </t>
  </si>
  <si>
    <t>D5 - Zařízení č.3: Větrání skladu brambor 1.NP</t>
  </si>
  <si>
    <t xml:space="preserve">D6 - Zařízení č.4: Ostatní položky společné pro jednotlivé zařízení </t>
  </si>
  <si>
    <t>Zařízení č.1A: Větrání varny a zázemí 2.NP část VZT</t>
  </si>
  <si>
    <t>Pol271</t>
  </si>
  <si>
    <t>VZT jednotka s rekuperací výkon 14500 m3/hod odvod, 14400 m3/hod přívod vzduchu, technické parametry viz. výkresová dokumentace</t>
  </si>
  <si>
    <t>sestava</t>
  </si>
  <si>
    <t>Poznámka k položce:
Poznámka k položce: dodávka v rozloženém stavu, sestavení a zprovoznění VZT jednotky v místě instalace, systém MaR a komplet prokabelování rekuperace, vodní ohřev, vystrojený směšovací uzel, klapky + servopohon, manžety, ztužující rám pod jednotku filtrace, čidla, mrazová a funkční ochrana VZT, blokace chodu požárním čidlem, rozvaděč a dotykový displej</t>
  </si>
  <si>
    <t>Pol272</t>
  </si>
  <si>
    <t>Sestavení VZT jednotky v místě instalace za účasti odborného dozoru</t>
  </si>
  <si>
    <t>sada</t>
  </si>
  <si>
    <t>Pol2731</t>
  </si>
  <si>
    <t>Požární kouřové čidlo pod žaluzií stání čerstvého vzduchu, kabeláž, napojení na MAR VZT jednotky</t>
  </si>
  <si>
    <t>Pol274</t>
  </si>
  <si>
    <t>Větrací systémový strop - sestava viz předběžný návrh výkresová dokumentace vč. osvětlení, montážní doměrky dle finální stavby</t>
  </si>
  <si>
    <t>Poznámka k položce:
Poznámka k položce: dodávka v rozloženém stavu, sestavení a zprovoznění VZT jednotky v místě instalace, základní systém MaR a prokabelování</t>
  </si>
  <si>
    <t>Pol275</t>
  </si>
  <si>
    <t>Sestavení odsávacího stropu v místě instalace za účasti odborného dozoru, finální zaměření, výrobní dokumentace</t>
  </si>
  <si>
    <t>Pol276</t>
  </si>
  <si>
    <t>Nasávací žaluzie se sítem 1400x1600, barva RAL dle fasády, napojovací nátrubek</t>
  </si>
  <si>
    <t>Pol277</t>
  </si>
  <si>
    <t>Oplechování a utěsnění stavebního prostupu stěnou sání vzduchu</t>
  </si>
  <si>
    <t>Pol278</t>
  </si>
  <si>
    <t>Výfukový nátrubek se sítem 1800x1000 + listy žaluzie proti dešti</t>
  </si>
  <si>
    <t>Pol279</t>
  </si>
  <si>
    <t>Oplechování a utěsnění stavebního prostupu střechou výfuk vzduchu (1400x710), oprava hydroizolace, zaizolování</t>
  </si>
  <si>
    <t>Pol280</t>
  </si>
  <si>
    <t>Roznášecí dlažba a gumový pás pod tlumiče hluku na střeše</t>
  </si>
  <si>
    <t>Pol281</t>
  </si>
  <si>
    <t>Pomocné konzole pod tlumiče hluku na střeše</t>
  </si>
  <si>
    <t>Pol282</t>
  </si>
  <si>
    <t>Tlumič hluku vč. kulis (buněk) š.100, 1400x1600, L=0,5 m</t>
  </si>
  <si>
    <t>Pol283</t>
  </si>
  <si>
    <t>Tlumič hluku vč. kulis (buněk) š.100, 1250x450, L=1 m</t>
  </si>
  <si>
    <t>Pol284</t>
  </si>
  <si>
    <t>Tlumič hluku vč. kulis (buněk) š.100, 1800x500, L=1 m</t>
  </si>
  <si>
    <t>Pol285</t>
  </si>
  <si>
    <t>Tlumič hluku vč. kulis (buněk) š.100, 1000x900, L=1 m</t>
  </si>
  <si>
    <t>Pol286</t>
  </si>
  <si>
    <t>Tlumič hluku vč. kulis (buněk) š.100, 1100x900, L=1 m</t>
  </si>
  <si>
    <t>Pol287</t>
  </si>
  <si>
    <t>Tlumič hluku vč. kulis (buněk) š.100, 1800x1000, L=1 m</t>
  </si>
  <si>
    <t>Pol288</t>
  </si>
  <si>
    <t>Tlumič hluku pr.250, L=1 m</t>
  </si>
  <si>
    <t>Pol289</t>
  </si>
  <si>
    <t>Tepelná izolace vnější s oplechováním tl.60 mm</t>
  </si>
  <si>
    <t>Pol2901</t>
  </si>
  <si>
    <t>Tepelná izolace dvojitá kaučuková samolepící tl. 2x 15 mm (vnitřní rozvody větev E1+i2)</t>
  </si>
  <si>
    <t>Pol291</t>
  </si>
  <si>
    <t>Revizní otvory do VZT rozvodu pro kontrolu a čištění</t>
  </si>
  <si>
    <t>Pol292</t>
  </si>
  <si>
    <t>Tepelná/hluková izolace vnitřní s Al polepem tl.80 mm (izolace nad kanceláří vedoucí a šáfkuchař)</t>
  </si>
  <si>
    <t>Pol293</t>
  </si>
  <si>
    <t>Vyústka kruhová (ventil) pr. 200 s regulací, box, nátrubek</t>
  </si>
  <si>
    <t>Pol294</t>
  </si>
  <si>
    <t>Anemostat přívodní 625x625 (600x600), napojení pr. 250 s regulační klapkou, čelní deska, box, nátrubek, průtok cca 800 m3/hod</t>
  </si>
  <si>
    <t>Pol295</t>
  </si>
  <si>
    <t>Anemostat odvodní 625x625 (600x600), napojení pr. 250 s regulační klapkou, čelní deska, box, nátrubek, průtok cca 800 m3/hod</t>
  </si>
  <si>
    <t>Pol296</t>
  </si>
  <si>
    <t>Klapka ruční regulační pr.250</t>
  </si>
  <si>
    <t>Pol297</t>
  </si>
  <si>
    <t>Klapka ruční regulační 400x315</t>
  </si>
  <si>
    <t>Pol298</t>
  </si>
  <si>
    <t>Klapka ruční regulační 630x315</t>
  </si>
  <si>
    <t>Pol299</t>
  </si>
  <si>
    <t>Klapka ruční regulační 500x450</t>
  </si>
  <si>
    <t>Pol300</t>
  </si>
  <si>
    <t>Klapka ruční regulační 355x315</t>
  </si>
  <si>
    <t>Pol301</t>
  </si>
  <si>
    <t>Klapka ruční regulační 630x450</t>
  </si>
  <si>
    <t>Pol302</t>
  </si>
  <si>
    <t>Klapka ruční regulační 315x315</t>
  </si>
  <si>
    <t>Pol303</t>
  </si>
  <si>
    <t>Klapka ruční regulační 450x315</t>
  </si>
  <si>
    <t>Pol304</t>
  </si>
  <si>
    <t>Nátrubky pro napojení digestoří (digestoře dodávka gastro technologie)</t>
  </si>
  <si>
    <t>Pol305</t>
  </si>
  <si>
    <t>Nátrubky pro napojení odsávacího stropu vč. pružných manžet</t>
  </si>
  <si>
    <t>Pol306</t>
  </si>
  <si>
    <t>Flexo potrubí pr.200 s akustickým útlumem</t>
  </si>
  <si>
    <t>Pol307</t>
  </si>
  <si>
    <t>Flexo potrubí pr.250 s akustickým útlumem</t>
  </si>
  <si>
    <t>Pol3081</t>
  </si>
  <si>
    <t>Spiro potrubí včetně tvarovek pr. 200 (včetně průchodek)</t>
  </si>
  <si>
    <t>bm</t>
  </si>
  <si>
    <t>Pol309</t>
  </si>
  <si>
    <t>Spiro potrubí včetně tvarovek pr. 250 (včetně průchodek)</t>
  </si>
  <si>
    <t>Pol310</t>
  </si>
  <si>
    <t>Pozink. VZT rozvody včetně tvarovek</t>
  </si>
  <si>
    <t>Zařízení č.1B: Větrání varny a zázemí 2.NP část napojení rozvody vytápění</t>
  </si>
  <si>
    <t>Pol311</t>
  </si>
  <si>
    <t>Nezbytná úprava (zkrácení) stávajících rozvodů vytápění (DN65), oprava nátěrů a tepelných izolací v prostoru strojovny UT</t>
  </si>
  <si>
    <t>Pol312</t>
  </si>
  <si>
    <t>Měděné potrubí vč. tavrovek 42x1,5, návleková tepelná izolace tl.20 mm</t>
  </si>
  <si>
    <t>Pol313</t>
  </si>
  <si>
    <t>Kulový kohout DN 32</t>
  </si>
  <si>
    <t>Pol314</t>
  </si>
  <si>
    <t>Vypouštěcí ventil DN 10 vč. zátky</t>
  </si>
  <si>
    <t>Pol315</t>
  </si>
  <si>
    <t>Automatický odvzduš. ventil DN10 + uzávěr DN10</t>
  </si>
  <si>
    <t>Pol316</t>
  </si>
  <si>
    <t>Kontrolní teploměr</t>
  </si>
  <si>
    <t>Pol317</t>
  </si>
  <si>
    <t>Přepouštěcí ventil DN 15</t>
  </si>
  <si>
    <t>Pol318</t>
  </si>
  <si>
    <t>Přechodové šroubení ocel/Cu</t>
  </si>
  <si>
    <t>Pol319</t>
  </si>
  <si>
    <t>Tlakově odolné flexo potrubí DN32, L=1,5 m</t>
  </si>
  <si>
    <t>Pol320</t>
  </si>
  <si>
    <t>Drobné a pomocné armatury a šroubení</t>
  </si>
  <si>
    <t>Pol321</t>
  </si>
  <si>
    <t>Ocelové šroubení a nátrubky</t>
  </si>
  <si>
    <t>Pol322</t>
  </si>
  <si>
    <t>Drobné tepelné zaizolování armatur a prvků UT</t>
  </si>
  <si>
    <t>Pol323</t>
  </si>
  <si>
    <t>Pomocné konzole a závěsy</t>
  </si>
  <si>
    <t>Pol324</t>
  </si>
  <si>
    <t>Vypuštění/napuštění dílčí části stávající OS</t>
  </si>
  <si>
    <t>Pol325</t>
  </si>
  <si>
    <t>Tlakové a funkční zkoušky</t>
  </si>
  <si>
    <t>Pol326</t>
  </si>
  <si>
    <t>Montáž a zprovoznění teplovodního směšovacího uzlu (dodávka VZT jednotky)</t>
  </si>
  <si>
    <t>D4</t>
  </si>
  <si>
    <t xml:space="preserve">Zařízení č.2: Větrání prostoru strojovny VZT </t>
  </si>
  <si>
    <t>Pol327</t>
  </si>
  <si>
    <t>Axiální ventilátor pr.710, výkon 15000 m3/hod, Pexter 100 Pa, el.příkon 1,4W/400V</t>
  </si>
  <si>
    <t>Pol328</t>
  </si>
  <si>
    <t>Konzole, pružná manžeta, ochranné síto, napojovací příruba (nátrubek)</t>
  </si>
  <si>
    <t>Pol329</t>
  </si>
  <si>
    <t>Požární kouřové čidlo pod žaluzií stání čerstvého vzduchu, kabeláž, napojení na blokaci chodu ventilátoru</t>
  </si>
  <si>
    <t>Pol330</t>
  </si>
  <si>
    <t>Nasávací / výfuková žaluzie se sítem 1000x1800, barva RAL dle fasády, napojovací nátrubek</t>
  </si>
  <si>
    <t>Pol331</t>
  </si>
  <si>
    <t>Oplechování a utěsnění stavebního prostupu stěnou sání/výfuk vzduchu</t>
  </si>
  <si>
    <t>Pol332</t>
  </si>
  <si>
    <t>Průchodka stěnou</t>
  </si>
  <si>
    <t>Pol333</t>
  </si>
  <si>
    <t>Klapka 1000x1800, servopohon 230V se zpětnou pružinou, řízeno s chodem ventilátoru, propojovací kabeláž</t>
  </si>
  <si>
    <t>Pol334</t>
  </si>
  <si>
    <t>Tepelná izolace vnitřní s Al polepem tl.60 mm</t>
  </si>
  <si>
    <t>D5</t>
  </si>
  <si>
    <t>Zařízení č.3: Větrání skladu brambor 1.NP</t>
  </si>
  <si>
    <t>Pol335</t>
  </si>
  <si>
    <t>VZT jednotka s rekuperací výkon 300 m3/hod odvod, 300 m3/hod přívod vzduchu, technické parametry viz. výkresová dokumentace</t>
  </si>
  <si>
    <t>Poznámka k položce:
Poznámka k položce: zprovoznění VZT jednotky v místě instalace, systém MaR a komplet prokabelování rekuperace, vodní ohřev, klapky + servopohon, manžety filtrace, čidla, mrazová a funkční ochrana VZT, blokace chodu požárním čidlem, rozvaděč a dotykový displej</t>
  </si>
  <si>
    <t>Pol336</t>
  </si>
  <si>
    <t>Závěsy pro instalaci VZT jednotky pod stropem</t>
  </si>
  <si>
    <t>Pol337</t>
  </si>
  <si>
    <t>Vyústka do spira přívodní/odvodní s regulací 325x75</t>
  </si>
  <si>
    <t>Pol308</t>
  </si>
  <si>
    <t>Pol338</t>
  </si>
  <si>
    <t>Mřížka na fasádu (žaluzie), 200x200, barevné provedení RAL, napojovací nátrubek</t>
  </si>
  <si>
    <t>Pol339</t>
  </si>
  <si>
    <t>Výfukový nátrubek se sítem pr.200</t>
  </si>
  <si>
    <t>Pol290</t>
  </si>
  <si>
    <t>Pol340</t>
  </si>
  <si>
    <t>Požární minerální izolace vnitřní s Al polepem odolnost 30 min. (izolace VZT kolektoru)</t>
  </si>
  <si>
    <t>Pol341</t>
  </si>
  <si>
    <t>Pol342</t>
  </si>
  <si>
    <t>Oplechování a utěsnění stavebního prostupu střechou výfuk vzduchu (pr.200), oprava hydroizolace, zaizolování</t>
  </si>
  <si>
    <t>Pol343</t>
  </si>
  <si>
    <t>Napojení okapniček na odvod kondenzátu, zápachové uzávěrky (sifon), cca 8 m rozvodu</t>
  </si>
  <si>
    <t>Pol344</t>
  </si>
  <si>
    <t>Napojení na stávající instalace elektro, kabeláž, jištění (provedeno dle mon. návodu dodavatele VZT jednotky)</t>
  </si>
  <si>
    <t>Pol273</t>
  </si>
  <si>
    <t>D6</t>
  </si>
  <si>
    <t xml:space="preserve">Zařízení č.4: Ostatní položky společné pro jednotlivé zařízení </t>
  </si>
  <si>
    <t>Pol345</t>
  </si>
  <si>
    <t>Drobný a pomocný materiál, ztužující rozpěry VZT rozvodů</t>
  </si>
  <si>
    <t>Pol346</t>
  </si>
  <si>
    <t>Uzemnění zařízení</t>
  </si>
  <si>
    <t>Pol347</t>
  </si>
  <si>
    <t>Závěsy a konzole pro instalaci rozvodů VZT</t>
  </si>
  <si>
    <t>Pol348</t>
  </si>
  <si>
    <t>Gumové těsnění a tmelící materiály do spojů VZT rozvodů</t>
  </si>
  <si>
    <t>Pol349</t>
  </si>
  <si>
    <t>Lešení (plošina)</t>
  </si>
  <si>
    <t>Pol350</t>
  </si>
  <si>
    <t>Pol351</t>
  </si>
  <si>
    <t>Vyregulování a uvedení do provozu</t>
  </si>
  <si>
    <t>Pol352</t>
  </si>
  <si>
    <t>Provozní zkoušky</t>
  </si>
  <si>
    <t>Pol353</t>
  </si>
  <si>
    <t>Revize</t>
  </si>
  <si>
    <t>Pol354</t>
  </si>
  <si>
    <t>Zaškolení obsluhy, provozní řád</t>
  </si>
  <si>
    <t>Pol355</t>
  </si>
  <si>
    <t>Drobné stavební přípomoce</t>
  </si>
  <si>
    <t>Pol356</t>
  </si>
  <si>
    <t>Demontáž a likvidace stávající VZT instalace</t>
  </si>
  <si>
    <t>Pol357</t>
  </si>
  <si>
    <t>Úklid pracoviště, odvoz a ekologická likvidace odpadu</t>
  </si>
  <si>
    <t>Pol358</t>
  </si>
  <si>
    <t>Realizační dokumentace zpracovaná na základě podkladů dodavatelů vzešlých z výběrového řízení</t>
  </si>
  <si>
    <t>kpt</t>
  </si>
  <si>
    <t>Pol359</t>
  </si>
  <si>
    <t>Zaměření stavby, technická příprava, dokumentace skutečného provedení</t>
  </si>
  <si>
    <t>05 - Rozvody zdravotně-technických instalací</t>
  </si>
  <si>
    <t>OST - Ostatní</t>
  </si>
  <si>
    <t xml:space="preserve">    721.1 - Vnitřní kanalizace</t>
  </si>
  <si>
    <t xml:space="preserve">    722 - Vnitřní vodovod</t>
  </si>
  <si>
    <t xml:space="preserve">    732 - Strojovny</t>
  </si>
  <si>
    <t>OST</t>
  </si>
  <si>
    <t>Ostatní</t>
  </si>
  <si>
    <t>721.1</t>
  </si>
  <si>
    <t>Vnitřní kanalizace</t>
  </si>
  <si>
    <t>721 17-6101.R00</t>
  </si>
  <si>
    <t>Potrubí HT připojovací D 32 x 1,8 mm</t>
  </si>
  <si>
    <t>721 17-6102.R00</t>
  </si>
  <si>
    <t>Potrubí HT připojovací D 40 x 1,8 mm</t>
  </si>
  <si>
    <t>721 17-6103.R00</t>
  </si>
  <si>
    <t>Potrubí HT připojovací D 50 x 1,8 mm</t>
  </si>
  <si>
    <t>721 17-6114.R00</t>
  </si>
  <si>
    <t>Potrubí HT odpadní svislé D 75 x 1,9 mm</t>
  </si>
  <si>
    <t>721 17-6105.R00</t>
  </si>
  <si>
    <t>Potrubí HT připojovací D 110 x 2,7 mm</t>
  </si>
  <si>
    <t>721 17-6116.R00</t>
  </si>
  <si>
    <t>Potrubí HT odpadní svislé D 125 x 3,1 mm</t>
  </si>
  <si>
    <t>721 17-6135.R00</t>
  </si>
  <si>
    <t>Potrubí HT svodné (ležaté) zavěšené D 110 x 2,7 mm</t>
  </si>
  <si>
    <t>721 17-6136.R00</t>
  </si>
  <si>
    <t>Potrubí HT svodné (ležaté) zavěšené D 125 x 3,1 mm</t>
  </si>
  <si>
    <t>721 17-6146.R00</t>
  </si>
  <si>
    <t>Potrubí HT dešťové (svislé) D 125 x 3,1 mm</t>
  </si>
  <si>
    <t>721 19-4103.R00</t>
  </si>
  <si>
    <t>Vyvedení odpadních výpustek D 32 x 1,8</t>
  </si>
  <si>
    <t>721 19-4104.R00</t>
  </si>
  <si>
    <t>Vyvedení odpadních výpustek D 40 x 1,8</t>
  </si>
  <si>
    <t>721 19-4105.R00</t>
  </si>
  <si>
    <t>Vyvedení odpadních výpustek D 50 x 1,8</t>
  </si>
  <si>
    <t>721 19-4109.R00</t>
  </si>
  <si>
    <t>Vyvedení odpadních výpustek D 110 x 2,3</t>
  </si>
  <si>
    <t>721 21-3216.R00</t>
  </si>
  <si>
    <t>Žlab odtokový nerez ke zdi,pro dlažbu, dl.1300mm hl. 68 dn 50 (HL50WU.O/130</t>
  </si>
  <si>
    <t>721 22-3420.R00</t>
  </si>
  <si>
    <t>Zápach. uzáv. DN50 (HL 100G/50)</t>
  </si>
  <si>
    <t>721 29-0111.R00</t>
  </si>
  <si>
    <t>Zkouška těsnosti kanalizace vodou DN 125</t>
  </si>
  <si>
    <t>998 72-1102.R00</t>
  </si>
  <si>
    <t>Přesun hmot pro vnitřní kanalizaci, výšky do 12 m</t>
  </si>
  <si>
    <t>721 14-0802.R00</t>
  </si>
  <si>
    <t>Demontáž potrubí litinového DN 100</t>
  </si>
  <si>
    <t>721 14-0806.R00</t>
  </si>
  <si>
    <t>Demontáž potrubí litinového DN 200</t>
  </si>
  <si>
    <t>721 29-0822.R00</t>
  </si>
  <si>
    <t>Přesun vybouraných hmot - kanalizace, H 6 - 12 m</t>
  </si>
  <si>
    <t>721 14-0915.R00</t>
  </si>
  <si>
    <t>Oprava - propojení dosavadního potrubí DN 100</t>
  </si>
  <si>
    <t>721 14-0916.R00</t>
  </si>
  <si>
    <t>Oprava - propojení dosavadního potrubí DN 125</t>
  </si>
  <si>
    <t>Vnitřní vodovod</t>
  </si>
  <si>
    <t>722 17-2311.R00</t>
  </si>
  <si>
    <t>Potrubí z PPR Instaplast, studená, D 20x2,8 mm</t>
  </si>
  <si>
    <t>722 17-2312.R00</t>
  </si>
  <si>
    <t>Potrubí z PPR Instaplast, studená, D 25x3,5 mm</t>
  </si>
  <si>
    <t>722 17-2313.R00</t>
  </si>
  <si>
    <t>Potrubí z PPR Instaplast, studená, D 32x4,4 mm</t>
  </si>
  <si>
    <t>722 17-2314.R00</t>
  </si>
  <si>
    <t>Potrubí z PPR Instaplast, studená, D 40x5,5 mm</t>
  </si>
  <si>
    <t>722 17-2315.R00</t>
  </si>
  <si>
    <t>Potrubí z PPR Instaplast, studená, D 50x6,9 mm</t>
  </si>
  <si>
    <t>722 17-2316.R00</t>
  </si>
  <si>
    <t>Potrubí z PPR Instaplast, studená, D 63x8,6 mm</t>
  </si>
  <si>
    <t>722 18-1243.RT7</t>
  </si>
  <si>
    <t>Izolace návleková MIRELON STABIL tl. stěny 13 mm vnitřní průměr 22 mm</t>
  </si>
  <si>
    <t>722 18-1243.RT8</t>
  </si>
  <si>
    <t>Izolace návleková MIRELON STABIL tl. stěny 13 mm vnitřní průměr 25 mm</t>
  </si>
  <si>
    <t>722 18-1243.RU1</t>
  </si>
  <si>
    <t>Izolace návleková MIRELON STABIL tl. stěny 13 mm vnitřní průměr 32 mm</t>
  </si>
  <si>
    <t>722 18-1243.RV9</t>
  </si>
  <si>
    <t>Izolace návleková MIRELON STABIL tl. stěny 13 mm vnitřní průměr 40 mm</t>
  </si>
  <si>
    <t>722 18-1243.RW6</t>
  </si>
  <si>
    <t>Izolace návleková MIRELON STABIL tl. stěny 13 mm vnitřní průměr 50 mm</t>
  </si>
  <si>
    <t>722 18-1243.RY3</t>
  </si>
  <si>
    <t>Izolace návleková MIRELON STABIL tl. stěny 13 mm vnitřní průměr 63 mm</t>
  </si>
  <si>
    <t>722 18-1244.RT7</t>
  </si>
  <si>
    <t>Izolace návleková MIRELON STABIL tl. stěny 20 mm vnitřní průměr 22 mm</t>
  </si>
  <si>
    <t>722 18-1244.RT8</t>
  </si>
  <si>
    <t>Izolace návleková MIRELON STABIL tl. stěny 20 mm vnitřní průměr 25 mm</t>
  </si>
  <si>
    <t>722 18-1244.RU1</t>
  </si>
  <si>
    <t>Izolace návleková MIRELON STABIL tl. stěny 20 mm vnitřní průměr 32 mm</t>
  </si>
  <si>
    <t>722 18-1244.RV9</t>
  </si>
  <si>
    <t>Izolace návleková MIRELON STABIL tl. stěny 20 mm vnitřní průměr 40 mm</t>
  </si>
  <si>
    <t>722 18-1244.RW6</t>
  </si>
  <si>
    <t>Izolace návleková MIRELON STABIL tl. stěny 20 mm vnitřní průměr 50 mm</t>
  </si>
  <si>
    <t>722 17-0928.R00</t>
  </si>
  <si>
    <t>Oprava potrubí z PE, spojka přímá,vně.závit 63x2</t>
  </si>
  <si>
    <t>722 19-0221.R00</t>
  </si>
  <si>
    <t>Přípojky vodovodní pro pevné připojení DN 15</t>
  </si>
  <si>
    <t>722 19-0222.R00</t>
  </si>
  <si>
    <t>Přípojky vodovodní pro pevné připojení DN 20</t>
  </si>
  <si>
    <t>722 26-5117.R00</t>
  </si>
  <si>
    <t>Vodoměr domovní SV Sensus 420 DN32x260mm, Qn 6,0</t>
  </si>
  <si>
    <t>732</t>
  </si>
  <si>
    <t>Strojovny</t>
  </si>
  <si>
    <t>732 42-1423.R00</t>
  </si>
  <si>
    <t>Čerpadlo oběhové na teplou vodu Wilo Star-Z 25/6</t>
  </si>
  <si>
    <t>998 73-2102.R00</t>
  </si>
  <si>
    <t>Přesun hmot pro strojovny, výšky do 12 m</t>
  </si>
  <si>
    <t>06 - Vytápění</t>
  </si>
  <si>
    <t xml:space="preserve">    733 - Rozvod potrubí</t>
  </si>
  <si>
    <t xml:space="preserve">    734 - Armatury</t>
  </si>
  <si>
    <t xml:space="preserve">    735 - Otopná tělesa</t>
  </si>
  <si>
    <t xml:space="preserve">    783 - Nátěry</t>
  </si>
  <si>
    <t>713 40-0842.R00</t>
  </si>
  <si>
    <t>Odstranění izolace vláknité s konstr.včetně úpravy</t>
  </si>
  <si>
    <t>732 32-0814.R00</t>
  </si>
  <si>
    <t>Odpojení nádrží od rozvodů potrubí, do 500 l</t>
  </si>
  <si>
    <t>732 42-0811.R00</t>
  </si>
  <si>
    <t>Demontáž čerpadel oběhových spirálních DN 25</t>
  </si>
  <si>
    <t>732 29-1911.R00</t>
  </si>
  <si>
    <t>Zpětné připojení potrubí topného a vratného</t>
  </si>
  <si>
    <t>732 89-0801.R00</t>
  </si>
  <si>
    <t>Přemístění vybouraných hmot - strojovny, H do 6 m</t>
  </si>
  <si>
    <t>733</t>
  </si>
  <si>
    <t>Rozvod potrubí</t>
  </si>
  <si>
    <t>733 11-1103.R00</t>
  </si>
  <si>
    <t>Potrubí závitové bezešvé běžné nízkotlaké DN 15</t>
  </si>
  <si>
    <t>733 11-1107.R00</t>
  </si>
  <si>
    <t>Potrubí závitové bezešvé běžné nízkotlaké DN 40</t>
  </si>
  <si>
    <t>733 11-1108.R00</t>
  </si>
  <si>
    <t>Potrubí závitové bezešvé běžné nízkotlaké DN 50</t>
  </si>
  <si>
    <t>733 19-0106.R00</t>
  </si>
  <si>
    <t>Tlaková zkouška potrubí  DN 32</t>
  </si>
  <si>
    <t>733 19-0107.R00</t>
  </si>
  <si>
    <t>Tlaková zkouška potrubí  DN 40</t>
  </si>
  <si>
    <t>733 19-0108.R00</t>
  </si>
  <si>
    <t>Tlaková zkouška potrubí  DN 50</t>
  </si>
  <si>
    <t>998 73-3103.R00</t>
  </si>
  <si>
    <t>Přesun hmot pro rozvody potrubí, výšky do 24 m</t>
  </si>
  <si>
    <t>733 11-0806.R00</t>
  </si>
  <si>
    <t>Demontáž potrubí ocelového závitového do DN 15-32</t>
  </si>
  <si>
    <t>733 11-0808.R00</t>
  </si>
  <si>
    <t>Demontáž potrubí ocelového závitového do DN 32-50</t>
  </si>
  <si>
    <t>733 12-0826.R00</t>
  </si>
  <si>
    <t>Demontáž potrubí z hladkých trubek D 89</t>
  </si>
  <si>
    <t>733 89-0803.R00</t>
  </si>
  <si>
    <t>Přemístění vybouraných hmot - potrubí, H 6 - 24 m</t>
  </si>
  <si>
    <t>733 12-3918.R00</t>
  </si>
  <si>
    <t>Svařovaný spoj potrubí ocelového hladkého D 57 mm</t>
  </si>
  <si>
    <t>733 19-1923.R00</t>
  </si>
  <si>
    <t>Navaření odbočky na potrubí,DN odbočky 15</t>
  </si>
  <si>
    <t>733 19-1927.R00</t>
  </si>
  <si>
    <t>Navaření odbočky na potrubí,DN odbočky 40</t>
  </si>
  <si>
    <t>733 19-3918.R00</t>
  </si>
  <si>
    <t>Oprava-zaslepení potrubí dýnkem D 57 mm</t>
  </si>
  <si>
    <t>734</t>
  </si>
  <si>
    <t>Armatury</t>
  </si>
  <si>
    <t>734 26-5121.R00</t>
  </si>
  <si>
    <t>Šroubení regulační, přímé, GIACOMINI R15TG DN 10</t>
  </si>
  <si>
    <t>734 26-5123.R00</t>
  </si>
  <si>
    <t>Šroubení regulační, přímé, GIACOMINI R15TG DN 20</t>
  </si>
  <si>
    <t>734 26-1226.R00</t>
  </si>
  <si>
    <t>Šroubení  Ve 4300 přímé, G 5/4</t>
  </si>
  <si>
    <t>734 10-0811.R00</t>
  </si>
  <si>
    <t>Demontáž armatur se dvěma přírubami do DN 50</t>
  </si>
  <si>
    <t>734 20-0821.R00</t>
  </si>
  <si>
    <t>Demontáž armatur se 2závity do G 1/2</t>
  </si>
  <si>
    <t>734 20-0822.R00</t>
  </si>
  <si>
    <t>Demontáž armatur se 2závity do G 1</t>
  </si>
  <si>
    <t>734 42-0811.R00</t>
  </si>
  <si>
    <t>Demontáž tlakoměrů se spodním přípojením</t>
  </si>
  <si>
    <t>734 89-0803.R00</t>
  </si>
  <si>
    <t>Přemístění demontovaných hmot - armatur, H 6- 24 m</t>
  </si>
  <si>
    <t>735</t>
  </si>
  <si>
    <t>Otopná tělesa</t>
  </si>
  <si>
    <t>735 11-1350.R00</t>
  </si>
  <si>
    <t>Tělesa otopná litinová Kalor+zákl.nátěr, 500/160 10 čl x 0,255m2/čl=2,55m2</t>
  </si>
  <si>
    <t>998 73-5102.R00</t>
  </si>
  <si>
    <t>Přesun hmot pro otopná tělesa, výšky do 12 m</t>
  </si>
  <si>
    <t>735 11-1810.R00</t>
  </si>
  <si>
    <t>Demontáž těles otopných litinových článkových 38x0,225=8,55m2</t>
  </si>
  <si>
    <t>735 11-9140.R00</t>
  </si>
  <si>
    <t>Montáž těles otopných litinových článkových</t>
  </si>
  <si>
    <t>735 11-7110.R00</t>
  </si>
  <si>
    <t>Odpojení a připojení těles po nátěru</t>
  </si>
  <si>
    <t>735 49-4811.R00</t>
  </si>
  <si>
    <t>Vypuštění vody z otopných těles</t>
  </si>
  <si>
    <t>735 11-8110.R00</t>
  </si>
  <si>
    <t>Tlaková zkouška otopných těles litinových - vodou</t>
  </si>
  <si>
    <t>735 89-0802.R00</t>
  </si>
  <si>
    <t>Přemístění demont. hmot - otop. těles, H 6 - 12 m</t>
  </si>
  <si>
    <t>735 00-0912.R00</t>
  </si>
  <si>
    <t>Oprava-vyregulování ventilů s termost.ovládáním</t>
  </si>
  <si>
    <t>Nátěry</t>
  </si>
  <si>
    <t>783 32-4140.R00</t>
  </si>
  <si>
    <t>Nátěr syntetický litin. radiátorů Z +1x + 1x email</t>
  </si>
  <si>
    <t>783 42-4140.R00</t>
  </si>
  <si>
    <t>Nátěr syntetický potrubí do DN 50 mm  Z + 2x</t>
  </si>
  <si>
    <t>07 - Rekonstrukce připojení objektu</t>
  </si>
  <si>
    <t>07.1 - Nová kabeláž - materiál</t>
  </si>
  <si>
    <t>D1 - Nová kabeláž do2.NP - materiál</t>
  </si>
  <si>
    <t>Nová kabeláž do2.NP - materiál</t>
  </si>
  <si>
    <t>34113235</t>
  </si>
  <si>
    <t>kabel silový s Al jádrem 1kV 3x185+95mm2 (1-AYKY)</t>
  </si>
  <si>
    <t>R</t>
  </si>
  <si>
    <t>1-AYY 1x240 černý</t>
  </si>
  <si>
    <t>R.1</t>
  </si>
  <si>
    <t>1-AYY 1x120 zel/žl</t>
  </si>
  <si>
    <t>34111200</t>
  </si>
  <si>
    <t>kabel silový jednožilový s Cu jádrem 1x120mm2 (1-YY)</t>
  </si>
  <si>
    <t>34111030</t>
  </si>
  <si>
    <t>kabel silový s Cu jádrem 1kV 3x1,5mm2 (CYKY-O)</t>
  </si>
  <si>
    <t>R.2</t>
  </si>
  <si>
    <t>R.3</t>
  </si>
  <si>
    <t>R.4</t>
  </si>
  <si>
    <t>R.5</t>
  </si>
  <si>
    <t>R.6</t>
  </si>
  <si>
    <t>R.7</t>
  </si>
  <si>
    <t>Hmoždinka plechová M8/60</t>
  </si>
  <si>
    <t>R.8</t>
  </si>
  <si>
    <t>R.9</t>
  </si>
  <si>
    <t>07.2 - Nová kabeláž - montáže</t>
  </si>
  <si>
    <t>D1 - Nová kabeláž - montážní práce</t>
  </si>
  <si>
    <t>Nová kabeláž - montážní práce</t>
  </si>
  <si>
    <t>741123318</t>
  </si>
  <si>
    <t>Montáž kabel Al plný nebo laněný kulatý žíla 3x150+70 až 240+120 mm2 uložený pevně (např. AYKY)</t>
  </si>
  <si>
    <t>741128023</t>
  </si>
  <si>
    <t>Příplatek k montáži kabelů za zatažení vodiče a kabelu do 4,00 kg</t>
  </si>
  <si>
    <t>741121305</t>
  </si>
  <si>
    <t>Montáž vodič Al izolovaný plný a laněný žíla 240 až 300 mm2 uložený pevně (např. AY,AYY)</t>
  </si>
  <si>
    <t>741121303</t>
  </si>
  <si>
    <t>Montáž vodič Al izolovaný plný a laněný žíla 95 až 120 mm2 uložený pevně (např. AY,AYY)</t>
  </si>
  <si>
    <t>741128021</t>
  </si>
  <si>
    <t>Příplatek k montáži kabelů za zatažení vodiče a kabelu do 0,75 kg</t>
  </si>
  <si>
    <t>741120307</t>
  </si>
  <si>
    <t>Montáž vodič Cu izolovaný plný a laněný s PVC pláštěm žíla 95-120 mm2 pevně (např. CY, CHAH-V)</t>
  </si>
  <si>
    <t>741122611</t>
  </si>
  <si>
    <t>Montáž kabel Cu plný kulatý žíla 3x1,5 až 6 mm2 uložený pevně (např. CYKY)</t>
  </si>
  <si>
    <t>Montáž žlab drátěný 500/100</t>
  </si>
  <si>
    <t>Montáž spojka žlabu</t>
  </si>
  <si>
    <t>460690031</t>
  </si>
  <si>
    <t>Osazení hmoždinek včetně vyvrtání otvoru ve stěnách cihelných průměru do 8 mm</t>
  </si>
  <si>
    <t>Montáž podpěra žlabu</t>
  </si>
  <si>
    <t>Montáž ucpávky měkké kabelové pro odolnost EI60 - EI 180</t>
  </si>
  <si>
    <t>Příplatek za práci v noci a o víkendu</t>
  </si>
  <si>
    <t>h</t>
  </si>
  <si>
    <t>07.3 - Rozváděč RH-K - demontáže</t>
  </si>
  <si>
    <t>D1 - Rozváděč - RH-K- demontážní práce</t>
  </si>
  <si>
    <t>Rozváděč - RH-K- demontážní práce</t>
  </si>
  <si>
    <t>741211853</t>
  </si>
  <si>
    <t>Demontáž rozvodnic kovových volně stojících s krytím do IPx4 plochou přes 1 m2</t>
  </si>
  <si>
    <t>741323843</t>
  </si>
  <si>
    <t>Demontáž jistič deionový vestavný s elektrickou spouští do 600 A</t>
  </si>
  <si>
    <t>741213847</t>
  </si>
  <si>
    <t>Demontáž kabelu silového z rozvodnice průřezu žil přes 25 mm2 se zachováním funkčnosti</t>
  </si>
  <si>
    <t>741213843</t>
  </si>
  <si>
    <t>Demontáž kabelu silového z rozvodnice průřezu žil do 10 mm2 se zachováním funkčnosti</t>
  </si>
  <si>
    <t>741213841</t>
  </si>
  <si>
    <t>Demontáž kabelu silového z rozvodnice průřezu žil do 4 mm2 se zachováním funkčnosti</t>
  </si>
  <si>
    <t>741213845</t>
  </si>
  <si>
    <t>Demontáž kabelu silového z rozvodnice průřezu žil do 25 mm2 se zachováním funkčnosti</t>
  </si>
  <si>
    <t>741127845</t>
  </si>
  <si>
    <t>Demontáž kabel Al plný nebo laněný kulatý pancéřovaný žíla 3x120 až 185 mm2, 4x70 mm2, 3x95+70 až 150+70 mm2 mm2 uložený pevně</t>
  </si>
  <si>
    <t>07.4 - Rozv. RH-K - materiál</t>
  </si>
  <si>
    <t>D1 - Rozváděč RH-K pole č.1 - materiál</t>
  </si>
  <si>
    <t>D2 - Rozváděč RH-K pole č.2 - materiál</t>
  </si>
  <si>
    <t>D3 - Rozváděč RH-K pole č.3 - materiál</t>
  </si>
  <si>
    <t>Rozváděč RH-K pole č.1 - materiál</t>
  </si>
  <si>
    <t>34111202</t>
  </si>
  <si>
    <t>kabel silový jednožilový s Cu jádrem 1x150mm2 (1-YY)</t>
  </si>
  <si>
    <t>vodič izolovaný s Cu jádrem 50mm2 (H07V-R)</t>
  </si>
  <si>
    <t>34140851</t>
  </si>
  <si>
    <t>vodič izolovaný s Cu jádrem 35mm2 (H07V-R)</t>
  </si>
  <si>
    <t>34140850</t>
  </si>
  <si>
    <t>vodič izolovaný s Cu jádrem 25mm2 (H07V-R)</t>
  </si>
  <si>
    <t>vodič izolovaný s Cu jádrem 16mm2 (H07V-R)</t>
  </si>
  <si>
    <t>34140846</t>
  </si>
  <si>
    <t>vodič izolovaný s Cu jádrem 10mm2 (H07V-R)</t>
  </si>
  <si>
    <t>Pojistka nožová PNA2 / 315A gG</t>
  </si>
  <si>
    <t>Pojistka nožová PNA2 / 250A gG</t>
  </si>
  <si>
    <t>Jistič výkonový 1000A + nadproudová spoušt 1000A + napěťová spoušť a pomocný spínač</t>
  </si>
  <si>
    <t>R.10</t>
  </si>
  <si>
    <t>R.11</t>
  </si>
  <si>
    <t>R.12</t>
  </si>
  <si>
    <t>R.13</t>
  </si>
  <si>
    <t>R.14</t>
  </si>
  <si>
    <t>R.15</t>
  </si>
  <si>
    <t>R.16</t>
  </si>
  <si>
    <t>R.17</t>
  </si>
  <si>
    <t>R.18</t>
  </si>
  <si>
    <t>R.19</t>
  </si>
  <si>
    <t>R.20</t>
  </si>
  <si>
    <t>R.21</t>
  </si>
  <si>
    <t>R.22</t>
  </si>
  <si>
    <t>Multifunkční časové relé - 1x přepínací kontakt</t>
  </si>
  <si>
    <t>R.23</t>
  </si>
  <si>
    <t>Pomocné relé - 1x přepínací kontakt</t>
  </si>
  <si>
    <t>R.24</t>
  </si>
  <si>
    <t>ekvipotenciální  svorkovnice</t>
  </si>
  <si>
    <t>R.25</t>
  </si>
  <si>
    <t>R.26</t>
  </si>
  <si>
    <t>Dokumentace rozvaděče, osvědčení, štítek atd.</t>
  </si>
  <si>
    <t>Rozváděč RH-K pole č.2 - materiál</t>
  </si>
  <si>
    <t>R.27</t>
  </si>
  <si>
    <t>R.28</t>
  </si>
  <si>
    <t>R.29</t>
  </si>
  <si>
    <t>Jistič výkonový 1000A + nadproudová spoušt 800A + napěťová spoušť a pomocný spínač</t>
  </si>
  <si>
    <t>R.30</t>
  </si>
  <si>
    <t>Rozváděč RH-K pole č.3 - materiál</t>
  </si>
  <si>
    <t>R.31</t>
  </si>
  <si>
    <t>R.32</t>
  </si>
  <si>
    <t>R.33</t>
  </si>
  <si>
    <t>Jistič průmyslový 63/63A-3 s napěťovou spouští</t>
  </si>
  <si>
    <t>R.34</t>
  </si>
  <si>
    <t>R.35</t>
  </si>
  <si>
    <t>R.36</t>
  </si>
  <si>
    <t>R.37</t>
  </si>
  <si>
    <t>R.38</t>
  </si>
  <si>
    <t>R.39</t>
  </si>
  <si>
    <t>R.40</t>
  </si>
  <si>
    <t>R.41</t>
  </si>
  <si>
    <t>R.42</t>
  </si>
  <si>
    <t>07.5 - Rozv. RH-K - montáže</t>
  </si>
  <si>
    <t>D1 - Rozváděč - RH-K pole č.1 - montážní práce</t>
  </si>
  <si>
    <t>D2 - Rozváděč - RH-K pole č.2 - montážní práce</t>
  </si>
  <si>
    <t>Rozváděč - RH-K pole č.1 - montážní práce</t>
  </si>
  <si>
    <t>741210006</t>
  </si>
  <si>
    <t>Montáž rozvodnice oceloplechová nebo plastová běžná do 300 kg</t>
  </si>
  <si>
    <t>741320205</t>
  </si>
  <si>
    <t>Montáž jistič deionový vestavný do 1000 A</t>
  </si>
  <si>
    <t>741322022</t>
  </si>
  <si>
    <t>Montáž svodiče bleskových proudů nn typ 1 čtyřpólových impulzní proud o 100 kA</t>
  </si>
  <si>
    <t>741330651</t>
  </si>
  <si>
    <t>Montáž relé pomocné vestavné střídavé</t>
  </si>
  <si>
    <t>Montáž pojistkový odpínač 3f do 32A</t>
  </si>
  <si>
    <t>Montáž pojistkový odpínač 1f do 32A</t>
  </si>
  <si>
    <t>Montáž pojistka válcová 2A gG</t>
  </si>
  <si>
    <t>741330511</t>
  </si>
  <si>
    <t>Montáž signální přístroj světelný ukazatel stavu se zapojením vodičů</t>
  </si>
  <si>
    <t>Montáž hlavice hřibová rudá 40mm, odblokování pootočením, 1/1 komplet</t>
  </si>
  <si>
    <t>Montáž měřící trafo proudu 160/5 (cejchované)</t>
  </si>
  <si>
    <t>741231027</t>
  </si>
  <si>
    <t>Montáž svorkovnice do rozvaděčů - zkušební</t>
  </si>
  <si>
    <t>741331032</t>
  </si>
  <si>
    <t>Montáž elektroměru třífázového bez zapojení vodičů</t>
  </si>
  <si>
    <t>Montáž analyzátoru sítě + nastavení</t>
  </si>
  <si>
    <t>Montáž ekvipotenciální  svorkovnice</t>
  </si>
  <si>
    <t>210100012</t>
  </si>
  <si>
    <t>Ukončení vodičů v rozváděči nebo na přístroji včetně zapojení průřezu žíly do 240 mm2</t>
  </si>
  <si>
    <t>210100010</t>
  </si>
  <si>
    <t>Ukončení vodičů v rozváděči nebo na přístroji včetně zapojení průřezu žíly do 150 mm2</t>
  </si>
  <si>
    <t>210100009</t>
  </si>
  <si>
    <t>Ukončení vodičů v rozváděči nebo na přístroji včetně zapojení průřezu žíly do 120 mm2</t>
  </si>
  <si>
    <t>741130001</t>
  </si>
  <si>
    <t>Ukončení vodič izolovaný do 2,5 mm2 v rozváděči nebo na přístroji</t>
  </si>
  <si>
    <t>741128002</t>
  </si>
  <si>
    <t>Ostatní práce při montáži vodičů a kabelů - označení dalším štítkem</t>
  </si>
  <si>
    <t>Výroba rozvaděče mechanická část, osvědčení, štítek atd.</t>
  </si>
  <si>
    <t>Rozváděč - RH-K pole č.2 - montážní práce</t>
  </si>
  <si>
    <t>741320185</t>
  </si>
  <si>
    <t>Montáž jističů třípólových nn do 125 A ve skříni</t>
  </si>
  <si>
    <t>210192703</t>
  </si>
  <si>
    <t>Zhotovení otvoru pro osazení vývodek do rozvaděčů průměru do 42 mm</t>
  </si>
  <si>
    <t>210192673</t>
  </si>
  <si>
    <t>Montáž kabelových vývodek litinových, Al nebo plastových do rozvaděčů průměru do 42 mm</t>
  </si>
  <si>
    <t>210192701</t>
  </si>
  <si>
    <t>Zhotovení otvorů pro osazení vývodek do rozvaděčů průměru do 16 mm</t>
  </si>
  <si>
    <t>210192671</t>
  </si>
  <si>
    <t>Montáž kabelových vývodek litinových, Al nebo plastových do rozvaděčů průměru do 16 mm</t>
  </si>
  <si>
    <t>210100011</t>
  </si>
  <si>
    <t>Ukončení vodičů v rozváděči nebo na přístroji včetně zapojení průřezu žíly do 185 mm2</t>
  </si>
  <si>
    <t>210100008</t>
  </si>
  <si>
    <t>Ukončení vodičů v rozváděči nebo na přístroji včetně zapojení průřezu žíly do 95 mm2</t>
  </si>
  <si>
    <t>210100007</t>
  </si>
  <si>
    <t>Ukončení vodičů v rozváděči nebo na přístroji včetně zapojení průřezu žíly do 70 mm2</t>
  </si>
  <si>
    <t>210100006</t>
  </si>
  <si>
    <t>Ukončení vodičů v rozváděči nebo na přístroji včetně zapojení průřezu žíly do 50 mm2</t>
  </si>
  <si>
    <t>741320175</t>
  </si>
  <si>
    <t>Montáž jistič třípólový nn do 63 A ve skříni</t>
  </si>
  <si>
    <t>741320161</t>
  </si>
  <si>
    <t>Montáž jistič třípólový nn do 25 A bez krytu</t>
  </si>
  <si>
    <t>741320101</t>
  </si>
  <si>
    <t>Montáž jistič jednopólový nn do 25 A bez krytu</t>
  </si>
  <si>
    <t>741330054</t>
  </si>
  <si>
    <t>Montáž stykač střídavý vestavný čtyřpólový do 63 A</t>
  </si>
  <si>
    <t>741330741</t>
  </si>
  <si>
    <t>Montáž relé nezávislé časové</t>
  </si>
  <si>
    <t>741350041</t>
  </si>
  <si>
    <t>Montáž transformátor jednofázový nn v krytu 1x primár - 2x sekundár do 200 VA se zapojením vodičů</t>
  </si>
  <si>
    <t>210192702</t>
  </si>
  <si>
    <t>Zhotovení otvoru pro osazení vývodek do rozvaděčů průměru do 29 mm</t>
  </si>
  <si>
    <t>210192672</t>
  </si>
  <si>
    <t>Montáž kabelových vývodek litinových, Al nebo plastových do rozvaděčů průměru do 29 mm</t>
  </si>
  <si>
    <t>210100005</t>
  </si>
  <si>
    <t>Ukončení vodičů v rozváděči nebo na přístroji včetně zapojení průřezu žíly do 35 mm2</t>
  </si>
  <si>
    <t>210100004</t>
  </si>
  <si>
    <t>Ukončení vodičů v rozváděči nebo na přístroji včetně zapojení průřezu žíly do 25 mm2</t>
  </si>
  <si>
    <t>210100003</t>
  </si>
  <si>
    <t>Ukončení vodičů v rozváděči nebo na přístroji včetně zapojení průřezu žíly do 16 mm2</t>
  </si>
  <si>
    <t>210100014</t>
  </si>
  <si>
    <t>Ukončení vodičů v rozváděči nebo na přístroji včetně zapojení průřezu žíly do 10 mm2</t>
  </si>
  <si>
    <t>210100001</t>
  </si>
  <si>
    <t>Ukončení vodičů v rozváděči nebo na přístroji včetně zapojení průřezu žíly do 2,5 mm2</t>
  </si>
  <si>
    <t>07.6 - Rozváděč SRM-2 - demontáže</t>
  </si>
  <si>
    <t>D1 - Rozváděč - SRM-2- demontážní práce</t>
  </si>
  <si>
    <t>Rozváděč - SRM-2- demontážní práce</t>
  </si>
  <si>
    <t>07.7 - Rozváděč SRM-2  - materiál</t>
  </si>
  <si>
    <t>D1 - Rozváděč - SRM-2- materiál</t>
  </si>
  <si>
    <t>Rozváděč - SRM-2- materiál</t>
  </si>
  <si>
    <t>Odpínač výkonový 1000A + napěťová spoušť a pomocný spínač</t>
  </si>
  <si>
    <t>07.8 - Rozváděč SRM-2 - montáže</t>
  </si>
  <si>
    <t>D1 - Rozváděč - SRM-2- montážní práce</t>
  </si>
  <si>
    <t>Rozváděč - SRM-2- montážní práce</t>
  </si>
  <si>
    <t>Úprava rozvaděče mechanická část, osvědčení, štítek atd.</t>
  </si>
  <si>
    <t>07.9 - Propojovací skří  - montáže</t>
  </si>
  <si>
    <t>D1 - Propojovací skříň a stavební přípomoce - montážní práce</t>
  </si>
  <si>
    <t xml:space="preserve">    D2 - Propojovací skříň</t>
  </si>
  <si>
    <t xml:space="preserve">    D3 - Konstrukce suché výstavba</t>
  </si>
  <si>
    <t xml:space="preserve">    D4 - Dokončovací práce - malby a tapety</t>
  </si>
  <si>
    <t>Propojovací skříň a stavební přípomoce - montážní práce</t>
  </si>
  <si>
    <t>Propojovací skříň</t>
  </si>
  <si>
    <t>210191543</t>
  </si>
  <si>
    <t>Montáž pilířů skříní PRIS</t>
  </si>
  <si>
    <t>460680244</t>
  </si>
  <si>
    <t>Vybourání otvorů ve zdivu železobetonovém plochy do 0,25 m2, tloušťky do 60 cm</t>
  </si>
  <si>
    <t>Konstrukce suché výstavba</t>
  </si>
  <si>
    <t>763121712</t>
  </si>
  <si>
    <t>SDK stěna předsazená zalomení</t>
  </si>
  <si>
    <t>763121715</t>
  </si>
  <si>
    <t>SDK stěna předsazená úprava styku stěny a podhledu separační páskou a akrylátem</t>
  </si>
  <si>
    <t>763121751</t>
  </si>
  <si>
    <t>Příplatek k SDK stěně předsazené za plochu do 6 m2 jednotlivě</t>
  </si>
  <si>
    <t>763121761</t>
  </si>
  <si>
    <t>Příplatek k SDK stěně předsazené za rovinnost kvality Q3</t>
  </si>
  <si>
    <t>998763302</t>
  </si>
  <si>
    <t>Přesun hmot tonážní pro sádrokartonové konstrukce v objektech v do 12 m</t>
  </si>
  <si>
    <t>784181101</t>
  </si>
  <si>
    <t>Základní akrylátová jednonásobná penetrace podkladu v místnostech výšky do 3,80 m</t>
  </si>
  <si>
    <t>784191007</t>
  </si>
  <si>
    <t>Čištění vnitřních ploch podlah po provedení malířských prací</t>
  </si>
  <si>
    <t>784221101</t>
  </si>
  <si>
    <t>Dvojnásobné bílé malby ze směsí za sucha dobře otěruvzdorných v místnostech do 3,80 m</t>
  </si>
  <si>
    <t>784221131</t>
  </si>
  <si>
    <t>Příplatek k cenám 2x maleb za sucha otěruvzdorných za provádění plochy do 5 m2</t>
  </si>
  <si>
    <t>07.10 - Připojovací skříň - materiál</t>
  </si>
  <si>
    <t>D1 - Propojovací skříň a stavební přípomoce- materiál</t>
  </si>
  <si>
    <t>Propojovací skříň a stavební přípomoce- materiál</t>
  </si>
  <si>
    <t>skříň přípojková plastová prázdná 620x920x250 mm</t>
  </si>
  <si>
    <t>763121431</t>
  </si>
  <si>
    <t>SDK stěna předsazená tl 62,5 mm profil CW+UW 50 deska 1xDFH2 12,5 s izolací EI 30 Rw do 12 dB</t>
  </si>
  <si>
    <t>07.11 - Výchozí revize elektroinstalace</t>
  </si>
  <si>
    <t>D1 - Výchozí revize elektroinstalace</t>
  </si>
  <si>
    <t>D2 - RH-K</t>
  </si>
  <si>
    <t>D3 - SRM-2</t>
  </si>
  <si>
    <t>D333 - Ostatní</t>
  </si>
  <si>
    <t>580101033</t>
  </si>
  <si>
    <t>Kontrola stavu rozpojovací a jistící skříně přes 160 A rozvodných zařízení</t>
  </si>
  <si>
    <t>580106010</t>
  </si>
  <si>
    <t>Měření zemního přechodového odporu uzemnění ochranného nebo pracovního</t>
  </si>
  <si>
    <t>580106012</t>
  </si>
  <si>
    <t>Měření přechodového odporu ochranného spojení nebo pospojování</t>
  </si>
  <si>
    <t>RH-K</t>
  </si>
  <si>
    <t>580101002</t>
  </si>
  <si>
    <t>Kontrola stavu rozvaděče do 10 přístrojů rozvodných zařízení - pole č.1</t>
  </si>
  <si>
    <t>pole</t>
  </si>
  <si>
    <t>580101002.1</t>
  </si>
  <si>
    <t>Kontrola stavu rozvaděče do 10 přístrojů rozvodných zařízení - pole č.2</t>
  </si>
  <si>
    <t>580101004</t>
  </si>
  <si>
    <t>Kontrola stavu rozvaděče přes 30 přístrojů rozvodných zařízení - pole č.3</t>
  </si>
  <si>
    <t>580103003</t>
  </si>
  <si>
    <t>Kontrola stavu elektrického okruhu přes 10 vývodů v prostoru bezpečném</t>
  </si>
  <si>
    <t>okruh</t>
  </si>
  <si>
    <t>580106013</t>
  </si>
  <si>
    <t>Měření, zkoušení a prověření ochrany chráničem napěťovým nebo proudovým</t>
  </si>
  <si>
    <t>měření</t>
  </si>
  <si>
    <t>580106001</t>
  </si>
  <si>
    <t>Měření izolačních odporů na přívodu do přípojkové skříně, rozvaděče nebo rozvodnice</t>
  </si>
  <si>
    <t>580106009</t>
  </si>
  <si>
    <t>Měření impedance ochranné smyčky na rozvodném zařízení, spotřebičích nebo přístrojích</t>
  </si>
  <si>
    <t>580107004</t>
  </si>
  <si>
    <t>Demontáž a zpětná montáž krytu rozvaděče nebo rozvodnice</t>
  </si>
  <si>
    <t>580107012</t>
  </si>
  <si>
    <t>Kontrola dimenze vedení na oteplení při zkratu</t>
  </si>
  <si>
    <t>SRM-2</t>
  </si>
  <si>
    <t>D333</t>
  </si>
  <si>
    <t>D01999</t>
  </si>
  <si>
    <t xml:space="preserve">Přesuny hmot a likvidace odpadu </t>
  </si>
  <si>
    <t>1934752614</t>
  </si>
  <si>
    <t>VRN - Vedlejší rozpočtové náklady</t>
  </si>
  <si>
    <t>010001000</t>
  </si>
  <si>
    <t>Průzkumné, geodetické a projektové práce</t>
  </si>
  <si>
    <t>kč</t>
  </si>
  <si>
    <t>CS ÚRS 2020 01</t>
  </si>
  <si>
    <t>020001000</t>
  </si>
  <si>
    <t>Příprava staveniště</t>
  </si>
  <si>
    <t>Poznámka k položce:
Poznámka k položce: Položka zahrnuje úklid pozemku před výstavbou, posekání parcely a vytrhání stávajícího porostu.</t>
  </si>
  <si>
    <t>030001000</t>
  </si>
  <si>
    <t>Zařízení staveniště</t>
  </si>
  <si>
    <t>Kč</t>
  </si>
  <si>
    <t>060001000</t>
  </si>
  <si>
    <t>Územní vlivy</t>
  </si>
  <si>
    <t>070001000</t>
  </si>
  <si>
    <t>Provozní vlivy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</si>
</sst>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pans="2:71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pans="2:71" s="1" customFormat="1" ht="36.95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pans="2:71" s="1" customFormat="1" ht="12" customHeight="1">
      <c r="B7" s="22"/>
      <c r="D7" s="32" t="s">
        <v>18</v>
      </c>
      <c r="K7" s="27" t="s">
        <v>1</v>
      </c>
      <c r="AK7" s="32" t="s">
        <v>19</v>
      </c>
      <c r="AN7" s="27" t="s">
        <v>1</v>
      </c>
      <c r="AR7" s="22"/>
      <c r="BE7" s="31"/>
      <c r="BS7" s="19" t="s">
        <v>6</v>
      </c>
    </row>
    <row r="8" spans="2:71" s="1" customFormat="1" ht="12" customHeight="1">
      <c r="B8" s="22"/>
      <c r="D8" s="32" t="s">
        <v>20</v>
      </c>
      <c r="K8" s="27" t="s">
        <v>21</v>
      </c>
      <c r="AK8" s="32" t="s">
        <v>22</v>
      </c>
      <c r="AN8" s="33" t="s">
        <v>23</v>
      </c>
      <c r="AR8" s="22"/>
      <c r="BE8" s="31"/>
      <c r="BS8" s="19" t="s">
        <v>6</v>
      </c>
    </row>
    <row r="9" spans="2:71" s="1" customFormat="1" ht="14.4" customHeight="1">
      <c r="B9" s="22"/>
      <c r="AR9" s="22"/>
      <c r="BE9" s="31"/>
      <c r="BS9" s="19" t="s">
        <v>6</v>
      </c>
    </row>
    <row r="10" spans="2:71" s="1" customFormat="1" ht="12" customHeight="1">
      <c r="B10" s="22"/>
      <c r="D10" s="32" t="s">
        <v>24</v>
      </c>
      <c r="AK10" s="32" t="s">
        <v>25</v>
      </c>
      <c r="AN10" s="27" t="s">
        <v>1</v>
      </c>
      <c r="AR10" s="22"/>
      <c r="BE10" s="31"/>
      <c r="BS10" s="19" t="s">
        <v>6</v>
      </c>
    </row>
    <row r="11" spans="2:71" s="1" customFormat="1" ht="18.45" customHeight="1">
      <c r="B11" s="22"/>
      <c r="E11" s="27" t="s">
        <v>26</v>
      </c>
      <c r="AK11" s="32" t="s">
        <v>27</v>
      </c>
      <c r="AN11" s="27" t="s">
        <v>1</v>
      </c>
      <c r="AR11" s="22"/>
      <c r="BE11" s="31"/>
      <c r="BS11" s="19" t="s">
        <v>6</v>
      </c>
    </row>
    <row r="12" spans="2:71" s="1" customFormat="1" ht="6.95" customHeight="1">
      <c r="B12" s="22"/>
      <c r="AR12" s="22"/>
      <c r="BE12" s="31"/>
      <c r="BS12" s="19" t="s">
        <v>6</v>
      </c>
    </row>
    <row r="13" spans="2:71" s="1" customFormat="1" ht="12" customHeight="1">
      <c r="B13" s="22"/>
      <c r="D13" s="32" t="s">
        <v>28</v>
      </c>
      <c r="AK13" s="32" t="s">
        <v>25</v>
      </c>
      <c r="AN13" s="34" t="s">
        <v>29</v>
      </c>
      <c r="AR13" s="22"/>
      <c r="BE13" s="31"/>
      <c r="BS13" s="19" t="s">
        <v>6</v>
      </c>
    </row>
    <row r="14" spans="2:71" ht="12">
      <c r="B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N14" s="34" t="s">
        <v>29</v>
      </c>
      <c r="AR14" s="22"/>
      <c r="BE14" s="31"/>
      <c r="BS14" s="19" t="s">
        <v>6</v>
      </c>
    </row>
    <row r="15" spans="2:71" s="1" customFormat="1" ht="6.95" customHeight="1">
      <c r="B15" s="22"/>
      <c r="AR15" s="22"/>
      <c r="BE15" s="31"/>
      <c r="BS15" s="19" t="s">
        <v>3</v>
      </c>
    </row>
    <row r="16" spans="2:71" s="1" customFormat="1" ht="12" customHeight="1">
      <c r="B16" s="22"/>
      <c r="D16" s="32" t="s">
        <v>30</v>
      </c>
      <c r="AK16" s="32" t="s">
        <v>25</v>
      </c>
      <c r="AN16" s="27" t="s">
        <v>1</v>
      </c>
      <c r="AR16" s="22"/>
      <c r="BE16" s="31"/>
      <c r="BS16" s="19" t="s">
        <v>3</v>
      </c>
    </row>
    <row r="17" spans="2:71" s="1" customFormat="1" ht="18.45" customHeight="1">
      <c r="B17" s="22"/>
      <c r="E17" s="27" t="s">
        <v>31</v>
      </c>
      <c r="AK17" s="32" t="s">
        <v>27</v>
      </c>
      <c r="AN17" s="27" t="s">
        <v>1</v>
      </c>
      <c r="AR17" s="22"/>
      <c r="BE17" s="31"/>
      <c r="BS17" s="19" t="s">
        <v>32</v>
      </c>
    </row>
    <row r="18" spans="2:71" s="1" customFormat="1" ht="6.95" customHeight="1">
      <c r="B18" s="22"/>
      <c r="AR18" s="22"/>
      <c r="BE18" s="31"/>
      <c r="BS18" s="19" t="s">
        <v>6</v>
      </c>
    </row>
    <row r="19" spans="2:71" s="1" customFormat="1" ht="12" customHeight="1">
      <c r="B19" s="22"/>
      <c r="D19" s="32" t="s">
        <v>33</v>
      </c>
      <c r="AK19" s="32" t="s">
        <v>25</v>
      </c>
      <c r="AN19" s="27" t="s">
        <v>1</v>
      </c>
      <c r="AR19" s="22"/>
      <c r="BE19" s="31"/>
      <c r="BS19" s="19" t="s">
        <v>6</v>
      </c>
    </row>
    <row r="20" spans="2:71" s="1" customFormat="1" ht="18.45" customHeight="1">
      <c r="B20" s="22"/>
      <c r="E20" s="27" t="s">
        <v>21</v>
      </c>
      <c r="AK20" s="32" t="s">
        <v>27</v>
      </c>
      <c r="AN20" s="27" t="s">
        <v>1</v>
      </c>
      <c r="AR20" s="22"/>
      <c r="BE20" s="31"/>
      <c r="BS20" s="19" t="s">
        <v>32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34</v>
      </c>
      <c r="AR22" s="22"/>
      <c r="BE22" s="31"/>
    </row>
    <row r="23" spans="2:57" s="1" customFormat="1" ht="191.25" customHeight="1">
      <c r="B23" s="22"/>
      <c r="E23" s="36" t="s">
        <v>35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40</v>
      </c>
      <c r="E29" s="3"/>
      <c r="F29" s="32" t="s">
        <v>41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42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43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44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45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pans="1:57" s="2" customFormat="1" ht="25.9" customHeight="1">
      <c r="A35" s="38"/>
      <c r="B35" s="39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pans="2:44" s="1" customFormat="1" ht="14.4" customHeight="1">
      <c r="B38" s="22"/>
      <c r="AR38" s="22"/>
    </row>
    <row r="39" spans="2:44" s="1" customFormat="1" ht="14.4" customHeight="1">
      <c r="B39" s="22"/>
      <c r="AR39" s="22"/>
    </row>
    <row r="40" spans="2:44" s="1" customFormat="1" ht="14.4" customHeight="1">
      <c r="B40" s="22"/>
      <c r="AR40" s="22"/>
    </row>
    <row r="41" spans="2:44" s="1" customFormat="1" ht="14.4" customHeight="1">
      <c r="B41" s="22"/>
      <c r="AR41" s="22"/>
    </row>
    <row r="42" spans="2:44" s="1" customFormat="1" ht="14.4" customHeight="1">
      <c r="B42" s="22"/>
      <c r="AR42" s="22"/>
    </row>
    <row r="43" spans="2:44" s="1" customFormat="1" ht="14.4" customHeight="1">
      <c r="B43" s="22"/>
      <c r="AR43" s="22"/>
    </row>
    <row r="44" spans="2:44" s="1" customFormat="1" ht="14.4" customHeight="1">
      <c r="B44" s="22"/>
      <c r="AR44" s="22"/>
    </row>
    <row r="45" spans="2:44" s="1" customFormat="1" ht="14.4" customHeight="1">
      <c r="B45" s="22"/>
      <c r="AR45" s="22"/>
    </row>
    <row r="46" spans="2:44" s="1" customFormat="1" ht="14.4" customHeight="1">
      <c r="B46" s="22"/>
      <c r="AR46" s="22"/>
    </row>
    <row r="47" spans="2:44" s="1" customFormat="1" ht="14.4" customHeight="1">
      <c r="B47" s="22"/>
      <c r="AR47" s="22"/>
    </row>
    <row r="48" spans="2:44" s="1" customFormat="1" ht="14.4" customHeight="1">
      <c r="B48" s="22"/>
      <c r="AR48" s="22"/>
    </row>
    <row r="49" spans="2:44" s="2" customFormat="1" ht="14.4" customHeight="1">
      <c r="B49" s="55"/>
      <c r="D49" s="56" t="s">
        <v>49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50</v>
      </c>
      <c r="AI49" s="57"/>
      <c r="AJ49" s="57"/>
      <c r="AK49" s="57"/>
      <c r="AL49" s="57"/>
      <c r="AM49" s="57"/>
      <c r="AN49" s="57"/>
      <c r="AO49" s="57"/>
      <c r="AR49" s="55"/>
    </row>
    <row r="50" spans="2:44" ht="12">
      <c r="B50" s="22"/>
      <c r="AR50" s="22"/>
    </row>
    <row r="51" spans="2:44" ht="12">
      <c r="B51" s="22"/>
      <c r="AR51" s="22"/>
    </row>
    <row r="52" spans="2:44" ht="12">
      <c r="B52" s="22"/>
      <c r="AR52" s="22"/>
    </row>
    <row r="53" spans="2:44" ht="12">
      <c r="B53" s="22"/>
      <c r="AR53" s="22"/>
    </row>
    <row r="54" spans="2:44" ht="12">
      <c r="B54" s="22"/>
      <c r="AR54" s="22"/>
    </row>
    <row r="55" spans="2:44" ht="12">
      <c r="B55" s="22"/>
      <c r="AR55" s="22"/>
    </row>
    <row r="56" spans="2:44" ht="12">
      <c r="B56" s="22"/>
      <c r="AR56" s="22"/>
    </row>
    <row r="57" spans="2:44" ht="12">
      <c r="B57" s="22"/>
      <c r="AR57" s="22"/>
    </row>
    <row r="58" spans="2:44" ht="12">
      <c r="B58" s="22"/>
      <c r="AR58" s="22"/>
    </row>
    <row r="59" spans="2:44" ht="12">
      <c r="B59" s="22"/>
      <c r="AR59" s="22"/>
    </row>
    <row r="60" spans="1:57" s="2" customFormat="1" ht="12">
      <c r="A60" s="38"/>
      <c r="B60" s="39"/>
      <c r="C60" s="38"/>
      <c r="D60" s="58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51</v>
      </c>
      <c r="AI60" s="41"/>
      <c r="AJ60" s="41"/>
      <c r="AK60" s="41"/>
      <c r="AL60" s="41"/>
      <c r="AM60" s="58" t="s">
        <v>52</v>
      </c>
      <c r="AN60" s="41"/>
      <c r="AO60" s="41"/>
      <c r="AP60" s="38"/>
      <c r="AQ60" s="38"/>
      <c r="AR60" s="39"/>
      <c r="BE60" s="38"/>
    </row>
    <row r="61" spans="2:44" ht="12">
      <c r="B61" s="22"/>
      <c r="AR61" s="22"/>
    </row>
    <row r="62" spans="2:44" ht="12">
      <c r="B62" s="22"/>
      <c r="AR62" s="22"/>
    </row>
    <row r="63" spans="2:44" ht="12">
      <c r="B63" s="22"/>
      <c r="AR63" s="22"/>
    </row>
    <row r="64" spans="1:57" s="2" customFormat="1" ht="12">
      <c r="A64" s="38"/>
      <c r="B64" s="39"/>
      <c r="C64" s="38"/>
      <c r="D64" s="56" t="s">
        <v>53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54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 spans="2:44" ht="12">
      <c r="B65" s="22"/>
      <c r="AR65" s="22"/>
    </row>
    <row r="66" spans="2:44" ht="12">
      <c r="B66" s="22"/>
      <c r="AR66" s="22"/>
    </row>
    <row r="67" spans="2:44" ht="12">
      <c r="B67" s="22"/>
      <c r="AR67" s="22"/>
    </row>
    <row r="68" spans="2:44" ht="12">
      <c r="B68" s="22"/>
      <c r="AR68" s="22"/>
    </row>
    <row r="69" spans="2:44" ht="12">
      <c r="B69" s="22"/>
      <c r="AR69" s="22"/>
    </row>
    <row r="70" spans="2:44" ht="12">
      <c r="B70" s="22"/>
      <c r="AR70" s="22"/>
    </row>
    <row r="71" spans="2:44" ht="12">
      <c r="B71" s="22"/>
      <c r="AR71" s="22"/>
    </row>
    <row r="72" spans="2:44" ht="12">
      <c r="B72" s="22"/>
      <c r="AR72" s="22"/>
    </row>
    <row r="73" spans="2:44" ht="12">
      <c r="B73" s="22"/>
      <c r="AR73" s="22"/>
    </row>
    <row r="74" spans="2:44" ht="12">
      <c r="B74" s="22"/>
      <c r="AR74" s="22"/>
    </row>
    <row r="75" spans="1:57" s="2" customFormat="1" ht="12">
      <c r="A75" s="38"/>
      <c r="B75" s="39"/>
      <c r="C75" s="38"/>
      <c r="D75" s="58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51</v>
      </c>
      <c r="AI75" s="41"/>
      <c r="AJ75" s="41"/>
      <c r="AK75" s="41"/>
      <c r="AL75" s="41"/>
      <c r="AM75" s="58" t="s">
        <v>52</v>
      </c>
      <c r="AN75" s="41"/>
      <c r="AO75" s="41"/>
      <c r="AP75" s="38"/>
      <c r="AQ75" s="38"/>
      <c r="AR75" s="39"/>
      <c r="BE75" s="38"/>
    </row>
    <row r="76" spans="1:57" s="2" customFormat="1" ht="12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pans="1:57" s="2" customFormat="1" ht="6.95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pans="1:57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pans="1:57" s="2" customFormat="1" ht="24.95" customHeight="1">
      <c r="A82" s="38"/>
      <c r="B82" s="39"/>
      <c r="C82" s="23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pans="1:57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pans="1:57" s="4" customFormat="1" ht="12" customHeight="1">
      <c r="A84" s="4"/>
      <c r="B84" s="64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20200040A22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pans="1:57" s="5" customFormat="1" ht="36.95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Modernizace stravovacího provozu oblastní nemocnice Trutnov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pans="1:57" s="2" customFormat="1" ht="6.95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pans="1:57" s="2" customFormat="1" ht="12" customHeight="1">
      <c r="A87" s="38"/>
      <c r="B87" s="39"/>
      <c r="C87" s="32" t="s">
        <v>20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22</v>
      </c>
      <c r="AJ87" s="38"/>
      <c r="AK87" s="38"/>
      <c r="AL87" s="38"/>
      <c r="AM87" s="69" t="str">
        <f>IF(AN8="","",AN8)</f>
        <v>30. 5. 2022</v>
      </c>
      <c r="AN87" s="69"/>
      <c r="AO87" s="38"/>
      <c r="AP87" s="38"/>
      <c r="AQ87" s="38"/>
      <c r="AR87" s="39"/>
      <c r="BE87" s="38"/>
    </row>
    <row r="88" spans="1:57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pans="1:57" s="2" customFormat="1" ht="25.65" customHeight="1">
      <c r="A89" s="38"/>
      <c r="B89" s="39"/>
      <c r="C89" s="32" t="s">
        <v>24</v>
      </c>
      <c r="D89" s="38"/>
      <c r="E89" s="38"/>
      <c r="F89" s="38"/>
      <c r="G89" s="38"/>
      <c r="H89" s="38"/>
      <c r="I89" s="38"/>
      <c r="J89" s="38"/>
      <c r="K89" s="38"/>
      <c r="L89" s="4" t="str">
        <f>IF(E11="","",E11)</f>
        <v>Královéhradecký kraj, Pivovarské nám. 1245/2, HK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30</v>
      </c>
      <c r="AJ89" s="38"/>
      <c r="AK89" s="38"/>
      <c r="AL89" s="38"/>
      <c r="AM89" s="70" t="str">
        <f>IF(E17="","",E17)</f>
        <v>ARAGON ELL, Heřmanice 126, Nová Paka</v>
      </c>
      <c r="AN89" s="4"/>
      <c r="AO89" s="4"/>
      <c r="AP89" s="4"/>
      <c r="AQ89" s="38"/>
      <c r="AR89" s="39"/>
      <c r="AS89" s="71" t="s">
        <v>56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pans="1:57" s="2" customFormat="1" ht="15.15" customHeight="1">
      <c r="A90" s="38"/>
      <c r="B90" s="39"/>
      <c r="C90" s="32" t="s">
        <v>28</v>
      </c>
      <c r="D90" s="38"/>
      <c r="E90" s="38"/>
      <c r="F90" s="38"/>
      <c r="G90" s="38"/>
      <c r="H90" s="38"/>
      <c r="I90" s="38"/>
      <c r="J90" s="38"/>
      <c r="K90" s="38"/>
      <c r="L90" s="4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33</v>
      </c>
      <c r="AJ90" s="38"/>
      <c r="AK90" s="38"/>
      <c r="AL90" s="38"/>
      <c r="AM90" s="70" t="str">
        <f>IF(E20="","",E20)</f>
        <v xml:space="preserve"> 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pans="1:57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pans="1:57" s="2" customFormat="1" ht="29.25" customHeight="1">
      <c r="A92" s="38"/>
      <c r="B92" s="39"/>
      <c r="C92" s="79" t="s">
        <v>57</v>
      </c>
      <c r="D92" s="80"/>
      <c r="E92" s="80"/>
      <c r="F92" s="80"/>
      <c r="G92" s="80"/>
      <c r="H92" s="81"/>
      <c r="I92" s="82" t="s">
        <v>58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59</v>
      </c>
      <c r="AH92" s="80"/>
      <c r="AI92" s="80"/>
      <c r="AJ92" s="80"/>
      <c r="AK92" s="80"/>
      <c r="AL92" s="80"/>
      <c r="AM92" s="80"/>
      <c r="AN92" s="82" t="s">
        <v>60</v>
      </c>
      <c r="AO92" s="80"/>
      <c r="AP92" s="84"/>
      <c r="AQ92" s="85" t="s">
        <v>61</v>
      </c>
      <c r="AR92" s="39"/>
      <c r="AS92" s="86" t="s">
        <v>62</v>
      </c>
      <c r="AT92" s="87" t="s">
        <v>63</v>
      </c>
      <c r="AU92" s="87" t="s">
        <v>64</v>
      </c>
      <c r="AV92" s="87" t="s">
        <v>65</v>
      </c>
      <c r="AW92" s="87" t="s">
        <v>66</v>
      </c>
      <c r="AX92" s="87" t="s">
        <v>67</v>
      </c>
      <c r="AY92" s="87" t="s">
        <v>68</v>
      </c>
      <c r="AZ92" s="87" t="s">
        <v>69</v>
      </c>
      <c r="BA92" s="87" t="s">
        <v>70</v>
      </c>
      <c r="BB92" s="87" t="s">
        <v>71</v>
      </c>
      <c r="BC92" s="87" t="s">
        <v>72</v>
      </c>
      <c r="BD92" s="88" t="s">
        <v>73</v>
      </c>
      <c r="BE92" s="38"/>
    </row>
    <row r="93" spans="1:57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pans="1:90" s="6" customFormat="1" ht="32.4" customHeight="1">
      <c r="A94" s="6"/>
      <c r="B94" s="92"/>
      <c r="C94" s="93" t="s">
        <v>74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ROUND(AG95+AG96+AG97+SUM(AG108:AG111)+AG123,2)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ROUND(AS95+AS96+AS97+SUM(AS108:AS111)+AS123,2)</f>
        <v>0</v>
      </c>
      <c r="AT94" s="99">
        <f>ROUND(SUM(AV94:AW94),2)</f>
        <v>0</v>
      </c>
      <c r="AU94" s="100">
        <f>ROUND(AU95+AU96+AU97+SUM(AU108:AU111)+AU123,5)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ROUND(AZ95+AZ96+AZ97+SUM(AZ108:AZ111)+AZ123,2)</f>
        <v>0</v>
      </c>
      <c r="BA94" s="99">
        <f>ROUND(BA95+BA96+BA97+SUM(BA108:BA111)+BA123,2)</f>
        <v>0</v>
      </c>
      <c r="BB94" s="99">
        <f>ROUND(BB95+BB96+BB97+SUM(BB108:BB111)+BB123,2)</f>
        <v>0</v>
      </c>
      <c r="BC94" s="99">
        <f>ROUND(BC95+BC96+BC97+SUM(BC108:BC111)+BC123,2)</f>
        <v>0</v>
      </c>
      <c r="BD94" s="101">
        <f>ROUND(BD95+BD96+BD97+SUM(BD108:BD111)+BD123,2)</f>
        <v>0</v>
      </c>
      <c r="BE94" s="6"/>
      <c r="BS94" s="102" t="s">
        <v>75</v>
      </c>
      <c r="BT94" s="102" t="s">
        <v>76</v>
      </c>
      <c r="BU94" s="103" t="s">
        <v>77</v>
      </c>
      <c r="BV94" s="102" t="s">
        <v>78</v>
      </c>
      <c r="BW94" s="102" t="s">
        <v>4</v>
      </c>
      <c r="BX94" s="102" t="s">
        <v>79</v>
      </c>
      <c r="CL94" s="102" t="s">
        <v>1</v>
      </c>
    </row>
    <row r="95" spans="1:91" s="7" customFormat="1" ht="16.5" customHeight="1">
      <c r="A95" s="104" t="s">
        <v>80</v>
      </c>
      <c r="B95" s="105"/>
      <c r="C95" s="106"/>
      <c r="D95" s="107" t="s">
        <v>81</v>
      </c>
      <c r="E95" s="107"/>
      <c r="F95" s="107"/>
      <c r="G95" s="107"/>
      <c r="H95" s="107"/>
      <c r="I95" s="108"/>
      <c r="J95" s="107" t="s">
        <v>82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'01 - Bourací práce'!J30</f>
        <v>0</v>
      </c>
      <c r="AH95" s="108"/>
      <c r="AI95" s="108"/>
      <c r="AJ95" s="108"/>
      <c r="AK95" s="108"/>
      <c r="AL95" s="108"/>
      <c r="AM95" s="108"/>
      <c r="AN95" s="109">
        <f>SUM(AG95,AT95)</f>
        <v>0</v>
      </c>
      <c r="AO95" s="108"/>
      <c r="AP95" s="108"/>
      <c r="AQ95" s="110" t="s">
        <v>83</v>
      </c>
      <c r="AR95" s="105"/>
      <c r="AS95" s="111">
        <v>0</v>
      </c>
      <c r="AT95" s="112">
        <f>ROUND(SUM(AV95:AW95),2)</f>
        <v>0</v>
      </c>
      <c r="AU95" s="113">
        <f>'01 - Bourací práce'!P129</f>
        <v>0</v>
      </c>
      <c r="AV95" s="112">
        <f>'01 - Bourací práce'!J33</f>
        <v>0</v>
      </c>
      <c r="AW95" s="112">
        <f>'01 - Bourací práce'!J34</f>
        <v>0</v>
      </c>
      <c r="AX95" s="112">
        <f>'01 - Bourací práce'!J35</f>
        <v>0</v>
      </c>
      <c r="AY95" s="112">
        <f>'01 - Bourací práce'!J36</f>
        <v>0</v>
      </c>
      <c r="AZ95" s="112">
        <f>'01 - Bourací práce'!F33</f>
        <v>0</v>
      </c>
      <c r="BA95" s="112">
        <f>'01 - Bourací práce'!F34</f>
        <v>0</v>
      </c>
      <c r="BB95" s="112">
        <f>'01 - Bourací práce'!F35</f>
        <v>0</v>
      </c>
      <c r="BC95" s="112">
        <f>'01 - Bourací práce'!F36</f>
        <v>0</v>
      </c>
      <c r="BD95" s="114">
        <f>'01 - Bourací práce'!F37</f>
        <v>0</v>
      </c>
      <c r="BE95" s="7"/>
      <c r="BT95" s="115" t="s">
        <v>84</v>
      </c>
      <c r="BV95" s="115" t="s">
        <v>78</v>
      </c>
      <c r="BW95" s="115" t="s">
        <v>85</v>
      </c>
      <c r="BX95" s="115" t="s">
        <v>4</v>
      </c>
      <c r="CL95" s="115" t="s">
        <v>1</v>
      </c>
      <c r="CM95" s="115" t="s">
        <v>86</v>
      </c>
    </row>
    <row r="96" spans="1:91" s="7" customFormat="1" ht="16.5" customHeight="1">
      <c r="A96" s="104" t="s">
        <v>80</v>
      </c>
      <c r="B96" s="105"/>
      <c r="C96" s="106"/>
      <c r="D96" s="107" t="s">
        <v>87</v>
      </c>
      <c r="E96" s="107"/>
      <c r="F96" s="107"/>
      <c r="G96" s="107"/>
      <c r="H96" s="107"/>
      <c r="I96" s="108"/>
      <c r="J96" s="107" t="s">
        <v>88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9">
        <f>'02 - Nové konstrukce'!J30</f>
        <v>0</v>
      </c>
      <c r="AH96" s="108"/>
      <c r="AI96" s="108"/>
      <c r="AJ96" s="108"/>
      <c r="AK96" s="108"/>
      <c r="AL96" s="108"/>
      <c r="AM96" s="108"/>
      <c r="AN96" s="109">
        <f>SUM(AG96,AT96)</f>
        <v>0</v>
      </c>
      <c r="AO96" s="108"/>
      <c r="AP96" s="108"/>
      <c r="AQ96" s="110" t="s">
        <v>83</v>
      </c>
      <c r="AR96" s="105"/>
      <c r="AS96" s="111">
        <v>0</v>
      </c>
      <c r="AT96" s="112">
        <f>ROUND(SUM(AV96:AW96),2)</f>
        <v>0</v>
      </c>
      <c r="AU96" s="113">
        <f>'02 - Nové konstrukce'!P137</f>
        <v>0</v>
      </c>
      <c r="AV96" s="112">
        <f>'02 - Nové konstrukce'!J33</f>
        <v>0</v>
      </c>
      <c r="AW96" s="112">
        <f>'02 - Nové konstrukce'!J34</f>
        <v>0</v>
      </c>
      <c r="AX96" s="112">
        <f>'02 - Nové konstrukce'!J35</f>
        <v>0</v>
      </c>
      <c r="AY96" s="112">
        <f>'02 - Nové konstrukce'!J36</f>
        <v>0</v>
      </c>
      <c r="AZ96" s="112">
        <f>'02 - Nové konstrukce'!F33</f>
        <v>0</v>
      </c>
      <c r="BA96" s="112">
        <f>'02 - Nové konstrukce'!F34</f>
        <v>0</v>
      </c>
      <c r="BB96" s="112">
        <f>'02 - Nové konstrukce'!F35</f>
        <v>0</v>
      </c>
      <c r="BC96" s="112">
        <f>'02 - Nové konstrukce'!F36</f>
        <v>0</v>
      </c>
      <c r="BD96" s="114">
        <f>'02 - Nové konstrukce'!F37</f>
        <v>0</v>
      </c>
      <c r="BE96" s="7"/>
      <c r="BT96" s="115" t="s">
        <v>84</v>
      </c>
      <c r="BV96" s="115" t="s">
        <v>78</v>
      </c>
      <c r="BW96" s="115" t="s">
        <v>89</v>
      </c>
      <c r="BX96" s="115" t="s">
        <v>4</v>
      </c>
      <c r="CL96" s="115" t="s">
        <v>1</v>
      </c>
      <c r="CM96" s="115" t="s">
        <v>86</v>
      </c>
    </row>
    <row r="97" spans="1:91" s="7" customFormat="1" ht="16.5" customHeight="1">
      <c r="A97" s="7"/>
      <c r="B97" s="105"/>
      <c r="C97" s="106"/>
      <c r="D97" s="107" t="s">
        <v>90</v>
      </c>
      <c r="E97" s="107"/>
      <c r="F97" s="107"/>
      <c r="G97" s="107"/>
      <c r="H97" s="107"/>
      <c r="I97" s="108"/>
      <c r="J97" s="107" t="s">
        <v>91</v>
      </c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16">
        <f>ROUND(SUM(AG98:AG107),2)</f>
        <v>0</v>
      </c>
      <c r="AH97" s="108"/>
      <c r="AI97" s="108"/>
      <c r="AJ97" s="108"/>
      <c r="AK97" s="108"/>
      <c r="AL97" s="108"/>
      <c r="AM97" s="108"/>
      <c r="AN97" s="109">
        <f>SUM(AG97,AT97)</f>
        <v>0</v>
      </c>
      <c r="AO97" s="108"/>
      <c r="AP97" s="108"/>
      <c r="AQ97" s="110" t="s">
        <v>83</v>
      </c>
      <c r="AR97" s="105"/>
      <c r="AS97" s="111">
        <f>ROUND(SUM(AS98:AS107),2)</f>
        <v>0</v>
      </c>
      <c r="AT97" s="112">
        <f>ROUND(SUM(AV97:AW97),2)</f>
        <v>0</v>
      </c>
      <c r="AU97" s="113">
        <f>ROUND(SUM(AU98:AU107),5)</f>
        <v>0</v>
      </c>
      <c r="AV97" s="112">
        <f>ROUND(AZ97*L29,2)</f>
        <v>0</v>
      </c>
      <c r="AW97" s="112">
        <f>ROUND(BA97*L30,2)</f>
        <v>0</v>
      </c>
      <c r="AX97" s="112">
        <f>ROUND(BB97*L29,2)</f>
        <v>0</v>
      </c>
      <c r="AY97" s="112">
        <f>ROUND(BC97*L30,2)</f>
        <v>0</v>
      </c>
      <c r="AZ97" s="112">
        <f>ROUND(SUM(AZ98:AZ107),2)</f>
        <v>0</v>
      </c>
      <c r="BA97" s="112">
        <f>ROUND(SUM(BA98:BA107),2)</f>
        <v>0</v>
      </c>
      <c r="BB97" s="112">
        <f>ROUND(SUM(BB98:BB107),2)</f>
        <v>0</v>
      </c>
      <c r="BC97" s="112">
        <f>ROUND(SUM(BC98:BC107),2)</f>
        <v>0</v>
      </c>
      <c r="BD97" s="114">
        <f>ROUND(SUM(BD98:BD107),2)</f>
        <v>0</v>
      </c>
      <c r="BE97" s="7"/>
      <c r="BS97" s="115" t="s">
        <v>75</v>
      </c>
      <c r="BT97" s="115" t="s">
        <v>84</v>
      </c>
      <c r="BU97" s="115" t="s">
        <v>77</v>
      </c>
      <c r="BV97" s="115" t="s">
        <v>78</v>
      </c>
      <c r="BW97" s="115" t="s">
        <v>92</v>
      </c>
      <c r="BX97" s="115" t="s">
        <v>4</v>
      </c>
      <c r="CL97" s="115" t="s">
        <v>1</v>
      </c>
      <c r="CM97" s="115" t="s">
        <v>86</v>
      </c>
    </row>
    <row r="98" spans="1:90" s="4" customFormat="1" ht="16.5" customHeight="1">
      <c r="A98" s="104" t="s">
        <v>80</v>
      </c>
      <c r="B98" s="64"/>
      <c r="C98" s="10"/>
      <c r="D98" s="10"/>
      <c r="E98" s="117" t="s">
        <v>93</v>
      </c>
      <c r="F98" s="117"/>
      <c r="G98" s="117"/>
      <c r="H98" s="117"/>
      <c r="I98" s="117"/>
      <c r="J98" s="10"/>
      <c r="K98" s="117" t="s">
        <v>94</v>
      </c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8">
        <f>'03.1 - Silnoproud materiál'!J32</f>
        <v>0</v>
      </c>
      <c r="AH98" s="10"/>
      <c r="AI98" s="10"/>
      <c r="AJ98" s="10"/>
      <c r="AK98" s="10"/>
      <c r="AL98" s="10"/>
      <c r="AM98" s="10"/>
      <c r="AN98" s="118">
        <f>SUM(AG98,AT98)</f>
        <v>0</v>
      </c>
      <c r="AO98" s="10"/>
      <c r="AP98" s="10"/>
      <c r="AQ98" s="119" t="s">
        <v>95</v>
      </c>
      <c r="AR98" s="64"/>
      <c r="AS98" s="120">
        <v>0</v>
      </c>
      <c r="AT98" s="121">
        <f>ROUND(SUM(AV98:AW98),2)</f>
        <v>0</v>
      </c>
      <c r="AU98" s="122">
        <f>'03.1 - Silnoproud materiál'!P121</f>
        <v>0</v>
      </c>
      <c r="AV98" s="121">
        <f>'03.1 - Silnoproud materiál'!J35</f>
        <v>0</v>
      </c>
      <c r="AW98" s="121">
        <f>'03.1 - Silnoproud materiál'!J36</f>
        <v>0</v>
      </c>
      <c r="AX98" s="121">
        <f>'03.1 - Silnoproud materiál'!J37</f>
        <v>0</v>
      </c>
      <c r="AY98" s="121">
        <f>'03.1 - Silnoproud materiál'!J38</f>
        <v>0</v>
      </c>
      <c r="AZ98" s="121">
        <f>'03.1 - Silnoproud materiál'!F35</f>
        <v>0</v>
      </c>
      <c r="BA98" s="121">
        <f>'03.1 - Silnoproud materiál'!F36</f>
        <v>0</v>
      </c>
      <c r="BB98" s="121">
        <f>'03.1 - Silnoproud materiál'!F37</f>
        <v>0</v>
      </c>
      <c r="BC98" s="121">
        <f>'03.1 - Silnoproud materiál'!F38</f>
        <v>0</v>
      </c>
      <c r="BD98" s="123">
        <f>'03.1 - Silnoproud materiál'!F39</f>
        <v>0</v>
      </c>
      <c r="BE98" s="4"/>
      <c r="BT98" s="27" t="s">
        <v>86</v>
      </c>
      <c r="BV98" s="27" t="s">
        <v>78</v>
      </c>
      <c r="BW98" s="27" t="s">
        <v>96</v>
      </c>
      <c r="BX98" s="27" t="s">
        <v>92</v>
      </c>
      <c r="CL98" s="27" t="s">
        <v>1</v>
      </c>
    </row>
    <row r="99" spans="1:90" s="4" customFormat="1" ht="16.5" customHeight="1">
      <c r="A99" s="104" t="s">
        <v>80</v>
      </c>
      <c r="B99" s="64"/>
      <c r="C99" s="10"/>
      <c r="D99" s="10"/>
      <c r="E99" s="117" t="s">
        <v>97</v>
      </c>
      <c r="F99" s="117"/>
      <c r="G99" s="117"/>
      <c r="H99" s="117"/>
      <c r="I99" s="117"/>
      <c r="J99" s="10"/>
      <c r="K99" s="117" t="s">
        <v>98</v>
      </c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8">
        <f>'03.2 - Silnoproud montáže'!J32</f>
        <v>0</v>
      </c>
      <c r="AH99" s="10"/>
      <c r="AI99" s="10"/>
      <c r="AJ99" s="10"/>
      <c r="AK99" s="10"/>
      <c r="AL99" s="10"/>
      <c r="AM99" s="10"/>
      <c r="AN99" s="118">
        <f>SUM(AG99,AT99)</f>
        <v>0</v>
      </c>
      <c r="AO99" s="10"/>
      <c r="AP99" s="10"/>
      <c r="AQ99" s="119" t="s">
        <v>95</v>
      </c>
      <c r="AR99" s="64"/>
      <c r="AS99" s="120">
        <v>0</v>
      </c>
      <c r="AT99" s="121">
        <f>ROUND(SUM(AV99:AW99),2)</f>
        <v>0</v>
      </c>
      <c r="AU99" s="122">
        <f>'03.2 - Silnoproud montáže'!P121</f>
        <v>0</v>
      </c>
      <c r="AV99" s="121">
        <f>'03.2 - Silnoproud montáže'!J35</f>
        <v>0</v>
      </c>
      <c r="AW99" s="121">
        <f>'03.2 - Silnoproud montáže'!J36</f>
        <v>0</v>
      </c>
      <c r="AX99" s="121">
        <f>'03.2 - Silnoproud montáže'!J37</f>
        <v>0</v>
      </c>
      <c r="AY99" s="121">
        <f>'03.2 - Silnoproud montáže'!J38</f>
        <v>0</v>
      </c>
      <c r="AZ99" s="121">
        <f>'03.2 - Silnoproud montáže'!F35</f>
        <v>0</v>
      </c>
      <c r="BA99" s="121">
        <f>'03.2 - Silnoproud montáže'!F36</f>
        <v>0</v>
      </c>
      <c r="BB99" s="121">
        <f>'03.2 - Silnoproud montáže'!F37</f>
        <v>0</v>
      </c>
      <c r="BC99" s="121">
        <f>'03.2 - Silnoproud montáže'!F38</f>
        <v>0</v>
      </c>
      <c r="BD99" s="123">
        <f>'03.2 - Silnoproud montáže'!F39</f>
        <v>0</v>
      </c>
      <c r="BE99" s="4"/>
      <c r="BT99" s="27" t="s">
        <v>86</v>
      </c>
      <c r="BV99" s="27" t="s">
        <v>78</v>
      </c>
      <c r="BW99" s="27" t="s">
        <v>99</v>
      </c>
      <c r="BX99" s="27" t="s">
        <v>92</v>
      </c>
      <c r="CL99" s="27" t="s">
        <v>1</v>
      </c>
    </row>
    <row r="100" spans="1:90" s="4" customFormat="1" ht="16.5" customHeight="1">
      <c r="A100" s="104" t="s">
        <v>80</v>
      </c>
      <c r="B100" s="64"/>
      <c r="C100" s="10"/>
      <c r="D100" s="10"/>
      <c r="E100" s="117" t="s">
        <v>100</v>
      </c>
      <c r="F100" s="117"/>
      <c r="G100" s="117"/>
      <c r="H100" s="117"/>
      <c r="I100" s="117"/>
      <c r="J100" s="10"/>
      <c r="K100" s="117" t="s">
        <v>101</v>
      </c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8">
        <f>'03.3 - Slaboproud materiál'!J32</f>
        <v>0</v>
      </c>
      <c r="AH100" s="10"/>
      <c r="AI100" s="10"/>
      <c r="AJ100" s="10"/>
      <c r="AK100" s="10"/>
      <c r="AL100" s="10"/>
      <c r="AM100" s="10"/>
      <c r="AN100" s="118">
        <f>SUM(AG100,AT100)</f>
        <v>0</v>
      </c>
      <c r="AO100" s="10"/>
      <c r="AP100" s="10"/>
      <c r="AQ100" s="119" t="s">
        <v>95</v>
      </c>
      <c r="AR100" s="64"/>
      <c r="AS100" s="120">
        <v>0</v>
      </c>
      <c r="AT100" s="121">
        <f>ROUND(SUM(AV100:AW100),2)</f>
        <v>0</v>
      </c>
      <c r="AU100" s="122">
        <f>'03.3 - Slaboproud materiál'!P121</f>
        <v>0</v>
      </c>
      <c r="AV100" s="121">
        <f>'03.3 - Slaboproud materiál'!J35</f>
        <v>0</v>
      </c>
      <c r="AW100" s="121">
        <f>'03.3 - Slaboproud materiál'!J36</f>
        <v>0</v>
      </c>
      <c r="AX100" s="121">
        <f>'03.3 - Slaboproud materiál'!J37</f>
        <v>0</v>
      </c>
      <c r="AY100" s="121">
        <f>'03.3 - Slaboproud materiál'!J38</f>
        <v>0</v>
      </c>
      <c r="AZ100" s="121">
        <f>'03.3 - Slaboproud materiál'!F35</f>
        <v>0</v>
      </c>
      <c r="BA100" s="121">
        <f>'03.3 - Slaboproud materiál'!F36</f>
        <v>0</v>
      </c>
      <c r="BB100" s="121">
        <f>'03.3 - Slaboproud materiál'!F37</f>
        <v>0</v>
      </c>
      <c r="BC100" s="121">
        <f>'03.3 - Slaboproud materiál'!F38</f>
        <v>0</v>
      </c>
      <c r="BD100" s="123">
        <f>'03.3 - Slaboproud materiál'!F39</f>
        <v>0</v>
      </c>
      <c r="BE100" s="4"/>
      <c r="BT100" s="27" t="s">
        <v>86</v>
      </c>
      <c r="BV100" s="27" t="s">
        <v>78</v>
      </c>
      <c r="BW100" s="27" t="s">
        <v>102</v>
      </c>
      <c r="BX100" s="27" t="s">
        <v>92</v>
      </c>
      <c r="CL100" s="27" t="s">
        <v>1</v>
      </c>
    </row>
    <row r="101" spans="1:90" s="4" customFormat="1" ht="16.5" customHeight="1">
      <c r="A101" s="104" t="s">
        <v>80</v>
      </c>
      <c r="B101" s="64"/>
      <c r="C101" s="10"/>
      <c r="D101" s="10"/>
      <c r="E101" s="117" t="s">
        <v>103</v>
      </c>
      <c r="F101" s="117"/>
      <c r="G101" s="117"/>
      <c r="H101" s="117"/>
      <c r="I101" s="117"/>
      <c r="J101" s="10"/>
      <c r="K101" s="117" t="s">
        <v>104</v>
      </c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8">
        <f>'03.4 - Slaboproud montáže'!J32</f>
        <v>0</v>
      </c>
      <c r="AH101" s="10"/>
      <c r="AI101" s="10"/>
      <c r="AJ101" s="10"/>
      <c r="AK101" s="10"/>
      <c r="AL101" s="10"/>
      <c r="AM101" s="10"/>
      <c r="AN101" s="118">
        <f>SUM(AG101,AT101)</f>
        <v>0</v>
      </c>
      <c r="AO101" s="10"/>
      <c r="AP101" s="10"/>
      <c r="AQ101" s="119" t="s">
        <v>95</v>
      </c>
      <c r="AR101" s="64"/>
      <c r="AS101" s="120">
        <v>0</v>
      </c>
      <c r="AT101" s="121">
        <f>ROUND(SUM(AV101:AW101),2)</f>
        <v>0</v>
      </c>
      <c r="AU101" s="122">
        <f>'03.4 - Slaboproud montáže'!P121</f>
        <v>0</v>
      </c>
      <c r="AV101" s="121">
        <f>'03.4 - Slaboproud montáže'!J35</f>
        <v>0</v>
      </c>
      <c r="AW101" s="121">
        <f>'03.4 - Slaboproud montáže'!J36</f>
        <v>0</v>
      </c>
      <c r="AX101" s="121">
        <f>'03.4 - Slaboproud montáže'!J37</f>
        <v>0</v>
      </c>
      <c r="AY101" s="121">
        <f>'03.4 - Slaboproud montáže'!J38</f>
        <v>0</v>
      </c>
      <c r="AZ101" s="121">
        <f>'03.4 - Slaboproud montáže'!F35</f>
        <v>0</v>
      </c>
      <c r="BA101" s="121">
        <f>'03.4 - Slaboproud montáže'!F36</f>
        <v>0</v>
      </c>
      <c r="BB101" s="121">
        <f>'03.4 - Slaboproud montáže'!F37</f>
        <v>0</v>
      </c>
      <c r="BC101" s="121">
        <f>'03.4 - Slaboproud montáže'!F38</f>
        <v>0</v>
      </c>
      <c r="BD101" s="123">
        <f>'03.4 - Slaboproud montáže'!F39</f>
        <v>0</v>
      </c>
      <c r="BE101" s="4"/>
      <c r="BT101" s="27" t="s">
        <v>86</v>
      </c>
      <c r="BV101" s="27" t="s">
        <v>78</v>
      </c>
      <c r="BW101" s="27" t="s">
        <v>105</v>
      </c>
      <c r="BX101" s="27" t="s">
        <v>92</v>
      </c>
      <c r="CL101" s="27" t="s">
        <v>1</v>
      </c>
    </row>
    <row r="102" spans="1:90" s="4" customFormat="1" ht="16.5" customHeight="1">
      <c r="A102" s="104" t="s">
        <v>80</v>
      </c>
      <c r="B102" s="64"/>
      <c r="C102" s="10"/>
      <c r="D102" s="10"/>
      <c r="E102" s="117" t="s">
        <v>106</v>
      </c>
      <c r="F102" s="117"/>
      <c r="G102" s="117"/>
      <c r="H102" s="117"/>
      <c r="I102" s="117"/>
      <c r="J102" s="10"/>
      <c r="K102" s="117" t="s">
        <v>107</v>
      </c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8">
        <f>'03.5 - Rozváděč SRM-2 mat...'!J32</f>
        <v>0</v>
      </c>
      <c r="AH102" s="10"/>
      <c r="AI102" s="10"/>
      <c r="AJ102" s="10"/>
      <c r="AK102" s="10"/>
      <c r="AL102" s="10"/>
      <c r="AM102" s="10"/>
      <c r="AN102" s="118">
        <f>SUM(AG102,AT102)</f>
        <v>0</v>
      </c>
      <c r="AO102" s="10"/>
      <c r="AP102" s="10"/>
      <c r="AQ102" s="119" t="s">
        <v>95</v>
      </c>
      <c r="AR102" s="64"/>
      <c r="AS102" s="120">
        <v>0</v>
      </c>
      <c r="AT102" s="121">
        <f>ROUND(SUM(AV102:AW102),2)</f>
        <v>0</v>
      </c>
      <c r="AU102" s="122">
        <f>'03.5 - Rozváděč SRM-2 mat...'!P123</f>
        <v>0</v>
      </c>
      <c r="AV102" s="121">
        <f>'03.5 - Rozváděč SRM-2 mat...'!J35</f>
        <v>0</v>
      </c>
      <c r="AW102" s="121">
        <f>'03.5 - Rozváděč SRM-2 mat...'!J36</f>
        <v>0</v>
      </c>
      <c r="AX102" s="121">
        <f>'03.5 - Rozváděč SRM-2 mat...'!J37</f>
        <v>0</v>
      </c>
      <c r="AY102" s="121">
        <f>'03.5 - Rozváděč SRM-2 mat...'!J38</f>
        <v>0</v>
      </c>
      <c r="AZ102" s="121">
        <f>'03.5 - Rozváděč SRM-2 mat...'!F35</f>
        <v>0</v>
      </c>
      <c r="BA102" s="121">
        <f>'03.5 - Rozváděč SRM-2 mat...'!F36</f>
        <v>0</v>
      </c>
      <c r="BB102" s="121">
        <f>'03.5 - Rozváděč SRM-2 mat...'!F37</f>
        <v>0</v>
      </c>
      <c r="BC102" s="121">
        <f>'03.5 - Rozváděč SRM-2 mat...'!F38</f>
        <v>0</v>
      </c>
      <c r="BD102" s="123">
        <f>'03.5 - Rozváděč SRM-2 mat...'!F39</f>
        <v>0</v>
      </c>
      <c r="BE102" s="4"/>
      <c r="BT102" s="27" t="s">
        <v>86</v>
      </c>
      <c r="BV102" s="27" t="s">
        <v>78</v>
      </c>
      <c r="BW102" s="27" t="s">
        <v>108</v>
      </c>
      <c r="BX102" s="27" t="s">
        <v>92</v>
      </c>
      <c r="CL102" s="27" t="s">
        <v>1</v>
      </c>
    </row>
    <row r="103" spans="1:90" s="4" customFormat="1" ht="16.5" customHeight="1">
      <c r="A103" s="104" t="s">
        <v>80</v>
      </c>
      <c r="B103" s="64"/>
      <c r="C103" s="10"/>
      <c r="D103" s="10"/>
      <c r="E103" s="117" t="s">
        <v>109</v>
      </c>
      <c r="F103" s="117"/>
      <c r="G103" s="117"/>
      <c r="H103" s="117"/>
      <c r="I103" s="117"/>
      <c r="J103" s="10"/>
      <c r="K103" s="117" t="s">
        <v>110</v>
      </c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8">
        <f>'03.6 - Rozváděč SRM-2 mon...'!J32</f>
        <v>0</v>
      </c>
      <c r="AH103" s="10"/>
      <c r="AI103" s="10"/>
      <c r="AJ103" s="10"/>
      <c r="AK103" s="10"/>
      <c r="AL103" s="10"/>
      <c r="AM103" s="10"/>
      <c r="AN103" s="118">
        <f>SUM(AG103,AT103)</f>
        <v>0</v>
      </c>
      <c r="AO103" s="10"/>
      <c r="AP103" s="10"/>
      <c r="AQ103" s="119" t="s">
        <v>95</v>
      </c>
      <c r="AR103" s="64"/>
      <c r="AS103" s="120">
        <v>0</v>
      </c>
      <c r="AT103" s="121">
        <f>ROUND(SUM(AV103:AW103),2)</f>
        <v>0</v>
      </c>
      <c r="AU103" s="122">
        <f>'03.6 - Rozváděč SRM-2 mon...'!P123</f>
        <v>0</v>
      </c>
      <c r="AV103" s="121">
        <f>'03.6 - Rozváděč SRM-2 mon...'!J35</f>
        <v>0</v>
      </c>
      <c r="AW103" s="121">
        <f>'03.6 - Rozváděč SRM-2 mon...'!J36</f>
        <v>0</v>
      </c>
      <c r="AX103" s="121">
        <f>'03.6 - Rozváděč SRM-2 mon...'!J37</f>
        <v>0</v>
      </c>
      <c r="AY103" s="121">
        <f>'03.6 - Rozváděč SRM-2 mon...'!J38</f>
        <v>0</v>
      </c>
      <c r="AZ103" s="121">
        <f>'03.6 - Rozváděč SRM-2 mon...'!F35</f>
        <v>0</v>
      </c>
      <c r="BA103" s="121">
        <f>'03.6 - Rozváděč SRM-2 mon...'!F36</f>
        <v>0</v>
      </c>
      <c r="BB103" s="121">
        <f>'03.6 - Rozváděč SRM-2 mon...'!F37</f>
        <v>0</v>
      </c>
      <c r="BC103" s="121">
        <f>'03.6 - Rozváděč SRM-2 mon...'!F38</f>
        <v>0</v>
      </c>
      <c r="BD103" s="123">
        <f>'03.6 - Rozváděč SRM-2 mon...'!F39</f>
        <v>0</v>
      </c>
      <c r="BE103" s="4"/>
      <c r="BT103" s="27" t="s">
        <v>86</v>
      </c>
      <c r="BV103" s="27" t="s">
        <v>78</v>
      </c>
      <c r="BW103" s="27" t="s">
        <v>111</v>
      </c>
      <c r="BX103" s="27" t="s">
        <v>92</v>
      </c>
      <c r="CL103" s="27" t="s">
        <v>1</v>
      </c>
    </row>
    <row r="104" spans="1:90" s="4" customFormat="1" ht="16.5" customHeight="1">
      <c r="A104" s="104" t="s">
        <v>80</v>
      </c>
      <c r="B104" s="64"/>
      <c r="C104" s="10"/>
      <c r="D104" s="10"/>
      <c r="E104" s="117" t="s">
        <v>112</v>
      </c>
      <c r="F104" s="117"/>
      <c r="G104" s="117"/>
      <c r="H104" s="117"/>
      <c r="I104" s="117"/>
      <c r="J104" s="10"/>
      <c r="K104" s="117" t="s">
        <v>113</v>
      </c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8">
        <f>'03.7 - Rozváděč RH-K mate...'!J32</f>
        <v>0</v>
      </c>
      <c r="AH104" s="10"/>
      <c r="AI104" s="10"/>
      <c r="AJ104" s="10"/>
      <c r="AK104" s="10"/>
      <c r="AL104" s="10"/>
      <c r="AM104" s="10"/>
      <c r="AN104" s="118">
        <f>SUM(AG104,AT104)</f>
        <v>0</v>
      </c>
      <c r="AO104" s="10"/>
      <c r="AP104" s="10"/>
      <c r="AQ104" s="119" t="s">
        <v>95</v>
      </c>
      <c r="AR104" s="64"/>
      <c r="AS104" s="120">
        <v>0</v>
      </c>
      <c r="AT104" s="121">
        <f>ROUND(SUM(AV104:AW104),2)</f>
        <v>0</v>
      </c>
      <c r="AU104" s="122">
        <f>'03.7 - Rozváděč RH-K mate...'!P123</f>
        <v>0</v>
      </c>
      <c r="AV104" s="121">
        <f>'03.7 - Rozváděč RH-K mate...'!J35</f>
        <v>0</v>
      </c>
      <c r="AW104" s="121">
        <f>'03.7 - Rozváděč RH-K mate...'!J36</f>
        <v>0</v>
      </c>
      <c r="AX104" s="121">
        <f>'03.7 - Rozváděč RH-K mate...'!J37</f>
        <v>0</v>
      </c>
      <c r="AY104" s="121">
        <f>'03.7 - Rozváděč RH-K mate...'!J38</f>
        <v>0</v>
      </c>
      <c r="AZ104" s="121">
        <f>'03.7 - Rozváděč RH-K mate...'!F35</f>
        <v>0</v>
      </c>
      <c r="BA104" s="121">
        <f>'03.7 - Rozváděč RH-K mate...'!F36</f>
        <v>0</v>
      </c>
      <c r="BB104" s="121">
        <f>'03.7 - Rozváděč RH-K mate...'!F37</f>
        <v>0</v>
      </c>
      <c r="BC104" s="121">
        <f>'03.7 - Rozváděč RH-K mate...'!F38</f>
        <v>0</v>
      </c>
      <c r="BD104" s="123">
        <f>'03.7 - Rozváděč RH-K mate...'!F39</f>
        <v>0</v>
      </c>
      <c r="BE104" s="4"/>
      <c r="BT104" s="27" t="s">
        <v>86</v>
      </c>
      <c r="BV104" s="27" t="s">
        <v>78</v>
      </c>
      <c r="BW104" s="27" t="s">
        <v>114</v>
      </c>
      <c r="BX104" s="27" t="s">
        <v>92</v>
      </c>
      <c r="CL104" s="27" t="s">
        <v>1</v>
      </c>
    </row>
    <row r="105" spans="1:90" s="4" customFormat="1" ht="16.5" customHeight="1">
      <c r="A105" s="104" t="s">
        <v>80</v>
      </c>
      <c r="B105" s="64"/>
      <c r="C105" s="10"/>
      <c r="D105" s="10"/>
      <c r="E105" s="117" t="s">
        <v>115</v>
      </c>
      <c r="F105" s="117"/>
      <c r="G105" s="117"/>
      <c r="H105" s="117"/>
      <c r="I105" s="117"/>
      <c r="J105" s="10"/>
      <c r="K105" s="117" t="s">
        <v>116</v>
      </c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8">
        <f>'03.8 - Rozváděč RH-K montáže'!J32</f>
        <v>0</v>
      </c>
      <c r="AH105" s="10"/>
      <c r="AI105" s="10"/>
      <c r="AJ105" s="10"/>
      <c r="AK105" s="10"/>
      <c r="AL105" s="10"/>
      <c r="AM105" s="10"/>
      <c r="AN105" s="118">
        <f>SUM(AG105,AT105)</f>
        <v>0</v>
      </c>
      <c r="AO105" s="10"/>
      <c r="AP105" s="10"/>
      <c r="AQ105" s="119" t="s">
        <v>95</v>
      </c>
      <c r="AR105" s="64"/>
      <c r="AS105" s="120">
        <v>0</v>
      </c>
      <c r="AT105" s="121">
        <f>ROUND(SUM(AV105:AW105),2)</f>
        <v>0</v>
      </c>
      <c r="AU105" s="122">
        <f>'03.8 - Rozváděč RH-K montáže'!P123</f>
        <v>0</v>
      </c>
      <c r="AV105" s="121">
        <f>'03.8 - Rozváděč RH-K montáže'!J35</f>
        <v>0</v>
      </c>
      <c r="AW105" s="121">
        <f>'03.8 - Rozváděč RH-K montáže'!J36</f>
        <v>0</v>
      </c>
      <c r="AX105" s="121">
        <f>'03.8 - Rozváděč RH-K montáže'!J37</f>
        <v>0</v>
      </c>
      <c r="AY105" s="121">
        <f>'03.8 - Rozváděč RH-K montáže'!J38</f>
        <v>0</v>
      </c>
      <c r="AZ105" s="121">
        <f>'03.8 - Rozváděč RH-K montáže'!F35</f>
        <v>0</v>
      </c>
      <c r="BA105" s="121">
        <f>'03.8 - Rozváděč RH-K montáže'!F36</f>
        <v>0</v>
      </c>
      <c r="BB105" s="121">
        <f>'03.8 - Rozváděč RH-K montáže'!F37</f>
        <v>0</v>
      </c>
      <c r="BC105" s="121">
        <f>'03.8 - Rozváděč RH-K montáže'!F38</f>
        <v>0</v>
      </c>
      <c r="BD105" s="123">
        <f>'03.8 - Rozváděč RH-K montáže'!F39</f>
        <v>0</v>
      </c>
      <c r="BE105" s="4"/>
      <c r="BT105" s="27" t="s">
        <v>86</v>
      </c>
      <c r="BV105" s="27" t="s">
        <v>78</v>
      </c>
      <c r="BW105" s="27" t="s">
        <v>117</v>
      </c>
      <c r="BX105" s="27" t="s">
        <v>92</v>
      </c>
      <c r="CL105" s="27" t="s">
        <v>1</v>
      </c>
    </row>
    <row r="106" spans="1:90" s="4" customFormat="1" ht="16.5" customHeight="1">
      <c r="A106" s="104" t="s">
        <v>80</v>
      </c>
      <c r="B106" s="64"/>
      <c r="C106" s="10"/>
      <c r="D106" s="10"/>
      <c r="E106" s="117" t="s">
        <v>118</v>
      </c>
      <c r="F106" s="117"/>
      <c r="G106" s="117"/>
      <c r="H106" s="117"/>
      <c r="I106" s="117"/>
      <c r="J106" s="10"/>
      <c r="K106" s="117" t="s">
        <v>119</v>
      </c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8">
        <f>'03.9 - Rozváděč RACK mate...'!J32</f>
        <v>0</v>
      </c>
      <c r="AH106" s="10"/>
      <c r="AI106" s="10"/>
      <c r="AJ106" s="10"/>
      <c r="AK106" s="10"/>
      <c r="AL106" s="10"/>
      <c r="AM106" s="10"/>
      <c r="AN106" s="118">
        <f>SUM(AG106,AT106)</f>
        <v>0</v>
      </c>
      <c r="AO106" s="10"/>
      <c r="AP106" s="10"/>
      <c r="AQ106" s="119" t="s">
        <v>95</v>
      </c>
      <c r="AR106" s="64"/>
      <c r="AS106" s="120">
        <v>0</v>
      </c>
      <c r="AT106" s="121">
        <f>ROUND(SUM(AV106:AW106),2)</f>
        <v>0</v>
      </c>
      <c r="AU106" s="122">
        <f>'03.9 - Rozváděč RACK mate...'!P121</f>
        <v>0</v>
      </c>
      <c r="AV106" s="121">
        <f>'03.9 - Rozváděč RACK mate...'!J35</f>
        <v>0</v>
      </c>
      <c r="AW106" s="121">
        <f>'03.9 - Rozváděč RACK mate...'!J36</f>
        <v>0</v>
      </c>
      <c r="AX106" s="121">
        <f>'03.9 - Rozváděč RACK mate...'!J37</f>
        <v>0</v>
      </c>
      <c r="AY106" s="121">
        <f>'03.9 - Rozváděč RACK mate...'!J38</f>
        <v>0</v>
      </c>
      <c r="AZ106" s="121">
        <f>'03.9 - Rozváděč RACK mate...'!F35</f>
        <v>0</v>
      </c>
      <c r="BA106" s="121">
        <f>'03.9 - Rozváděč RACK mate...'!F36</f>
        <v>0</v>
      </c>
      <c r="BB106" s="121">
        <f>'03.9 - Rozváděč RACK mate...'!F37</f>
        <v>0</v>
      </c>
      <c r="BC106" s="121">
        <f>'03.9 - Rozváděč RACK mate...'!F38</f>
        <v>0</v>
      </c>
      <c r="BD106" s="123">
        <f>'03.9 - Rozváděč RACK mate...'!F39</f>
        <v>0</v>
      </c>
      <c r="BE106" s="4"/>
      <c r="BT106" s="27" t="s">
        <v>86</v>
      </c>
      <c r="BV106" s="27" t="s">
        <v>78</v>
      </c>
      <c r="BW106" s="27" t="s">
        <v>120</v>
      </c>
      <c r="BX106" s="27" t="s">
        <v>92</v>
      </c>
      <c r="CL106" s="27" t="s">
        <v>1</v>
      </c>
    </row>
    <row r="107" spans="1:90" s="4" customFormat="1" ht="16.5" customHeight="1">
      <c r="A107" s="104" t="s">
        <v>80</v>
      </c>
      <c r="B107" s="64"/>
      <c r="C107" s="10"/>
      <c r="D107" s="10"/>
      <c r="E107" s="117" t="s">
        <v>121</v>
      </c>
      <c r="F107" s="117"/>
      <c r="G107" s="117"/>
      <c r="H107" s="117"/>
      <c r="I107" s="117"/>
      <c r="J107" s="10"/>
      <c r="K107" s="117" t="s">
        <v>122</v>
      </c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8">
        <f>'03.10 - Rozváděč RACK mon...'!J32</f>
        <v>0</v>
      </c>
      <c r="AH107" s="10"/>
      <c r="AI107" s="10"/>
      <c r="AJ107" s="10"/>
      <c r="AK107" s="10"/>
      <c r="AL107" s="10"/>
      <c r="AM107" s="10"/>
      <c r="AN107" s="118">
        <f>SUM(AG107,AT107)</f>
        <v>0</v>
      </c>
      <c r="AO107" s="10"/>
      <c r="AP107" s="10"/>
      <c r="AQ107" s="119" t="s">
        <v>95</v>
      </c>
      <c r="AR107" s="64"/>
      <c r="AS107" s="120">
        <v>0</v>
      </c>
      <c r="AT107" s="121">
        <f>ROUND(SUM(AV107:AW107),2)</f>
        <v>0</v>
      </c>
      <c r="AU107" s="122">
        <f>'03.10 - Rozváděč RACK mon...'!P121</f>
        <v>0</v>
      </c>
      <c r="AV107" s="121">
        <f>'03.10 - Rozváděč RACK mon...'!J35</f>
        <v>0</v>
      </c>
      <c r="AW107" s="121">
        <f>'03.10 - Rozváděč RACK mon...'!J36</f>
        <v>0</v>
      </c>
      <c r="AX107" s="121">
        <f>'03.10 - Rozváděč RACK mon...'!J37</f>
        <v>0</v>
      </c>
      <c r="AY107" s="121">
        <f>'03.10 - Rozváděč RACK mon...'!J38</f>
        <v>0</v>
      </c>
      <c r="AZ107" s="121">
        <f>'03.10 - Rozváděč RACK mon...'!F35</f>
        <v>0</v>
      </c>
      <c r="BA107" s="121">
        <f>'03.10 - Rozváděč RACK mon...'!F36</f>
        <v>0</v>
      </c>
      <c r="BB107" s="121">
        <f>'03.10 - Rozváděč RACK mon...'!F37</f>
        <v>0</v>
      </c>
      <c r="BC107" s="121">
        <f>'03.10 - Rozváděč RACK mon...'!F38</f>
        <v>0</v>
      </c>
      <c r="BD107" s="123">
        <f>'03.10 - Rozváděč RACK mon...'!F39</f>
        <v>0</v>
      </c>
      <c r="BE107" s="4"/>
      <c r="BT107" s="27" t="s">
        <v>86</v>
      </c>
      <c r="BV107" s="27" t="s">
        <v>78</v>
      </c>
      <c r="BW107" s="27" t="s">
        <v>123</v>
      </c>
      <c r="BX107" s="27" t="s">
        <v>92</v>
      </c>
      <c r="CL107" s="27" t="s">
        <v>1</v>
      </c>
    </row>
    <row r="108" spans="1:91" s="7" customFormat="1" ht="16.5" customHeight="1">
      <c r="A108" s="104" t="s">
        <v>80</v>
      </c>
      <c r="B108" s="105"/>
      <c r="C108" s="106"/>
      <c r="D108" s="107" t="s">
        <v>124</v>
      </c>
      <c r="E108" s="107"/>
      <c r="F108" s="107"/>
      <c r="G108" s="107"/>
      <c r="H108" s="107"/>
      <c r="I108" s="108"/>
      <c r="J108" s="107" t="s">
        <v>125</v>
      </c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9">
        <f>'04 - Rozvody VZT vč. stro...'!J30</f>
        <v>0</v>
      </c>
      <c r="AH108" s="108"/>
      <c r="AI108" s="108"/>
      <c r="AJ108" s="108"/>
      <c r="AK108" s="108"/>
      <c r="AL108" s="108"/>
      <c r="AM108" s="108"/>
      <c r="AN108" s="109">
        <f>SUM(AG108,AT108)</f>
        <v>0</v>
      </c>
      <c r="AO108" s="108"/>
      <c r="AP108" s="108"/>
      <c r="AQ108" s="110" t="s">
        <v>83</v>
      </c>
      <c r="AR108" s="105"/>
      <c r="AS108" s="111">
        <v>0</v>
      </c>
      <c r="AT108" s="112">
        <f>ROUND(SUM(AV108:AW108),2)</f>
        <v>0</v>
      </c>
      <c r="AU108" s="113">
        <f>'04 - Rozvody VZT vč. stro...'!P121</f>
        <v>0</v>
      </c>
      <c r="AV108" s="112">
        <f>'04 - Rozvody VZT vč. stro...'!J33</f>
        <v>0</v>
      </c>
      <c r="AW108" s="112">
        <f>'04 - Rozvody VZT vč. stro...'!J34</f>
        <v>0</v>
      </c>
      <c r="AX108" s="112">
        <f>'04 - Rozvody VZT vč. stro...'!J35</f>
        <v>0</v>
      </c>
      <c r="AY108" s="112">
        <f>'04 - Rozvody VZT vč. stro...'!J36</f>
        <v>0</v>
      </c>
      <c r="AZ108" s="112">
        <f>'04 - Rozvody VZT vč. stro...'!F33</f>
        <v>0</v>
      </c>
      <c r="BA108" s="112">
        <f>'04 - Rozvody VZT vč. stro...'!F34</f>
        <v>0</v>
      </c>
      <c r="BB108" s="112">
        <f>'04 - Rozvody VZT vč. stro...'!F35</f>
        <v>0</v>
      </c>
      <c r="BC108" s="112">
        <f>'04 - Rozvody VZT vč. stro...'!F36</f>
        <v>0</v>
      </c>
      <c r="BD108" s="114">
        <f>'04 - Rozvody VZT vč. stro...'!F37</f>
        <v>0</v>
      </c>
      <c r="BE108" s="7"/>
      <c r="BT108" s="115" t="s">
        <v>84</v>
      </c>
      <c r="BV108" s="115" t="s">
        <v>78</v>
      </c>
      <c r="BW108" s="115" t="s">
        <v>126</v>
      </c>
      <c r="BX108" s="115" t="s">
        <v>4</v>
      </c>
      <c r="CL108" s="115" t="s">
        <v>1</v>
      </c>
      <c r="CM108" s="115" t="s">
        <v>86</v>
      </c>
    </row>
    <row r="109" spans="1:91" s="7" customFormat="1" ht="16.5" customHeight="1">
      <c r="A109" s="104" t="s">
        <v>80</v>
      </c>
      <c r="B109" s="105"/>
      <c r="C109" s="106"/>
      <c r="D109" s="107" t="s">
        <v>127</v>
      </c>
      <c r="E109" s="107"/>
      <c r="F109" s="107"/>
      <c r="G109" s="107"/>
      <c r="H109" s="107"/>
      <c r="I109" s="108"/>
      <c r="J109" s="107" t="s">
        <v>128</v>
      </c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9">
        <f>'05 - Rozvody zdravotně-te...'!J30</f>
        <v>0</v>
      </c>
      <c r="AH109" s="108"/>
      <c r="AI109" s="108"/>
      <c r="AJ109" s="108"/>
      <c r="AK109" s="108"/>
      <c r="AL109" s="108"/>
      <c r="AM109" s="108"/>
      <c r="AN109" s="109">
        <f>SUM(AG109,AT109)</f>
        <v>0</v>
      </c>
      <c r="AO109" s="108"/>
      <c r="AP109" s="108"/>
      <c r="AQ109" s="110" t="s">
        <v>83</v>
      </c>
      <c r="AR109" s="105"/>
      <c r="AS109" s="111">
        <v>0</v>
      </c>
      <c r="AT109" s="112">
        <f>ROUND(SUM(AV109:AW109),2)</f>
        <v>0</v>
      </c>
      <c r="AU109" s="113">
        <f>'05 - Rozvody zdravotně-te...'!P120</f>
        <v>0</v>
      </c>
      <c r="AV109" s="112">
        <f>'05 - Rozvody zdravotně-te...'!J33</f>
        <v>0</v>
      </c>
      <c r="AW109" s="112">
        <f>'05 - Rozvody zdravotně-te...'!J34</f>
        <v>0</v>
      </c>
      <c r="AX109" s="112">
        <f>'05 - Rozvody zdravotně-te...'!J35</f>
        <v>0</v>
      </c>
      <c r="AY109" s="112">
        <f>'05 - Rozvody zdravotně-te...'!J36</f>
        <v>0</v>
      </c>
      <c r="AZ109" s="112">
        <f>'05 - Rozvody zdravotně-te...'!F33</f>
        <v>0</v>
      </c>
      <c r="BA109" s="112">
        <f>'05 - Rozvody zdravotně-te...'!F34</f>
        <v>0</v>
      </c>
      <c r="BB109" s="112">
        <f>'05 - Rozvody zdravotně-te...'!F35</f>
        <v>0</v>
      </c>
      <c r="BC109" s="112">
        <f>'05 - Rozvody zdravotně-te...'!F36</f>
        <v>0</v>
      </c>
      <c r="BD109" s="114">
        <f>'05 - Rozvody zdravotně-te...'!F37</f>
        <v>0</v>
      </c>
      <c r="BE109" s="7"/>
      <c r="BT109" s="115" t="s">
        <v>84</v>
      </c>
      <c r="BV109" s="115" t="s">
        <v>78</v>
      </c>
      <c r="BW109" s="115" t="s">
        <v>129</v>
      </c>
      <c r="BX109" s="115" t="s">
        <v>4</v>
      </c>
      <c r="CL109" s="115" t="s">
        <v>1</v>
      </c>
      <c r="CM109" s="115" t="s">
        <v>86</v>
      </c>
    </row>
    <row r="110" spans="1:91" s="7" customFormat="1" ht="16.5" customHeight="1">
      <c r="A110" s="104" t="s">
        <v>80</v>
      </c>
      <c r="B110" s="105"/>
      <c r="C110" s="106"/>
      <c r="D110" s="107" t="s">
        <v>130</v>
      </c>
      <c r="E110" s="107"/>
      <c r="F110" s="107"/>
      <c r="G110" s="107"/>
      <c r="H110" s="107"/>
      <c r="I110" s="108"/>
      <c r="J110" s="107" t="s">
        <v>131</v>
      </c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9">
        <f>'06 - Vytápění'!J30</f>
        <v>0</v>
      </c>
      <c r="AH110" s="108"/>
      <c r="AI110" s="108"/>
      <c r="AJ110" s="108"/>
      <c r="AK110" s="108"/>
      <c r="AL110" s="108"/>
      <c r="AM110" s="108"/>
      <c r="AN110" s="109">
        <f>SUM(AG110,AT110)</f>
        <v>0</v>
      </c>
      <c r="AO110" s="108"/>
      <c r="AP110" s="108"/>
      <c r="AQ110" s="110" t="s">
        <v>83</v>
      </c>
      <c r="AR110" s="105"/>
      <c r="AS110" s="111">
        <v>0</v>
      </c>
      <c r="AT110" s="112">
        <f>ROUND(SUM(AV110:AW110),2)</f>
        <v>0</v>
      </c>
      <c r="AU110" s="113">
        <f>'06 - Vytápění'!P123</f>
        <v>0</v>
      </c>
      <c r="AV110" s="112">
        <f>'06 - Vytápění'!J33</f>
        <v>0</v>
      </c>
      <c r="AW110" s="112">
        <f>'06 - Vytápění'!J34</f>
        <v>0</v>
      </c>
      <c r="AX110" s="112">
        <f>'06 - Vytápění'!J35</f>
        <v>0</v>
      </c>
      <c r="AY110" s="112">
        <f>'06 - Vytápění'!J36</f>
        <v>0</v>
      </c>
      <c r="AZ110" s="112">
        <f>'06 - Vytápění'!F33</f>
        <v>0</v>
      </c>
      <c r="BA110" s="112">
        <f>'06 - Vytápění'!F34</f>
        <v>0</v>
      </c>
      <c r="BB110" s="112">
        <f>'06 - Vytápění'!F35</f>
        <v>0</v>
      </c>
      <c r="BC110" s="112">
        <f>'06 - Vytápění'!F36</f>
        <v>0</v>
      </c>
      <c r="BD110" s="114">
        <f>'06 - Vytápění'!F37</f>
        <v>0</v>
      </c>
      <c r="BE110" s="7"/>
      <c r="BT110" s="115" t="s">
        <v>84</v>
      </c>
      <c r="BV110" s="115" t="s">
        <v>78</v>
      </c>
      <c r="BW110" s="115" t="s">
        <v>132</v>
      </c>
      <c r="BX110" s="115" t="s">
        <v>4</v>
      </c>
      <c r="CL110" s="115" t="s">
        <v>1</v>
      </c>
      <c r="CM110" s="115" t="s">
        <v>86</v>
      </c>
    </row>
    <row r="111" spans="1:91" s="7" customFormat="1" ht="16.5" customHeight="1">
      <c r="A111" s="7"/>
      <c r="B111" s="105"/>
      <c r="C111" s="106"/>
      <c r="D111" s="107" t="s">
        <v>133</v>
      </c>
      <c r="E111" s="107"/>
      <c r="F111" s="107"/>
      <c r="G111" s="107"/>
      <c r="H111" s="107"/>
      <c r="I111" s="108"/>
      <c r="J111" s="107" t="s">
        <v>134</v>
      </c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16">
        <f>ROUND(SUM(AG112:AG122),2)</f>
        <v>0</v>
      </c>
      <c r="AH111" s="108"/>
      <c r="AI111" s="108"/>
      <c r="AJ111" s="108"/>
      <c r="AK111" s="108"/>
      <c r="AL111" s="108"/>
      <c r="AM111" s="108"/>
      <c r="AN111" s="109">
        <f>SUM(AG111,AT111)</f>
        <v>0</v>
      </c>
      <c r="AO111" s="108"/>
      <c r="AP111" s="108"/>
      <c r="AQ111" s="110" t="s">
        <v>83</v>
      </c>
      <c r="AR111" s="105"/>
      <c r="AS111" s="111">
        <f>ROUND(SUM(AS112:AS122),2)</f>
        <v>0</v>
      </c>
      <c r="AT111" s="112">
        <f>ROUND(SUM(AV111:AW111),2)</f>
        <v>0</v>
      </c>
      <c r="AU111" s="113">
        <f>ROUND(SUM(AU112:AU122),5)</f>
        <v>0</v>
      </c>
      <c r="AV111" s="112">
        <f>ROUND(AZ111*L29,2)</f>
        <v>0</v>
      </c>
      <c r="AW111" s="112">
        <f>ROUND(BA111*L30,2)</f>
        <v>0</v>
      </c>
      <c r="AX111" s="112">
        <f>ROUND(BB111*L29,2)</f>
        <v>0</v>
      </c>
      <c r="AY111" s="112">
        <f>ROUND(BC111*L30,2)</f>
        <v>0</v>
      </c>
      <c r="AZ111" s="112">
        <f>ROUND(SUM(AZ112:AZ122),2)</f>
        <v>0</v>
      </c>
      <c r="BA111" s="112">
        <f>ROUND(SUM(BA112:BA122),2)</f>
        <v>0</v>
      </c>
      <c r="BB111" s="112">
        <f>ROUND(SUM(BB112:BB122),2)</f>
        <v>0</v>
      </c>
      <c r="BC111" s="112">
        <f>ROUND(SUM(BC112:BC122),2)</f>
        <v>0</v>
      </c>
      <c r="BD111" s="114">
        <f>ROUND(SUM(BD112:BD122),2)</f>
        <v>0</v>
      </c>
      <c r="BE111" s="7"/>
      <c r="BS111" s="115" t="s">
        <v>75</v>
      </c>
      <c r="BT111" s="115" t="s">
        <v>84</v>
      </c>
      <c r="BU111" s="115" t="s">
        <v>77</v>
      </c>
      <c r="BV111" s="115" t="s">
        <v>78</v>
      </c>
      <c r="BW111" s="115" t="s">
        <v>135</v>
      </c>
      <c r="BX111" s="115" t="s">
        <v>4</v>
      </c>
      <c r="CL111" s="115" t="s">
        <v>1</v>
      </c>
      <c r="CM111" s="115" t="s">
        <v>86</v>
      </c>
    </row>
    <row r="112" spans="1:90" s="4" customFormat="1" ht="16.5" customHeight="1">
      <c r="A112" s="104" t="s">
        <v>80</v>
      </c>
      <c r="B112" s="64"/>
      <c r="C112" s="10"/>
      <c r="D112" s="10"/>
      <c r="E112" s="117" t="s">
        <v>136</v>
      </c>
      <c r="F112" s="117"/>
      <c r="G112" s="117"/>
      <c r="H112" s="117"/>
      <c r="I112" s="117"/>
      <c r="J112" s="10"/>
      <c r="K112" s="117" t="s">
        <v>137</v>
      </c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8">
        <f>'07.1 - Nová kabeláž - mat...'!J32</f>
        <v>0</v>
      </c>
      <c r="AH112" s="10"/>
      <c r="AI112" s="10"/>
      <c r="AJ112" s="10"/>
      <c r="AK112" s="10"/>
      <c r="AL112" s="10"/>
      <c r="AM112" s="10"/>
      <c r="AN112" s="118">
        <f>SUM(AG112,AT112)</f>
        <v>0</v>
      </c>
      <c r="AO112" s="10"/>
      <c r="AP112" s="10"/>
      <c r="AQ112" s="119" t="s">
        <v>95</v>
      </c>
      <c r="AR112" s="64"/>
      <c r="AS112" s="120">
        <v>0</v>
      </c>
      <c r="AT112" s="121">
        <f>ROUND(SUM(AV112:AW112),2)</f>
        <v>0</v>
      </c>
      <c r="AU112" s="122">
        <f>'07.1 - Nová kabeláž - mat...'!P121</f>
        <v>0</v>
      </c>
      <c r="AV112" s="121">
        <f>'07.1 - Nová kabeláž - mat...'!J35</f>
        <v>0</v>
      </c>
      <c r="AW112" s="121">
        <f>'07.1 - Nová kabeláž - mat...'!J36</f>
        <v>0</v>
      </c>
      <c r="AX112" s="121">
        <f>'07.1 - Nová kabeláž - mat...'!J37</f>
        <v>0</v>
      </c>
      <c r="AY112" s="121">
        <f>'07.1 - Nová kabeláž - mat...'!J38</f>
        <v>0</v>
      </c>
      <c r="AZ112" s="121">
        <f>'07.1 - Nová kabeláž - mat...'!F35</f>
        <v>0</v>
      </c>
      <c r="BA112" s="121">
        <f>'07.1 - Nová kabeláž - mat...'!F36</f>
        <v>0</v>
      </c>
      <c r="BB112" s="121">
        <f>'07.1 - Nová kabeláž - mat...'!F37</f>
        <v>0</v>
      </c>
      <c r="BC112" s="121">
        <f>'07.1 - Nová kabeláž - mat...'!F38</f>
        <v>0</v>
      </c>
      <c r="BD112" s="123">
        <f>'07.1 - Nová kabeláž - mat...'!F39</f>
        <v>0</v>
      </c>
      <c r="BE112" s="4"/>
      <c r="BT112" s="27" t="s">
        <v>86</v>
      </c>
      <c r="BV112" s="27" t="s">
        <v>78</v>
      </c>
      <c r="BW112" s="27" t="s">
        <v>138</v>
      </c>
      <c r="BX112" s="27" t="s">
        <v>135</v>
      </c>
      <c r="CL112" s="27" t="s">
        <v>1</v>
      </c>
    </row>
    <row r="113" spans="1:90" s="4" customFormat="1" ht="16.5" customHeight="1">
      <c r="A113" s="104" t="s">
        <v>80</v>
      </c>
      <c r="B113" s="64"/>
      <c r="C113" s="10"/>
      <c r="D113" s="10"/>
      <c r="E113" s="117" t="s">
        <v>139</v>
      </c>
      <c r="F113" s="117"/>
      <c r="G113" s="117"/>
      <c r="H113" s="117"/>
      <c r="I113" s="117"/>
      <c r="J113" s="10"/>
      <c r="K113" s="117" t="s">
        <v>140</v>
      </c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8">
        <f>'07.2 - Nová kabeláž - mon...'!J32</f>
        <v>0</v>
      </c>
      <c r="AH113" s="10"/>
      <c r="AI113" s="10"/>
      <c r="AJ113" s="10"/>
      <c r="AK113" s="10"/>
      <c r="AL113" s="10"/>
      <c r="AM113" s="10"/>
      <c r="AN113" s="118">
        <f>SUM(AG113,AT113)</f>
        <v>0</v>
      </c>
      <c r="AO113" s="10"/>
      <c r="AP113" s="10"/>
      <c r="AQ113" s="119" t="s">
        <v>95</v>
      </c>
      <c r="AR113" s="64"/>
      <c r="AS113" s="120">
        <v>0</v>
      </c>
      <c r="AT113" s="121">
        <f>ROUND(SUM(AV113:AW113),2)</f>
        <v>0</v>
      </c>
      <c r="AU113" s="122">
        <f>'07.2 - Nová kabeláž - mon...'!P121</f>
        <v>0</v>
      </c>
      <c r="AV113" s="121">
        <f>'07.2 - Nová kabeláž - mon...'!J35</f>
        <v>0</v>
      </c>
      <c r="AW113" s="121">
        <f>'07.2 - Nová kabeláž - mon...'!J36</f>
        <v>0</v>
      </c>
      <c r="AX113" s="121">
        <f>'07.2 - Nová kabeláž - mon...'!J37</f>
        <v>0</v>
      </c>
      <c r="AY113" s="121">
        <f>'07.2 - Nová kabeláž - mon...'!J38</f>
        <v>0</v>
      </c>
      <c r="AZ113" s="121">
        <f>'07.2 - Nová kabeláž - mon...'!F35</f>
        <v>0</v>
      </c>
      <c r="BA113" s="121">
        <f>'07.2 - Nová kabeláž - mon...'!F36</f>
        <v>0</v>
      </c>
      <c r="BB113" s="121">
        <f>'07.2 - Nová kabeláž - mon...'!F37</f>
        <v>0</v>
      </c>
      <c r="BC113" s="121">
        <f>'07.2 - Nová kabeláž - mon...'!F38</f>
        <v>0</v>
      </c>
      <c r="BD113" s="123">
        <f>'07.2 - Nová kabeláž - mon...'!F39</f>
        <v>0</v>
      </c>
      <c r="BE113" s="4"/>
      <c r="BT113" s="27" t="s">
        <v>86</v>
      </c>
      <c r="BV113" s="27" t="s">
        <v>78</v>
      </c>
      <c r="BW113" s="27" t="s">
        <v>141</v>
      </c>
      <c r="BX113" s="27" t="s">
        <v>135</v>
      </c>
      <c r="CL113" s="27" t="s">
        <v>1</v>
      </c>
    </row>
    <row r="114" spans="1:90" s="4" customFormat="1" ht="16.5" customHeight="1">
      <c r="A114" s="104" t="s">
        <v>80</v>
      </c>
      <c r="B114" s="64"/>
      <c r="C114" s="10"/>
      <c r="D114" s="10"/>
      <c r="E114" s="117" t="s">
        <v>142</v>
      </c>
      <c r="F114" s="117"/>
      <c r="G114" s="117"/>
      <c r="H114" s="117"/>
      <c r="I114" s="117"/>
      <c r="J114" s="10"/>
      <c r="K114" s="117" t="s">
        <v>143</v>
      </c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8">
        <f>'07.3 - Rozváděč RH-K - de...'!J32</f>
        <v>0</v>
      </c>
      <c r="AH114" s="10"/>
      <c r="AI114" s="10"/>
      <c r="AJ114" s="10"/>
      <c r="AK114" s="10"/>
      <c r="AL114" s="10"/>
      <c r="AM114" s="10"/>
      <c r="AN114" s="118">
        <f>SUM(AG114,AT114)</f>
        <v>0</v>
      </c>
      <c r="AO114" s="10"/>
      <c r="AP114" s="10"/>
      <c r="AQ114" s="119" t="s">
        <v>95</v>
      </c>
      <c r="AR114" s="64"/>
      <c r="AS114" s="120">
        <v>0</v>
      </c>
      <c r="AT114" s="121">
        <f>ROUND(SUM(AV114:AW114),2)</f>
        <v>0</v>
      </c>
      <c r="AU114" s="122">
        <f>'07.3 - Rozváděč RH-K - de...'!P121</f>
        <v>0</v>
      </c>
      <c r="AV114" s="121">
        <f>'07.3 - Rozváděč RH-K - de...'!J35</f>
        <v>0</v>
      </c>
      <c r="AW114" s="121">
        <f>'07.3 - Rozváděč RH-K - de...'!J36</f>
        <v>0</v>
      </c>
      <c r="AX114" s="121">
        <f>'07.3 - Rozváděč RH-K - de...'!J37</f>
        <v>0</v>
      </c>
      <c r="AY114" s="121">
        <f>'07.3 - Rozváděč RH-K - de...'!J38</f>
        <v>0</v>
      </c>
      <c r="AZ114" s="121">
        <f>'07.3 - Rozváděč RH-K - de...'!F35</f>
        <v>0</v>
      </c>
      <c r="BA114" s="121">
        <f>'07.3 - Rozváděč RH-K - de...'!F36</f>
        <v>0</v>
      </c>
      <c r="BB114" s="121">
        <f>'07.3 - Rozváděč RH-K - de...'!F37</f>
        <v>0</v>
      </c>
      <c r="BC114" s="121">
        <f>'07.3 - Rozváděč RH-K - de...'!F38</f>
        <v>0</v>
      </c>
      <c r="BD114" s="123">
        <f>'07.3 - Rozváděč RH-K - de...'!F39</f>
        <v>0</v>
      </c>
      <c r="BE114" s="4"/>
      <c r="BT114" s="27" t="s">
        <v>86</v>
      </c>
      <c r="BV114" s="27" t="s">
        <v>78</v>
      </c>
      <c r="BW114" s="27" t="s">
        <v>144</v>
      </c>
      <c r="BX114" s="27" t="s">
        <v>135</v>
      </c>
      <c r="CL114" s="27" t="s">
        <v>1</v>
      </c>
    </row>
    <row r="115" spans="1:90" s="4" customFormat="1" ht="16.5" customHeight="1">
      <c r="A115" s="104" t="s">
        <v>80</v>
      </c>
      <c r="B115" s="64"/>
      <c r="C115" s="10"/>
      <c r="D115" s="10"/>
      <c r="E115" s="117" t="s">
        <v>145</v>
      </c>
      <c r="F115" s="117"/>
      <c r="G115" s="117"/>
      <c r="H115" s="117"/>
      <c r="I115" s="117"/>
      <c r="J115" s="10"/>
      <c r="K115" s="117" t="s">
        <v>146</v>
      </c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8">
        <f>'07.4 - Rozv. RH-K - materiál'!J32</f>
        <v>0</v>
      </c>
      <c r="AH115" s="10"/>
      <c r="AI115" s="10"/>
      <c r="AJ115" s="10"/>
      <c r="AK115" s="10"/>
      <c r="AL115" s="10"/>
      <c r="AM115" s="10"/>
      <c r="AN115" s="118">
        <f>SUM(AG115,AT115)</f>
        <v>0</v>
      </c>
      <c r="AO115" s="10"/>
      <c r="AP115" s="10"/>
      <c r="AQ115" s="119" t="s">
        <v>95</v>
      </c>
      <c r="AR115" s="64"/>
      <c r="AS115" s="120">
        <v>0</v>
      </c>
      <c r="AT115" s="121">
        <f>ROUND(SUM(AV115:AW115),2)</f>
        <v>0</v>
      </c>
      <c r="AU115" s="122">
        <f>'07.4 - Rozv. RH-K - materiál'!P123</f>
        <v>0</v>
      </c>
      <c r="AV115" s="121">
        <f>'07.4 - Rozv. RH-K - materiál'!J35</f>
        <v>0</v>
      </c>
      <c r="AW115" s="121">
        <f>'07.4 - Rozv. RH-K - materiál'!J36</f>
        <v>0</v>
      </c>
      <c r="AX115" s="121">
        <f>'07.4 - Rozv. RH-K - materiál'!J37</f>
        <v>0</v>
      </c>
      <c r="AY115" s="121">
        <f>'07.4 - Rozv. RH-K - materiál'!J38</f>
        <v>0</v>
      </c>
      <c r="AZ115" s="121">
        <f>'07.4 - Rozv. RH-K - materiál'!F35</f>
        <v>0</v>
      </c>
      <c r="BA115" s="121">
        <f>'07.4 - Rozv. RH-K - materiál'!F36</f>
        <v>0</v>
      </c>
      <c r="BB115" s="121">
        <f>'07.4 - Rozv. RH-K - materiál'!F37</f>
        <v>0</v>
      </c>
      <c r="BC115" s="121">
        <f>'07.4 - Rozv. RH-K - materiál'!F38</f>
        <v>0</v>
      </c>
      <c r="BD115" s="123">
        <f>'07.4 - Rozv. RH-K - materiál'!F39</f>
        <v>0</v>
      </c>
      <c r="BE115" s="4"/>
      <c r="BT115" s="27" t="s">
        <v>86</v>
      </c>
      <c r="BV115" s="27" t="s">
        <v>78</v>
      </c>
      <c r="BW115" s="27" t="s">
        <v>147</v>
      </c>
      <c r="BX115" s="27" t="s">
        <v>135</v>
      </c>
      <c r="CL115" s="27" t="s">
        <v>1</v>
      </c>
    </row>
    <row r="116" spans="1:90" s="4" customFormat="1" ht="16.5" customHeight="1">
      <c r="A116" s="104" t="s">
        <v>80</v>
      </c>
      <c r="B116" s="64"/>
      <c r="C116" s="10"/>
      <c r="D116" s="10"/>
      <c r="E116" s="117" t="s">
        <v>148</v>
      </c>
      <c r="F116" s="117"/>
      <c r="G116" s="117"/>
      <c r="H116" s="117"/>
      <c r="I116" s="117"/>
      <c r="J116" s="10"/>
      <c r="K116" s="117" t="s">
        <v>149</v>
      </c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8">
        <f>'07.5 - Rozv. RH-K - montáže'!J32</f>
        <v>0</v>
      </c>
      <c r="AH116" s="10"/>
      <c r="AI116" s="10"/>
      <c r="AJ116" s="10"/>
      <c r="AK116" s="10"/>
      <c r="AL116" s="10"/>
      <c r="AM116" s="10"/>
      <c r="AN116" s="118">
        <f>SUM(AG116,AT116)</f>
        <v>0</v>
      </c>
      <c r="AO116" s="10"/>
      <c r="AP116" s="10"/>
      <c r="AQ116" s="119" t="s">
        <v>95</v>
      </c>
      <c r="AR116" s="64"/>
      <c r="AS116" s="120">
        <v>0</v>
      </c>
      <c r="AT116" s="121">
        <f>ROUND(SUM(AV116:AW116),2)</f>
        <v>0</v>
      </c>
      <c r="AU116" s="122">
        <f>'07.5 - Rozv. RH-K - montáže'!P123</f>
        <v>0</v>
      </c>
      <c r="AV116" s="121">
        <f>'07.5 - Rozv. RH-K - montáže'!J35</f>
        <v>0</v>
      </c>
      <c r="AW116" s="121">
        <f>'07.5 - Rozv. RH-K - montáže'!J36</f>
        <v>0</v>
      </c>
      <c r="AX116" s="121">
        <f>'07.5 - Rozv. RH-K - montáže'!J37</f>
        <v>0</v>
      </c>
      <c r="AY116" s="121">
        <f>'07.5 - Rozv. RH-K - montáže'!J38</f>
        <v>0</v>
      </c>
      <c r="AZ116" s="121">
        <f>'07.5 - Rozv. RH-K - montáže'!F35</f>
        <v>0</v>
      </c>
      <c r="BA116" s="121">
        <f>'07.5 - Rozv. RH-K - montáže'!F36</f>
        <v>0</v>
      </c>
      <c r="BB116" s="121">
        <f>'07.5 - Rozv. RH-K - montáže'!F37</f>
        <v>0</v>
      </c>
      <c r="BC116" s="121">
        <f>'07.5 - Rozv. RH-K - montáže'!F38</f>
        <v>0</v>
      </c>
      <c r="BD116" s="123">
        <f>'07.5 - Rozv. RH-K - montáže'!F39</f>
        <v>0</v>
      </c>
      <c r="BE116" s="4"/>
      <c r="BT116" s="27" t="s">
        <v>86</v>
      </c>
      <c r="BV116" s="27" t="s">
        <v>78</v>
      </c>
      <c r="BW116" s="27" t="s">
        <v>150</v>
      </c>
      <c r="BX116" s="27" t="s">
        <v>135</v>
      </c>
      <c r="CL116" s="27" t="s">
        <v>1</v>
      </c>
    </row>
    <row r="117" spans="1:90" s="4" customFormat="1" ht="16.5" customHeight="1">
      <c r="A117" s="104" t="s">
        <v>80</v>
      </c>
      <c r="B117" s="64"/>
      <c r="C117" s="10"/>
      <c r="D117" s="10"/>
      <c r="E117" s="117" t="s">
        <v>151</v>
      </c>
      <c r="F117" s="117"/>
      <c r="G117" s="117"/>
      <c r="H117" s="117"/>
      <c r="I117" s="117"/>
      <c r="J117" s="10"/>
      <c r="K117" s="117" t="s">
        <v>152</v>
      </c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8">
        <f>'07.6 - Rozváděč SRM-2 - d...'!J32</f>
        <v>0</v>
      </c>
      <c r="AH117" s="10"/>
      <c r="AI117" s="10"/>
      <c r="AJ117" s="10"/>
      <c r="AK117" s="10"/>
      <c r="AL117" s="10"/>
      <c r="AM117" s="10"/>
      <c r="AN117" s="118">
        <f>SUM(AG117,AT117)</f>
        <v>0</v>
      </c>
      <c r="AO117" s="10"/>
      <c r="AP117" s="10"/>
      <c r="AQ117" s="119" t="s">
        <v>95</v>
      </c>
      <c r="AR117" s="64"/>
      <c r="AS117" s="120">
        <v>0</v>
      </c>
      <c r="AT117" s="121">
        <f>ROUND(SUM(AV117:AW117),2)</f>
        <v>0</v>
      </c>
      <c r="AU117" s="122">
        <f>'07.6 - Rozváděč SRM-2 - d...'!P121</f>
        <v>0</v>
      </c>
      <c r="AV117" s="121">
        <f>'07.6 - Rozváděč SRM-2 - d...'!J35</f>
        <v>0</v>
      </c>
      <c r="AW117" s="121">
        <f>'07.6 - Rozváděč SRM-2 - d...'!J36</f>
        <v>0</v>
      </c>
      <c r="AX117" s="121">
        <f>'07.6 - Rozváděč SRM-2 - d...'!J37</f>
        <v>0</v>
      </c>
      <c r="AY117" s="121">
        <f>'07.6 - Rozváděč SRM-2 - d...'!J38</f>
        <v>0</v>
      </c>
      <c r="AZ117" s="121">
        <f>'07.6 - Rozváděč SRM-2 - d...'!F35</f>
        <v>0</v>
      </c>
      <c r="BA117" s="121">
        <f>'07.6 - Rozváděč SRM-2 - d...'!F36</f>
        <v>0</v>
      </c>
      <c r="BB117" s="121">
        <f>'07.6 - Rozváděč SRM-2 - d...'!F37</f>
        <v>0</v>
      </c>
      <c r="BC117" s="121">
        <f>'07.6 - Rozváděč SRM-2 - d...'!F38</f>
        <v>0</v>
      </c>
      <c r="BD117" s="123">
        <f>'07.6 - Rozváděč SRM-2 - d...'!F39</f>
        <v>0</v>
      </c>
      <c r="BE117" s="4"/>
      <c r="BT117" s="27" t="s">
        <v>86</v>
      </c>
      <c r="BV117" s="27" t="s">
        <v>78</v>
      </c>
      <c r="BW117" s="27" t="s">
        <v>153</v>
      </c>
      <c r="BX117" s="27" t="s">
        <v>135</v>
      </c>
      <c r="CL117" s="27" t="s">
        <v>1</v>
      </c>
    </row>
    <row r="118" spans="1:90" s="4" customFormat="1" ht="16.5" customHeight="1">
      <c r="A118" s="104" t="s">
        <v>80</v>
      </c>
      <c r="B118" s="64"/>
      <c r="C118" s="10"/>
      <c r="D118" s="10"/>
      <c r="E118" s="117" t="s">
        <v>154</v>
      </c>
      <c r="F118" s="117"/>
      <c r="G118" s="117"/>
      <c r="H118" s="117"/>
      <c r="I118" s="117"/>
      <c r="J118" s="10"/>
      <c r="K118" s="117" t="s">
        <v>155</v>
      </c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8">
        <f>'07.7 - Rozváděč SRM-2  - ...'!J32</f>
        <v>0</v>
      </c>
      <c r="AH118" s="10"/>
      <c r="AI118" s="10"/>
      <c r="AJ118" s="10"/>
      <c r="AK118" s="10"/>
      <c r="AL118" s="10"/>
      <c r="AM118" s="10"/>
      <c r="AN118" s="118">
        <f>SUM(AG118,AT118)</f>
        <v>0</v>
      </c>
      <c r="AO118" s="10"/>
      <c r="AP118" s="10"/>
      <c r="AQ118" s="119" t="s">
        <v>95</v>
      </c>
      <c r="AR118" s="64"/>
      <c r="AS118" s="120">
        <v>0</v>
      </c>
      <c r="AT118" s="121">
        <f>ROUND(SUM(AV118:AW118),2)</f>
        <v>0</v>
      </c>
      <c r="AU118" s="122">
        <f>'07.7 - Rozváděč SRM-2  - ...'!P121</f>
        <v>0</v>
      </c>
      <c r="AV118" s="121">
        <f>'07.7 - Rozváděč SRM-2  - ...'!J35</f>
        <v>0</v>
      </c>
      <c r="AW118" s="121">
        <f>'07.7 - Rozváděč SRM-2  - ...'!J36</f>
        <v>0</v>
      </c>
      <c r="AX118" s="121">
        <f>'07.7 - Rozváděč SRM-2  - ...'!J37</f>
        <v>0</v>
      </c>
      <c r="AY118" s="121">
        <f>'07.7 - Rozváděč SRM-2  - ...'!J38</f>
        <v>0</v>
      </c>
      <c r="AZ118" s="121">
        <f>'07.7 - Rozváděč SRM-2  - ...'!F35</f>
        <v>0</v>
      </c>
      <c r="BA118" s="121">
        <f>'07.7 - Rozváděč SRM-2  - ...'!F36</f>
        <v>0</v>
      </c>
      <c r="BB118" s="121">
        <f>'07.7 - Rozváděč SRM-2  - ...'!F37</f>
        <v>0</v>
      </c>
      <c r="BC118" s="121">
        <f>'07.7 - Rozváděč SRM-2  - ...'!F38</f>
        <v>0</v>
      </c>
      <c r="BD118" s="123">
        <f>'07.7 - Rozváděč SRM-2  - ...'!F39</f>
        <v>0</v>
      </c>
      <c r="BE118" s="4"/>
      <c r="BT118" s="27" t="s">
        <v>86</v>
      </c>
      <c r="BV118" s="27" t="s">
        <v>78</v>
      </c>
      <c r="BW118" s="27" t="s">
        <v>156</v>
      </c>
      <c r="BX118" s="27" t="s">
        <v>135</v>
      </c>
      <c r="CL118" s="27" t="s">
        <v>1</v>
      </c>
    </row>
    <row r="119" spans="1:90" s="4" customFormat="1" ht="16.5" customHeight="1">
      <c r="A119" s="104" t="s">
        <v>80</v>
      </c>
      <c r="B119" s="64"/>
      <c r="C119" s="10"/>
      <c r="D119" s="10"/>
      <c r="E119" s="117" t="s">
        <v>157</v>
      </c>
      <c r="F119" s="117"/>
      <c r="G119" s="117"/>
      <c r="H119" s="117"/>
      <c r="I119" s="117"/>
      <c r="J119" s="10"/>
      <c r="K119" s="117" t="s">
        <v>158</v>
      </c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8">
        <f>'07.8 - Rozváděč SRM-2 - m...'!J32</f>
        <v>0</v>
      </c>
      <c r="AH119" s="10"/>
      <c r="AI119" s="10"/>
      <c r="AJ119" s="10"/>
      <c r="AK119" s="10"/>
      <c r="AL119" s="10"/>
      <c r="AM119" s="10"/>
      <c r="AN119" s="118">
        <f>SUM(AG119,AT119)</f>
        <v>0</v>
      </c>
      <c r="AO119" s="10"/>
      <c r="AP119" s="10"/>
      <c r="AQ119" s="119" t="s">
        <v>95</v>
      </c>
      <c r="AR119" s="64"/>
      <c r="AS119" s="120">
        <v>0</v>
      </c>
      <c r="AT119" s="121">
        <f>ROUND(SUM(AV119:AW119),2)</f>
        <v>0</v>
      </c>
      <c r="AU119" s="122">
        <f>'07.8 - Rozváděč SRM-2 - m...'!P121</f>
        <v>0</v>
      </c>
      <c r="AV119" s="121">
        <f>'07.8 - Rozváděč SRM-2 - m...'!J35</f>
        <v>0</v>
      </c>
      <c r="AW119" s="121">
        <f>'07.8 - Rozváděč SRM-2 - m...'!J36</f>
        <v>0</v>
      </c>
      <c r="AX119" s="121">
        <f>'07.8 - Rozváděč SRM-2 - m...'!J37</f>
        <v>0</v>
      </c>
      <c r="AY119" s="121">
        <f>'07.8 - Rozváděč SRM-2 - m...'!J38</f>
        <v>0</v>
      </c>
      <c r="AZ119" s="121">
        <f>'07.8 - Rozváděč SRM-2 - m...'!F35</f>
        <v>0</v>
      </c>
      <c r="BA119" s="121">
        <f>'07.8 - Rozváděč SRM-2 - m...'!F36</f>
        <v>0</v>
      </c>
      <c r="BB119" s="121">
        <f>'07.8 - Rozváděč SRM-2 - m...'!F37</f>
        <v>0</v>
      </c>
      <c r="BC119" s="121">
        <f>'07.8 - Rozváděč SRM-2 - m...'!F38</f>
        <v>0</v>
      </c>
      <c r="BD119" s="123">
        <f>'07.8 - Rozváděč SRM-2 - m...'!F39</f>
        <v>0</v>
      </c>
      <c r="BE119" s="4"/>
      <c r="BT119" s="27" t="s">
        <v>86</v>
      </c>
      <c r="BV119" s="27" t="s">
        <v>78</v>
      </c>
      <c r="BW119" s="27" t="s">
        <v>159</v>
      </c>
      <c r="BX119" s="27" t="s">
        <v>135</v>
      </c>
      <c r="CL119" s="27" t="s">
        <v>1</v>
      </c>
    </row>
    <row r="120" spans="1:90" s="4" customFormat="1" ht="16.5" customHeight="1">
      <c r="A120" s="104" t="s">
        <v>80</v>
      </c>
      <c r="B120" s="64"/>
      <c r="C120" s="10"/>
      <c r="D120" s="10"/>
      <c r="E120" s="117" t="s">
        <v>160</v>
      </c>
      <c r="F120" s="117"/>
      <c r="G120" s="117"/>
      <c r="H120" s="117"/>
      <c r="I120" s="117"/>
      <c r="J120" s="10"/>
      <c r="K120" s="117" t="s">
        <v>161</v>
      </c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8">
        <f>'07.9 - Propojovací skří  ...'!J32</f>
        <v>0</v>
      </c>
      <c r="AH120" s="10"/>
      <c r="AI120" s="10"/>
      <c r="AJ120" s="10"/>
      <c r="AK120" s="10"/>
      <c r="AL120" s="10"/>
      <c r="AM120" s="10"/>
      <c r="AN120" s="118">
        <f>SUM(AG120,AT120)</f>
        <v>0</v>
      </c>
      <c r="AO120" s="10"/>
      <c r="AP120" s="10"/>
      <c r="AQ120" s="119" t="s">
        <v>95</v>
      </c>
      <c r="AR120" s="64"/>
      <c r="AS120" s="120">
        <v>0</v>
      </c>
      <c r="AT120" s="121">
        <f>ROUND(SUM(AV120:AW120),2)</f>
        <v>0</v>
      </c>
      <c r="AU120" s="122">
        <f>'07.9 - Propojovací skří  ...'!P124</f>
        <v>0</v>
      </c>
      <c r="AV120" s="121">
        <f>'07.9 - Propojovací skří  ...'!J35</f>
        <v>0</v>
      </c>
      <c r="AW120" s="121">
        <f>'07.9 - Propojovací skří  ...'!J36</f>
        <v>0</v>
      </c>
      <c r="AX120" s="121">
        <f>'07.9 - Propojovací skří  ...'!J37</f>
        <v>0</v>
      </c>
      <c r="AY120" s="121">
        <f>'07.9 - Propojovací skří  ...'!J38</f>
        <v>0</v>
      </c>
      <c r="AZ120" s="121">
        <f>'07.9 - Propojovací skří  ...'!F35</f>
        <v>0</v>
      </c>
      <c r="BA120" s="121">
        <f>'07.9 - Propojovací skří  ...'!F36</f>
        <v>0</v>
      </c>
      <c r="BB120" s="121">
        <f>'07.9 - Propojovací skří  ...'!F37</f>
        <v>0</v>
      </c>
      <c r="BC120" s="121">
        <f>'07.9 - Propojovací skří  ...'!F38</f>
        <v>0</v>
      </c>
      <c r="BD120" s="123">
        <f>'07.9 - Propojovací skří  ...'!F39</f>
        <v>0</v>
      </c>
      <c r="BE120" s="4"/>
      <c r="BT120" s="27" t="s">
        <v>86</v>
      </c>
      <c r="BV120" s="27" t="s">
        <v>78</v>
      </c>
      <c r="BW120" s="27" t="s">
        <v>162</v>
      </c>
      <c r="BX120" s="27" t="s">
        <v>135</v>
      </c>
      <c r="CL120" s="27" t="s">
        <v>1</v>
      </c>
    </row>
    <row r="121" spans="1:90" s="4" customFormat="1" ht="16.5" customHeight="1">
      <c r="A121" s="104" t="s">
        <v>80</v>
      </c>
      <c r="B121" s="64"/>
      <c r="C121" s="10"/>
      <c r="D121" s="10"/>
      <c r="E121" s="117" t="s">
        <v>163</v>
      </c>
      <c r="F121" s="117"/>
      <c r="G121" s="117"/>
      <c r="H121" s="117"/>
      <c r="I121" s="117"/>
      <c r="J121" s="10"/>
      <c r="K121" s="117" t="s">
        <v>164</v>
      </c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8">
        <f>'07.10 - Připojovací skříň...'!J32</f>
        <v>0</v>
      </c>
      <c r="AH121" s="10"/>
      <c r="AI121" s="10"/>
      <c r="AJ121" s="10"/>
      <c r="AK121" s="10"/>
      <c r="AL121" s="10"/>
      <c r="AM121" s="10"/>
      <c r="AN121" s="118">
        <f>SUM(AG121,AT121)</f>
        <v>0</v>
      </c>
      <c r="AO121" s="10"/>
      <c r="AP121" s="10"/>
      <c r="AQ121" s="119" t="s">
        <v>95</v>
      </c>
      <c r="AR121" s="64"/>
      <c r="AS121" s="120">
        <v>0</v>
      </c>
      <c r="AT121" s="121">
        <f>ROUND(SUM(AV121:AW121),2)</f>
        <v>0</v>
      </c>
      <c r="AU121" s="122">
        <f>'07.10 - Připojovací skříň...'!P123</f>
        <v>0</v>
      </c>
      <c r="AV121" s="121">
        <f>'07.10 - Připojovací skříň...'!J35</f>
        <v>0</v>
      </c>
      <c r="AW121" s="121">
        <f>'07.10 - Připojovací skříň...'!J36</f>
        <v>0</v>
      </c>
      <c r="AX121" s="121">
        <f>'07.10 - Připojovací skříň...'!J37</f>
        <v>0</v>
      </c>
      <c r="AY121" s="121">
        <f>'07.10 - Připojovací skříň...'!J38</f>
        <v>0</v>
      </c>
      <c r="AZ121" s="121">
        <f>'07.10 - Připojovací skříň...'!F35</f>
        <v>0</v>
      </c>
      <c r="BA121" s="121">
        <f>'07.10 - Připojovací skříň...'!F36</f>
        <v>0</v>
      </c>
      <c r="BB121" s="121">
        <f>'07.10 - Připojovací skříň...'!F37</f>
        <v>0</v>
      </c>
      <c r="BC121" s="121">
        <f>'07.10 - Připojovací skříň...'!F38</f>
        <v>0</v>
      </c>
      <c r="BD121" s="123">
        <f>'07.10 - Připojovací skříň...'!F39</f>
        <v>0</v>
      </c>
      <c r="BE121" s="4"/>
      <c r="BT121" s="27" t="s">
        <v>86</v>
      </c>
      <c r="BV121" s="27" t="s">
        <v>78</v>
      </c>
      <c r="BW121" s="27" t="s">
        <v>165</v>
      </c>
      <c r="BX121" s="27" t="s">
        <v>135</v>
      </c>
      <c r="CL121" s="27" t="s">
        <v>1</v>
      </c>
    </row>
    <row r="122" spans="1:90" s="4" customFormat="1" ht="16.5" customHeight="1">
      <c r="A122" s="104" t="s">
        <v>80</v>
      </c>
      <c r="B122" s="64"/>
      <c r="C122" s="10"/>
      <c r="D122" s="10"/>
      <c r="E122" s="117" t="s">
        <v>166</v>
      </c>
      <c r="F122" s="117"/>
      <c r="G122" s="117"/>
      <c r="H122" s="117"/>
      <c r="I122" s="117"/>
      <c r="J122" s="10"/>
      <c r="K122" s="117" t="s">
        <v>167</v>
      </c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8">
        <f>'07.11 - Výchozí revize el...'!J32</f>
        <v>0</v>
      </c>
      <c r="AH122" s="10"/>
      <c r="AI122" s="10"/>
      <c r="AJ122" s="10"/>
      <c r="AK122" s="10"/>
      <c r="AL122" s="10"/>
      <c r="AM122" s="10"/>
      <c r="AN122" s="118">
        <f>SUM(AG122,AT122)</f>
        <v>0</v>
      </c>
      <c r="AO122" s="10"/>
      <c r="AP122" s="10"/>
      <c r="AQ122" s="119" t="s">
        <v>95</v>
      </c>
      <c r="AR122" s="64"/>
      <c r="AS122" s="120">
        <v>0</v>
      </c>
      <c r="AT122" s="121">
        <f>ROUND(SUM(AV122:AW122),2)</f>
        <v>0</v>
      </c>
      <c r="AU122" s="122">
        <f>'07.11 - Výchozí revize el...'!P124</f>
        <v>0</v>
      </c>
      <c r="AV122" s="121">
        <f>'07.11 - Výchozí revize el...'!J35</f>
        <v>0</v>
      </c>
      <c r="AW122" s="121">
        <f>'07.11 - Výchozí revize el...'!J36</f>
        <v>0</v>
      </c>
      <c r="AX122" s="121">
        <f>'07.11 - Výchozí revize el...'!J37</f>
        <v>0</v>
      </c>
      <c r="AY122" s="121">
        <f>'07.11 - Výchozí revize el...'!J38</f>
        <v>0</v>
      </c>
      <c r="AZ122" s="121">
        <f>'07.11 - Výchozí revize el...'!F35</f>
        <v>0</v>
      </c>
      <c r="BA122" s="121">
        <f>'07.11 - Výchozí revize el...'!F36</f>
        <v>0</v>
      </c>
      <c r="BB122" s="121">
        <f>'07.11 - Výchozí revize el...'!F37</f>
        <v>0</v>
      </c>
      <c r="BC122" s="121">
        <f>'07.11 - Výchozí revize el...'!F38</f>
        <v>0</v>
      </c>
      <c r="BD122" s="123">
        <f>'07.11 - Výchozí revize el...'!F39</f>
        <v>0</v>
      </c>
      <c r="BE122" s="4"/>
      <c r="BT122" s="27" t="s">
        <v>86</v>
      </c>
      <c r="BV122" s="27" t="s">
        <v>78</v>
      </c>
      <c r="BW122" s="27" t="s">
        <v>168</v>
      </c>
      <c r="BX122" s="27" t="s">
        <v>135</v>
      </c>
      <c r="CL122" s="27" t="s">
        <v>1</v>
      </c>
    </row>
    <row r="123" spans="1:91" s="7" customFormat="1" ht="16.5" customHeight="1">
      <c r="A123" s="104" t="s">
        <v>80</v>
      </c>
      <c r="B123" s="105"/>
      <c r="C123" s="106"/>
      <c r="D123" s="107" t="s">
        <v>169</v>
      </c>
      <c r="E123" s="107"/>
      <c r="F123" s="107"/>
      <c r="G123" s="107"/>
      <c r="H123" s="107"/>
      <c r="I123" s="108"/>
      <c r="J123" s="107" t="s">
        <v>170</v>
      </c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9">
        <f>'VRN - Vedlejší rozpočtové...'!J30</f>
        <v>0</v>
      </c>
      <c r="AH123" s="108"/>
      <c r="AI123" s="108"/>
      <c r="AJ123" s="108"/>
      <c r="AK123" s="108"/>
      <c r="AL123" s="108"/>
      <c r="AM123" s="108"/>
      <c r="AN123" s="109">
        <f>SUM(AG123,AT123)</f>
        <v>0</v>
      </c>
      <c r="AO123" s="108"/>
      <c r="AP123" s="108"/>
      <c r="AQ123" s="110" t="s">
        <v>83</v>
      </c>
      <c r="AR123" s="105"/>
      <c r="AS123" s="124">
        <v>0</v>
      </c>
      <c r="AT123" s="125">
        <f>ROUND(SUM(AV123:AW123),2)</f>
        <v>0</v>
      </c>
      <c r="AU123" s="126">
        <f>'VRN - Vedlejší rozpočtové...'!P117</f>
        <v>0</v>
      </c>
      <c r="AV123" s="125">
        <f>'VRN - Vedlejší rozpočtové...'!J33</f>
        <v>0</v>
      </c>
      <c r="AW123" s="125">
        <f>'VRN - Vedlejší rozpočtové...'!J34</f>
        <v>0</v>
      </c>
      <c r="AX123" s="125">
        <f>'VRN - Vedlejší rozpočtové...'!J35</f>
        <v>0</v>
      </c>
      <c r="AY123" s="125">
        <f>'VRN - Vedlejší rozpočtové...'!J36</f>
        <v>0</v>
      </c>
      <c r="AZ123" s="125">
        <f>'VRN - Vedlejší rozpočtové...'!F33</f>
        <v>0</v>
      </c>
      <c r="BA123" s="125">
        <f>'VRN - Vedlejší rozpočtové...'!F34</f>
        <v>0</v>
      </c>
      <c r="BB123" s="125">
        <f>'VRN - Vedlejší rozpočtové...'!F35</f>
        <v>0</v>
      </c>
      <c r="BC123" s="125">
        <f>'VRN - Vedlejší rozpočtové...'!F36</f>
        <v>0</v>
      </c>
      <c r="BD123" s="127">
        <f>'VRN - Vedlejší rozpočtové...'!F37</f>
        <v>0</v>
      </c>
      <c r="BE123" s="7"/>
      <c r="BT123" s="115" t="s">
        <v>84</v>
      </c>
      <c r="BV123" s="115" t="s">
        <v>78</v>
      </c>
      <c r="BW123" s="115" t="s">
        <v>171</v>
      </c>
      <c r="BX123" s="115" t="s">
        <v>4</v>
      </c>
      <c r="CL123" s="115" t="s">
        <v>1</v>
      </c>
      <c r="CM123" s="115" t="s">
        <v>86</v>
      </c>
    </row>
    <row r="124" spans="1:57" s="2" customFormat="1" ht="30" customHeight="1">
      <c r="A124" s="38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9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s="2" customFormat="1" ht="6.95" customHeight="1">
      <c r="A125" s="38"/>
      <c r="B125" s="60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39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</sheetData>
  <mergeCells count="154">
    <mergeCell ref="K104:AF104"/>
    <mergeCell ref="E104:I104"/>
    <mergeCell ref="E105:I105"/>
    <mergeCell ref="K105:AF105"/>
    <mergeCell ref="K106:AF106"/>
    <mergeCell ref="E106:I106"/>
    <mergeCell ref="E107:I107"/>
    <mergeCell ref="K107:AF107"/>
    <mergeCell ref="D108:H108"/>
    <mergeCell ref="J108:AF108"/>
    <mergeCell ref="D109:H109"/>
    <mergeCell ref="J109:AF109"/>
    <mergeCell ref="D110:H110"/>
    <mergeCell ref="J110:AF110"/>
    <mergeCell ref="J111:AF111"/>
    <mergeCell ref="D111:H111"/>
    <mergeCell ref="E112:I112"/>
    <mergeCell ref="K112:AF112"/>
    <mergeCell ref="E113:I113"/>
    <mergeCell ref="K113:AF113"/>
    <mergeCell ref="E114:I114"/>
    <mergeCell ref="K114:AF114"/>
    <mergeCell ref="K115:AF115"/>
    <mergeCell ref="E115:I115"/>
    <mergeCell ref="K116:AF116"/>
    <mergeCell ref="E116:I116"/>
    <mergeCell ref="K117:AF117"/>
    <mergeCell ref="E117:I117"/>
    <mergeCell ref="K118:AF118"/>
    <mergeCell ref="E118:I118"/>
    <mergeCell ref="E119:I119"/>
    <mergeCell ref="K119:AF119"/>
    <mergeCell ref="E120:I120"/>
    <mergeCell ref="K120:AF120"/>
    <mergeCell ref="E121:I121"/>
    <mergeCell ref="K121:AF121"/>
    <mergeCell ref="E122:I122"/>
    <mergeCell ref="K122:AF122"/>
    <mergeCell ref="D123:H123"/>
    <mergeCell ref="J123:AF123"/>
    <mergeCell ref="AG101:AM101"/>
    <mergeCell ref="AN101:AP101"/>
    <mergeCell ref="AG102:AM102"/>
    <mergeCell ref="AN102:AP102"/>
    <mergeCell ref="AG103:AM103"/>
    <mergeCell ref="AN103:AP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N121:AP121"/>
    <mergeCell ref="AG121:AM121"/>
    <mergeCell ref="AN122:AP122"/>
    <mergeCell ref="AG122:AM122"/>
    <mergeCell ref="AN123:AP123"/>
    <mergeCell ref="AG123:AM123"/>
    <mergeCell ref="L85:AO85"/>
    <mergeCell ref="I92:AF92"/>
    <mergeCell ref="C92:G92"/>
    <mergeCell ref="J95:AF95"/>
    <mergeCell ref="D95:H95"/>
    <mergeCell ref="J96:AF96"/>
    <mergeCell ref="D96:H96"/>
    <mergeCell ref="D97:H97"/>
    <mergeCell ref="J97:AF97"/>
    <mergeCell ref="K98:AF98"/>
    <mergeCell ref="E98:I98"/>
    <mergeCell ref="E99:I99"/>
    <mergeCell ref="K99:AF99"/>
    <mergeCell ref="K100:AF100"/>
    <mergeCell ref="E100:I100"/>
    <mergeCell ref="K101:AF101"/>
    <mergeCell ref="E101:I101"/>
    <mergeCell ref="K102:AF102"/>
    <mergeCell ref="E102:I102"/>
    <mergeCell ref="K103:AF103"/>
    <mergeCell ref="E103:I103"/>
    <mergeCell ref="AM87:AN87"/>
    <mergeCell ref="AM89:AP89"/>
    <mergeCell ref="AS89:AT91"/>
    <mergeCell ref="AM90:AP90"/>
    <mergeCell ref="AN92:AP92"/>
    <mergeCell ref="AG92:AM92"/>
    <mergeCell ref="AN95:AP95"/>
    <mergeCell ref="AG95:AM95"/>
    <mergeCell ref="AN96:AP96"/>
    <mergeCell ref="AG96:AM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Bourací práce'!C2" display="/"/>
    <hyperlink ref="A96" location="'02 - Nové konstrukce'!C2" display="/"/>
    <hyperlink ref="A98" location="'03.1 - Silnoproud materiál'!C2" display="/"/>
    <hyperlink ref="A99" location="'03.2 - Silnoproud montáže'!C2" display="/"/>
    <hyperlink ref="A100" location="'03.3 - Slaboproud materiál'!C2" display="/"/>
    <hyperlink ref="A101" location="'03.4 - Slaboproud montáže'!C2" display="/"/>
    <hyperlink ref="A102" location="'03.5 - Rozváděč SRM-2 mat...'!C2" display="/"/>
    <hyperlink ref="A103" location="'03.6 - Rozváděč SRM-2 mon...'!C2" display="/"/>
    <hyperlink ref="A104" location="'03.7 - Rozváděč RH-K mate...'!C2" display="/"/>
    <hyperlink ref="A105" location="'03.8 - Rozváděč RH-K montáže'!C2" display="/"/>
    <hyperlink ref="A106" location="'03.9 - Rozváděč RACK mate...'!C2" display="/"/>
    <hyperlink ref="A107" location="'03.10 - Rozváděč RACK mon...'!C2" display="/"/>
    <hyperlink ref="A108" location="'04 - Rozvody VZT vč. stro...'!C2" display="/"/>
    <hyperlink ref="A109" location="'05 - Rozvody zdravotně-te...'!C2" display="/"/>
    <hyperlink ref="A110" location="'06 - Vytápění'!C2" display="/"/>
    <hyperlink ref="A112" location="'07.1 - Nová kabeláž - mat...'!C2" display="/"/>
    <hyperlink ref="A113" location="'07.2 - Nová kabeláž - mon...'!C2" display="/"/>
    <hyperlink ref="A114" location="'07.3 - Rozváděč RH-K - de...'!C2" display="/"/>
    <hyperlink ref="A115" location="'07.4 - Rozv. RH-K - materiál'!C2" display="/"/>
    <hyperlink ref="A116" location="'07.5 - Rozv. RH-K - montáže'!C2" display="/"/>
    <hyperlink ref="A117" location="'07.6 - Rozváděč SRM-2 - d...'!C2" display="/"/>
    <hyperlink ref="A118" location="'07.7 - Rozváděč SRM-2  - ...'!C2" display="/"/>
    <hyperlink ref="A119" location="'07.8 - Rozváděč SRM-2 - m...'!C2" display="/"/>
    <hyperlink ref="A120" location="'07.9 - Propojovací skří  ...'!C2" display="/"/>
    <hyperlink ref="A121" location="'07.10 - Připojovací skříň...'!C2" display="/"/>
    <hyperlink ref="A122" location="'07.11 - Výchozí revize el...'!C2" display="/"/>
    <hyperlink ref="A12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1018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1402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">
        <v>1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26</v>
      </c>
      <c r="F17" s="38"/>
      <c r="G17" s="38"/>
      <c r="H17" s="38"/>
      <c r="I17" s="32" t="s">
        <v>27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">
        <v>1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31</v>
      </c>
      <c r="F23" s="38"/>
      <c r="G23" s="38"/>
      <c r="H23" s="38"/>
      <c r="I23" s="32" t="s">
        <v>27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ROUND((SUM(BE123:BE183)),2)</f>
        <v>0</v>
      </c>
      <c r="G35" s="38"/>
      <c r="H35" s="38"/>
      <c r="I35" s="136">
        <v>0.21</v>
      </c>
      <c r="J35" s="135">
        <f>ROUND(((SUM(BE123:BE183))*I35),2)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ROUND((SUM(BF123:BF183)),2)</f>
        <v>0</v>
      </c>
      <c r="G36" s="38"/>
      <c r="H36" s="38"/>
      <c r="I36" s="136">
        <v>0.15</v>
      </c>
      <c r="J36" s="135">
        <f>ROUND(((SUM(BF123:BF183))*I36),2)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ROUND((SUM(BG123:BG183)),2)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ROUND((SUM(BH123:BH183)),2)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ROUND((SUM(BI123:BI183)),2)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1018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03.7 - Rozváděč RH-K materiál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1403</v>
      </c>
      <c r="E99" s="150"/>
      <c r="F99" s="150"/>
      <c r="G99" s="150"/>
      <c r="H99" s="150"/>
      <c r="I99" s="150"/>
      <c r="J99" s="151">
        <f>J124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48"/>
      <c r="C100" s="9"/>
      <c r="D100" s="149" t="s">
        <v>1404</v>
      </c>
      <c r="E100" s="150"/>
      <c r="F100" s="150"/>
      <c r="G100" s="150"/>
      <c r="H100" s="150"/>
      <c r="I100" s="150"/>
      <c r="J100" s="151">
        <f>J153</f>
        <v>0</v>
      </c>
      <c r="K100" s="9"/>
      <c r="L100" s="14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48"/>
      <c r="C101" s="9"/>
      <c r="D101" s="149" t="s">
        <v>1405</v>
      </c>
      <c r="E101" s="150"/>
      <c r="F101" s="150"/>
      <c r="G101" s="150"/>
      <c r="H101" s="150"/>
      <c r="I101" s="150"/>
      <c r="J101" s="151">
        <f>J165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193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29" t="str">
        <f>E7</f>
        <v>Modernizace stravovacího provozu oblastní nemocnice Trutnov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2"/>
      <c r="C112" s="32" t="s">
        <v>173</v>
      </c>
      <c r="L112" s="22"/>
    </row>
    <row r="113" spans="1:31" s="2" customFormat="1" ht="16.5" customHeight="1">
      <c r="A113" s="38"/>
      <c r="B113" s="39"/>
      <c r="C113" s="38"/>
      <c r="D113" s="38"/>
      <c r="E113" s="129" t="s">
        <v>1018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1019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>03.7 - Rozváděč RH-K materiál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F14</f>
        <v xml:space="preserve"> </v>
      </c>
      <c r="G117" s="38"/>
      <c r="H117" s="38"/>
      <c r="I117" s="32" t="s">
        <v>22</v>
      </c>
      <c r="J117" s="69" t="str">
        <f>IF(J14="","",J14)</f>
        <v>30. 5. 2022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38"/>
      <c r="E119" s="38"/>
      <c r="F119" s="27" t="str">
        <f>E17</f>
        <v>Královéhradecký kraj, Pivovarské nám. 1245/2, HK</v>
      </c>
      <c r="G119" s="38"/>
      <c r="H119" s="38"/>
      <c r="I119" s="32" t="s">
        <v>30</v>
      </c>
      <c r="J119" s="36" t="str">
        <f>E23</f>
        <v>ARAGON ELL, Heřmanice 126, Nová Paka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IF(E20="","",E20)</f>
        <v>Vyplň údaj</v>
      </c>
      <c r="G120" s="38"/>
      <c r="H120" s="38"/>
      <c r="I120" s="32" t="s">
        <v>33</v>
      </c>
      <c r="J120" s="36" t="str">
        <f>E26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194</v>
      </c>
      <c r="D122" s="159" t="s">
        <v>61</v>
      </c>
      <c r="E122" s="159" t="s">
        <v>57</v>
      </c>
      <c r="F122" s="159" t="s">
        <v>58</v>
      </c>
      <c r="G122" s="159" t="s">
        <v>195</v>
      </c>
      <c r="H122" s="159" t="s">
        <v>196</v>
      </c>
      <c r="I122" s="159" t="s">
        <v>197</v>
      </c>
      <c r="J122" s="159" t="s">
        <v>177</v>
      </c>
      <c r="K122" s="160" t="s">
        <v>198</v>
      </c>
      <c r="L122" s="161"/>
      <c r="M122" s="86" t="s">
        <v>1</v>
      </c>
      <c r="N122" s="87" t="s">
        <v>40</v>
      </c>
      <c r="O122" s="87" t="s">
        <v>199</v>
      </c>
      <c r="P122" s="87" t="s">
        <v>200</v>
      </c>
      <c r="Q122" s="87" t="s">
        <v>201</v>
      </c>
      <c r="R122" s="87" t="s">
        <v>202</v>
      </c>
      <c r="S122" s="87" t="s">
        <v>203</v>
      </c>
      <c r="T122" s="88" t="s">
        <v>204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205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P124+P153+P165</f>
        <v>0</v>
      </c>
      <c r="Q123" s="90"/>
      <c r="R123" s="163">
        <f>R124+R153+R165</f>
        <v>0</v>
      </c>
      <c r="S123" s="90"/>
      <c r="T123" s="164">
        <f>T124+T153+T165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179</v>
      </c>
      <c r="BK123" s="165">
        <f>BK124+BK153+BK165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1022</v>
      </c>
      <c r="F124" s="168" t="s">
        <v>1406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SUM(P125:P152)</f>
        <v>0</v>
      </c>
      <c r="Q124" s="172"/>
      <c r="R124" s="173">
        <f>SUM(R125:R152)</f>
        <v>0</v>
      </c>
      <c r="S124" s="172"/>
      <c r="T124" s="174">
        <f>SUM(T125:T152)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76</v>
      </c>
      <c r="AY124" s="167" t="s">
        <v>208</v>
      </c>
      <c r="BK124" s="176">
        <f>SUM(BK125:BK152)</f>
        <v>0</v>
      </c>
    </row>
    <row r="125" spans="1:65" s="2" customFormat="1" ht="24.15" customHeight="1">
      <c r="A125" s="38"/>
      <c r="B125" s="179"/>
      <c r="C125" s="180" t="s">
        <v>84</v>
      </c>
      <c r="D125" s="180" t="s">
        <v>211</v>
      </c>
      <c r="E125" s="181" t="s">
        <v>1407</v>
      </c>
      <c r="F125" s="182" t="s">
        <v>1299</v>
      </c>
      <c r="G125" s="183" t="s">
        <v>1070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86</v>
      </c>
    </row>
    <row r="126" spans="1:65" s="2" customFormat="1" ht="21.75" customHeight="1">
      <c r="A126" s="38"/>
      <c r="B126" s="179"/>
      <c r="C126" s="180" t="s">
        <v>86</v>
      </c>
      <c r="D126" s="180" t="s">
        <v>211</v>
      </c>
      <c r="E126" s="181" t="s">
        <v>1300</v>
      </c>
      <c r="F126" s="182" t="s">
        <v>1301</v>
      </c>
      <c r="G126" s="183" t="s">
        <v>442</v>
      </c>
      <c r="H126" s="184">
        <v>3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216</v>
      </c>
    </row>
    <row r="127" spans="1:65" s="2" customFormat="1" ht="21.75" customHeight="1">
      <c r="A127" s="38"/>
      <c r="B127" s="179"/>
      <c r="C127" s="180" t="s">
        <v>226</v>
      </c>
      <c r="D127" s="180" t="s">
        <v>211</v>
      </c>
      <c r="E127" s="181" t="s">
        <v>1302</v>
      </c>
      <c r="F127" s="182" t="s">
        <v>1303</v>
      </c>
      <c r="G127" s="183" t="s">
        <v>442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84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209</v>
      </c>
    </row>
    <row r="128" spans="1:65" s="2" customFormat="1" ht="16.5" customHeight="1">
      <c r="A128" s="38"/>
      <c r="B128" s="179"/>
      <c r="C128" s="180" t="s">
        <v>216</v>
      </c>
      <c r="D128" s="180" t="s">
        <v>211</v>
      </c>
      <c r="E128" s="181" t="s">
        <v>1304</v>
      </c>
      <c r="F128" s="182" t="s">
        <v>1305</v>
      </c>
      <c r="G128" s="183" t="s">
        <v>442</v>
      </c>
      <c r="H128" s="184">
        <v>15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216</v>
      </c>
      <c r="AT128" s="191" t="s">
        <v>211</v>
      </c>
      <c r="AU128" s="191" t="s">
        <v>84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216</v>
      </c>
      <c r="BM128" s="191" t="s">
        <v>246</v>
      </c>
    </row>
    <row r="129" spans="1:65" s="2" customFormat="1" ht="16.5" customHeight="1">
      <c r="A129" s="38"/>
      <c r="B129" s="179"/>
      <c r="C129" s="180" t="s">
        <v>250</v>
      </c>
      <c r="D129" s="180" t="s">
        <v>211</v>
      </c>
      <c r="E129" s="181" t="s">
        <v>1306</v>
      </c>
      <c r="F129" s="182" t="s">
        <v>1307</v>
      </c>
      <c r="G129" s="183" t="s">
        <v>442</v>
      </c>
      <c r="H129" s="184">
        <v>9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216</v>
      </c>
      <c r="AT129" s="191" t="s">
        <v>211</v>
      </c>
      <c r="AU129" s="191" t="s">
        <v>84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216</v>
      </c>
      <c r="BM129" s="191" t="s">
        <v>253</v>
      </c>
    </row>
    <row r="130" spans="1:65" s="2" customFormat="1" ht="16.5" customHeight="1">
      <c r="A130" s="38"/>
      <c r="B130" s="179"/>
      <c r="C130" s="180" t="s">
        <v>209</v>
      </c>
      <c r="D130" s="180" t="s">
        <v>211</v>
      </c>
      <c r="E130" s="181" t="s">
        <v>1408</v>
      </c>
      <c r="F130" s="182" t="s">
        <v>1409</v>
      </c>
      <c r="G130" s="183" t="s">
        <v>1070</v>
      </c>
      <c r="H130" s="184">
        <v>1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216</v>
      </c>
      <c r="AT130" s="191" t="s">
        <v>211</v>
      </c>
      <c r="AU130" s="191" t="s">
        <v>84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216</v>
      </c>
      <c r="BM130" s="191" t="s">
        <v>262</v>
      </c>
    </row>
    <row r="131" spans="1:65" s="2" customFormat="1" ht="16.5" customHeight="1">
      <c r="A131" s="38"/>
      <c r="B131" s="179"/>
      <c r="C131" s="180" t="s">
        <v>268</v>
      </c>
      <c r="D131" s="180" t="s">
        <v>211</v>
      </c>
      <c r="E131" s="181" t="s">
        <v>1310</v>
      </c>
      <c r="F131" s="182" t="s">
        <v>1311</v>
      </c>
      <c r="G131" s="183" t="s">
        <v>1070</v>
      </c>
      <c r="H131" s="184">
        <v>1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216</v>
      </c>
      <c r="AT131" s="191" t="s">
        <v>211</v>
      </c>
      <c r="AU131" s="191" t="s">
        <v>84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216</v>
      </c>
      <c r="BM131" s="191" t="s">
        <v>271</v>
      </c>
    </row>
    <row r="132" spans="1:65" s="2" customFormat="1" ht="16.5" customHeight="1">
      <c r="A132" s="38"/>
      <c r="B132" s="179"/>
      <c r="C132" s="180" t="s">
        <v>246</v>
      </c>
      <c r="D132" s="180" t="s">
        <v>211</v>
      </c>
      <c r="E132" s="181" t="s">
        <v>1410</v>
      </c>
      <c r="F132" s="182" t="s">
        <v>1411</v>
      </c>
      <c r="G132" s="183" t="s">
        <v>1070</v>
      </c>
      <c r="H132" s="184">
        <v>3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216</v>
      </c>
      <c r="AT132" s="191" t="s">
        <v>211</v>
      </c>
      <c r="AU132" s="191" t="s">
        <v>84</v>
      </c>
      <c r="AY132" s="19" t="s">
        <v>208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216</v>
      </c>
      <c r="BM132" s="191" t="s">
        <v>276</v>
      </c>
    </row>
    <row r="133" spans="1:65" s="2" customFormat="1" ht="16.5" customHeight="1">
      <c r="A133" s="38"/>
      <c r="B133" s="179"/>
      <c r="C133" s="180" t="s">
        <v>224</v>
      </c>
      <c r="D133" s="180" t="s">
        <v>211</v>
      </c>
      <c r="E133" s="181" t="s">
        <v>1412</v>
      </c>
      <c r="F133" s="182" t="s">
        <v>1413</v>
      </c>
      <c r="G133" s="183" t="s">
        <v>1070</v>
      </c>
      <c r="H133" s="184">
        <v>6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216</v>
      </c>
      <c r="AT133" s="191" t="s">
        <v>211</v>
      </c>
      <c r="AU133" s="191" t="s">
        <v>84</v>
      </c>
      <c r="AY133" s="19" t="s">
        <v>208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216</v>
      </c>
      <c r="BM133" s="191" t="s">
        <v>281</v>
      </c>
    </row>
    <row r="134" spans="1:65" s="2" customFormat="1" ht="16.5" customHeight="1">
      <c r="A134" s="38"/>
      <c r="B134" s="179"/>
      <c r="C134" s="180" t="s">
        <v>253</v>
      </c>
      <c r="D134" s="180" t="s">
        <v>211</v>
      </c>
      <c r="E134" s="181" t="s">
        <v>1312</v>
      </c>
      <c r="F134" s="182" t="s">
        <v>1313</v>
      </c>
      <c r="G134" s="183" t="s">
        <v>1070</v>
      </c>
      <c r="H134" s="184">
        <v>3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216</v>
      </c>
      <c r="AT134" s="191" t="s">
        <v>211</v>
      </c>
      <c r="AU134" s="191" t="s">
        <v>84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216</v>
      </c>
      <c r="BM134" s="191" t="s">
        <v>300</v>
      </c>
    </row>
    <row r="135" spans="1:65" s="2" customFormat="1" ht="16.5" customHeight="1">
      <c r="A135" s="38"/>
      <c r="B135" s="179"/>
      <c r="C135" s="180" t="s">
        <v>301</v>
      </c>
      <c r="D135" s="180" t="s">
        <v>211</v>
      </c>
      <c r="E135" s="181" t="s">
        <v>1314</v>
      </c>
      <c r="F135" s="182" t="s">
        <v>1315</v>
      </c>
      <c r="G135" s="183" t="s">
        <v>1070</v>
      </c>
      <c r="H135" s="184">
        <v>1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216</v>
      </c>
      <c r="AT135" s="191" t="s">
        <v>211</v>
      </c>
      <c r="AU135" s="191" t="s">
        <v>84</v>
      </c>
      <c r="AY135" s="19" t="s">
        <v>208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216</v>
      </c>
      <c r="BM135" s="191" t="s">
        <v>304</v>
      </c>
    </row>
    <row r="136" spans="1:65" s="2" customFormat="1" ht="24.15" customHeight="1">
      <c r="A136" s="38"/>
      <c r="B136" s="179"/>
      <c r="C136" s="180" t="s">
        <v>262</v>
      </c>
      <c r="D136" s="180" t="s">
        <v>211</v>
      </c>
      <c r="E136" s="181" t="s">
        <v>1414</v>
      </c>
      <c r="F136" s="182" t="s">
        <v>1415</v>
      </c>
      <c r="G136" s="183" t="s">
        <v>1070</v>
      </c>
      <c r="H136" s="184">
        <v>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216</v>
      </c>
      <c r="AT136" s="191" t="s">
        <v>211</v>
      </c>
      <c r="AU136" s="191" t="s">
        <v>84</v>
      </c>
      <c r="AY136" s="19" t="s">
        <v>208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216</v>
      </c>
      <c r="BM136" s="191" t="s">
        <v>307</v>
      </c>
    </row>
    <row r="137" spans="1:65" s="2" customFormat="1" ht="16.5" customHeight="1">
      <c r="A137" s="38"/>
      <c r="B137" s="179"/>
      <c r="C137" s="180" t="s">
        <v>309</v>
      </c>
      <c r="D137" s="180" t="s">
        <v>211</v>
      </c>
      <c r="E137" s="181" t="s">
        <v>1416</v>
      </c>
      <c r="F137" s="182" t="s">
        <v>1417</v>
      </c>
      <c r="G137" s="183" t="s">
        <v>1070</v>
      </c>
      <c r="H137" s="184">
        <v>2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216</v>
      </c>
      <c r="AT137" s="191" t="s">
        <v>211</v>
      </c>
      <c r="AU137" s="191" t="s">
        <v>84</v>
      </c>
      <c r="AY137" s="19" t="s">
        <v>208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216</v>
      </c>
      <c r="BM137" s="191" t="s">
        <v>312</v>
      </c>
    </row>
    <row r="138" spans="1:65" s="2" customFormat="1" ht="16.5" customHeight="1">
      <c r="A138" s="38"/>
      <c r="B138" s="179"/>
      <c r="C138" s="180" t="s">
        <v>271</v>
      </c>
      <c r="D138" s="180" t="s">
        <v>211</v>
      </c>
      <c r="E138" s="181" t="s">
        <v>1326</v>
      </c>
      <c r="F138" s="182" t="s">
        <v>1327</v>
      </c>
      <c r="G138" s="183" t="s">
        <v>1070</v>
      </c>
      <c r="H138" s="184">
        <v>1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216</v>
      </c>
      <c r="AT138" s="191" t="s">
        <v>211</v>
      </c>
      <c r="AU138" s="191" t="s">
        <v>84</v>
      </c>
      <c r="AY138" s="19" t="s">
        <v>208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216</v>
      </c>
      <c r="BM138" s="191" t="s">
        <v>319</v>
      </c>
    </row>
    <row r="139" spans="1:65" s="2" customFormat="1" ht="16.5" customHeight="1">
      <c r="A139" s="38"/>
      <c r="B139" s="179"/>
      <c r="C139" s="180" t="s">
        <v>8</v>
      </c>
      <c r="D139" s="180" t="s">
        <v>211</v>
      </c>
      <c r="E139" s="181" t="s">
        <v>1328</v>
      </c>
      <c r="F139" s="182" t="s">
        <v>1329</v>
      </c>
      <c r="G139" s="183" t="s">
        <v>1070</v>
      </c>
      <c r="H139" s="184">
        <v>1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216</v>
      </c>
      <c r="AT139" s="191" t="s">
        <v>211</v>
      </c>
      <c r="AU139" s="191" t="s">
        <v>84</v>
      </c>
      <c r="AY139" s="19" t="s">
        <v>208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216</v>
      </c>
      <c r="BM139" s="191" t="s">
        <v>324</v>
      </c>
    </row>
    <row r="140" spans="1:65" s="2" customFormat="1" ht="16.5" customHeight="1">
      <c r="A140" s="38"/>
      <c r="B140" s="179"/>
      <c r="C140" s="180" t="s">
        <v>276</v>
      </c>
      <c r="D140" s="180" t="s">
        <v>211</v>
      </c>
      <c r="E140" s="181" t="s">
        <v>1418</v>
      </c>
      <c r="F140" s="182" t="s">
        <v>1419</v>
      </c>
      <c r="G140" s="183" t="s">
        <v>1070</v>
      </c>
      <c r="H140" s="184">
        <v>3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216</v>
      </c>
      <c r="AT140" s="191" t="s">
        <v>211</v>
      </c>
      <c r="AU140" s="191" t="s">
        <v>84</v>
      </c>
      <c r="AY140" s="19" t="s">
        <v>208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216</v>
      </c>
      <c r="BM140" s="191" t="s">
        <v>330</v>
      </c>
    </row>
    <row r="141" spans="1:65" s="2" customFormat="1" ht="16.5" customHeight="1">
      <c r="A141" s="38"/>
      <c r="B141" s="179"/>
      <c r="C141" s="180" t="s">
        <v>334</v>
      </c>
      <c r="D141" s="180" t="s">
        <v>211</v>
      </c>
      <c r="E141" s="181" t="s">
        <v>1420</v>
      </c>
      <c r="F141" s="182" t="s">
        <v>1421</v>
      </c>
      <c r="G141" s="183" t="s">
        <v>1070</v>
      </c>
      <c r="H141" s="184">
        <v>3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216</v>
      </c>
      <c r="AT141" s="191" t="s">
        <v>211</v>
      </c>
      <c r="AU141" s="191" t="s">
        <v>84</v>
      </c>
      <c r="AY141" s="19" t="s">
        <v>208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216</v>
      </c>
      <c r="BM141" s="191" t="s">
        <v>337</v>
      </c>
    </row>
    <row r="142" spans="1:65" s="2" customFormat="1" ht="16.5" customHeight="1">
      <c r="A142" s="38"/>
      <c r="B142" s="179"/>
      <c r="C142" s="180" t="s">
        <v>281</v>
      </c>
      <c r="D142" s="180" t="s">
        <v>211</v>
      </c>
      <c r="E142" s="181" t="s">
        <v>1320</v>
      </c>
      <c r="F142" s="182" t="s">
        <v>1321</v>
      </c>
      <c r="G142" s="183" t="s">
        <v>1070</v>
      </c>
      <c r="H142" s="184">
        <v>1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216</v>
      </c>
      <c r="AT142" s="191" t="s">
        <v>211</v>
      </c>
      <c r="AU142" s="191" t="s">
        <v>84</v>
      </c>
      <c r="AY142" s="19" t="s">
        <v>208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216</v>
      </c>
      <c r="BM142" s="191" t="s">
        <v>344</v>
      </c>
    </row>
    <row r="143" spans="1:65" s="2" customFormat="1" ht="16.5" customHeight="1">
      <c r="A143" s="38"/>
      <c r="B143" s="179"/>
      <c r="C143" s="180" t="s">
        <v>349</v>
      </c>
      <c r="D143" s="180" t="s">
        <v>211</v>
      </c>
      <c r="E143" s="181" t="s">
        <v>1322</v>
      </c>
      <c r="F143" s="182" t="s">
        <v>1323</v>
      </c>
      <c r="G143" s="183" t="s">
        <v>1070</v>
      </c>
      <c r="H143" s="184">
        <v>1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216</v>
      </c>
      <c r="AT143" s="191" t="s">
        <v>211</v>
      </c>
      <c r="AU143" s="191" t="s">
        <v>84</v>
      </c>
      <c r="AY143" s="19" t="s">
        <v>208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216</v>
      </c>
      <c r="BM143" s="191" t="s">
        <v>352</v>
      </c>
    </row>
    <row r="144" spans="1:65" s="2" customFormat="1" ht="24.15" customHeight="1">
      <c r="A144" s="38"/>
      <c r="B144" s="179"/>
      <c r="C144" s="180" t="s">
        <v>300</v>
      </c>
      <c r="D144" s="180" t="s">
        <v>211</v>
      </c>
      <c r="E144" s="181" t="s">
        <v>1324</v>
      </c>
      <c r="F144" s="182" t="s">
        <v>1325</v>
      </c>
      <c r="G144" s="183" t="s">
        <v>1070</v>
      </c>
      <c r="H144" s="184">
        <v>1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216</v>
      </c>
      <c r="AT144" s="191" t="s">
        <v>211</v>
      </c>
      <c r="AU144" s="191" t="s">
        <v>84</v>
      </c>
      <c r="AY144" s="19" t="s">
        <v>208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216</v>
      </c>
      <c r="BM144" s="191" t="s">
        <v>357</v>
      </c>
    </row>
    <row r="145" spans="1:65" s="2" customFormat="1" ht="16.5" customHeight="1">
      <c r="A145" s="38"/>
      <c r="B145" s="179"/>
      <c r="C145" s="180" t="s">
        <v>7</v>
      </c>
      <c r="D145" s="180" t="s">
        <v>211</v>
      </c>
      <c r="E145" s="181" t="s">
        <v>1422</v>
      </c>
      <c r="F145" s="182" t="s">
        <v>1423</v>
      </c>
      <c r="G145" s="183" t="s">
        <v>1070</v>
      </c>
      <c r="H145" s="184">
        <v>1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216</v>
      </c>
      <c r="AT145" s="191" t="s">
        <v>211</v>
      </c>
      <c r="AU145" s="191" t="s">
        <v>84</v>
      </c>
      <c r="AY145" s="19" t="s">
        <v>208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216</v>
      </c>
      <c r="BM145" s="191" t="s">
        <v>371</v>
      </c>
    </row>
    <row r="146" spans="1:65" s="2" customFormat="1" ht="16.5" customHeight="1">
      <c r="A146" s="38"/>
      <c r="B146" s="179"/>
      <c r="C146" s="180" t="s">
        <v>304</v>
      </c>
      <c r="D146" s="180" t="s">
        <v>211</v>
      </c>
      <c r="E146" s="181" t="s">
        <v>1424</v>
      </c>
      <c r="F146" s="182" t="s">
        <v>1425</v>
      </c>
      <c r="G146" s="183" t="s">
        <v>1070</v>
      </c>
      <c r="H146" s="184">
        <v>1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216</v>
      </c>
      <c r="AT146" s="191" t="s">
        <v>211</v>
      </c>
      <c r="AU146" s="191" t="s">
        <v>84</v>
      </c>
      <c r="AY146" s="19" t="s">
        <v>208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216</v>
      </c>
      <c r="BM146" s="191" t="s">
        <v>486</v>
      </c>
    </row>
    <row r="147" spans="1:65" s="2" customFormat="1" ht="16.5" customHeight="1">
      <c r="A147" s="38"/>
      <c r="B147" s="179"/>
      <c r="C147" s="180" t="s">
        <v>488</v>
      </c>
      <c r="D147" s="180" t="s">
        <v>211</v>
      </c>
      <c r="E147" s="181" t="s">
        <v>1426</v>
      </c>
      <c r="F147" s="182" t="s">
        <v>1427</v>
      </c>
      <c r="G147" s="183" t="s">
        <v>1070</v>
      </c>
      <c r="H147" s="184">
        <v>1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216</v>
      </c>
      <c r="AT147" s="191" t="s">
        <v>211</v>
      </c>
      <c r="AU147" s="191" t="s">
        <v>84</v>
      </c>
      <c r="AY147" s="19" t="s">
        <v>208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216</v>
      </c>
      <c r="BM147" s="191" t="s">
        <v>491</v>
      </c>
    </row>
    <row r="148" spans="1:65" s="2" customFormat="1" ht="16.5" customHeight="1">
      <c r="A148" s="38"/>
      <c r="B148" s="179"/>
      <c r="C148" s="180" t="s">
        <v>307</v>
      </c>
      <c r="D148" s="180" t="s">
        <v>211</v>
      </c>
      <c r="E148" s="181" t="s">
        <v>1428</v>
      </c>
      <c r="F148" s="182" t="s">
        <v>1429</v>
      </c>
      <c r="G148" s="183" t="s">
        <v>1070</v>
      </c>
      <c r="H148" s="184">
        <v>6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216</v>
      </c>
      <c r="AT148" s="191" t="s">
        <v>211</v>
      </c>
      <c r="AU148" s="191" t="s">
        <v>84</v>
      </c>
      <c r="AY148" s="19" t="s">
        <v>208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216</v>
      </c>
      <c r="BM148" s="191" t="s">
        <v>495</v>
      </c>
    </row>
    <row r="149" spans="1:65" s="2" customFormat="1" ht="16.5" customHeight="1">
      <c r="A149" s="38"/>
      <c r="B149" s="179"/>
      <c r="C149" s="180" t="s">
        <v>497</v>
      </c>
      <c r="D149" s="180" t="s">
        <v>211</v>
      </c>
      <c r="E149" s="181" t="s">
        <v>1430</v>
      </c>
      <c r="F149" s="182" t="s">
        <v>1431</v>
      </c>
      <c r="G149" s="183" t="s">
        <v>1070</v>
      </c>
      <c r="H149" s="184">
        <v>1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216</v>
      </c>
      <c r="AT149" s="191" t="s">
        <v>211</v>
      </c>
      <c r="AU149" s="191" t="s">
        <v>84</v>
      </c>
      <c r="AY149" s="19" t="s">
        <v>208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216</v>
      </c>
      <c r="BM149" s="191" t="s">
        <v>500</v>
      </c>
    </row>
    <row r="150" spans="1:65" s="2" customFormat="1" ht="16.5" customHeight="1">
      <c r="A150" s="38"/>
      <c r="B150" s="179"/>
      <c r="C150" s="180" t="s">
        <v>312</v>
      </c>
      <c r="D150" s="180" t="s">
        <v>211</v>
      </c>
      <c r="E150" s="181" t="s">
        <v>1432</v>
      </c>
      <c r="F150" s="182" t="s">
        <v>1433</v>
      </c>
      <c r="G150" s="183" t="s">
        <v>1070</v>
      </c>
      <c r="H150" s="184">
        <v>1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216</v>
      </c>
      <c r="AT150" s="191" t="s">
        <v>211</v>
      </c>
      <c r="AU150" s="191" t="s">
        <v>84</v>
      </c>
      <c r="AY150" s="19" t="s">
        <v>208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216</v>
      </c>
      <c r="BM150" s="191" t="s">
        <v>504</v>
      </c>
    </row>
    <row r="151" spans="1:65" s="2" customFormat="1" ht="21.75" customHeight="1">
      <c r="A151" s="38"/>
      <c r="B151" s="179"/>
      <c r="C151" s="180" t="s">
        <v>509</v>
      </c>
      <c r="D151" s="180" t="s">
        <v>211</v>
      </c>
      <c r="E151" s="181" t="s">
        <v>1434</v>
      </c>
      <c r="F151" s="182" t="s">
        <v>1331</v>
      </c>
      <c r="G151" s="183" t="s">
        <v>1332</v>
      </c>
      <c r="H151" s="184">
        <v>1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216</v>
      </c>
      <c r="AT151" s="191" t="s">
        <v>211</v>
      </c>
      <c r="AU151" s="191" t="s">
        <v>84</v>
      </c>
      <c r="AY151" s="19" t="s">
        <v>208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216</v>
      </c>
      <c r="BM151" s="191" t="s">
        <v>512</v>
      </c>
    </row>
    <row r="152" spans="1:65" s="2" customFormat="1" ht="16.5" customHeight="1">
      <c r="A152" s="38"/>
      <c r="B152" s="179"/>
      <c r="C152" s="180" t="s">
        <v>319</v>
      </c>
      <c r="D152" s="180" t="s">
        <v>211</v>
      </c>
      <c r="E152" s="181" t="s">
        <v>1333</v>
      </c>
      <c r="F152" s="182" t="s">
        <v>1334</v>
      </c>
      <c r="G152" s="183" t="s">
        <v>1332</v>
      </c>
      <c r="H152" s="184">
        <v>1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216</v>
      </c>
      <c r="AT152" s="191" t="s">
        <v>211</v>
      </c>
      <c r="AU152" s="191" t="s">
        <v>84</v>
      </c>
      <c r="AY152" s="19" t="s">
        <v>208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216</v>
      </c>
      <c r="BM152" s="191" t="s">
        <v>534</v>
      </c>
    </row>
    <row r="153" spans="1:63" s="12" customFormat="1" ht="25.9" customHeight="1">
      <c r="A153" s="12"/>
      <c r="B153" s="166"/>
      <c r="C153" s="12"/>
      <c r="D153" s="167" t="s">
        <v>75</v>
      </c>
      <c r="E153" s="168" t="s">
        <v>1335</v>
      </c>
      <c r="F153" s="168" t="s">
        <v>1435</v>
      </c>
      <c r="G153" s="12"/>
      <c r="H153" s="12"/>
      <c r="I153" s="169"/>
      <c r="J153" s="170">
        <f>BK153</f>
        <v>0</v>
      </c>
      <c r="K153" s="12"/>
      <c r="L153" s="166"/>
      <c r="M153" s="171"/>
      <c r="N153" s="172"/>
      <c r="O153" s="172"/>
      <c r="P153" s="173">
        <f>SUM(P154:P164)</f>
        <v>0</v>
      </c>
      <c r="Q153" s="172"/>
      <c r="R153" s="173">
        <f>SUM(R154:R164)</f>
        <v>0</v>
      </c>
      <c r="S153" s="172"/>
      <c r="T153" s="174">
        <f>SUM(T154:T164)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7" t="s">
        <v>84</v>
      </c>
      <c r="AT153" s="175" t="s">
        <v>75</v>
      </c>
      <c r="AU153" s="175" t="s">
        <v>76</v>
      </c>
      <c r="AY153" s="167" t="s">
        <v>208</v>
      </c>
      <c r="BK153" s="176">
        <f>SUM(BK154:BK164)</f>
        <v>0</v>
      </c>
    </row>
    <row r="154" spans="1:65" s="2" customFormat="1" ht="24.15" customHeight="1">
      <c r="A154" s="38"/>
      <c r="B154" s="179"/>
      <c r="C154" s="180" t="s">
        <v>535</v>
      </c>
      <c r="D154" s="180" t="s">
        <v>211</v>
      </c>
      <c r="E154" s="181" t="s">
        <v>1436</v>
      </c>
      <c r="F154" s="182" t="s">
        <v>1338</v>
      </c>
      <c r="G154" s="183" t="s">
        <v>1070</v>
      </c>
      <c r="H154" s="184">
        <v>1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216</v>
      </c>
      <c r="AT154" s="191" t="s">
        <v>211</v>
      </c>
      <c r="AU154" s="191" t="s">
        <v>84</v>
      </c>
      <c r="AY154" s="19" t="s">
        <v>208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216</v>
      </c>
      <c r="BM154" s="191" t="s">
        <v>538</v>
      </c>
    </row>
    <row r="155" spans="1:65" s="2" customFormat="1" ht="16.5" customHeight="1">
      <c r="A155" s="38"/>
      <c r="B155" s="179"/>
      <c r="C155" s="180" t="s">
        <v>324</v>
      </c>
      <c r="D155" s="180" t="s">
        <v>211</v>
      </c>
      <c r="E155" s="181" t="s">
        <v>1437</v>
      </c>
      <c r="F155" s="182" t="s">
        <v>1438</v>
      </c>
      <c r="G155" s="183" t="s">
        <v>1070</v>
      </c>
      <c r="H155" s="184">
        <v>3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216</v>
      </c>
      <c r="AT155" s="191" t="s">
        <v>211</v>
      </c>
      <c r="AU155" s="191" t="s">
        <v>84</v>
      </c>
      <c r="AY155" s="19" t="s">
        <v>208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216</v>
      </c>
      <c r="BM155" s="191" t="s">
        <v>550</v>
      </c>
    </row>
    <row r="156" spans="1:65" s="2" customFormat="1" ht="21.75" customHeight="1">
      <c r="A156" s="38"/>
      <c r="B156" s="179"/>
      <c r="C156" s="180" t="s">
        <v>552</v>
      </c>
      <c r="D156" s="180" t="s">
        <v>211</v>
      </c>
      <c r="E156" s="181" t="s">
        <v>1300</v>
      </c>
      <c r="F156" s="182" t="s">
        <v>1301</v>
      </c>
      <c r="G156" s="183" t="s">
        <v>442</v>
      </c>
      <c r="H156" s="184">
        <v>2.4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216</v>
      </c>
      <c r="AT156" s="191" t="s">
        <v>211</v>
      </c>
      <c r="AU156" s="191" t="s">
        <v>84</v>
      </c>
      <c r="AY156" s="19" t="s">
        <v>208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216</v>
      </c>
      <c r="BM156" s="191" t="s">
        <v>555</v>
      </c>
    </row>
    <row r="157" spans="1:65" s="2" customFormat="1" ht="21.75" customHeight="1">
      <c r="A157" s="38"/>
      <c r="B157" s="179"/>
      <c r="C157" s="180" t="s">
        <v>330</v>
      </c>
      <c r="D157" s="180" t="s">
        <v>211</v>
      </c>
      <c r="E157" s="181" t="s">
        <v>1302</v>
      </c>
      <c r="F157" s="182" t="s">
        <v>1303</v>
      </c>
      <c r="G157" s="183" t="s">
        <v>442</v>
      </c>
      <c r="H157" s="184">
        <v>1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216</v>
      </c>
      <c r="AT157" s="191" t="s">
        <v>211</v>
      </c>
      <c r="AU157" s="191" t="s">
        <v>84</v>
      </c>
      <c r="AY157" s="19" t="s">
        <v>208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216</v>
      </c>
      <c r="BM157" s="191" t="s">
        <v>565</v>
      </c>
    </row>
    <row r="158" spans="1:65" s="2" customFormat="1" ht="16.5" customHeight="1">
      <c r="A158" s="38"/>
      <c r="B158" s="179"/>
      <c r="C158" s="180" t="s">
        <v>448</v>
      </c>
      <c r="D158" s="180" t="s">
        <v>211</v>
      </c>
      <c r="E158" s="181" t="s">
        <v>1304</v>
      </c>
      <c r="F158" s="182" t="s">
        <v>1305</v>
      </c>
      <c r="G158" s="183" t="s">
        <v>442</v>
      </c>
      <c r="H158" s="184">
        <v>6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216</v>
      </c>
      <c r="AT158" s="191" t="s">
        <v>211</v>
      </c>
      <c r="AU158" s="191" t="s">
        <v>84</v>
      </c>
      <c r="AY158" s="19" t="s">
        <v>208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216</v>
      </c>
      <c r="BM158" s="191" t="s">
        <v>569</v>
      </c>
    </row>
    <row r="159" spans="1:65" s="2" customFormat="1" ht="16.5" customHeight="1">
      <c r="A159" s="38"/>
      <c r="B159" s="179"/>
      <c r="C159" s="180" t="s">
        <v>337</v>
      </c>
      <c r="D159" s="180" t="s">
        <v>211</v>
      </c>
      <c r="E159" s="181" t="s">
        <v>1306</v>
      </c>
      <c r="F159" s="182" t="s">
        <v>1307</v>
      </c>
      <c r="G159" s="183" t="s">
        <v>442</v>
      </c>
      <c r="H159" s="184">
        <v>6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216</v>
      </c>
      <c r="AT159" s="191" t="s">
        <v>211</v>
      </c>
      <c r="AU159" s="191" t="s">
        <v>84</v>
      </c>
      <c r="AY159" s="19" t="s">
        <v>208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216</v>
      </c>
      <c r="BM159" s="191" t="s">
        <v>575</v>
      </c>
    </row>
    <row r="160" spans="1:65" s="2" customFormat="1" ht="24.15" customHeight="1">
      <c r="A160" s="38"/>
      <c r="B160" s="179"/>
      <c r="C160" s="180" t="s">
        <v>599</v>
      </c>
      <c r="D160" s="180" t="s">
        <v>211</v>
      </c>
      <c r="E160" s="181" t="s">
        <v>1439</v>
      </c>
      <c r="F160" s="182" t="s">
        <v>1440</v>
      </c>
      <c r="G160" s="183" t="s">
        <v>1070</v>
      </c>
      <c r="H160" s="184">
        <v>1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216</v>
      </c>
      <c r="AT160" s="191" t="s">
        <v>211</v>
      </c>
      <c r="AU160" s="191" t="s">
        <v>84</v>
      </c>
      <c r="AY160" s="19" t="s">
        <v>208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216</v>
      </c>
      <c r="BM160" s="191" t="s">
        <v>602</v>
      </c>
    </row>
    <row r="161" spans="1:65" s="2" customFormat="1" ht="16.5" customHeight="1">
      <c r="A161" s="38"/>
      <c r="B161" s="179"/>
      <c r="C161" s="180" t="s">
        <v>344</v>
      </c>
      <c r="D161" s="180" t="s">
        <v>211</v>
      </c>
      <c r="E161" s="181" t="s">
        <v>1339</v>
      </c>
      <c r="F161" s="182" t="s">
        <v>1340</v>
      </c>
      <c r="G161" s="183" t="s">
        <v>1070</v>
      </c>
      <c r="H161" s="184">
        <v>1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216</v>
      </c>
      <c r="AT161" s="191" t="s">
        <v>211</v>
      </c>
      <c r="AU161" s="191" t="s">
        <v>84</v>
      </c>
      <c r="AY161" s="19" t="s">
        <v>208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216</v>
      </c>
      <c r="BM161" s="191" t="s">
        <v>605</v>
      </c>
    </row>
    <row r="162" spans="1:65" s="2" customFormat="1" ht="24.15" customHeight="1">
      <c r="A162" s="38"/>
      <c r="B162" s="179"/>
      <c r="C162" s="180" t="s">
        <v>606</v>
      </c>
      <c r="D162" s="180" t="s">
        <v>211</v>
      </c>
      <c r="E162" s="181" t="s">
        <v>1324</v>
      </c>
      <c r="F162" s="182" t="s">
        <v>1325</v>
      </c>
      <c r="G162" s="183" t="s">
        <v>1070</v>
      </c>
      <c r="H162" s="184">
        <v>1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216</v>
      </c>
      <c r="AT162" s="191" t="s">
        <v>211</v>
      </c>
      <c r="AU162" s="191" t="s">
        <v>84</v>
      </c>
      <c r="AY162" s="19" t="s">
        <v>208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216</v>
      </c>
      <c r="BM162" s="191" t="s">
        <v>609</v>
      </c>
    </row>
    <row r="163" spans="1:65" s="2" customFormat="1" ht="21.75" customHeight="1">
      <c r="A163" s="38"/>
      <c r="B163" s="179"/>
      <c r="C163" s="180" t="s">
        <v>352</v>
      </c>
      <c r="D163" s="180" t="s">
        <v>211</v>
      </c>
      <c r="E163" s="181" t="s">
        <v>1441</v>
      </c>
      <c r="F163" s="182" t="s">
        <v>1331</v>
      </c>
      <c r="G163" s="183" t="s">
        <v>1332</v>
      </c>
      <c r="H163" s="184">
        <v>1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216</v>
      </c>
      <c r="AT163" s="191" t="s">
        <v>211</v>
      </c>
      <c r="AU163" s="191" t="s">
        <v>84</v>
      </c>
      <c r="AY163" s="19" t="s">
        <v>208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216</v>
      </c>
      <c r="BM163" s="191" t="s">
        <v>612</v>
      </c>
    </row>
    <row r="164" spans="1:65" s="2" customFormat="1" ht="16.5" customHeight="1">
      <c r="A164" s="38"/>
      <c r="B164" s="179"/>
      <c r="C164" s="180" t="s">
        <v>613</v>
      </c>
      <c r="D164" s="180" t="s">
        <v>211</v>
      </c>
      <c r="E164" s="181" t="s">
        <v>1333</v>
      </c>
      <c r="F164" s="182" t="s">
        <v>1334</v>
      </c>
      <c r="G164" s="183" t="s">
        <v>1332</v>
      </c>
      <c r="H164" s="184">
        <v>1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216</v>
      </c>
      <c r="AT164" s="191" t="s">
        <v>211</v>
      </c>
      <c r="AU164" s="191" t="s">
        <v>84</v>
      </c>
      <c r="AY164" s="19" t="s">
        <v>208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216</v>
      </c>
      <c r="BM164" s="191" t="s">
        <v>616</v>
      </c>
    </row>
    <row r="165" spans="1:63" s="12" customFormat="1" ht="25.9" customHeight="1">
      <c r="A165" s="12"/>
      <c r="B165" s="166"/>
      <c r="C165" s="12"/>
      <c r="D165" s="167" t="s">
        <v>75</v>
      </c>
      <c r="E165" s="168" t="s">
        <v>1362</v>
      </c>
      <c r="F165" s="168" t="s">
        <v>1442</v>
      </c>
      <c r="G165" s="12"/>
      <c r="H165" s="12"/>
      <c r="I165" s="169"/>
      <c r="J165" s="170">
        <f>BK165</f>
        <v>0</v>
      </c>
      <c r="K165" s="12"/>
      <c r="L165" s="166"/>
      <c r="M165" s="171"/>
      <c r="N165" s="172"/>
      <c r="O165" s="172"/>
      <c r="P165" s="173">
        <f>SUM(P166:P183)</f>
        <v>0</v>
      </c>
      <c r="Q165" s="172"/>
      <c r="R165" s="173">
        <f>SUM(R166:R183)</f>
        <v>0</v>
      </c>
      <c r="S165" s="172"/>
      <c r="T165" s="174">
        <f>SUM(T166:T183)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67" t="s">
        <v>84</v>
      </c>
      <c r="AT165" s="175" t="s">
        <v>75</v>
      </c>
      <c r="AU165" s="175" t="s">
        <v>76</v>
      </c>
      <c r="AY165" s="167" t="s">
        <v>208</v>
      </c>
      <c r="BK165" s="176">
        <f>SUM(BK166:BK183)</f>
        <v>0</v>
      </c>
    </row>
    <row r="166" spans="1:65" s="2" customFormat="1" ht="24.15" customHeight="1">
      <c r="A166" s="38"/>
      <c r="B166" s="179"/>
      <c r="C166" s="180" t="s">
        <v>357</v>
      </c>
      <c r="D166" s="180" t="s">
        <v>211</v>
      </c>
      <c r="E166" s="181" t="s">
        <v>1443</v>
      </c>
      <c r="F166" s="182" t="s">
        <v>1365</v>
      </c>
      <c r="G166" s="183" t="s">
        <v>1070</v>
      </c>
      <c r="H166" s="184">
        <v>1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216</v>
      </c>
      <c r="AT166" s="191" t="s">
        <v>211</v>
      </c>
      <c r="AU166" s="191" t="s">
        <v>84</v>
      </c>
      <c r="AY166" s="19" t="s">
        <v>208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216</v>
      </c>
      <c r="BM166" s="191" t="s">
        <v>620</v>
      </c>
    </row>
    <row r="167" spans="1:65" s="2" customFormat="1" ht="21.75" customHeight="1">
      <c r="A167" s="38"/>
      <c r="B167" s="179"/>
      <c r="C167" s="180" t="s">
        <v>622</v>
      </c>
      <c r="D167" s="180" t="s">
        <v>211</v>
      </c>
      <c r="E167" s="181" t="s">
        <v>1300</v>
      </c>
      <c r="F167" s="182" t="s">
        <v>1301</v>
      </c>
      <c r="G167" s="183" t="s">
        <v>442</v>
      </c>
      <c r="H167" s="184">
        <v>2.4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216</v>
      </c>
      <c r="AT167" s="191" t="s">
        <v>211</v>
      </c>
      <c r="AU167" s="191" t="s">
        <v>84</v>
      </c>
      <c r="AY167" s="19" t="s">
        <v>208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216</v>
      </c>
      <c r="BM167" s="191" t="s">
        <v>625</v>
      </c>
    </row>
    <row r="168" spans="1:65" s="2" customFormat="1" ht="21.75" customHeight="1">
      <c r="A168" s="38"/>
      <c r="B168" s="179"/>
      <c r="C168" s="180" t="s">
        <v>371</v>
      </c>
      <c r="D168" s="180" t="s">
        <v>211</v>
      </c>
      <c r="E168" s="181" t="s">
        <v>1302</v>
      </c>
      <c r="F168" s="182" t="s">
        <v>1303</v>
      </c>
      <c r="G168" s="183" t="s">
        <v>442</v>
      </c>
      <c r="H168" s="184">
        <v>1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216</v>
      </c>
      <c r="AT168" s="191" t="s">
        <v>211</v>
      </c>
      <c r="AU168" s="191" t="s">
        <v>84</v>
      </c>
      <c r="AY168" s="19" t="s">
        <v>208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216</v>
      </c>
      <c r="BM168" s="191" t="s">
        <v>628</v>
      </c>
    </row>
    <row r="169" spans="1:65" s="2" customFormat="1" ht="16.5" customHeight="1">
      <c r="A169" s="38"/>
      <c r="B169" s="179"/>
      <c r="C169" s="180" t="s">
        <v>630</v>
      </c>
      <c r="D169" s="180" t="s">
        <v>211</v>
      </c>
      <c r="E169" s="181" t="s">
        <v>1444</v>
      </c>
      <c r="F169" s="182" t="s">
        <v>1445</v>
      </c>
      <c r="G169" s="183" t="s">
        <v>1070</v>
      </c>
      <c r="H169" s="184">
        <v>1</v>
      </c>
      <c r="I169" s="185"/>
      <c r="J169" s="186">
        <f>ROUND(I169*H169,2)</f>
        <v>0</v>
      </c>
      <c r="K169" s="182" t="s">
        <v>1</v>
      </c>
      <c r="L169" s="39"/>
      <c r="M169" s="187" t="s">
        <v>1</v>
      </c>
      <c r="N169" s="188" t="s">
        <v>41</v>
      </c>
      <c r="O169" s="77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216</v>
      </c>
      <c r="AT169" s="191" t="s">
        <v>211</v>
      </c>
      <c r="AU169" s="191" t="s">
        <v>84</v>
      </c>
      <c r="AY169" s="19" t="s">
        <v>208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216</v>
      </c>
      <c r="BM169" s="191" t="s">
        <v>633</v>
      </c>
    </row>
    <row r="170" spans="1:65" s="2" customFormat="1" ht="16.5" customHeight="1">
      <c r="A170" s="38"/>
      <c r="B170" s="179"/>
      <c r="C170" s="180" t="s">
        <v>486</v>
      </c>
      <c r="D170" s="180" t="s">
        <v>211</v>
      </c>
      <c r="E170" s="181" t="s">
        <v>1446</v>
      </c>
      <c r="F170" s="182" t="s">
        <v>1447</v>
      </c>
      <c r="G170" s="183" t="s">
        <v>1070</v>
      </c>
      <c r="H170" s="184">
        <v>2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216</v>
      </c>
      <c r="AT170" s="191" t="s">
        <v>211</v>
      </c>
      <c r="AU170" s="191" t="s">
        <v>84</v>
      </c>
      <c r="AY170" s="19" t="s">
        <v>208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216</v>
      </c>
      <c r="BM170" s="191" t="s">
        <v>638</v>
      </c>
    </row>
    <row r="171" spans="1:65" s="2" customFormat="1" ht="16.5" customHeight="1">
      <c r="A171" s="38"/>
      <c r="B171" s="179"/>
      <c r="C171" s="180" t="s">
        <v>642</v>
      </c>
      <c r="D171" s="180" t="s">
        <v>211</v>
      </c>
      <c r="E171" s="181" t="s">
        <v>1448</v>
      </c>
      <c r="F171" s="182" t="s">
        <v>1449</v>
      </c>
      <c r="G171" s="183" t="s">
        <v>1070</v>
      </c>
      <c r="H171" s="184">
        <v>3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216</v>
      </c>
      <c r="AT171" s="191" t="s">
        <v>211</v>
      </c>
      <c r="AU171" s="191" t="s">
        <v>84</v>
      </c>
      <c r="AY171" s="19" t="s">
        <v>208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216</v>
      </c>
      <c r="BM171" s="191" t="s">
        <v>645</v>
      </c>
    </row>
    <row r="172" spans="1:65" s="2" customFormat="1" ht="16.5" customHeight="1">
      <c r="A172" s="38"/>
      <c r="B172" s="179"/>
      <c r="C172" s="180" t="s">
        <v>491</v>
      </c>
      <c r="D172" s="180" t="s">
        <v>211</v>
      </c>
      <c r="E172" s="181" t="s">
        <v>1450</v>
      </c>
      <c r="F172" s="182" t="s">
        <v>1451</v>
      </c>
      <c r="G172" s="183" t="s">
        <v>1070</v>
      </c>
      <c r="H172" s="184">
        <v>1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216</v>
      </c>
      <c r="AT172" s="191" t="s">
        <v>211</v>
      </c>
      <c r="AU172" s="191" t="s">
        <v>84</v>
      </c>
      <c r="AY172" s="19" t="s">
        <v>208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216</v>
      </c>
      <c r="BM172" s="191" t="s">
        <v>649</v>
      </c>
    </row>
    <row r="173" spans="1:65" s="2" customFormat="1" ht="16.5" customHeight="1">
      <c r="A173" s="38"/>
      <c r="B173" s="179"/>
      <c r="C173" s="180" t="s">
        <v>650</v>
      </c>
      <c r="D173" s="180" t="s">
        <v>211</v>
      </c>
      <c r="E173" s="181" t="s">
        <v>1368</v>
      </c>
      <c r="F173" s="182" t="s">
        <v>1369</v>
      </c>
      <c r="G173" s="183" t="s">
        <v>1070</v>
      </c>
      <c r="H173" s="184">
        <v>1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216</v>
      </c>
      <c r="AT173" s="191" t="s">
        <v>211</v>
      </c>
      <c r="AU173" s="191" t="s">
        <v>84</v>
      </c>
      <c r="AY173" s="19" t="s">
        <v>208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216</v>
      </c>
      <c r="BM173" s="191" t="s">
        <v>651</v>
      </c>
    </row>
    <row r="174" spans="1:65" s="2" customFormat="1" ht="16.5" customHeight="1">
      <c r="A174" s="38"/>
      <c r="B174" s="179"/>
      <c r="C174" s="180" t="s">
        <v>495</v>
      </c>
      <c r="D174" s="180" t="s">
        <v>211</v>
      </c>
      <c r="E174" s="181" t="s">
        <v>1353</v>
      </c>
      <c r="F174" s="182" t="s">
        <v>1354</v>
      </c>
      <c r="G174" s="183" t="s">
        <v>1070</v>
      </c>
      <c r="H174" s="184">
        <v>1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216</v>
      </c>
      <c r="AT174" s="191" t="s">
        <v>211</v>
      </c>
      <c r="AU174" s="191" t="s">
        <v>84</v>
      </c>
      <c r="AY174" s="19" t="s">
        <v>208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216</v>
      </c>
      <c r="BM174" s="191" t="s">
        <v>652</v>
      </c>
    </row>
    <row r="175" spans="1:65" s="2" customFormat="1" ht="16.5" customHeight="1">
      <c r="A175" s="38"/>
      <c r="B175" s="179"/>
      <c r="C175" s="180" t="s">
        <v>654</v>
      </c>
      <c r="D175" s="180" t="s">
        <v>211</v>
      </c>
      <c r="E175" s="181" t="s">
        <v>1357</v>
      </c>
      <c r="F175" s="182" t="s">
        <v>1358</v>
      </c>
      <c r="G175" s="183" t="s">
        <v>1070</v>
      </c>
      <c r="H175" s="184">
        <v>3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216</v>
      </c>
      <c r="AT175" s="191" t="s">
        <v>211</v>
      </c>
      <c r="AU175" s="191" t="s">
        <v>84</v>
      </c>
      <c r="AY175" s="19" t="s">
        <v>208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216</v>
      </c>
      <c r="BM175" s="191" t="s">
        <v>655</v>
      </c>
    </row>
    <row r="176" spans="1:65" s="2" customFormat="1" ht="16.5" customHeight="1">
      <c r="A176" s="38"/>
      <c r="B176" s="179"/>
      <c r="C176" s="180" t="s">
        <v>500</v>
      </c>
      <c r="D176" s="180" t="s">
        <v>211</v>
      </c>
      <c r="E176" s="181" t="s">
        <v>1359</v>
      </c>
      <c r="F176" s="182" t="s">
        <v>1360</v>
      </c>
      <c r="G176" s="183" t="s">
        <v>1070</v>
      </c>
      <c r="H176" s="184">
        <v>17</v>
      </c>
      <c r="I176" s="185"/>
      <c r="J176" s="186">
        <f>ROUND(I176*H176,2)</f>
        <v>0</v>
      </c>
      <c r="K176" s="182" t="s">
        <v>1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216</v>
      </c>
      <c r="AT176" s="191" t="s">
        <v>211</v>
      </c>
      <c r="AU176" s="191" t="s">
        <v>84</v>
      </c>
      <c r="AY176" s="19" t="s">
        <v>208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216</v>
      </c>
      <c r="BM176" s="191" t="s">
        <v>660</v>
      </c>
    </row>
    <row r="177" spans="1:65" s="2" customFormat="1" ht="16.5" customHeight="1">
      <c r="A177" s="38"/>
      <c r="B177" s="179"/>
      <c r="C177" s="180" t="s">
        <v>661</v>
      </c>
      <c r="D177" s="180" t="s">
        <v>211</v>
      </c>
      <c r="E177" s="181" t="s">
        <v>1452</v>
      </c>
      <c r="F177" s="182" t="s">
        <v>1453</v>
      </c>
      <c r="G177" s="183" t="s">
        <v>1070</v>
      </c>
      <c r="H177" s="184">
        <v>1</v>
      </c>
      <c r="I177" s="185"/>
      <c r="J177" s="186">
        <f>ROUND(I177*H177,2)</f>
        <v>0</v>
      </c>
      <c r="K177" s="182" t="s">
        <v>1</v>
      </c>
      <c r="L177" s="39"/>
      <c r="M177" s="187" t="s">
        <v>1</v>
      </c>
      <c r="N177" s="188" t="s">
        <v>41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216</v>
      </c>
      <c r="AT177" s="191" t="s">
        <v>211</v>
      </c>
      <c r="AU177" s="191" t="s">
        <v>84</v>
      </c>
      <c r="AY177" s="19" t="s">
        <v>208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216</v>
      </c>
      <c r="BM177" s="191" t="s">
        <v>664</v>
      </c>
    </row>
    <row r="178" spans="1:65" s="2" customFormat="1" ht="16.5" customHeight="1">
      <c r="A178" s="38"/>
      <c r="B178" s="179"/>
      <c r="C178" s="180" t="s">
        <v>504</v>
      </c>
      <c r="D178" s="180" t="s">
        <v>211</v>
      </c>
      <c r="E178" s="181" t="s">
        <v>1454</v>
      </c>
      <c r="F178" s="182" t="s">
        <v>1455</v>
      </c>
      <c r="G178" s="183" t="s">
        <v>1070</v>
      </c>
      <c r="H178" s="184">
        <v>3</v>
      </c>
      <c r="I178" s="185"/>
      <c r="J178" s="186">
        <f>ROUND(I178*H178,2)</f>
        <v>0</v>
      </c>
      <c r="K178" s="182" t="s">
        <v>1</v>
      </c>
      <c r="L178" s="39"/>
      <c r="M178" s="187" t="s">
        <v>1</v>
      </c>
      <c r="N178" s="188" t="s">
        <v>41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216</v>
      </c>
      <c r="AT178" s="191" t="s">
        <v>211</v>
      </c>
      <c r="AU178" s="191" t="s">
        <v>84</v>
      </c>
      <c r="AY178" s="19" t="s">
        <v>208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84</v>
      </c>
      <c r="BK178" s="192">
        <f>ROUND(I178*H178,2)</f>
        <v>0</v>
      </c>
      <c r="BL178" s="19" t="s">
        <v>216</v>
      </c>
      <c r="BM178" s="191" t="s">
        <v>667</v>
      </c>
    </row>
    <row r="179" spans="1:65" s="2" customFormat="1" ht="16.5" customHeight="1">
      <c r="A179" s="38"/>
      <c r="B179" s="179"/>
      <c r="C179" s="180" t="s">
        <v>670</v>
      </c>
      <c r="D179" s="180" t="s">
        <v>211</v>
      </c>
      <c r="E179" s="181" t="s">
        <v>1456</v>
      </c>
      <c r="F179" s="182" t="s">
        <v>1457</v>
      </c>
      <c r="G179" s="183" t="s">
        <v>1070</v>
      </c>
      <c r="H179" s="184">
        <v>1</v>
      </c>
      <c r="I179" s="185"/>
      <c r="J179" s="186">
        <f>ROUND(I179*H179,2)</f>
        <v>0</v>
      </c>
      <c r="K179" s="182" t="s">
        <v>1</v>
      </c>
      <c r="L179" s="39"/>
      <c r="M179" s="187" t="s">
        <v>1</v>
      </c>
      <c r="N179" s="188" t="s">
        <v>41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216</v>
      </c>
      <c r="AT179" s="191" t="s">
        <v>211</v>
      </c>
      <c r="AU179" s="191" t="s">
        <v>84</v>
      </c>
      <c r="AY179" s="19" t="s">
        <v>208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84</v>
      </c>
      <c r="BK179" s="192">
        <f>ROUND(I179*H179,2)</f>
        <v>0</v>
      </c>
      <c r="BL179" s="19" t="s">
        <v>216</v>
      </c>
      <c r="BM179" s="191" t="s">
        <v>673</v>
      </c>
    </row>
    <row r="180" spans="1:65" s="2" customFormat="1" ht="16.5" customHeight="1">
      <c r="A180" s="38"/>
      <c r="B180" s="179"/>
      <c r="C180" s="180" t="s">
        <v>512</v>
      </c>
      <c r="D180" s="180" t="s">
        <v>211</v>
      </c>
      <c r="E180" s="181" t="s">
        <v>1458</v>
      </c>
      <c r="F180" s="182" t="s">
        <v>1459</v>
      </c>
      <c r="G180" s="183" t="s">
        <v>1070</v>
      </c>
      <c r="H180" s="184">
        <v>1</v>
      </c>
      <c r="I180" s="185"/>
      <c r="J180" s="186">
        <f>ROUND(I180*H180,2)</f>
        <v>0</v>
      </c>
      <c r="K180" s="182" t="s">
        <v>1</v>
      </c>
      <c r="L180" s="39"/>
      <c r="M180" s="187" t="s">
        <v>1</v>
      </c>
      <c r="N180" s="188" t="s">
        <v>41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216</v>
      </c>
      <c r="AT180" s="191" t="s">
        <v>211</v>
      </c>
      <c r="AU180" s="191" t="s">
        <v>84</v>
      </c>
      <c r="AY180" s="19" t="s">
        <v>208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84</v>
      </c>
      <c r="BK180" s="192">
        <f>ROUND(I180*H180,2)</f>
        <v>0</v>
      </c>
      <c r="BL180" s="19" t="s">
        <v>216</v>
      </c>
      <c r="BM180" s="191" t="s">
        <v>676</v>
      </c>
    </row>
    <row r="181" spans="1:65" s="2" customFormat="1" ht="16.5" customHeight="1">
      <c r="A181" s="38"/>
      <c r="B181" s="179"/>
      <c r="C181" s="180" t="s">
        <v>679</v>
      </c>
      <c r="D181" s="180" t="s">
        <v>211</v>
      </c>
      <c r="E181" s="181" t="s">
        <v>1384</v>
      </c>
      <c r="F181" s="182" t="s">
        <v>1385</v>
      </c>
      <c r="G181" s="183" t="s">
        <v>1070</v>
      </c>
      <c r="H181" s="184">
        <v>1</v>
      </c>
      <c r="I181" s="185"/>
      <c r="J181" s="186">
        <f>ROUND(I181*H181,2)</f>
        <v>0</v>
      </c>
      <c r="K181" s="182" t="s">
        <v>1</v>
      </c>
      <c r="L181" s="39"/>
      <c r="M181" s="187" t="s">
        <v>1</v>
      </c>
      <c r="N181" s="188" t="s">
        <v>41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216</v>
      </c>
      <c r="AT181" s="191" t="s">
        <v>211</v>
      </c>
      <c r="AU181" s="191" t="s">
        <v>84</v>
      </c>
      <c r="AY181" s="19" t="s">
        <v>208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84</v>
      </c>
      <c r="BK181" s="192">
        <f>ROUND(I181*H181,2)</f>
        <v>0</v>
      </c>
      <c r="BL181" s="19" t="s">
        <v>216</v>
      </c>
      <c r="BM181" s="191" t="s">
        <v>682</v>
      </c>
    </row>
    <row r="182" spans="1:65" s="2" customFormat="1" ht="21.75" customHeight="1">
      <c r="A182" s="38"/>
      <c r="B182" s="179"/>
      <c r="C182" s="180" t="s">
        <v>534</v>
      </c>
      <c r="D182" s="180" t="s">
        <v>211</v>
      </c>
      <c r="E182" s="181" t="s">
        <v>1386</v>
      </c>
      <c r="F182" s="182" t="s">
        <v>1331</v>
      </c>
      <c r="G182" s="183" t="s">
        <v>1332</v>
      </c>
      <c r="H182" s="184">
        <v>1</v>
      </c>
      <c r="I182" s="185"/>
      <c r="J182" s="186">
        <f>ROUND(I182*H182,2)</f>
        <v>0</v>
      </c>
      <c r="K182" s="182" t="s">
        <v>1</v>
      </c>
      <c r="L182" s="39"/>
      <c r="M182" s="187" t="s">
        <v>1</v>
      </c>
      <c r="N182" s="188" t="s">
        <v>41</v>
      </c>
      <c r="O182" s="77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216</v>
      </c>
      <c r="AT182" s="191" t="s">
        <v>211</v>
      </c>
      <c r="AU182" s="191" t="s">
        <v>84</v>
      </c>
      <c r="AY182" s="19" t="s">
        <v>208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84</v>
      </c>
      <c r="BK182" s="192">
        <f>ROUND(I182*H182,2)</f>
        <v>0</v>
      </c>
      <c r="BL182" s="19" t="s">
        <v>216</v>
      </c>
      <c r="BM182" s="191" t="s">
        <v>691</v>
      </c>
    </row>
    <row r="183" spans="1:65" s="2" customFormat="1" ht="16.5" customHeight="1">
      <c r="A183" s="38"/>
      <c r="B183" s="179"/>
      <c r="C183" s="180" t="s">
        <v>694</v>
      </c>
      <c r="D183" s="180" t="s">
        <v>211</v>
      </c>
      <c r="E183" s="181" t="s">
        <v>1333</v>
      </c>
      <c r="F183" s="182" t="s">
        <v>1334</v>
      </c>
      <c r="G183" s="183" t="s">
        <v>1332</v>
      </c>
      <c r="H183" s="184">
        <v>1</v>
      </c>
      <c r="I183" s="185"/>
      <c r="J183" s="186">
        <f>ROUND(I183*H183,2)</f>
        <v>0</v>
      </c>
      <c r="K183" s="182" t="s">
        <v>1</v>
      </c>
      <c r="L183" s="39"/>
      <c r="M183" s="242" t="s">
        <v>1</v>
      </c>
      <c r="N183" s="243" t="s">
        <v>41</v>
      </c>
      <c r="O183" s="244"/>
      <c r="P183" s="245">
        <f>O183*H183</f>
        <v>0</v>
      </c>
      <c r="Q183" s="245">
        <v>0</v>
      </c>
      <c r="R183" s="245">
        <f>Q183*H183</f>
        <v>0</v>
      </c>
      <c r="S183" s="245">
        <v>0</v>
      </c>
      <c r="T183" s="24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216</v>
      </c>
      <c r="AT183" s="191" t="s">
        <v>211</v>
      </c>
      <c r="AU183" s="191" t="s">
        <v>84</v>
      </c>
      <c r="AY183" s="19" t="s">
        <v>208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84</v>
      </c>
      <c r="BK183" s="192">
        <f>ROUND(I183*H183,2)</f>
        <v>0</v>
      </c>
      <c r="BL183" s="19" t="s">
        <v>216</v>
      </c>
      <c r="BM183" s="191" t="s">
        <v>697</v>
      </c>
    </row>
    <row r="184" spans="1:31" s="2" customFormat="1" ht="6.95" customHeight="1">
      <c r="A184" s="38"/>
      <c r="B184" s="60"/>
      <c r="C184" s="61"/>
      <c r="D184" s="61"/>
      <c r="E184" s="61"/>
      <c r="F184" s="61"/>
      <c r="G184" s="61"/>
      <c r="H184" s="61"/>
      <c r="I184" s="61"/>
      <c r="J184" s="61"/>
      <c r="K184" s="61"/>
      <c r="L184" s="39"/>
      <c r="M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</row>
  </sheetData>
  <autoFilter ref="C122:K18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1018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1460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">
        <v>1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26</v>
      </c>
      <c r="F17" s="38"/>
      <c r="G17" s="38"/>
      <c r="H17" s="38"/>
      <c r="I17" s="32" t="s">
        <v>27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">
        <v>1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31</v>
      </c>
      <c r="F23" s="38"/>
      <c r="G23" s="38"/>
      <c r="H23" s="38"/>
      <c r="I23" s="32" t="s">
        <v>27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ROUND((SUM(BE123:BE135)),2)</f>
        <v>0</v>
      </c>
      <c r="G35" s="38"/>
      <c r="H35" s="38"/>
      <c r="I35" s="136">
        <v>0.21</v>
      </c>
      <c r="J35" s="135">
        <f>ROUND(((SUM(BE123:BE135))*I35),2)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ROUND((SUM(BF123:BF135)),2)</f>
        <v>0</v>
      </c>
      <c r="G36" s="38"/>
      <c r="H36" s="38"/>
      <c r="I36" s="136">
        <v>0.15</v>
      </c>
      <c r="J36" s="135">
        <f>ROUND(((SUM(BF123:BF135))*I36),2)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ROUND((SUM(BG123:BG135)),2)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ROUND((SUM(BH123:BH135)),2)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ROUND((SUM(BI123:BI135)),2)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1018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03.8 - Rozváděč RH-K montáže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1403</v>
      </c>
      <c r="E99" s="150"/>
      <c r="F99" s="150"/>
      <c r="G99" s="150"/>
      <c r="H99" s="150"/>
      <c r="I99" s="150"/>
      <c r="J99" s="151">
        <f>J124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48"/>
      <c r="C100" s="9"/>
      <c r="D100" s="149" t="s">
        <v>1404</v>
      </c>
      <c r="E100" s="150"/>
      <c r="F100" s="150"/>
      <c r="G100" s="150"/>
      <c r="H100" s="150"/>
      <c r="I100" s="150"/>
      <c r="J100" s="151">
        <f>J128</f>
        <v>0</v>
      </c>
      <c r="K100" s="9"/>
      <c r="L100" s="14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48"/>
      <c r="C101" s="9"/>
      <c r="D101" s="149" t="s">
        <v>1405</v>
      </c>
      <c r="E101" s="150"/>
      <c r="F101" s="150"/>
      <c r="G101" s="150"/>
      <c r="H101" s="150"/>
      <c r="I101" s="150"/>
      <c r="J101" s="151">
        <f>J132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193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29" t="str">
        <f>E7</f>
        <v>Modernizace stravovacího provozu oblastní nemocnice Trutnov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2"/>
      <c r="C112" s="32" t="s">
        <v>173</v>
      </c>
      <c r="L112" s="22"/>
    </row>
    <row r="113" spans="1:31" s="2" customFormat="1" ht="16.5" customHeight="1">
      <c r="A113" s="38"/>
      <c r="B113" s="39"/>
      <c r="C113" s="38"/>
      <c r="D113" s="38"/>
      <c r="E113" s="129" t="s">
        <v>1018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1019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>03.8 - Rozváděč RH-K montáže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F14</f>
        <v xml:space="preserve"> </v>
      </c>
      <c r="G117" s="38"/>
      <c r="H117" s="38"/>
      <c r="I117" s="32" t="s">
        <v>22</v>
      </c>
      <c r="J117" s="69" t="str">
        <f>IF(J14="","",J14)</f>
        <v>30. 5. 2022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38"/>
      <c r="E119" s="38"/>
      <c r="F119" s="27" t="str">
        <f>E17</f>
        <v>Královéhradecký kraj, Pivovarské nám. 1245/2, HK</v>
      </c>
      <c r="G119" s="38"/>
      <c r="H119" s="38"/>
      <c r="I119" s="32" t="s">
        <v>30</v>
      </c>
      <c r="J119" s="36" t="str">
        <f>E23</f>
        <v>ARAGON ELL, Heřmanice 126, Nová Paka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IF(E20="","",E20)</f>
        <v>Vyplň údaj</v>
      </c>
      <c r="G120" s="38"/>
      <c r="H120" s="38"/>
      <c r="I120" s="32" t="s">
        <v>33</v>
      </c>
      <c r="J120" s="36" t="str">
        <f>E26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194</v>
      </c>
      <c r="D122" s="159" t="s">
        <v>61</v>
      </c>
      <c r="E122" s="159" t="s">
        <v>57</v>
      </c>
      <c r="F122" s="159" t="s">
        <v>58</v>
      </c>
      <c r="G122" s="159" t="s">
        <v>195</v>
      </c>
      <c r="H122" s="159" t="s">
        <v>196</v>
      </c>
      <c r="I122" s="159" t="s">
        <v>197</v>
      </c>
      <c r="J122" s="159" t="s">
        <v>177</v>
      </c>
      <c r="K122" s="160" t="s">
        <v>198</v>
      </c>
      <c r="L122" s="161"/>
      <c r="M122" s="86" t="s">
        <v>1</v>
      </c>
      <c r="N122" s="87" t="s">
        <v>40</v>
      </c>
      <c r="O122" s="87" t="s">
        <v>199</v>
      </c>
      <c r="P122" s="87" t="s">
        <v>200</v>
      </c>
      <c r="Q122" s="87" t="s">
        <v>201</v>
      </c>
      <c r="R122" s="87" t="s">
        <v>202</v>
      </c>
      <c r="S122" s="87" t="s">
        <v>203</v>
      </c>
      <c r="T122" s="88" t="s">
        <v>204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205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P124+P128+P132</f>
        <v>0</v>
      </c>
      <c r="Q123" s="90"/>
      <c r="R123" s="163">
        <f>R124+R128+R132</f>
        <v>0</v>
      </c>
      <c r="S123" s="90"/>
      <c r="T123" s="164">
        <f>T124+T128+T132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179</v>
      </c>
      <c r="BK123" s="165">
        <f>BK124+BK128+BK132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1022</v>
      </c>
      <c r="F124" s="168" t="s">
        <v>1406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SUM(P125:P127)</f>
        <v>0</v>
      </c>
      <c r="Q124" s="172"/>
      <c r="R124" s="173">
        <f>SUM(R125:R127)</f>
        <v>0</v>
      </c>
      <c r="S124" s="172"/>
      <c r="T124" s="174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76</v>
      </c>
      <c r="AY124" s="167" t="s">
        <v>208</v>
      </c>
      <c r="BK124" s="176">
        <f>SUM(BK125:BK127)</f>
        <v>0</v>
      </c>
    </row>
    <row r="125" spans="1:65" s="2" customFormat="1" ht="16.5" customHeight="1">
      <c r="A125" s="38"/>
      <c r="B125" s="179"/>
      <c r="C125" s="180" t="s">
        <v>84</v>
      </c>
      <c r="D125" s="180" t="s">
        <v>211</v>
      </c>
      <c r="E125" s="181" t="s">
        <v>1388</v>
      </c>
      <c r="F125" s="182" t="s">
        <v>1389</v>
      </c>
      <c r="G125" s="183" t="s">
        <v>1070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86</v>
      </c>
    </row>
    <row r="126" spans="1:65" s="2" customFormat="1" ht="24.15" customHeight="1">
      <c r="A126" s="38"/>
      <c r="B126" s="179"/>
      <c r="C126" s="180" t="s">
        <v>86</v>
      </c>
      <c r="D126" s="180" t="s">
        <v>211</v>
      </c>
      <c r="E126" s="181" t="s">
        <v>1461</v>
      </c>
      <c r="F126" s="182" t="s">
        <v>1391</v>
      </c>
      <c r="G126" s="183" t="s">
        <v>1070</v>
      </c>
      <c r="H126" s="184">
        <v>1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216</v>
      </c>
    </row>
    <row r="127" spans="1:65" s="2" customFormat="1" ht="16.5" customHeight="1">
      <c r="A127" s="38"/>
      <c r="B127" s="179"/>
      <c r="C127" s="180" t="s">
        <v>226</v>
      </c>
      <c r="D127" s="180" t="s">
        <v>211</v>
      </c>
      <c r="E127" s="181" t="s">
        <v>1462</v>
      </c>
      <c r="F127" s="182" t="s">
        <v>1334</v>
      </c>
      <c r="G127" s="183" t="s">
        <v>1332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84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209</v>
      </c>
    </row>
    <row r="128" spans="1:63" s="12" customFormat="1" ht="25.9" customHeight="1">
      <c r="A128" s="12"/>
      <c r="B128" s="166"/>
      <c r="C128" s="12"/>
      <c r="D128" s="167" t="s">
        <v>75</v>
      </c>
      <c r="E128" s="168" t="s">
        <v>1335</v>
      </c>
      <c r="F128" s="168" t="s">
        <v>1435</v>
      </c>
      <c r="G128" s="12"/>
      <c r="H128" s="12"/>
      <c r="I128" s="169"/>
      <c r="J128" s="170">
        <f>BK128</f>
        <v>0</v>
      </c>
      <c r="K128" s="12"/>
      <c r="L128" s="166"/>
      <c r="M128" s="171"/>
      <c r="N128" s="172"/>
      <c r="O128" s="172"/>
      <c r="P128" s="173">
        <f>SUM(P129:P131)</f>
        <v>0</v>
      </c>
      <c r="Q128" s="172"/>
      <c r="R128" s="173">
        <f>SUM(R129:R131)</f>
        <v>0</v>
      </c>
      <c r="S128" s="172"/>
      <c r="T128" s="174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7" t="s">
        <v>84</v>
      </c>
      <c r="AT128" s="175" t="s">
        <v>75</v>
      </c>
      <c r="AU128" s="175" t="s">
        <v>76</v>
      </c>
      <c r="AY128" s="167" t="s">
        <v>208</v>
      </c>
      <c r="BK128" s="176">
        <f>SUM(BK129:BK131)</f>
        <v>0</v>
      </c>
    </row>
    <row r="129" spans="1:65" s="2" customFormat="1" ht="16.5" customHeight="1">
      <c r="A129" s="38"/>
      <c r="B129" s="179"/>
      <c r="C129" s="180" t="s">
        <v>216</v>
      </c>
      <c r="D129" s="180" t="s">
        <v>211</v>
      </c>
      <c r="E129" s="181" t="s">
        <v>1393</v>
      </c>
      <c r="F129" s="182" t="s">
        <v>1389</v>
      </c>
      <c r="G129" s="183" t="s">
        <v>1070</v>
      </c>
      <c r="H129" s="184">
        <v>1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216</v>
      </c>
      <c r="AT129" s="191" t="s">
        <v>211</v>
      </c>
      <c r="AU129" s="191" t="s">
        <v>84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216</v>
      </c>
      <c r="BM129" s="191" t="s">
        <v>246</v>
      </c>
    </row>
    <row r="130" spans="1:65" s="2" customFormat="1" ht="24.15" customHeight="1">
      <c r="A130" s="38"/>
      <c r="B130" s="179"/>
      <c r="C130" s="180" t="s">
        <v>250</v>
      </c>
      <c r="D130" s="180" t="s">
        <v>211</v>
      </c>
      <c r="E130" s="181" t="s">
        <v>1463</v>
      </c>
      <c r="F130" s="182" t="s">
        <v>1395</v>
      </c>
      <c r="G130" s="183" t="s">
        <v>1070</v>
      </c>
      <c r="H130" s="184">
        <v>1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216</v>
      </c>
      <c r="AT130" s="191" t="s">
        <v>211</v>
      </c>
      <c r="AU130" s="191" t="s">
        <v>84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216</v>
      </c>
      <c r="BM130" s="191" t="s">
        <v>253</v>
      </c>
    </row>
    <row r="131" spans="1:65" s="2" customFormat="1" ht="16.5" customHeight="1">
      <c r="A131" s="38"/>
      <c r="B131" s="179"/>
      <c r="C131" s="180" t="s">
        <v>209</v>
      </c>
      <c r="D131" s="180" t="s">
        <v>211</v>
      </c>
      <c r="E131" s="181" t="s">
        <v>1464</v>
      </c>
      <c r="F131" s="182" t="s">
        <v>1334</v>
      </c>
      <c r="G131" s="183" t="s">
        <v>1332</v>
      </c>
      <c r="H131" s="184">
        <v>1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216</v>
      </c>
      <c r="AT131" s="191" t="s">
        <v>211</v>
      </c>
      <c r="AU131" s="191" t="s">
        <v>84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216</v>
      </c>
      <c r="BM131" s="191" t="s">
        <v>262</v>
      </c>
    </row>
    <row r="132" spans="1:63" s="12" customFormat="1" ht="25.9" customHeight="1">
      <c r="A132" s="12"/>
      <c r="B132" s="166"/>
      <c r="C132" s="12"/>
      <c r="D132" s="167" t="s">
        <v>75</v>
      </c>
      <c r="E132" s="168" t="s">
        <v>1362</v>
      </c>
      <c r="F132" s="168" t="s">
        <v>1442</v>
      </c>
      <c r="G132" s="12"/>
      <c r="H132" s="12"/>
      <c r="I132" s="169"/>
      <c r="J132" s="170">
        <f>BK132</f>
        <v>0</v>
      </c>
      <c r="K132" s="12"/>
      <c r="L132" s="166"/>
      <c r="M132" s="171"/>
      <c r="N132" s="172"/>
      <c r="O132" s="172"/>
      <c r="P132" s="173">
        <f>SUM(P133:P135)</f>
        <v>0</v>
      </c>
      <c r="Q132" s="172"/>
      <c r="R132" s="173">
        <f>SUM(R133:R135)</f>
        <v>0</v>
      </c>
      <c r="S132" s="172"/>
      <c r="T132" s="174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7" t="s">
        <v>84</v>
      </c>
      <c r="AT132" s="175" t="s">
        <v>75</v>
      </c>
      <c r="AU132" s="175" t="s">
        <v>76</v>
      </c>
      <c r="AY132" s="167" t="s">
        <v>208</v>
      </c>
      <c r="BK132" s="176">
        <f>SUM(BK133:BK135)</f>
        <v>0</v>
      </c>
    </row>
    <row r="133" spans="1:65" s="2" customFormat="1" ht="21.75" customHeight="1">
      <c r="A133" s="38"/>
      <c r="B133" s="179"/>
      <c r="C133" s="180" t="s">
        <v>268</v>
      </c>
      <c r="D133" s="180" t="s">
        <v>211</v>
      </c>
      <c r="E133" s="181" t="s">
        <v>1465</v>
      </c>
      <c r="F133" s="182" t="s">
        <v>1466</v>
      </c>
      <c r="G133" s="183" t="s">
        <v>1070</v>
      </c>
      <c r="H133" s="184">
        <v>1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216</v>
      </c>
      <c r="AT133" s="191" t="s">
        <v>211</v>
      </c>
      <c r="AU133" s="191" t="s">
        <v>84</v>
      </c>
      <c r="AY133" s="19" t="s">
        <v>208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216</v>
      </c>
      <c r="BM133" s="191" t="s">
        <v>271</v>
      </c>
    </row>
    <row r="134" spans="1:65" s="2" customFormat="1" ht="24.15" customHeight="1">
      <c r="A134" s="38"/>
      <c r="B134" s="179"/>
      <c r="C134" s="180" t="s">
        <v>246</v>
      </c>
      <c r="D134" s="180" t="s">
        <v>211</v>
      </c>
      <c r="E134" s="181" t="s">
        <v>1467</v>
      </c>
      <c r="F134" s="182" t="s">
        <v>1400</v>
      </c>
      <c r="G134" s="183" t="s">
        <v>1070</v>
      </c>
      <c r="H134" s="184">
        <v>1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216</v>
      </c>
      <c r="AT134" s="191" t="s">
        <v>211</v>
      </c>
      <c r="AU134" s="191" t="s">
        <v>84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216</v>
      </c>
      <c r="BM134" s="191" t="s">
        <v>276</v>
      </c>
    </row>
    <row r="135" spans="1:65" s="2" customFormat="1" ht="16.5" customHeight="1">
      <c r="A135" s="38"/>
      <c r="B135" s="179"/>
      <c r="C135" s="180" t="s">
        <v>224</v>
      </c>
      <c r="D135" s="180" t="s">
        <v>211</v>
      </c>
      <c r="E135" s="181" t="s">
        <v>1468</v>
      </c>
      <c r="F135" s="182" t="s">
        <v>1334</v>
      </c>
      <c r="G135" s="183" t="s">
        <v>1332</v>
      </c>
      <c r="H135" s="184">
        <v>1</v>
      </c>
      <c r="I135" s="185"/>
      <c r="J135" s="186">
        <f>ROUND(I135*H135,2)</f>
        <v>0</v>
      </c>
      <c r="K135" s="182" t="s">
        <v>1</v>
      </c>
      <c r="L135" s="39"/>
      <c r="M135" s="242" t="s">
        <v>1</v>
      </c>
      <c r="N135" s="243" t="s">
        <v>41</v>
      </c>
      <c r="O135" s="244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216</v>
      </c>
      <c r="AT135" s="191" t="s">
        <v>211</v>
      </c>
      <c r="AU135" s="191" t="s">
        <v>84</v>
      </c>
      <c r="AY135" s="19" t="s">
        <v>208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216</v>
      </c>
      <c r="BM135" s="191" t="s">
        <v>281</v>
      </c>
    </row>
    <row r="136" spans="1:31" s="2" customFormat="1" ht="6.95" customHeight="1">
      <c r="A136" s="38"/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39"/>
      <c r="M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</sheetData>
  <autoFilter ref="C122:K13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120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1018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1469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">
        <v>1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26</v>
      </c>
      <c r="F17" s="38"/>
      <c r="G17" s="38"/>
      <c r="H17" s="38"/>
      <c r="I17" s="32" t="s">
        <v>27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">
        <v>1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31</v>
      </c>
      <c r="F23" s="38"/>
      <c r="G23" s="38"/>
      <c r="H23" s="38"/>
      <c r="I23" s="32" t="s">
        <v>27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ROUND((SUM(BE121:BE130)),2)</f>
        <v>0</v>
      </c>
      <c r="G35" s="38"/>
      <c r="H35" s="38"/>
      <c r="I35" s="136">
        <v>0.21</v>
      </c>
      <c r="J35" s="135">
        <f>ROUND(((SUM(BE121:BE130))*I35),2)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ROUND((SUM(BF121:BF130)),2)</f>
        <v>0</v>
      </c>
      <c r="G36" s="38"/>
      <c r="H36" s="38"/>
      <c r="I36" s="136">
        <v>0.15</v>
      </c>
      <c r="J36" s="135">
        <f>ROUND(((SUM(BF121:BF130))*I36),2)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ROUND((SUM(BG121:BG130)),2)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ROUND((SUM(BH121:BH130)),2)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ROUND((SUM(BI121:BI130)),2)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1018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03.9 - Rozváděč RACK materiál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1470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193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173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1018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1019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03.9 - Rozváděč RACK materiál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194</v>
      </c>
      <c r="D120" s="159" t="s">
        <v>61</v>
      </c>
      <c r="E120" s="159" t="s">
        <v>57</v>
      </c>
      <c r="F120" s="159" t="s">
        <v>58</v>
      </c>
      <c r="G120" s="159" t="s">
        <v>195</v>
      </c>
      <c r="H120" s="159" t="s">
        <v>196</v>
      </c>
      <c r="I120" s="159" t="s">
        <v>197</v>
      </c>
      <c r="J120" s="159" t="s">
        <v>177</v>
      </c>
      <c r="K120" s="160" t="s">
        <v>198</v>
      </c>
      <c r="L120" s="161"/>
      <c r="M120" s="86" t="s">
        <v>1</v>
      </c>
      <c r="N120" s="87" t="s">
        <v>40</v>
      </c>
      <c r="O120" s="87" t="s">
        <v>199</v>
      </c>
      <c r="P120" s="87" t="s">
        <v>200</v>
      </c>
      <c r="Q120" s="87" t="s">
        <v>201</v>
      </c>
      <c r="R120" s="87" t="s">
        <v>202</v>
      </c>
      <c r="S120" s="87" t="s">
        <v>203</v>
      </c>
      <c r="T120" s="88" t="s">
        <v>204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205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179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1022</v>
      </c>
      <c r="F122" s="168" t="s">
        <v>1471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SUM(P123:P130)</f>
        <v>0</v>
      </c>
      <c r="Q122" s="172"/>
      <c r="R122" s="173">
        <f>SUM(R123:R130)</f>
        <v>0</v>
      </c>
      <c r="S122" s="172"/>
      <c r="T122" s="174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208</v>
      </c>
      <c r="BK122" s="176">
        <f>SUM(BK123:BK130)</f>
        <v>0</v>
      </c>
    </row>
    <row r="123" spans="1:65" s="2" customFormat="1" ht="21.75" customHeight="1">
      <c r="A123" s="38"/>
      <c r="B123" s="179"/>
      <c r="C123" s="180" t="s">
        <v>84</v>
      </c>
      <c r="D123" s="180" t="s">
        <v>211</v>
      </c>
      <c r="E123" s="181" t="s">
        <v>1472</v>
      </c>
      <c r="F123" s="182" t="s">
        <v>1473</v>
      </c>
      <c r="G123" s="183" t="s">
        <v>1070</v>
      </c>
      <c r="H123" s="184">
        <v>1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216</v>
      </c>
      <c r="AT123" s="191" t="s">
        <v>211</v>
      </c>
      <c r="AU123" s="191" t="s">
        <v>84</v>
      </c>
      <c r="AY123" s="19" t="s">
        <v>208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216</v>
      </c>
      <c r="BM123" s="191" t="s">
        <v>86</v>
      </c>
    </row>
    <row r="124" spans="1:65" s="2" customFormat="1" ht="16.5" customHeight="1">
      <c r="A124" s="38"/>
      <c r="B124" s="179"/>
      <c r="C124" s="180" t="s">
        <v>86</v>
      </c>
      <c r="D124" s="180" t="s">
        <v>211</v>
      </c>
      <c r="E124" s="181" t="s">
        <v>1474</v>
      </c>
      <c r="F124" s="182" t="s">
        <v>1475</v>
      </c>
      <c r="G124" s="183" t="s">
        <v>1070</v>
      </c>
      <c r="H124" s="184">
        <v>1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216</v>
      </c>
      <c r="AT124" s="191" t="s">
        <v>211</v>
      </c>
      <c r="AU124" s="191" t="s">
        <v>84</v>
      </c>
      <c r="AY124" s="19" t="s">
        <v>208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216</v>
      </c>
      <c r="BM124" s="191" t="s">
        <v>216</v>
      </c>
    </row>
    <row r="125" spans="1:65" s="2" customFormat="1" ht="16.5" customHeight="1">
      <c r="A125" s="38"/>
      <c r="B125" s="179"/>
      <c r="C125" s="180" t="s">
        <v>226</v>
      </c>
      <c r="D125" s="180" t="s">
        <v>211</v>
      </c>
      <c r="E125" s="181" t="s">
        <v>1476</v>
      </c>
      <c r="F125" s="182" t="s">
        <v>1477</v>
      </c>
      <c r="G125" s="183" t="s">
        <v>1070</v>
      </c>
      <c r="H125" s="184">
        <v>2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209</v>
      </c>
    </row>
    <row r="126" spans="1:65" s="2" customFormat="1" ht="16.5" customHeight="1">
      <c r="A126" s="38"/>
      <c r="B126" s="179"/>
      <c r="C126" s="180" t="s">
        <v>216</v>
      </c>
      <c r="D126" s="180" t="s">
        <v>211</v>
      </c>
      <c r="E126" s="181" t="s">
        <v>1478</v>
      </c>
      <c r="F126" s="182" t="s">
        <v>1479</v>
      </c>
      <c r="G126" s="183" t="s">
        <v>1070</v>
      </c>
      <c r="H126" s="184">
        <v>3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246</v>
      </c>
    </row>
    <row r="127" spans="1:65" s="2" customFormat="1" ht="21.75" customHeight="1">
      <c r="A127" s="38"/>
      <c r="B127" s="179"/>
      <c r="C127" s="180" t="s">
        <v>250</v>
      </c>
      <c r="D127" s="180" t="s">
        <v>211</v>
      </c>
      <c r="E127" s="181" t="s">
        <v>1480</v>
      </c>
      <c r="F127" s="182" t="s">
        <v>1481</v>
      </c>
      <c r="G127" s="183" t="s">
        <v>1070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84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253</v>
      </c>
    </row>
    <row r="128" spans="1:65" s="2" customFormat="1" ht="21.75" customHeight="1">
      <c r="A128" s="38"/>
      <c r="B128" s="179"/>
      <c r="C128" s="180" t="s">
        <v>209</v>
      </c>
      <c r="D128" s="180" t="s">
        <v>211</v>
      </c>
      <c r="E128" s="181" t="s">
        <v>1482</v>
      </c>
      <c r="F128" s="182" t="s">
        <v>1483</v>
      </c>
      <c r="G128" s="183" t="s">
        <v>1070</v>
      </c>
      <c r="H128" s="184">
        <v>48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216</v>
      </c>
      <c r="AT128" s="191" t="s">
        <v>211</v>
      </c>
      <c r="AU128" s="191" t="s">
        <v>84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216</v>
      </c>
      <c r="BM128" s="191" t="s">
        <v>262</v>
      </c>
    </row>
    <row r="129" spans="1:65" s="2" customFormat="1" ht="21.75" customHeight="1">
      <c r="A129" s="38"/>
      <c r="B129" s="179"/>
      <c r="C129" s="180" t="s">
        <v>268</v>
      </c>
      <c r="D129" s="180" t="s">
        <v>211</v>
      </c>
      <c r="E129" s="181" t="s">
        <v>1484</v>
      </c>
      <c r="F129" s="182" t="s">
        <v>1485</v>
      </c>
      <c r="G129" s="183" t="s">
        <v>1070</v>
      </c>
      <c r="H129" s="184">
        <v>2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216</v>
      </c>
      <c r="AT129" s="191" t="s">
        <v>211</v>
      </c>
      <c r="AU129" s="191" t="s">
        <v>84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216</v>
      </c>
      <c r="BM129" s="191" t="s">
        <v>271</v>
      </c>
    </row>
    <row r="130" spans="1:65" s="2" customFormat="1" ht="21.75" customHeight="1">
      <c r="A130" s="38"/>
      <c r="B130" s="179"/>
      <c r="C130" s="180" t="s">
        <v>246</v>
      </c>
      <c r="D130" s="180" t="s">
        <v>211</v>
      </c>
      <c r="E130" s="181" t="s">
        <v>1486</v>
      </c>
      <c r="F130" s="182" t="s">
        <v>1487</v>
      </c>
      <c r="G130" s="183" t="s">
        <v>1070</v>
      </c>
      <c r="H130" s="184">
        <v>2</v>
      </c>
      <c r="I130" s="185"/>
      <c r="J130" s="186">
        <f>ROUND(I130*H130,2)</f>
        <v>0</v>
      </c>
      <c r="K130" s="182" t="s">
        <v>1</v>
      </c>
      <c r="L130" s="39"/>
      <c r="M130" s="242" t="s">
        <v>1</v>
      </c>
      <c r="N130" s="243" t="s">
        <v>41</v>
      </c>
      <c r="O130" s="244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216</v>
      </c>
      <c r="AT130" s="191" t="s">
        <v>211</v>
      </c>
      <c r="AU130" s="191" t="s">
        <v>84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216</v>
      </c>
      <c r="BM130" s="191" t="s">
        <v>276</v>
      </c>
    </row>
    <row r="131" spans="1:31" s="2" customFormat="1" ht="6.95" customHeight="1">
      <c r="A131" s="38"/>
      <c r="B131" s="60"/>
      <c r="C131" s="61"/>
      <c r="D131" s="61"/>
      <c r="E131" s="61"/>
      <c r="F131" s="61"/>
      <c r="G131" s="61"/>
      <c r="H131" s="61"/>
      <c r="I131" s="61"/>
      <c r="J131" s="61"/>
      <c r="K131" s="61"/>
      <c r="L131" s="39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autoFilter ref="C120:K1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1018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1488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">
        <v>1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26</v>
      </c>
      <c r="F17" s="38"/>
      <c r="G17" s="38"/>
      <c r="H17" s="38"/>
      <c r="I17" s="32" t="s">
        <v>27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">
        <v>1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31</v>
      </c>
      <c r="F23" s="38"/>
      <c r="G23" s="38"/>
      <c r="H23" s="38"/>
      <c r="I23" s="32" t="s">
        <v>27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ROUND((SUM(BE121:BE126)),2)</f>
        <v>0</v>
      </c>
      <c r="G35" s="38"/>
      <c r="H35" s="38"/>
      <c r="I35" s="136">
        <v>0.21</v>
      </c>
      <c r="J35" s="135">
        <f>ROUND(((SUM(BE121:BE126))*I35),2)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ROUND((SUM(BF121:BF126)),2)</f>
        <v>0</v>
      </c>
      <c r="G36" s="38"/>
      <c r="H36" s="38"/>
      <c r="I36" s="136">
        <v>0.15</v>
      </c>
      <c r="J36" s="135">
        <f>ROUND(((SUM(BF121:BF126))*I36),2)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ROUND((SUM(BG121:BG126)),2)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ROUND((SUM(BH121:BH126)),2)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ROUND((SUM(BI121:BI126)),2)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1018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03.10 - Rozváděč RACK montáže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1470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193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173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1018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1019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03.10 - Rozváděč RACK montáže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194</v>
      </c>
      <c r="D120" s="159" t="s">
        <v>61</v>
      </c>
      <c r="E120" s="159" t="s">
        <v>57</v>
      </c>
      <c r="F120" s="159" t="s">
        <v>58</v>
      </c>
      <c r="G120" s="159" t="s">
        <v>195</v>
      </c>
      <c r="H120" s="159" t="s">
        <v>196</v>
      </c>
      <c r="I120" s="159" t="s">
        <v>197</v>
      </c>
      <c r="J120" s="159" t="s">
        <v>177</v>
      </c>
      <c r="K120" s="160" t="s">
        <v>198</v>
      </c>
      <c r="L120" s="161"/>
      <c r="M120" s="86" t="s">
        <v>1</v>
      </c>
      <c r="N120" s="87" t="s">
        <v>40</v>
      </c>
      <c r="O120" s="87" t="s">
        <v>199</v>
      </c>
      <c r="P120" s="87" t="s">
        <v>200</v>
      </c>
      <c r="Q120" s="87" t="s">
        <v>201</v>
      </c>
      <c r="R120" s="87" t="s">
        <v>202</v>
      </c>
      <c r="S120" s="87" t="s">
        <v>203</v>
      </c>
      <c r="T120" s="88" t="s">
        <v>204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205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179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1022</v>
      </c>
      <c r="F122" s="168" t="s">
        <v>1471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SUM(P123:P126)</f>
        <v>0</v>
      </c>
      <c r="Q122" s="172"/>
      <c r="R122" s="173">
        <f>SUM(R123:R126)</f>
        <v>0</v>
      </c>
      <c r="S122" s="172"/>
      <c r="T122" s="174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208</v>
      </c>
      <c r="BK122" s="176">
        <f>SUM(BK123:BK126)</f>
        <v>0</v>
      </c>
    </row>
    <row r="123" spans="1:65" s="2" customFormat="1" ht="16.5" customHeight="1">
      <c r="A123" s="38"/>
      <c r="B123" s="179"/>
      <c r="C123" s="180" t="s">
        <v>84</v>
      </c>
      <c r="D123" s="180" t="s">
        <v>211</v>
      </c>
      <c r="E123" s="181" t="s">
        <v>1489</v>
      </c>
      <c r="F123" s="182" t="s">
        <v>1490</v>
      </c>
      <c r="G123" s="183" t="s">
        <v>1070</v>
      </c>
      <c r="H123" s="184">
        <v>1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216</v>
      </c>
      <c r="AT123" s="191" t="s">
        <v>211</v>
      </c>
      <c r="AU123" s="191" t="s">
        <v>84</v>
      </c>
      <c r="AY123" s="19" t="s">
        <v>208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216</v>
      </c>
      <c r="BM123" s="191" t="s">
        <v>86</v>
      </c>
    </row>
    <row r="124" spans="1:65" s="2" customFormat="1" ht="16.5" customHeight="1">
      <c r="A124" s="38"/>
      <c r="B124" s="179"/>
      <c r="C124" s="180" t="s">
        <v>86</v>
      </c>
      <c r="D124" s="180" t="s">
        <v>211</v>
      </c>
      <c r="E124" s="181" t="s">
        <v>1491</v>
      </c>
      <c r="F124" s="182" t="s">
        <v>1492</v>
      </c>
      <c r="G124" s="183" t="s">
        <v>1070</v>
      </c>
      <c r="H124" s="184">
        <v>43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216</v>
      </c>
      <c r="AT124" s="191" t="s">
        <v>211</v>
      </c>
      <c r="AU124" s="191" t="s">
        <v>84</v>
      </c>
      <c r="AY124" s="19" t="s">
        <v>208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216</v>
      </c>
      <c r="BM124" s="191" t="s">
        <v>216</v>
      </c>
    </row>
    <row r="125" spans="1:65" s="2" customFormat="1" ht="16.5" customHeight="1">
      <c r="A125" s="38"/>
      <c r="B125" s="179"/>
      <c r="C125" s="180" t="s">
        <v>226</v>
      </c>
      <c r="D125" s="180" t="s">
        <v>211</v>
      </c>
      <c r="E125" s="181" t="s">
        <v>1493</v>
      </c>
      <c r="F125" s="182" t="s">
        <v>1494</v>
      </c>
      <c r="G125" s="183" t="s">
        <v>1070</v>
      </c>
      <c r="H125" s="184">
        <v>43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209</v>
      </c>
    </row>
    <row r="126" spans="1:65" s="2" customFormat="1" ht="16.5" customHeight="1">
      <c r="A126" s="38"/>
      <c r="B126" s="179"/>
      <c r="C126" s="180" t="s">
        <v>216</v>
      </c>
      <c r="D126" s="180" t="s">
        <v>211</v>
      </c>
      <c r="E126" s="181" t="s">
        <v>1495</v>
      </c>
      <c r="F126" s="182" t="s">
        <v>1496</v>
      </c>
      <c r="G126" s="183" t="s">
        <v>1117</v>
      </c>
      <c r="H126" s="184">
        <v>1</v>
      </c>
      <c r="I126" s="185"/>
      <c r="J126" s="186">
        <f>ROUND(I126*H126,2)</f>
        <v>0</v>
      </c>
      <c r="K126" s="182" t="s">
        <v>1</v>
      </c>
      <c r="L126" s="39"/>
      <c r="M126" s="242" t="s">
        <v>1</v>
      </c>
      <c r="N126" s="243" t="s">
        <v>41</v>
      </c>
      <c r="O126" s="244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246</v>
      </c>
    </row>
    <row r="127" spans="1:31" s="2" customFormat="1" ht="6.95" customHeight="1">
      <c r="A127" s="38"/>
      <c r="B127" s="60"/>
      <c r="C127" s="61"/>
      <c r="D127" s="61"/>
      <c r="E127" s="61"/>
      <c r="F127" s="61"/>
      <c r="G127" s="61"/>
      <c r="H127" s="61"/>
      <c r="I127" s="61"/>
      <c r="J127" s="61"/>
      <c r="K127" s="61"/>
      <c r="L127" s="39"/>
      <c r="M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</sheetData>
  <autoFilter ref="C120:K12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173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1497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30. 5. 2022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ROUND(J121,2)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ROUND((SUM(BE121:BE221)),2)</f>
        <v>0</v>
      </c>
      <c r="G33" s="38"/>
      <c r="H33" s="38"/>
      <c r="I33" s="136">
        <v>0.21</v>
      </c>
      <c r="J33" s="135">
        <f>ROUND(((SUM(BE121:BE221))*I33),2)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ROUND((SUM(BF121:BF221)),2)</f>
        <v>0</v>
      </c>
      <c r="G34" s="38"/>
      <c r="H34" s="38"/>
      <c r="I34" s="136">
        <v>0.15</v>
      </c>
      <c r="J34" s="135">
        <f>ROUND(((SUM(BF121:BF221))*I34),2)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ROUND((SUM(BG121:BG221)),2)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ROUND((SUM(BH121:BH221)),2)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ROUND((SUM(BI121:BI221)),2)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173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04 - Rozvody VZT vč. strojovny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30. 5. 2022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38"/>
      <c r="E91" s="38"/>
      <c r="F91" s="27" t="str">
        <f>E15</f>
        <v>Královéhradecký kraj, Pivovarské nám. 1245/2, HK</v>
      </c>
      <c r="G91" s="38"/>
      <c r="H91" s="38"/>
      <c r="I91" s="32" t="s">
        <v>30</v>
      </c>
      <c r="J91" s="36" t="str">
        <f>E21</f>
        <v>ARAGON ELL, Heřmanice 126, Nová Paka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176</v>
      </c>
      <c r="D94" s="137"/>
      <c r="E94" s="137"/>
      <c r="F94" s="137"/>
      <c r="G94" s="137"/>
      <c r="H94" s="137"/>
      <c r="I94" s="137"/>
      <c r="J94" s="146" t="s">
        <v>177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178</v>
      </c>
      <c r="D96" s="38"/>
      <c r="E96" s="38"/>
      <c r="F96" s="38"/>
      <c r="G96" s="38"/>
      <c r="H96" s="38"/>
      <c r="I96" s="38"/>
      <c r="J96" s="96">
        <f>J121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179</v>
      </c>
    </row>
    <row r="97" spans="1:31" s="9" customFormat="1" ht="24.95" customHeight="1">
      <c r="A97" s="9"/>
      <c r="B97" s="148"/>
      <c r="C97" s="9"/>
      <c r="D97" s="149" t="s">
        <v>1498</v>
      </c>
      <c r="E97" s="150"/>
      <c r="F97" s="150"/>
      <c r="G97" s="150"/>
      <c r="H97" s="150"/>
      <c r="I97" s="150"/>
      <c r="J97" s="151">
        <f>J122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48"/>
      <c r="C98" s="9"/>
      <c r="D98" s="149" t="s">
        <v>1499</v>
      </c>
      <c r="E98" s="150"/>
      <c r="F98" s="150"/>
      <c r="G98" s="150"/>
      <c r="H98" s="150"/>
      <c r="I98" s="150"/>
      <c r="J98" s="151">
        <f>J165</f>
        <v>0</v>
      </c>
      <c r="K98" s="9"/>
      <c r="L98" s="148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48"/>
      <c r="C99" s="9"/>
      <c r="D99" s="149" t="s">
        <v>1500</v>
      </c>
      <c r="E99" s="150"/>
      <c r="F99" s="150"/>
      <c r="G99" s="150"/>
      <c r="H99" s="150"/>
      <c r="I99" s="150"/>
      <c r="J99" s="151">
        <f>J182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48"/>
      <c r="C100" s="9"/>
      <c r="D100" s="149" t="s">
        <v>1501</v>
      </c>
      <c r="E100" s="150"/>
      <c r="F100" s="150"/>
      <c r="G100" s="150"/>
      <c r="H100" s="150"/>
      <c r="I100" s="150"/>
      <c r="J100" s="151">
        <f>J191</f>
        <v>0</v>
      </c>
      <c r="K100" s="9"/>
      <c r="L100" s="14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48"/>
      <c r="C101" s="9"/>
      <c r="D101" s="149" t="s">
        <v>1502</v>
      </c>
      <c r="E101" s="150"/>
      <c r="F101" s="150"/>
      <c r="G101" s="150"/>
      <c r="H101" s="150"/>
      <c r="I101" s="150"/>
      <c r="J101" s="151">
        <f>J206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193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29" t="str">
        <f>E7</f>
        <v>Modernizace stravovacího provozu oblastní nemocnice Trutnov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173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E9</f>
        <v>04 - Rozvody VZT vč. strojovny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F12</f>
        <v xml:space="preserve"> </v>
      </c>
      <c r="G115" s="38"/>
      <c r="H115" s="38"/>
      <c r="I115" s="32" t="s">
        <v>22</v>
      </c>
      <c r="J115" s="69" t="str">
        <f>IF(J12="","",J12)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E15</f>
        <v>Královéhradecký kraj, Pivovarské nám. 1245/2, HK</v>
      </c>
      <c r="G117" s="38"/>
      <c r="H117" s="38"/>
      <c r="I117" s="32" t="s">
        <v>30</v>
      </c>
      <c r="J117" s="36" t="str">
        <f>E21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IF(E18="","",E18)</f>
        <v>Vyplň údaj</v>
      </c>
      <c r="G118" s="38"/>
      <c r="H118" s="38"/>
      <c r="I118" s="32" t="s">
        <v>33</v>
      </c>
      <c r="J118" s="36" t="str">
        <f>E24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194</v>
      </c>
      <c r="D120" s="159" t="s">
        <v>61</v>
      </c>
      <c r="E120" s="159" t="s">
        <v>57</v>
      </c>
      <c r="F120" s="159" t="s">
        <v>58</v>
      </c>
      <c r="G120" s="159" t="s">
        <v>195</v>
      </c>
      <c r="H120" s="159" t="s">
        <v>196</v>
      </c>
      <c r="I120" s="159" t="s">
        <v>197</v>
      </c>
      <c r="J120" s="159" t="s">
        <v>177</v>
      </c>
      <c r="K120" s="160" t="s">
        <v>198</v>
      </c>
      <c r="L120" s="161"/>
      <c r="M120" s="86" t="s">
        <v>1</v>
      </c>
      <c r="N120" s="87" t="s">
        <v>40</v>
      </c>
      <c r="O120" s="87" t="s">
        <v>199</v>
      </c>
      <c r="P120" s="87" t="s">
        <v>200</v>
      </c>
      <c r="Q120" s="87" t="s">
        <v>201</v>
      </c>
      <c r="R120" s="87" t="s">
        <v>202</v>
      </c>
      <c r="S120" s="87" t="s">
        <v>203</v>
      </c>
      <c r="T120" s="88" t="s">
        <v>204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205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P122+P165+P182+P191+P206</f>
        <v>0</v>
      </c>
      <c r="Q121" s="90"/>
      <c r="R121" s="163">
        <f>R122+R165+R182+R191+R206</f>
        <v>0</v>
      </c>
      <c r="S121" s="90"/>
      <c r="T121" s="164">
        <f>T122+T165+T182+T191+T206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179</v>
      </c>
      <c r="BK121" s="165">
        <f>BK122+BK165+BK182+BK191+BK206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1335</v>
      </c>
      <c r="F122" s="168" t="s">
        <v>1503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SUM(P123:P164)</f>
        <v>0</v>
      </c>
      <c r="Q122" s="172"/>
      <c r="R122" s="173">
        <f>SUM(R123:R164)</f>
        <v>0</v>
      </c>
      <c r="S122" s="172"/>
      <c r="T122" s="174">
        <f>SUM(T123:T164)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208</v>
      </c>
      <c r="BK122" s="176">
        <f>SUM(BK123:BK164)</f>
        <v>0</v>
      </c>
    </row>
    <row r="123" spans="1:65" s="2" customFormat="1" ht="37.8" customHeight="1">
      <c r="A123" s="38"/>
      <c r="B123" s="179"/>
      <c r="C123" s="180" t="s">
        <v>84</v>
      </c>
      <c r="D123" s="180" t="s">
        <v>211</v>
      </c>
      <c r="E123" s="181" t="s">
        <v>1504</v>
      </c>
      <c r="F123" s="182" t="s">
        <v>1505</v>
      </c>
      <c r="G123" s="183" t="s">
        <v>1506</v>
      </c>
      <c r="H123" s="184">
        <v>2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216</v>
      </c>
      <c r="AT123" s="191" t="s">
        <v>211</v>
      </c>
      <c r="AU123" s="191" t="s">
        <v>84</v>
      </c>
      <c r="AY123" s="19" t="s">
        <v>208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216</v>
      </c>
      <c r="BM123" s="191" t="s">
        <v>86</v>
      </c>
    </row>
    <row r="124" spans="1:47" s="2" customFormat="1" ht="12">
      <c r="A124" s="38"/>
      <c r="B124" s="39"/>
      <c r="C124" s="38"/>
      <c r="D124" s="194" t="s">
        <v>411</v>
      </c>
      <c r="E124" s="38"/>
      <c r="F124" s="230" t="s">
        <v>1507</v>
      </c>
      <c r="G124" s="38"/>
      <c r="H124" s="38"/>
      <c r="I124" s="231"/>
      <c r="J124" s="38"/>
      <c r="K124" s="38"/>
      <c r="L124" s="39"/>
      <c r="M124" s="232"/>
      <c r="N124" s="233"/>
      <c r="O124" s="77"/>
      <c r="P124" s="77"/>
      <c r="Q124" s="77"/>
      <c r="R124" s="77"/>
      <c r="S124" s="77"/>
      <c r="T124" s="7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411</v>
      </c>
      <c r="AU124" s="19" t="s">
        <v>84</v>
      </c>
    </row>
    <row r="125" spans="1:65" s="2" customFormat="1" ht="24.15" customHeight="1">
      <c r="A125" s="38"/>
      <c r="B125" s="179"/>
      <c r="C125" s="180" t="s">
        <v>86</v>
      </c>
      <c r="D125" s="180" t="s">
        <v>211</v>
      </c>
      <c r="E125" s="181" t="s">
        <v>1508</v>
      </c>
      <c r="F125" s="182" t="s">
        <v>1509</v>
      </c>
      <c r="G125" s="183" t="s">
        <v>1510</v>
      </c>
      <c r="H125" s="184">
        <v>2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216</v>
      </c>
    </row>
    <row r="126" spans="1:65" s="2" customFormat="1" ht="33" customHeight="1">
      <c r="A126" s="38"/>
      <c r="B126" s="179"/>
      <c r="C126" s="180" t="s">
        <v>226</v>
      </c>
      <c r="D126" s="180" t="s">
        <v>211</v>
      </c>
      <c r="E126" s="181" t="s">
        <v>1511</v>
      </c>
      <c r="F126" s="182" t="s">
        <v>1512</v>
      </c>
      <c r="G126" s="183" t="s">
        <v>1510</v>
      </c>
      <c r="H126" s="184">
        <v>2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209</v>
      </c>
    </row>
    <row r="127" spans="1:65" s="2" customFormat="1" ht="37.8" customHeight="1">
      <c r="A127" s="38"/>
      <c r="B127" s="179"/>
      <c r="C127" s="180" t="s">
        <v>216</v>
      </c>
      <c r="D127" s="180" t="s">
        <v>211</v>
      </c>
      <c r="E127" s="181" t="s">
        <v>1513</v>
      </c>
      <c r="F127" s="182" t="s">
        <v>1514</v>
      </c>
      <c r="G127" s="183" t="s">
        <v>1506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84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246</v>
      </c>
    </row>
    <row r="128" spans="1:47" s="2" customFormat="1" ht="12">
      <c r="A128" s="38"/>
      <c r="B128" s="39"/>
      <c r="C128" s="38"/>
      <c r="D128" s="194" t="s">
        <v>411</v>
      </c>
      <c r="E128" s="38"/>
      <c r="F128" s="230" t="s">
        <v>1515</v>
      </c>
      <c r="G128" s="38"/>
      <c r="H128" s="38"/>
      <c r="I128" s="231"/>
      <c r="J128" s="38"/>
      <c r="K128" s="38"/>
      <c r="L128" s="39"/>
      <c r="M128" s="232"/>
      <c r="N128" s="233"/>
      <c r="O128" s="77"/>
      <c r="P128" s="77"/>
      <c r="Q128" s="77"/>
      <c r="R128" s="77"/>
      <c r="S128" s="77"/>
      <c r="T128" s="7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9" t="s">
        <v>411</v>
      </c>
      <c r="AU128" s="19" t="s">
        <v>84</v>
      </c>
    </row>
    <row r="129" spans="1:65" s="2" customFormat="1" ht="37.8" customHeight="1">
      <c r="A129" s="38"/>
      <c r="B129" s="179"/>
      <c r="C129" s="180" t="s">
        <v>250</v>
      </c>
      <c r="D129" s="180" t="s">
        <v>211</v>
      </c>
      <c r="E129" s="181" t="s">
        <v>1516</v>
      </c>
      <c r="F129" s="182" t="s">
        <v>1517</v>
      </c>
      <c r="G129" s="183" t="s">
        <v>1510</v>
      </c>
      <c r="H129" s="184">
        <v>1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216</v>
      </c>
      <c r="AT129" s="191" t="s">
        <v>211</v>
      </c>
      <c r="AU129" s="191" t="s">
        <v>84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216</v>
      </c>
      <c r="BM129" s="191" t="s">
        <v>253</v>
      </c>
    </row>
    <row r="130" spans="1:65" s="2" customFormat="1" ht="24.15" customHeight="1">
      <c r="A130" s="38"/>
      <c r="B130" s="179"/>
      <c r="C130" s="180" t="s">
        <v>209</v>
      </c>
      <c r="D130" s="180" t="s">
        <v>211</v>
      </c>
      <c r="E130" s="181" t="s">
        <v>1518</v>
      </c>
      <c r="F130" s="182" t="s">
        <v>1519</v>
      </c>
      <c r="G130" s="183" t="s">
        <v>1070</v>
      </c>
      <c r="H130" s="184">
        <v>1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216</v>
      </c>
      <c r="AT130" s="191" t="s">
        <v>211</v>
      </c>
      <c r="AU130" s="191" t="s">
        <v>84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216</v>
      </c>
      <c r="BM130" s="191" t="s">
        <v>262</v>
      </c>
    </row>
    <row r="131" spans="1:65" s="2" customFormat="1" ht="24.15" customHeight="1">
      <c r="A131" s="38"/>
      <c r="B131" s="179"/>
      <c r="C131" s="180" t="s">
        <v>268</v>
      </c>
      <c r="D131" s="180" t="s">
        <v>211</v>
      </c>
      <c r="E131" s="181" t="s">
        <v>1520</v>
      </c>
      <c r="F131" s="182" t="s">
        <v>1521</v>
      </c>
      <c r="G131" s="183" t="s">
        <v>1510</v>
      </c>
      <c r="H131" s="184">
        <v>1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216</v>
      </c>
      <c r="AT131" s="191" t="s">
        <v>211</v>
      </c>
      <c r="AU131" s="191" t="s">
        <v>84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216</v>
      </c>
      <c r="BM131" s="191" t="s">
        <v>271</v>
      </c>
    </row>
    <row r="132" spans="1:65" s="2" customFormat="1" ht="24.15" customHeight="1">
      <c r="A132" s="38"/>
      <c r="B132" s="179"/>
      <c r="C132" s="180" t="s">
        <v>246</v>
      </c>
      <c r="D132" s="180" t="s">
        <v>211</v>
      </c>
      <c r="E132" s="181" t="s">
        <v>1522</v>
      </c>
      <c r="F132" s="182" t="s">
        <v>1523</v>
      </c>
      <c r="G132" s="183" t="s">
        <v>1070</v>
      </c>
      <c r="H132" s="184">
        <v>1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216</v>
      </c>
      <c r="AT132" s="191" t="s">
        <v>211</v>
      </c>
      <c r="AU132" s="191" t="s">
        <v>84</v>
      </c>
      <c r="AY132" s="19" t="s">
        <v>208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216</v>
      </c>
      <c r="BM132" s="191" t="s">
        <v>276</v>
      </c>
    </row>
    <row r="133" spans="1:65" s="2" customFormat="1" ht="37.8" customHeight="1">
      <c r="A133" s="38"/>
      <c r="B133" s="179"/>
      <c r="C133" s="180" t="s">
        <v>224</v>
      </c>
      <c r="D133" s="180" t="s">
        <v>211</v>
      </c>
      <c r="E133" s="181" t="s">
        <v>1524</v>
      </c>
      <c r="F133" s="182" t="s">
        <v>1525</v>
      </c>
      <c r="G133" s="183" t="s">
        <v>1510</v>
      </c>
      <c r="H133" s="184">
        <v>1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216</v>
      </c>
      <c r="AT133" s="191" t="s">
        <v>211</v>
      </c>
      <c r="AU133" s="191" t="s">
        <v>84</v>
      </c>
      <c r="AY133" s="19" t="s">
        <v>208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216</v>
      </c>
      <c r="BM133" s="191" t="s">
        <v>281</v>
      </c>
    </row>
    <row r="134" spans="1:65" s="2" customFormat="1" ht="24.15" customHeight="1">
      <c r="A134" s="38"/>
      <c r="B134" s="179"/>
      <c r="C134" s="180" t="s">
        <v>253</v>
      </c>
      <c r="D134" s="180" t="s">
        <v>211</v>
      </c>
      <c r="E134" s="181" t="s">
        <v>1526</v>
      </c>
      <c r="F134" s="182" t="s">
        <v>1527</v>
      </c>
      <c r="G134" s="183" t="s">
        <v>214</v>
      </c>
      <c r="H134" s="184">
        <v>6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216</v>
      </c>
      <c r="AT134" s="191" t="s">
        <v>211</v>
      </c>
      <c r="AU134" s="191" t="s">
        <v>84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216</v>
      </c>
      <c r="BM134" s="191" t="s">
        <v>300</v>
      </c>
    </row>
    <row r="135" spans="1:65" s="2" customFormat="1" ht="16.5" customHeight="1">
      <c r="A135" s="38"/>
      <c r="B135" s="179"/>
      <c r="C135" s="180" t="s">
        <v>301</v>
      </c>
      <c r="D135" s="180" t="s">
        <v>211</v>
      </c>
      <c r="E135" s="181" t="s">
        <v>1528</v>
      </c>
      <c r="F135" s="182" t="s">
        <v>1529</v>
      </c>
      <c r="G135" s="183" t="s">
        <v>1510</v>
      </c>
      <c r="H135" s="184">
        <v>1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216</v>
      </c>
      <c r="AT135" s="191" t="s">
        <v>211</v>
      </c>
      <c r="AU135" s="191" t="s">
        <v>84</v>
      </c>
      <c r="AY135" s="19" t="s">
        <v>208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216</v>
      </c>
      <c r="BM135" s="191" t="s">
        <v>304</v>
      </c>
    </row>
    <row r="136" spans="1:65" s="2" customFormat="1" ht="24.15" customHeight="1">
      <c r="A136" s="38"/>
      <c r="B136" s="179"/>
      <c r="C136" s="180" t="s">
        <v>262</v>
      </c>
      <c r="D136" s="180" t="s">
        <v>211</v>
      </c>
      <c r="E136" s="181" t="s">
        <v>1530</v>
      </c>
      <c r="F136" s="182" t="s">
        <v>1531</v>
      </c>
      <c r="G136" s="183" t="s">
        <v>1510</v>
      </c>
      <c r="H136" s="184">
        <v>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216</v>
      </c>
      <c r="AT136" s="191" t="s">
        <v>211</v>
      </c>
      <c r="AU136" s="191" t="s">
        <v>84</v>
      </c>
      <c r="AY136" s="19" t="s">
        <v>208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216</v>
      </c>
      <c r="BM136" s="191" t="s">
        <v>307</v>
      </c>
    </row>
    <row r="137" spans="1:65" s="2" customFormat="1" ht="21.75" customHeight="1">
      <c r="A137" s="38"/>
      <c r="B137" s="179"/>
      <c r="C137" s="180" t="s">
        <v>309</v>
      </c>
      <c r="D137" s="180" t="s">
        <v>211</v>
      </c>
      <c r="E137" s="181" t="s">
        <v>1532</v>
      </c>
      <c r="F137" s="182" t="s">
        <v>1533</v>
      </c>
      <c r="G137" s="183" t="s">
        <v>1510</v>
      </c>
      <c r="H137" s="184">
        <v>1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216</v>
      </c>
      <c r="AT137" s="191" t="s">
        <v>211</v>
      </c>
      <c r="AU137" s="191" t="s">
        <v>84</v>
      </c>
      <c r="AY137" s="19" t="s">
        <v>208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216</v>
      </c>
      <c r="BM137" s="191" t="s">
        <v>312</v>
      </c>
    </row>
    <row r="138" spans="1:65" s="2" customFormat="1" ht="21.75" customHeight="1">
      <c r="A138" s="38"/>
      <c r="B138" s="179"/>
      <c r="C138" s="180" t="s">
        <v>271</v>
      </c>
      <c r="D138" s="180" t="s">
        <v>211</v>
      </c>
      <c r="E138" s="181" t="s">
        <v>1534</v>
      </c>
      <c r="F138" s="182" t="s">
        <v>1535</v>
      </c>
      <c r="G138" s="183" t="s">
        <v>1510</v>
      </c>
      <c r="H138" s="184">
        <v>2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216</v>
      </c>
      <c r="AT138" s="191" t="s">
        <v>211</v>
      </c>
      <c r="AU138" s="191" t="s">
        <v>84</v>
      </c>
      <c r="AY138" s="19" t="s">
        <v>208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216</v>
      </c>
      <c r="BM138" s="191" t="s">
        <v>319</v>
      </c>
    </row>
    <row r="139" spans="1:65" s="2" customFormat="1" ht="21.75" customHeight="1">
      <c r="A139" s="38"/>
      <c r="B139" s="179"/>
      <c r="C139" s="180" t="s">
        <v>8</v>
      </c>
      <c r="D139" s="180" t="s">
        <v>211</v>
      </c>
      <c r="E139" s="181" t="s">
        <v>1536</v>
      </c>
      <c r="F139" s="182" t="s">
        <v>1537</v>
      </c>
      <c r="G139" s="183" t="s">
        <v>1510</v>
      </c>
      <c r="H139" s="184">
        <v>2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216</v>
      </c>
      <c r="AT139" s="191" t="s">
        <v>211</v>
      </c>
      <c r="AU139" s="191" t="s">
        <v>84</v>
      </c>
      <c r="AY139" s="19" t="s">
        <v>208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216</v>
      </c>
      <c r="BM139" s="191" t="s">
        <v>324</v>
      </c>
    </row>
    <row r="140" spans="1:65" s="2" customFormat="1" ht="21.75" customHeight="1">
      <c r="A140" s="38"/>
      <c r="B140" s="179"/>
      <c r="C140" s="180" t="s">
        <v>276</v>
      </c>
      <c r="D140" s="180" t="s">
        <v>211</v>
      </c>
      <c r="E140" s="181" t="s">
        <v>1538</v>
      </c>
      <c r="F140" s="182" t="s">
        <v>1539</v>
      </c>
      <c r="G140" s="183" t="s">
        <v>1510</v>
      </c>
      <c r="H140" s="184">
        <v>2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216</v>
      </c>
      <c r="AT140" s="191" t="s">
        <v>211</v>
      </c>
      <c r="AU140" s="191" t="s">
        <v>84</v>
      </c>
      <c r="AY140" s="19" t="s">
        <v>208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216</v>
      </c>
      <c r="BM140" s="191" t="s">
        <v>330</v>
      </c>
    </row>
    <row r="141" spans="1:65" s="2" customFormat="1" ht="24.15" customHeight="1">
      <c r="A141" s="38"/>
      <c r="B141" s="179"/>
      <c r="C141" s="180" t="s">
        <v>334</v>
      </c>
      <c r="D141" s="180" t="s">
        <v>211</v>
      </c>
      <c r="E141" s="181" t="s">
        <v>1540</v>
      </c>
      <c r="F141" s="182" t="s">
        <v>1541</v>
      </c>
      <c r="G141" s="183" t="s">
        <v>1510</v>
      </c>
      <c r="H141" s="184">
        <v>2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216</v>
      </c>
      <c r="AT141" s="191" t="s">
        <v>211</v>
      </c>
      <c r="AU141" s="191" t="s">
        <v>84</v>
      </c>
      <c r="AY141" s="19" t="s">
        <v>208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216</v>
      </c>
      <c r="BM141" s="191" t="s">
        <v>337</v>
      </c>
    </row>
    <row r="142" spans="1:65" s="2" customFormat="1" ht="16.5" customHeight="1">
      <c r="A142" s="38"/>
      <c r="B142" s="179"/>
      <c r="C142" s="180" t="s">
        <v>281</v>
      </c>
      <c r="D142" s="180" t="s">
        <v>211</v>
      </c>
      <c r="E142" s="181" t="s">
        <v>1542</v>
      </c>
      <c r="F142" s="182" t="s">
        <v>1543</v>
      </c>
      <c r="G142" s="183" t="s">
        <v>1070</v>
      </c>
      <c r="H142" s="184">
        <v>2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216</v>
      </c>
      <c r="AT142" s="191" t="s">
        <v>211</v>
      </c>
      <c r="AU142" s="191" t="s">
        <v>84</v>
      </c>
      <c r="AY142" s="19" t="s">
        <v>208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216</v>
      </c>
      <c r="BM142" s="191" t="s">
        <v>344</v>
      </c>
    </row>
    <row r="143" spans="1:65" s="2" customFormat="1" ht="16.5" customHeight="1">
      <c r="A143" s="38"/>
      <c r="B143" s="179"/>
      <c r="C143" s="180" t="s">
        <v>349</v>
      </c>
      <c r="D143" s="180" t="s">
        <v>211</v>
      </c>
      <c r="E143" s="181" t="s">
        <v>1544</v>
      </c>
      <c r="F143" s="182" t="s">
        <v>1545</v>
      </c>
      <c r="G143" s="183" t="s">
        <v>214</v>
      </c>
      <c r="H143" s="184">
        <v>25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216</v>
      </c>
      <c r="AT143" s="191" t="s">
        <v>211</v>
      </c>
      <c r="AU143" s="191" t="s">
        <v>84</v>
      </c>
      <c r="AY143" s="19" t="s">
        <v>208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216</v>
      </c>
      <c r="BM143" s="191" t="s">
        <v>352</v>
      </c>
    </row>
    <row r="144" spans="1:65" s="2" customFormat="1" ht="24.15" customHeight="1">
      <c r="A144" s="38"/>
      <c r="B144" s="179"/>
      <c r="C144" s="180" t="s">
        <v>300</v>
      </c>
      <c r="D144" s="180" t="s">
        <v>211</v>
      </c>
      <c r="E144" s="181" t="s">
        <v>1546</v>
      </c>
      <c r="F144" s="182" t="s">
        <v>1547</v>
      </c>
      <c r="G144" s="183" t="s">
        <v>214</v>
      </c>
      <c r="H144" s="184">
        <v>60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216</v>
      </c>
      <c r="AT144" s="191" t="s">
        <v>211</v>
      </c>
      <c r="AU144" s="191" t="s">
        <v>84</v>
      </c>
      <c r="AY144" s="19" t="s">
        <v>208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216</v>
      </c>
      <c r="BM144" s="191" t="s">
        <v>357</v>
      </c>
    </row>
    <row r="145" spans="1:65" s="2" customFormat="1" ht="21.75" customHeight="1">
      <c r="A145" s="38"/>
      <c r="B145" s="179"/>
      <c r="C145" s="180" t="s">
        <v>7</v>
      </c>
      <c r="D145" s="180" t="s">
        <v>211</v>
      </c>
      <c r="E145" s="181" t="s">
        <v>1548</v>
      </c>
      <c r="F145" s="182" t="s">
        <v>1549</v>
      </c>
      <c r="G145" s="183" t="s">
        <v>1070</v>
      </c>
      <c r="H145" s="184">
        <v>11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216</v>
      </c>
      <c r="AT145" s="191" t="s">
        <v>211</v>
      </c>
      <c r="AU145" s="191" t="s">
        <v>84</v>
      </c>
      <c r="AY145" s="19" t="s">
        <v>208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216</v>
      </c>
      <c r="BM145" s="191" t="s">
        <v>371</v>
      </c>
    </row>
    <row r="146" spans="1:65" s="2" customFormat="1" ht="33" customHeight="1">
      <c r="A146" s="38"/>
      <c r="B146" s="179"/>
      <c r="C146" s="180" t="s">
        <v>304</v>
      </c>
      <c r="D146" s="180" t="s">
        <v>211</v>
      </c>
      <c r="E146" s="181" t="s">
        <v>1550</v>
      </c>
      <c r="F146" s="182" t="s">
        <v>1551</v>
      </c>
      <c r="G146" s="183" t="s">
        <v>214</v>
      </c>
      <c r="H146" s="184">
        <v>60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216</v>
      </c>
      <c r="AT146" s="191" t="s">
        <v>211</v>
      </c>
      <c r="AU146" s="191" t="s">
        <v>84</v>
      </c>
      <c r="AY146" s="19" t="s">
        <v>208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216</v>
      </c>
      <c r="BM146" s="191" t="s">
        <v>486</v>
      </c>
    </row>
    <row r="147" spans="1:65" s="2" customFormat="1" ht="24.15" customHeight="1">
      <c r="A147" s="38"/>
      <c r="B147" s="179"/>
      <c r="C147" s="180" t="s">
        <v>488</v>
      </c>
      <c r="D147" s="180" t="s">
        <v>211</v>
      </c>
      <c r="E147" s="181" t="s">
        <v>1552</v>
      </c>
      <c r="F147" s="182" t="s">
        <v>1553</v>
      </c>
      <c r="G147" s="183" t="s">
        <v>1070</v>
      </c>
      <c r="H147" s="184">
        <v>12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216</v>
      </c>
      <c r="AT147" s="191" t="s">
        <v>211</v>
      </c>
      <c r="AU147" s="191" t="s">
        <v>84</v>
      </c>
      <c r="AY147" s="19" t="s">
        <v>208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216</v>
      </c>
      <c r="BM147" s="191" t="s">
        <v>491</v>
      </c>
    </row>
    <row r="148" spans="1:65" s="2" customFormat="1" ht="37.8" customHeight="1">
      <c r="A148" s="38"/>
      <c r="B148" s="179"/>
      <c r="C148" s="180" t="s">
        <v>307</v>
      </c>
      <c r="D148" s="180" t="s">
        <v>211</v>
      </c>
      <c r="E148" s="181" t="s">
        <v>1554</v>
      </c>
      <c r="F148" s="182" t="s">
        <v>1555</v>
      </c>
      <c r="G148" s="183" t="s">
        <v>1070</v>
      </c>
      <c r="H148" s="184">
        <v>16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216</v>
      </c>
      <c r="AT148" s="191" t="s">
        <v>211</v>
      </c>
      <c r="AU148" s="191" t="s">
        <v>84</v>
      </c>
      <c r="AY148" s="19" t="s">
        <v>208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216</v>
      </c>
      <c r="BM148" s="191" t="s">
        <v>495</v>
      </c>
    </row>
    <row r="149" spans="1:65" s="2" customFormat="1" ht="37.8" customHeight="1">
      <c r="A149" s="38"/>
      <c r="B149" s="179"/>
      <c r="C149" s="180" t="s">
        <v>497</v>
      </c>
      <c r="D149" s="180" t="s">
        <v>211</v>
      </c>
      <c r="E149" s="181" t="s">
        <v>1556</v>
      </c>
      <c r="F149" s="182" t="s">
        <v>1557</v>
      </c>
      <c r="G149" s="183" t="s">
        <v>1070</v>
      </c>
      <c r="H149" s="184">
        <v>7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216</v>
      </c>
      <c r="AT149" s="191" t="s">
        <v>211</v>
      </c>
      <c r="AU149" s="191" t="s">
        <v>84</v>
      </c>
      <c r="AY149" s="19" t="s">
        <v>208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216</v>
      </c>
      <c r="BM149" s="191" t="s">
        <v>500</v>
      </c>
    </row>
    <row r="150" spans="1:65" s="2" customFormat="1" ht="16.5" customHeight="1">
      <c r="A150" s="38"/>
      <c r="B150" s="179"/>
      <c r="C150" s="180" t="s">
        <v>312</v>
      </c>
      <c r="D150" s="180" t="s">
        <v>211</v>
      </c>
      <c r="E150" s="181" t="s">
        <v>1558</v>
      </c>
      <c r="F150" s="182" t="s">
        <v>1559</v>
      </c>
      <c r="G150" s="183" t="s">
        <v>1070</v>
      </c>
      <c r="H150" s="184">
        <v>2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216</v>
      </c>
      <c r="AT150" s="191" t="s">
        <v>211</v>
      </c>
      <c r="AU150" s="191" t="s">
        <v>84</v>
      </c>
      <c r="AY150" s="19" t="s">
        <v>208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216</v>
      </c>
      <c r="BM150" s="191" t="s">
        <v>504</v>
      </c>
    </row>
    <row r="151" spans="1:65" s="2" customFormat="1" ht="16.5" customHeight="1">
      <c r="A151" s="38"/>
      <c r="B151" s="179"/>
      <c r="C151" s="180" t="s">
        <v>509</v>
      </c>
      <c r="D151" s="180" t="s">
        <v>211</v>
      </c>
      <c r="E151" s="181" t="s">
        <v>1560</v>
      </c>
      <c r="F151" s="182" t="s">
        <v>1561</v>
      </c>
      <c r="G151" s="183" t="s">
        <v>1070</v>
      </c>
      <c r="H151" s="184">
        <v>2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216</v>
      </c>
      <c r="AT151" s="191" t="s">
        <v>211</v>
      </c>
      <c r="AU151" s="191" t="s">
        <v>84</v>
      </c>
      <c r="AY151" s="19" t="s">
        <v>208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216</v>
      </c>
      <c r="BM151" s="191" t="s">
        <v>512</v>
      </c>
    </row>
    <row r="152" spans="1:65" s="2" customFormat="1" ht="16.5" customHeight="1">
      <c r="A152" s="38"/>
      <c r="B152" s="179"/>
      <c r="C152" s="180" t="s">
        <v>319</v>
      </c>
      <c r="D152" s="180" t="s">
        <v>211</v>
      </c>
      <c r="E152" s="181" t="s">
        <v>1562</v>
      </c>
      <c r="F152" s="182" t="s">
        <v>1563</v>
      </c>
      <c r="G152" s="183" t="s">
        <v>1070</v>
      </c>
      <c r="H152" s="184">
        <v>1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216</v>
      </c>
      <c r="AT152" s="191" t="s">
        <v>211</v>
      </c>
      <c r="AU152" s="191" t="s">
        <v>84</v>
      </c>
      <c r="AY152" s="19" t="s">
        <v>208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216</v>
      </c>
      <c r="BM152" s="191" t="s">
        <v>534</v>
      </c>
    </row>
    <row r="153" spans="1:65" s="2" customFormat="1" ht="16.5" customHeight="1">
      <c r="A153" s="38"/>
      <c r="B153" s="179"/>
      <c r="C153" s="180" t="s">
        <v>535</v>
      </c>
      <c r="D153" s="180" t="s">
        <v>211</v>
      </c>
      <c r="E153" s="181" t="s">
        <v>1564</v>
      </c>
      <c r="F153" s="182" t="s">
        <v>1565</v>
      </c>
      <c r="G153" s="183" t="s">
        <v>1070</v>
      </c>
      <c r="H153" s="184">
        <v>2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216</v>
      </c>
      <c r="AT153" s="191" t="s">
        <v>211</v>
      </c>
      <c r="AU153" s="191" t="s">
        <v>84</v>
      </c>
      <c r="AY153" s="19" t="s">
        <v>208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216</v>
      </c>
      <c r="BM153" s="191" t="s">
        <v>538</v>
      </c>
    </row>
    <row r="154" spans="1:65" s="2" customFormat="1" ht="16.5" customHeight="1">
      <c r="A154" s="38"/>
      <c r="B154" s="179"/>
      <c r="C154" s="180" t="s">
        <v>324</v>
      </c>
      <c r="D154" s="180" t="s">
        <v>211</v>
      </c>
      <c r="E154" s="181" t="s">
        <v>1566</v>
      </c>
      <c r="F154" s="182" t="s">
        <v>1567</v>
      </c>
      <c r="G154" s="183" t="s">
        <v>1070</v>
      </c>
      <c r="H154" s="184">
        <v>2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216</v>
      </c>
      <c r="AT154" s="191" t="s">
        <v>211</v>
      </c>
      <c r="AU154" s="191" t="s">
        <v>84</v>
      </c>
      <c r="AY154" s="19" t="s">
        <v>208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216</v>
      </c>
      <c r="BM154" s="191" t="s">
        <v>550</v>
      </c>
    </row>
    <row r="155" spans="1:65" s="2" customFormat="1" ht="16.5" customHeight="1">
      <c r="A155" s="38"/>
      <c r="B155" s="179"/>
      <c r="C155" s="180" t="s">
        <v>552</v>
      </c>
      <c r="D155" s="180" t="s">
        <v>211</v>
      </c>
      <c r="E155" s="181" t="s">
        <v>1568</v>
      </c>
      <c r="F155" s="182" t="s">
        <v>1569</v>
      </c>
      <c r="G155" s="183" t="s">
        <v>1070</v>
      </c>
      <c r="H155" s="184">
        <v>1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216</v>
      </c>
      <c r="AT155" s="191" t="s">
        <v>211</v>
      </c>
      <c r="AU155" s="191" t="s">
        <v>84</v>
      </c>
      <c r="AY155" s="19" t="s">
        <v>208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216</v>
      </c>
      <c r="BM155" s="191" t="s">
        <v>555</v>
      </c>
    </row>
    <row r="156" spans="1:65" s="2" customFormat="1" ht="16.5" customHeight="1">
      <c r="A156" s="38"/>
      <c r="B156" s="179"/>
      <c r="C156" s="180" t="s">
        <v>330</v>
      </c>
      <c r="D156" s="180" t="s">
        <v>211</v>
      </c>
      <c r="E156" s="181" t="s">
        <v>1570</v>
      </c>
      <c r="F156" s="182" t="s">
        <v>1571</v>
      </c>
      <c r="G156" s="183" t="s">
        <v>1070</v>
      </c>
      <c r="H156" s="184">
        <v>1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216</v>
      </c>
      <c r="AT156" s="191" t="s">
        <v>211</v>
      </c>
      <c r="AU156" s="191" t="s">
        <v>84</v>
      </c>
      <c r="AY156" s="19" t="s">
        <v>208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216</v>
      </c>
      <c r="BM156" s="191" t="s">
        <v>565</v>
      </c>
    </row>
    <row r="157" spans="1:65" s="2" customFormat="1" ht="16.5" customHeight="1">
      <c r="A157" s="38"/>
      <c r="B157" s="179"/>
      <c r="C157" s="180" t="s">
        <v>448</v>
      </c>
      <c r="D157" s="180" t="s">
        <v>211</v>
      </c>
      <c r="E157" s="181" t="s">
        <v>1572</v>
      </c>
      <c r="F157" s="182" t="s">
        <v>1573</v>
      </c>
      <c r="G157" s="183" t="s">
        <v>1070</v>
      </c>
      <c r="H157" s="184">
        <v>7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216</v>
      </c>
      <c r="AT157" s="191" t="s">
        <v>211</v>
      </c>
      <c r="AU157" s="191" t="s">
        <v>84</v>
      </c>
      <c r="AY157" s="19" t="s">
        <v>208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216</v>
      </c>
      <c r="BM157" s="191" t="s">
        <v>569</v>
      </c>
    </row>
    <row r="158" spans="1:65" s="2" customFormat="1" ht="24.15" customHeight="1">
      <c r="A158" s="38"/>
      <c r="B158" s="179"/>
      <c r="C158" s="180" t="s">
        <v>337</v>
      </c>
      <c r="D158" s="180" t="s">
        <v>211</v>
      </c>
      <c r="E158" s="181" t="s">
        <v>1574</v>
      </c>
      <c r="F158" s="182" t="s">
        <v>1575</v>
      </c>
      <c r="G158" s="183" t="s">
        <v>1070</v>
      </c>
      <c r="H158" s="184">
        <v>3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216</v>
      </c>
      <c r="AT158" s="191" t="s">
        <v>211</v>
      </c>
      <c r="AU158" s="191" t="s">
        <v>84</v>
      </c>
      <c r="AY158" s="19" t="s">
        <v>208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216</v>
      </c>
      <c r="BM158" s="191" t="s">
        <v>575</v>
      </c>
    </row>
    <row r="159" spans="1:65" s="2" customFormat="1" ht="24.15" customHeight="1">
      <c r="A159" s="38"/>
      <c r="B159" s="179"/>
      <c r="C159" s="180" t="s">
        <v>599</v>
      </c>
      <c r="D159" s="180" t="s">
        <v>211</v>
      </c>
      <c r="E159" s="181" t="s">
        <v>1576</v>
      </c>
      <c r="F159" s="182" t="s">
        <v>1577</v>
      </c>
      <c r="G159" s="183" t="s">
        <v>1070</v>
      </c>
      <c r="H159" s="184">
        <v>20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216</v>
      </c>
      <c r="AT159" s="191" t="s">
        <v>211</v>
      </c>
      <c r="AU159" s="191" t="s">
        <v>84</v>
      </c>
      <c r="AY159" s="19" t="s">
        <v>208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216</v>
      </c>
      <c r="BM159" s="191" t="s">
        <v>602</v>
      </c>
    </row>
    <row r="160" spans="1:65" s="2" customFormat="1" ht="16.5" customHeight="1">
      <c r="A160" s="38"/>
      <c r="B160" s="179"/>
      <c r="C160" s="180" t="s">
        <v>344</v>
      </c>
      <c r="D160" s="180" t="s">
        <v>211</v>
      </c>
      <c r="E160" s="181" t="s">
        <v>1578</v>
      </c>
      <c r="F160" s="182" t="s">
        <v>1579</v>
      </c>
      <c r="G160" s="183" t="s">
        <v>442</v>
      </c>
      <c r="H160" s="184">
        <v>15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216</v>
      </c>
      <c r="AT160" s="191" t="s">
        <v>211</v>
      </c>
      <c r="AU160" s="191" t="s">
        <v>84</v>
      </c>
      <c r="AY160" s="19" t="s">
        <v>208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216</v>
      </c>
      <c r="BM160" s="191" t="s">
        <v>605</v>
      </c>
    </row>
    <row r="161" spans="1:65" s="2" customFormat="1" ht="16.5" customHeight="1">
      <c r="A161" s="38"/>
      <c r="B161" s="179"/>
      <c r="C161" s="180" t="s">
        <v>606</v>
      </c>
      <c r="D161" s="180" t="s">
        <v>211</v>
      </c>
      <c r="E161" s="181" t="s">
        <v>1580</v>
      </c>
      <c r="F161" s="182" t="s">
        <v>1581</v>
      </c>
      <c r="G161" s="183" t="s">
        <v>442</v>
      </c>
      <c r="H161" s="184">
        <v>65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216</v>
      </c>
      <c r="AT161" s="191" t="s">
        <v>211</v>
      </c>
      <c r="AU161" s="191" t="s">
        <v>84</v>
      </c>
      <c r="AY161" s="19" t="s">
        <v>208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216</v>
      </c>
      <c r="BM161" s="191" t="s">
        <v>609</v>
      </c>
    </row>
    <row r="162" spans="1:65" s="2" customFormat="1" ht="24.15" customHeight="1">
      <c r="A162" s="38"/>
      <c r="B162" s="179"/>
      <c r="C162" s="180" t="s">
        <v>352</v>
      </c>
      <c r="D162" s="180" t="s">
        <v>211</v>
      </c>
      <c r="E162" s="181" t="s">
        <v>1582</v>
      </c>
      <c r="F162" s="182" t="s">
        <v>1583</v>
      </c>
      <c r="G162" s="183" t="s">
        <v>1584</v>
      </c>
      <c r="H162" s="184">
        <v>12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216</v>
      </c>
      <c r="AT162" s="191" t="s">
        <v>211</v>
      </c>
      <c r="AU162" s="191" t="s">
        <v>84</v>
      </c>
      <c r="AY162" s="19" t="s">
        <v>208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216</v>
      </c>
      <c r="BM162" s="191" t="s">
        <v>612</v>
      </c>
    </row>
    <row r="163" spans="1:65" s="2" customFormat="1" ht="24.15" customHeight="1">
      <c r="A163" s="38"/>
      <c r="B163" s="179"/>
      <c r="C163" s="180" t="s">
        <v>613</v>
      </c>
      <c r="D163" s="180" t="s">
        <v>211</v>
      </c>
      <c r="E163" s="181" t="s">
        <v>1585</v>
      </c>
      <c r="F163" s="182" t="s">
        <v>1586</v>
      </c>
      <c r="G163" s="183" t="s">
        <v>1584</v>
      </c>
      <c r="H163" s="184">
        <v>80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216</v>
      </c>
      <c r="AT163" s="191" t="s">
        <v>211</v>
      </c>
      <c r="AU163" s="191" t="s">
        <v>84</v>
      </c>
      <c r="AY163" s="19" t="s">
        <v>208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216</v>
      </c>
      <c r="BM163" s="191" t="s">
        <v>616</v>
      </c>
    </row>
    <row r="164" spans="1:65" s="2" customFormat="1" ht="16.5" customHeight="1">
      <c r="A164" s="38"/>
      <c r="B164" s="179"/>
      <c r="C164" s="180" t="s">
        <v>357</v>
      </c>
      <c r="D164" s="180" t="s">
        <v>211</v>
      </c>
      <c r="E164" s="181" t="s">
        <v>1587</v>
      </c>
      <c r="F164" s="182" t="s">
        <v>1588</v>
      </c>
      <c r="G164" s="183" t="s">
        <v>214</v>
      </c>
      <c r="H164" s="184">
        <v>380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216</v>
      </c>
      <c r="AT164" s="191" t="s">
        <v>211</v>
      </c>
      <c r="AU164" s="191" t="s">
        <v>84</v>
      </c>
      <c r="AY164" s="19" t="s">
        <v>208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216</v>
      </c>
      <c r="BM164" s="191" t="s">
        <v>620</v>
      </c>
    </row>
    <row r="165" spans="1:63" s="12" customFormat="1" ht="25.9" customHeight="1">
      <c r="A165" s="12"/>
      <c r="B165" s="166"/>
      <c r="C165" s="12"/>
      <c r="D165" s="167" t="s">
        <v>75</v>
      </c>
      <c r="E165" s="168" t="s">
        <v>1362</v>
      </c>
      <c r="F165" s="168" t="s">
        <v>1589</v>
      </c>
      <c r="G165" s="12"/>
      <c r="H165" s="12"/>
      <c r="I165" s="169"/>
      <c r="J165" s="170">
        <f>BK165</f>
        <v>0</v>
      </c>
      <c r="K165" s="12"/>
      <c r="L165" s="166"/>
      <c r="M165" s="171"/>
      <c r="N165" s="172"/>
      <c r="O165" s="172"/>
      <c r="P165" s="173">
        <f>SUM(P166:P181)</f>
        <v>0</v>
      </c>
      <c r="Q165" s="172"/>
      <c r="R165" s="173">
        <f>SUM(R166:R181)</f>
        <v>0</v>
      </c>
      <c r="S165" s="172"/>
      <c r="T165" s="174">
        <f>SUM(T166:T181)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67" t="s">
        <v>84</v>
      </c>
      <c r="AT165" s="175" t="s">
        <v>75</v>
      </c>
      <c r="AU165" s="175" t="s">
        <v>76</v>
      </c>
      <c r="AY165" s="167" t="s">
        <v>208</v>
      </c>
      <c r="BK165" s="176">
        <f>SUM(BK166:BK181)</f>
        <v>0</v>
      </c>
    </row>
    <row r="166" spans="1:65" s="2" customFormat="1" ht="37.8" customHeight="1">
      <c r="A166" s="38"/>
      <c r="B166" s="179"/>
      <c r="C166" s="180" t="s">
        <v>622</v>
      </c>
      <c r="D166" s="180" t="s">
        <v>211</v>
      </c>
      <c r="E166" s="181" t="s">
        <v>1590</v>
      </c>
      <c r="F166" s="182" t="s">
        <v>1591</v>
      </c>
      <c r="G166" s="183" t="s">
        <v>1584</v>
      </c>
      <c r="H166" s="184">
        <v>18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216</v>
      </c>
      <c r="AT166" s="191" t="s">
        <v>211</v>
      </c>
      <c r="AU166" s="191" t="s">
        <v>84</v>
      </c>
      <c r="AY166" s="19" t="s">
        <v>208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216</v>
      </c>
      <c r="BM166" s="191" t="s">
        <v>625</v>
      </c>
    </row>
    <row r="167" spans="1:65" s="2" customFormat="1" ht="24.15" customHeight="1">
      <c r="A167" s="38"/>
      <c r="B167" s="179"/>
      <c r="C167" s="180" t="s">
        <v>371</v>
      </c>
      <c r="D167" s="180" t="s">
        <v>211</v>
      </c>
      <c r="E167" s="181" t="s">
        <v>1592</v>
      </c>
      <c r="F167" s="182" t="s">
        <v>1593</v>
      </c>
      <c r="G167" s="183" t="s">
        <v>1584</v>
      </c>
      <c r="H167" s="184">
        <v>30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216</v>
      </c>
      <c r="AT167" s="191" t="s">
        <v>211</v>
      </c>
      <c r="AU167" s="191" t="s">
        <v>84</v>
      </c>
      <c r="AY167" s="19" t="s">
        <v>208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216</v>
      </c>
      <c r="BM167" s="191" t="s">
        <v>628</v>
      </c>
    </row>
    <row r="168" spans="1:65" s="2" customFormat="1" ht="16.5" customHeight="1">
      <c r="A168" s="38"/>
      <c r="B168" s="179"/>
      <c r="C168" s="180" t="s">
        <v>630</v>
      </c>
      <c r="D168" s="180" t="s">
        <v>211</v>
      </c>
      <c r="E168" s="181" t="s">
        <v>1594</v>
      </c>
      <c r="F168" s="182" t="s">
        <v>1595</v>
      </c>
      <c r="G168" s="183" t="s">
        <v>1070</v>
      </c>
      <c r="H168" s="184">
        <v>4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216</v>
      </c>
      <c r="AT168" s="191" t="s">
        <v>211</v>
      </c>
      <c r="AU168" s="191" t="s">
        <v>84</v>
      </c>
      <c r="AY168" s="19" t="s">
        <v>208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216</v>
      </c>
      <c r="BM168" s="191" t="s">
        <v>633</v>
      </c>
    </row>
    <row r="169" spans="1:65" s="2" customFormat="1" ht="16.5" customHeight="1">
      <c r="A169" s="38"/>
      <c r="B169" s="179"/>
      <c r="C169" s="180" t="s">
        <v>486</v>
      </c>
      <c r="D169" s="180" t="s">
        <v>211</v>
      </c>
      <c r="E169" s="181" t="s">
        <v>1596</v>
      </c>
      <c r="F169" s="182" t="s">
        <v>1597</v>
      </c>
      <c r="G169" s="183" t="s">
        <v>1070</v>
      </c>
      <c r="H169" s="184">
        <v>2</v>
      </c>
      <c r="I169" s="185"/>
      <c r="J169" s="186">
        <f>ROUND(I169*H169,2)</f>
        <v>0</v>
      </c>
      <c r="K169" s="182" t="s">
        <v>1</v>
      </c>
      <c r="L169" s="39"/>
      <c r="M169" s="187" t="s">
        <v>1</v>
      </c>
      <c r="N169" s="188" t="s">
        <v>41</v>
      </c>
      <c r="O169" s="77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216</v>
      </c>
      <c r="AT169" s="191" t="s">
        <v>211</v>
      </c>
      <c r="AU169" s="191" t="s">
        <v>84</v>
      </c>
      <c r="AY169" s="19" t="s">
        <v>208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216</v>
      </c>
      <c r="BM169" s="191" t="s">
        <v>638</v>
      </c>
    </row>
    <row r="170" spans="1:65" s="2" customFormat="1" ht="21.75" customHeight="1">
      <c r="A170" s="38"/>
      <c r="B170" s="179"/>
      <c r="C170" s="180" t="s">
        <v>642</v>
      </c>
      <c r="D170" s="180" t="s">
        <v>211</v>
      </c>
      <c r="E170" s="181" t="s">
        <v>1598</v>
      </c>
      <c r="F170" s="182" t="s">
        <v>1599</v>
      </c>
      <c r="G170" s="183" t="s">
        <v>1070</v>
      </c>
      <c r="H170" s="184">
        <v>4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216</v>
      </c>
      <c r="AT170" s="191" t="s">
        <v>211</v>
      </c>
      <c r="AU170" s="191" t="s">
        <v>84</v>
      </c>
      <c r="AY170" s="19" t="s">
        <v>208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216</v>
      </c>
      <c r="BM170" s="191" t="s">
        <v>645</v>
      </c>
    </row>
    <row r="171" spans="1:65" s="2" customFormat="1" ht="16.5" customHeight="1">
      <c r="A171" s="38"/>
      <c r="B171" s="179"/>
      <c r="C171" s="180" t="s">
        <v>491</v>
      </c>
      <c r="D171" s="180" t="s">
        <v>211</v>
      </c>
      <c r="E171" s="181" t="s">
        <v>1600</v>
      </c>
      <c r="F171" s="182" t="s">
        <v>1601</v>
      </c>
      <c r="G171" s="183" t="s">
        <v>1070</v>
      </c>
      <c r="H171" s="184">
        <v>4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216</v>
      </c>
      <c r="AT171" s="191" t="s">
        <v>211</v>
      </c>
      <c r="AU171" s="191" t="s">
        <v>84</v>
      </c>
      <c r="AY171" s="19" t="s">
        <v>208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216</v>
      </c>
      <c r="BM171" s="191" t="s">
        <v>649</v>
      </c>
    </row>
    <row r="172" spans="1:65" s="2" customFormat="1" ht="16.5" customHeight="1">
      <c r="A172" s="38"/>
      <c r="B172" s="179"/>
      <c r="C172" s="180" t="s">
        <v>650</v>
      </c>
      <c r="D172" s="180" t="s">
        <v>211</v>
      </c>
      <c r="E172" s="181" t="s">
        <v>1602</v>
      </c>
      <c r="F172" s="182" t="s">
        <v>1603</v>
      </c>
      <c r="G172" s="183" t="s">
        <v>1070</v>
      </c>
      <c r="H172" s="184">
        <v>1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216</v>
      </c>
      <c r="AT172" s="191" t="s">
        <v>211</v>
      </c>
      <c r="AU172" s="191" t="s">
        <v>84</v>
      </c>
      <c r="AY172" s="19" t="s">
        <v>208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216</v>
      </c>
      <c r="BM172" s="191" t="s">
        <v>651</v>
      </c>
    </row>
    <row r="173" spans="1:65" s="2" customFormat="1" ht="16.5" customHeight="1">
      <c r="A173" s="38"/>
      <c r="B173" s="179"/>
      <c r="C173" s="180" t="s">
        <v>495</v>
      </c>
      <c r="D173" s="180" t="s">
        <v>211</v>
      </c>
      <c r="E173" s="181" t="s">
        <v>1604</v>
      </c>
      <c r="F173" s="182" t="s">
        <v>1605</v>
      </c>
      <c r="G173" s="183" t="s">
        <v>1070</v>
      </c>
      <c r="H173" s="184">
        <v>4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216</v>
      </c>
      <c r="AT173" s="191" t="s">
        <v>211</v>
      </c>
      <c r="AU173" s="191" t="s">
        <v>84</v>
      </c>
      <c r="AY173" s="19" t="s">
        <v>208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216</v>
      </c>
      <c r="BM173" s="191" t="s">
        <v>652</v>
      </c>
    </row>
    <row r="174" spans="1:65" s="2" customFormat="1" ht="16.5" customHeight="1">
      <c r="A174" s="38"/>
      <c r="B174" s="179"/>
      <c r="C174" s="180" t="s">
        <v>654</v>
      </c>
      <c r="D174" s="180" t="s">
        <v>211</v>
      </c>
      <c r="E174" s="181" t="s">
        <v>1606</v>
      </c>
      <c r="F174" s="182" t="s">
        <v>1607</v>
      </c>
      <c r="G174" s="183" t="s">
        <v>1070</v>
      </c>
      <c r="H174" s="184">
        <v>4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216</v>
      </c>
      <c r="AT174" s="191" t="s">
        <v>211</v>
      </c>
      <c r="AU174" s="191" t="s">
        <v>84</v>
      </c>
      <c r="AY174" s="19" t="s">
        <v>208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216</v>
      </c>
      <c r="BM174" s="191" t="s">
        <v>655</v>
      </c>
    </row>
    <row r="175" spans="1:65" s="2" customFormat="1" ht="16.5" customHeight="1">
      <c r="A175" s="38"/>
      <c r="B175" s="179"/>
      <c r="C175" s="180" t="s">
        <v>500</v>
      </c>
      <c r="D175" s="180" t="s">
        <v>211</v>
      </c>
      <c r="E175" s="181" t="s">
        <v>1608</v>
      </c>
      <c r="F175" s="182" t="s">
        <v>1609</v>
      </c>
      <c r="G175" s="183" t="s">
        <v>1510</v>
      </c>
      <c r="H175" s="184">
        <v>1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216</v>
      </c>
      <c r="AT175" s="191" t="s">
        <v>211</v>
      </c>
      <c r="AU175" s="191" t="s">
        <v>84</v>
      </c>
      <c r="AY175" s="19" t="s">
        <v>208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216</v>
      </c>
      <c r="BM175" s="191" t="s">
        <v>660</v>
      </c>
    </row>
    <row r="176" spans="1:65" s="2" customFormat="1" ht="16.5" customHeight="1">
      <c r="A176" s="38"/>
      <c r="B176" s="179"/>
      <c r="C176" s="180" t="s">
        <v>661</v>
      </c>
      <c r="D176" s="180" t="s">
        <v>211</v>
      </c>
      <c r="E176" s="181" t="s">
        <v>1610</v>
      </c>
      <c r="F176" s="182" t="s">
        <v>1611</v>
      </c>
      <c r="G176" s="183" t="s">
        <v>1510</v>
      </c>
      <c r="H176" s="184">
        <v>1</v>
      </c>
      <c r="I176" s="185"/>
      <c r="J176" s="186">
        <f>ROUND(I176*H176,2)</f>
        <v>0</v>
      </c>
      <c r="K176" s="182" t="s">
        <v>1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216</v>
      </c>
      <c r="AT176" s="191" t="s">
        <v>211</v>
      </c>
      <c r="AU176" s="191" t="s">
        <v>84</v>
      </c>
      <c r="AY176" s="19" t="s">
        <v>208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216</v>
      </c>
      <c r="BM176" s="191" t="s">
        <v>664</v>
      </c>
    </row>
    <row r="177" spans="1:65" s="2" customFormat="1" ht="16.5" customHeight="1">
      <c r="A177" s="38"/>
      <c r="B177" s="179"/>
      <c r="C177" s="180" t="s">
        <v>504</v>
      </c>
      <c r="D177" s="180" t="s">
        <v>211</v>
      </c>
      <c r="E177" s="181" t="s">
        <v>1612</v>
      </c>
      <c r="F177" s="182" t="s">
        <v>1613</v>
      </c>
      <c r="G177" s="183" t="s">
        <v>1510</v>
      </c>
      <c r="H177" s="184">
        <v>1</v>
      </c>
      <c r="I177" s="185"/>
      <c r="J177" s="186">
        <f>ROUND(I177*H177,2)</f>
        <v>0</v>
      </c>
      <c r="K177" s="182" t="s">
        <v>1</v>
      </c>
      <c r="L177" s="39"/>
      <c r="M177" s="187" t="s">
        <v>1</v>
      </c>
      <c r="N177" s="188" t="s">
        <v>41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216</v>
      </c>
      <c r="AT177" s="191" t="s">
        <v>211</v>
      </c>
      <c r="AU177" s="191" t="s">
        <v>84</v>
      </c>
      <c r="AY177" s="19" t="s">
        <v>208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216</v>
      </c>
      <c r="BM177" s="191" t="s">
        <v>667</v>
      </c>
    </row>
    <row r="178" spans="1:65" s="2" customFormat="1" ht="16.5" customHeight="1">
      <c r="A178" s="38"/>
      <c r="B178" s="179"/>
      <c r="C178" s="180" t="s">
        <v>670</v>
      </c>
      <c r="D178" s="180" t="s">
        <v>211</v>
      </c>
      <c r="E178" s="181" t="s">
        <v>1614</v>
      </c>
      <c r="F178" s="182" t="s">
        <v>1615</v>
      </c>
      <c r="G178" s="183" t="s">
        <v>1510</v>
      </c>
      <c r="H178" s="184">
        <v>1</v>
      </c>
      <c r="I178" s="185"/>
      <c r="J178" s="186">
        <f>ROUND(I178*H178,2)</f>
        <v>0</v>
      </c>
      <c r="K178" s="182" t="s">
        <v>1</v>
      </c>
      <c r="L178" s="39"/>
      <c r="M178" s="187" t="s">
        <v>1</v>
      </c>
      <c r="N178" s="188" t="s">
        <v>41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216</v>
      </c>
      <c r="AT178" s="191" t="s">
        <v>211</v>
      </c>
      <c r="AU178" s="191" t="s">
        <v>84</v>
      </c>
      <c r="AY178" s="19" t="s">
        <v>208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84</v>
      </c>
      <c r="BK178" s="192">
        <f>ROUND(I178*H178,2)</f>
        <v>0</v>
      </c>
      <c r="BL178" s="19" t="s">
        <v>216</v>
      </c>
      <c r="BM178" s="191" t="s">
        <v>673</v>
      </c>
    </row>
    <row r="179" spans="1:65" s="2" customFormat="1" ht="16.5" customHeight="1">
      <c r="A179" s="38"/>
      <c r="B179" s="179"/>
      <c r="C179" s="180" t="s">
        <v>512</v>
      </c>
      <c r="D179" s="180" t="s">
        <v>211</v>
      </c>
      <c r="E179" s="181" t="s">
        <v>1616</v>
      </c>
      <c r="F179" s="182" t="s">
        <v>1617</v>
      </c>
      <c r="G179" s="183" t="s">
        <v>1510</v>
      </c>
      <c r="H179" s="184">
        <v>1</v>
      </c>
      <c r="I179" s="185"/>
      <c r="J179" s="186">
        <f>ROUND(I179*H179,2)</f>
        <v>0</v>
      </c>
      <c r="K179" s="182" t="s">
        <v>1</v>
      </c>
      <c r="L179" s="39"/>
      <c r="M179" s="187" t="s">
        <v>1</v>
      </c>
      <c r="N179" s="188" t="s">
        <v>41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216</v>
      </c>
      <c r="AT179" s="191" t="s">
        <v>211</v>
      </c>
      <c r="AU179" s="191" t="s">
        <v>84</v>
      </c>
      <c r="AY179" s="19" t="s">
        <v>208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84</v>
      </c>
      <c r="BK179" s="192">
        <f>ROUND(I179*H179,2)</f>
        <v>0</v>
      </c>
      <c r="BL179" s="19" t="s">
        <v>216</v>
      </c>
      <c r="BM179" s="191" t="s">
        <v>676</v>
      </c>
    </row>
    <row r="180" spans="1:65" s="2" customFormat="1" ht="16.5" customHeight="1">
      <c r="A180" s="38"/>
      <c r="B180" s="179"/>
      <c r="C180" s="180" t="s">
        <v>679</v>
      </c>
      <c r="D180" s="180" t="s">
        <v>211</v>
      </c>
      <c r="E180" s="181" t="s">
        <v>1618</v>
      </c>
      <c r="F180" s="182" t="s">
        <v>1619</v>
      </c>
      <c r="G180" s="183" t="s">
        <v>1510</v>
      </c>
      <c r="H180" s="184">
        <v>1</v>
      </c>
      <c r="I180" s="185"/>
      <c r="J180" s="186">
        <f>ROUND(I180*H180,2)</f>
        <v>0</v>
      </c>
      <c r="K180" s="182" t="s">
        <v>1</v>
      </c>
      <c r="L180" s="39"/>
      <c r="M180" s="187" t="s">
        <v>1</v>
      </c>
      <c r="N180" s="188" t="s">
        <v>41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216</v>
      </c>
      <c r="AT180" s="191" t="s">
        <v>211</v>
      </c>
      <c r="AU180" s="191" t="s">
        <v>84</v>
      </c>
      <c r="AY180" s="19" t="s">
        <v>208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84</v>
      </c>
      <c r="BK180" s="192">
        <f>ROUND(I180*H180,2)</f>
        <v>0</v>
      </c>
      <c r="BL180" s="19" t="s">
        <v>216</v>
      </c>
      <c r="BM180" s="191" t="s">
        <v>682</v>
      </c>
    </row>
    <row r="181" spans="1:65" s="2" customFormat="1" ht="24.15" customHeight="1">
      <c r="A181" s="38"/>
      <c r="B181" s="179"/>
      <c r="C181" s="180" t="s">
        <v>534</v>
      </c>
      <c r="D181" s="180" t="s">
        <v>211</v>
      </c>
      <c r="E181" s="181" t="s">
        <v>1620</v>
      </c>
      <c r="F181" s="182" t="s">
        <v>1621</v>
      </c>
      <c r="G181" s="183" t="s">
        <v>1510</v>
      </c>
      <c r="H181" s="184">
        <v>2</v>
      </c>
      <c r="I181" s="185"/>
      <c r="J181" s="186">
        <f>ROUND(I181*H181,2)</f>
        <v>0</v>
      </c>
      <c r="K181" s="182" t="s">
        <v>1</v>
      </c>
      <c r="L181" s="39"/>
      <c r="M181" s="187" t="s">
        <v>1</v>
      </c>
      <c r="N181" s="188" t="s">
        <v>41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216</v>
      </c>
      <c r="AT181" s="191" t="s">
        <v>211</v>
      </c>
      <c r="AU181" s="191" t="s">
        <v>84</v>
      </c>
      <c r="AY181" s="19" t="s">
        <v>208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84</v>
      </c>
      <c r="BK181" s="192">
        <f>ROUND(I181*H181,2)</f>
        <v>0</v>
      </c>
      <c r="BL181" s="19" t="s">
        <v>216</v>
      </c>
      <c r="BM181" s="191" t="s">
        <v>691</v>
      </c>
    </row>
    <row r="182" spans="1:63" s="12" customFormat="1" ht="25.9" customHeight="1">
      <c r="A182" s="12"/>
      <c r="B182" s="166"/>
      <c r="C182" s="12"/>
      <c r="D182" s="167" t="s">
        <v>75</v>
      </c>
      <c r="E182" s="168" t="s">
        <v>1622</v>
      </c>
      <c r="F182" s="168" t="s">
        <v>1623</v>
      </c>
      <c r="G182" s="12"/>
      <c r="H182" s="12"/>
      <c r="I182" s="169"/>
      <c r="J182" s="170">
        <f>BK182</f>
        <v>0</v>
      </c>
      <c r="K182" s="12"/>
      <c r="L182" s="166"/>
      <c r="M182" s="171"/>
      <c r="N182" s="172"/>
      <c r="O182" s="172"/>
      <c r="P182" s="173">
        <f>SUM(P183:P190)</f>
        <v>0</v>
      </c>
      <c r="Q182" s="172"/>
      <c r="R182" s="173">
        <f>SUM(R183:R190)</f>
        <v>0</v>
      </c>
      <c r="S182" s="172"/>
      <c r="T182" s="174">
        <f>SUM(T183:T190)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67" t="s">
        <v>84</v>
      </c>
      <c r="AT182" s="175" t="s">
        <v>75</v>
      </c>
      <c r="AU182" s="175" t="s">
        <v>76</v>
      </c>
      <c r="AY182" s="167" t="s">
        <v>208</v>
      </c>
      <c r="BK182" s="176">
        <f>SUM(BK183:BK190)</f>
        <v>0</v>
      </c>
    </row>
    <row r="183" spans="1:65" s="2" customFormat="1" ht="24.15" customHeight="1">
      <c r="A183" s="38"/>
      <c r="B183" s="179"/>
      <c r="C183" s="180" t="s">
        <v>694</v>
      </c>
      <c r="D183" s="180" t="s">
        <v>211</v>
      </c>
      <c r="E183" s="181" t="s">
        <v>1624</v>
      </c>
      <c r="F183" s="182" t="s">
        <v>1625</v>
      </c>
      <c r="G183" s="183" t="s">
        <v>1510</v>
      </c>
      <c r="H183" s="184">
        <v>1</v>
      </c>
      <c r="I183" s="185"/>
      <c r="J183" s="186">
        <f>ROUND(I183*H183,2)</f>
        <v>0</v>
      </c>
      <c r="K183" s="182" t="s">
        <v>1</v>
      </c>
      <c r="L183" s="39"/>
      <c r="M183" s="187" t="s">
        <v>1</v>
      </c>
      <c r="N183" s="188" t="s">
        <v>41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216</v>
      </c>
      <c r="AT183" s="191" t="s">
        <v>211</v>
      </c>
      <c r="AU183" s="191" t="s">
        <v>84</v>
      </c>
      <c r="AY183" s="19" t="s">
        <v>208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84</v>
      </c>
      <c r="BK183" s="192">
        <f>ROUND(I183*H183,2)</f>
        <v>0</v>
      </c>
      <c r="BL183" s="19" t="s">
        <v>216</v>
      </c>
      <c r="BM183" s="191" t="s">
        <v>697</v>
      </c>
    </row>
    <row r="184" spans="1:65" s="2" customFormat="1" ht="24.15" customHeight="1">
      <c r="A184" s="38"/>
      <c r="B184" s="179"/>
      <c r="C184" s="180" t="s">
        <v>538</v>
      </c>
      <c r="D184" s="180" t="s">
        <v>211</v>
      </c>
      <c r="E184" s="181" t="s">
        <v>1626</v>
      </c>
      <c r="F184" s="182" t="s">
        <v>1627</v>
      </c>
      <c r="G184" s="183" t="s">
        <v>1510</v>
      </c>
      <c r="H184" s="184">
        <v>1</v>
      </c>
      <c r="I184" s="185"/>
      <c r="J184" s="186">
        <f>ROUND(I184*H184,2)</f>
        <v>0</v>
      </c>
      <c r="K184" s="182" t="s">
        <v>1</v>
      </c>
      <c r="L184" s="39"/>
      <c r="M184" s="187" t="s">
        <v>1</v>
      </c>
      <c r="N184" s="188" t="s">
        <v>41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216</v>
      </c>
      <c r="AT184" s="191" t="s">
        <v>211</v>
      </c>
      <c r="AU184" s="191" t="s">
        <v>84</v>
      </c>
      <c r="AY184" s="19" t="s">
        <v>208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84</v>
      </c>
      <c r="BK184" s="192">
        <f>ROUND(I184*H184,2)</f>
        <v>0</v>
      </c>
      <c r="BL184" s="19" t="s">
        <v>216</v>
      </c>
      <c r="BM184" s="191" t="s">
        <v>700</v>
      </c>
    </row>
    <row r="185" spans="1:65" s="2" customFormat="1" ht="37.8" customHeight="1">
      <c r="A185" s="38"/>
      <c r="B185" s="179"/>
      <c r="C185" s="180" t="s">
        <v>701</v>
      </c>
      <c r="D185" s="180" t="s">
        <v>211</v>
      </c>
      <c r="E185" s="181" t="s">
        <v>1628</v>
      </c>
      <c r="F185" s="182" t="s">
        <v>1629</v>
      </c>
      <c r="G185" s="183" t="s">
        <v>1510</v>
      </c>
      <c r="H185" s="184">
        <v>2</v>
      </c>
      <c r="I185" s="185"/>
      <c r="J185" s="186">
        <f>ROUND(I185*H185,2)</f>
        <v>0</v>
      </c>
      <c r="K185" s="182" t="s">
        <v>1</v>
      </c>
      <c r="L185" s="39"/>
      <c r="M185" s="187" t="s">
        <v>1</v>
      </c>
      <c r="N185" s="188" t="s">
        <v>41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216</v>
      </c>
      <c r="AT185" s="191" t="s">
        <v>211</v>
      </c>
      <c r="AU185" s="191" t="s">
        <v>84</v>
      </c>
      <c r="AY185" s="19" t="s">
        <v>208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84</v>
      </c>
      <c r="BK185" s="192">
        <f>ROUND(I185*H185,2)</f>
        <v>0</v>
      </c>
      <c r="BL185" s="19" t="s">
        <v>216</v>
      </c>
      <c r="BM185" s="191" t="s">
        <v>702</v>
      </c>
    </row>
    <row r="186" spans="1:65" s="2" customFormat="1" ht="24.15" customHeight="1">
      <c r="A186" s="38"/>
      <c r="B186" s="179"/>
      <c r="C186" s="180" t="s">
        <v>550</v>
      </c>
      <c r="D186" s="180" t="s">
        <v>211</v>
      </c>
      <c r="E186" s="181" t="s">
        <v>1630</v>
      </c>
      <c r="F186" s="182" t="s">
        <v>1631</v>
      </c>
      <c r="G186" s="183" t="s">
        <v>1070</v>
      </c>
      <c r="H186" s="184">
        <v>2</v>
      </c>
      <c r="I186" s="185"/>
      <c r="J186" s="186">
        <f>ROUND(I186*H186,2)</f>
        <v>0</v>
      </c>
      <c r="K186" s="182" t="s">
        <v>1</v>
      </c>
      <c r="L186" s="39"/>
      <c r="M186" s="187" t="s">
        <v>1</v>
      </c>
      <c r="N186" s="188" t="s">
        <v>41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216</v>
      </c>
      <c r="AT186" s="191" t="s">
        <v>211</v>
      </c>
      <c r="AU186" s="191" t="s">
        <v>84</v>
      </c>
      <c r="AY186" s="19" t="s">
        <v>208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84</v>
      </c>
      <c r="BK186" s="192">
        <f>ROUND(I186*H186,2)</f>
        <v>0</v>
      </c>
      <c r="BL186" s="19" t="s">
        <v>216</v>
      </c>
      <c r="BM186" s="191" t="s">
        <v>707</v>
      </c>
    </row>
    <row r="187" spans="1:65" s="2" customFormat="1" ht="24.15" customHeight="1">
      <c r="A187" s="38"/>
      <c r="B187" s="179"/>
      <c r="C187" s="180" t="s">
        <v>709</v>
      </c>
      <c r="D187" s="180" t="s">
        <v>211</v>
      </c>
      <c r="E187" s="181" t="s">
        <v>1632</v>
      </c>
      <c r="F187" s="182" t="s">
        <v>1633</v>
      </c>
      <c r="G187" s="183" t="s">
        <v>1510</v>
      </c>
      <c r="H187" s="184">
        <v>2</v>
      </c>
      <c r="I187" s="185"/>
      <c r="J187" s="186">
        <f>ROUND(I187*H187,2)</f>
        <v>0</v>
      </c>
      <c r="K187" s="182" t="s">
        <v>1</v>
      </c>
      <c r="L187" s="39"/>
      <c r="M187" s="187" t="s">
        <v>1</v>
      </c>
      <c r="N187" s="188" t="s">
        <v>41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216</v>
      </c>
      <c r="AT187" s="191" t="s">
        <v>211</v>
      </c>
      <c r="AU187" s="191" t="s">
        <v>84</v>
      </c>
      <c r="AY187" s="19" t="s">
        <v>208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84</v>
      </c>
      <c r="BK187" s="192">
        <f>ROUND(I187*H187,2)</f>
        <v>0</v>
      </c>
      <c r="BL187" s="19" t="s">
        <v>216</v>
      </c>
      <c r="BM187" s="191" t="s">
        <v>712</v>
      </c>
    </row>
    <row r="188" spans="1:65" s="2" customFormat="1" ht="16.5" customHeight="1">
      <c r="A188" s="38"/>
      <c r="B188" s="179"/>
      <c r="C188" s="180" t="s">
        <v>555</v>
      </c>
      <c r="D188" s="180" t="s">
        <v>211</v>
      </c>
      <c r="E188" s="181" t="s">
        <v>1634</v>
      </c>
      <c r="F188" s="182" t="s">
        <v>1635</v>
      </c>
      <c r="G188" s="183" t="s">
        <v>1070</v>
      </c>
      <c r="H188" s="184">
        <v>2</v>
      </c>
      <c r="I188" s="185"/>
      <c r="J188" s="186">
        <f>ROUND(I188*H188,2)</f>
        <v>0</v>
      </c>
      <c r="K188" s="182" t="s">
        <v>1</v>
      </c>
      <c r="L188" s="39"/>
      <c r="M188" s="187" t="s">
        <v>1</v>
      </c>
      <c r="N188" s="188" t="s">
        <v>41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216</v>
      </c>
      <c r="AT188" s="191" t="s">
        <v>211</v>
      </c>
      <c r="AU188" s="191" t="s">
        <v>84</v>
      </c>
      <c r="AY188" s="19" t="s">
        <v>208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84</v>
      </c>
      <c r="BK188" s="192">
        <f>ROUND(I188*H188,2)</f>
        <v>0</v>
      </c>
      <c r="BL188" s="19" t="s">
        <v>216</v>
      </c>
      <c r="BM188" s="191" t="s">
        <v>715</v>
      </c>
    </row>
    <row r="189" spans="1:65" s="2" customFormat="1" ht="37.8" customHeight="1">
      <c r="A189" s="38"/>
      <c r="B189" s="179"/>
      <c r="C189" s="180" t="s">
        <v>717</v>
      </c>
      <c r="D189" s="180" t="s">
        <v>211</v>
      </c>
      <c r="E189" s="181" t="s">
        <v>1636</v>
      </c>
      <c r="F189" s="182" t="s">
        <v>1637</v>
      </c>
      <c r="G189" s="183" t="s">
        <v>1510</v>
      </c>
      <c r="H189" s="184">
        <v>2</v>
      </c>
      <c r="I189" s="185"/>
      <c r="J189" s="186">
        <f>ROUND(I189*H189,2)</f>
        <v>0</v>
      </c>
      <c r="K189" s="182" t="s">
        <v>1</v>
      </c>
      <c r="L189" s="39"/>
      <c r="M189" s="187" t="s">
        <v>1</v>
      </c>
      <c r="N189" s="188" t="s">
        <v>41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216</v>
      </c>
      <c r="AT189" s="191" t="s">
        <v>211</v>
      </c>
      <c r="AU189" s="191" t="s">
        <v>84</v>
      </c>
      <c r="AY189" s="19" t="s">
        <v>208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84</v>
      </c>
      <c r="BK189" s="192">
        <f>ROUND(I189*H189,2)</f>
        <v>0</v>
      </c>
      <c r="BL189" s="19" t="s">
        <v>216</v>
      </c>
      <c r="BM189" s="191" t="s">
        <v>720</v>
      </c>
    </row>
    <row r="190" spans="1:65" s="2" customFormat="1" ht="16.5" customHeight="1">
      <c r="A190" s="38"/>
      <c r="B190" s="179"/>
      <c r="C190" s="180" t="s">
        <v>565</v>
      </c>
      <c r="D190" s="180" t="s">
        <v>211</v>
      </c>
      <c r="E190" s="181" t="s">
        <v>1638</v>
      </c>
      <c r="F190" s="182" t="s">
        <v>1639</v>
      </c>
      <c r="G190" s="183" t="s">
        <v>214</v>
      </c>
      <c r="H190" s="184">
        <v>6</v>
      </c>
      <c r="I190" s="185"/>
      <c r="J190" s="186">
        <f>ROUND(I190*H190,2)</f>
        <v>0</v>
      </c>
      <c r="K190" s="182" t="s">
        <v>1</v>
      </c>
      <c r="L190" s="39"/>
      <c r="M190" s="187" t="s">
        <v>1</v>
      </c>
      <c r="N190" s="188" t="s">
        <v>41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216</v>
      </c>
      <c r="AT190" s="191" t="s">
        <v>211</v>
      </c>
      <c r="AU190" s="191" t="s">
        <v>84</v>
      </c>
      <c r="AY190" s="19" t="s">
        <v>208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84</v>
      </c>
      <c r="BK190" s="192">
        <f>ROUND(I190*H190,2)</f>
        <v>0</v>
      </c>
      <c r="BL190" s="19" t="s">
        <v>216</v>
      </c>
      <c r="BM190" s="191" t="s">
        <v>723</v>
      </c>
    </row>
    <row r="191" spans="1:63" s="12" customFormat="1" ht="25.9" customHeight="1">
      <c r="A191" s="12"/>
      <c r="B191" s="166"/>
      <c r="C191" s="12"/>
      <c r="D191" s="167" t="s">
        <v>75</v>
      </c>
      <c r="E191" s="168" t="s">
        <v>1640</v>
      </c>
      <c r="F191" s="168" t="s">
        <v>1641</v>
      </c>
      <c r="G191" s="12"/>
      <c r="H191" s="12"/>
      <c r="I191" s="169"/>
      <c r="J191" s="170">
        <f>BK191</f>
        <v>0</v>
      </c>
      <c r="K191" s="12"/>
      <c r="L191" s="166"/>
      <c r="M191" s="171"/>
      <c r="N191" s="172"/>
      <c r="O191" s="172"/>
      <c r="P191" s="173">
        <f>SUM(P192:P205)</f>
        <v>0</v>
      </c>
      <c r="Q191" s="172"/>
      <c r="R191" s="173">
        <f>SUM(R192:R205)</f>
        <v>0</v>
      </c>
      <c r="S191" s="172"/>
      <c r="T191" s="174">
        <f>SUM(T192:T205)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7" t="s">
        <v>84</v>
      </c>
      <c r="AT191" s="175" t="s">
        <v>75</v>
      </c>
      <c r="AU191" s="175" t="s">
        <v>76</v>
      </c>
      <c r="AY191" s="167" t="s">
        <v>208</v>
      </c>
      <c r="BK191" s="176">
        <f>SUM(BK192:BK205)</f>
        <v>0</v>
      </c>
    </row>
    <row r="192" spans="1:65" s="2" customFormat="1" ht="37.8" customHeight="1">
      <c r="A192" s="38"/>
      <c r="B192" s="179"/>
      <c r="C192" s="180" t="s">
        <v>373</v>
      </c>
      <c r="D192" s="180" t="s">
        <v>211</v>
      </c>
      <c r="E192" s="181" t="s">
        <v>1642</v>
      </c>
      <c r="F192" s="182" t="s">
        <v>1643</v>
      </c>
      <c r="G192" s="183" t="s">
        <v>1506</v>
      </c>
      <c r="H192" s="184">
        <v>1</v>
      </c>
      <c r="I192" s="185"/>
      <c r="J192" s="186">
        <f>ROUND(I192*H192,2)</f>
        <v>0</v>
      </c>
      <c r="K192" s="182" t="s">
        <v>1</v>
      </c>
      <c r="L192" s="39"/>
      <c r="M192" s="187" t="s">
        <v>1</v>
      </c>
      <c r="N192" s="188" t="s">
        <v>41</v>
      </c>
      <c r="O192" s="7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216</v>
      </c>
      <c r="AT192" s="191" t="s">
        <v>211</v>
      </c>
      <c r="AU192" s="191" t="s">
        <v>84</v>
      </c>
      <c r="AY192" s="19" t="s">
        <v>208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84</v>
      </c>
      <c r="BK192" s="192">
        <f>ROUND(I192*H192,2)</f>
        <v>0</v>
      </c>
      <c r="BL192" s="19" t="s">
        <v>216</v>
      </c>
      <c r="BM192" s="191" t="s">
        <v>728</v>
      </c>
    </row>
    <row r="193" spans="1:47" s="2" customFormat="1" ht="12">
      <c r="A193" s="38"/>
      <c r="B193" s="39"/>
      <c r="C193" s="38"/>
      <c r="D193" s="194" t="s">
        <v>411</v>
      </c>
      <c r="E193" s="38"/>
      <c r="F193" s="230" t="s">
        <v>1644</v>
      </c>
      <c r="G193" s="38"/>
      <c r="H193" s="38"/>
      <c r="I193" s="231"/>
      <c r="J193" s="38"/>
      <c r="K193" s="38"/>
      <c r="L193" s="39"/>
      <c r="M193" s="232"/>
      <c r="N193" s="233"/>
      <c r="O193" s="77"/>
      <c r="P193" s="77"/>
      <c r="Q193" s="77"/>
      <c r="R193" s="77"/>
      <c r="S193" s="77"/>
      <c r="T193" s="7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9" t="s">
        <v>411</v>
      </c>
      <c r="AU193" s="19" t="s">
        <v>84</v>
      </c>
    </row>
    <row r="194" spans="1:65" s="2" customFormat="1" ht="16.5" customHeight="1">
      <c r="A194" s="38"/>
      <c r="B194" s="179"/>
      <c r="C194" s="180" t="s">
        <v>569</v>
      </c>
      <c r="D194" s="180" t="s">
        <v>211</v>
      </c>
      <c r="E194" s="181" t="s">
        <v>1645</v>
      </c>
      <c r="F194" s="182" t="s">
        <v>1646</v>
      </c>
      <c r="G194" s="183" t="s">
        <v>1510</v>
      </c>
      <c r="H194" s="184">
        <v>1</v>
      </c>
      <c r="I194" s="185"/>
      <c r="J194" s="186">
        <f>ROUND(I194*H194,2)</f>
        <v>0</v>
      </c>
      <c r="K194" s="182" t="s">
        <v>1</v>
      </c>
      <c r="L194" s="39"/>
      <c r="M194" s="187" t="s">
        <v>1</v>
      </c>
      <c r="N194" s="188" t="s">
        <v>41</v>
      </c>
      <c r="O194" s="77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216</v>
      </c>
      <c r="AT194" s="191" t="s">
        <v>211</v>
      </c>
      <c r="AU194" s="191" t="s">
        <v>84</v>
      </c>
      <c r="AY194" s="19" t="s">
        <v>208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84</v>
      </c>
      <c r="BK194" s="192">
        <f>ROUND(I194*H194,2)</f>
        <v>0</v>
      </c>
      <c r="BL194" s="19" t="s">
        <v>216</v>
      </c>
      <c r="BM194" s="191" t="s">
        <v>731</v>
      </c>
    </row>
    <row r="195" spans="1:65" s="2" customFormat="1" ht="21.75" customHeight="1">
      <c r="A195" s="38"/>
      <c r="B195" s="179"/>
      <c r="C195" s="180" t="s">
        <v>732</v>
      </c>
      <c r="D195" s="180" t="s">
        <v>211</v>
      </c>
      <c r="E195" s="181" t="s">
        <v>1647</v>
      </c>
      <c r="F195" s="182" t="s">
        <v>1648</v>
      </c>
      <c r="G195" s="183" t="s">
        <v>1070</v>
      </c>
      <c r="H195" s="184">
        <v>6</v>
      </c>
      <c r="I195" s="185"/>
      <c r="J195" s="186">
        <f>ROUND(I195*H195,2)</f>
        <v>0</v>
      </c>
      <c r="K195" s="182" t="s">
        <v>1</v>
      </c>
      <c r="L195" s="39"/>
      <c r="M195" s="187" t="s">
        <v>1</v>
      </c>
      <c r="N195" s="188" t="s">
        <v>41</v>
      </c>
      <c r="O195" s="77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216</v>
      </c>
      <c r="AT195" s="191" t="s">
        <v>211</v>
      </c>
      <c r="AU195" s="191" t="s">
        <v>84</v>
      </c>
      <c r="AY195" s="19" t="s">
        <v>208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84</v>
      </c>
      <c r="BK195" s="192">
        <f>ROUND(I195*H195,2)</f>
        <v>0</v>
      </c>
      <c r="BL195" s="19" t="s">
        <v>216</v>
      </c>
      <c r="BM195" s="191" t="s">
        <v>735</v>
      </c>
    </row>
    <row r="196" spans="1:65" s="2" customFormat="1" ht="24.15" customHeight="1">
      <c r="A196" s="38"/>
      <c r="B196" s="179"/>
      <c r="C196" s="180" t="s">
        <v>575</v>
      </c>
      <c r="D196" s="180" t="s">
        <v>211</v>
      </c>
      <c r="E196" s="181" t="s">
        <v>1649</v>
      </c>
      <c r="F196" s="182" t="s">
        <v>1583</v>
      </c>
      <c r="G196" s="183" t="s">
        <v>1584</v>
      </c>
      <c r="H196" s="184">
        <v>25</v>
      </c>
      <c r="I196" s="185"/>
      <c r="J196" s="186">
        <f>ROUND(I196*H196,2)</f>
        <v>0</v>
      </c>
      <c r="K196" s="182" t="s">
        <v>1</v>
      </c>
      <c r="L196" s="39"/>
      <c r="M196" s="187" t="s">
        <v>1</v>
      </c>
      <c r="N196" s="188" t="s">
        <v>41</v>
      </c>
      <c r="O196" s="77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1" t="s">
        <v>216</v>
      </c>
      <c r="AT196" s="191" t="s">
        <v>211</v>
      </c>
      <c r="AU196" s="191" t="s">
        <v>84</v>
      </c>
      <c r="AY196" s="19" t="s">
        <v>208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84</v>
      </c>
      <c r="BK196" s="192">
        <f>ROUND(I196*H196,2)</f>
        <v>0</v>
      </c>
      <c r="BL196" s="19" t="s">
        <v>216</v>
      </c>
      <c r="BM196" s="191" t="s">
        <v>738</v>
      </c>
    </row>
    <row r="197" spans="1:65" s="2" customFormat="1" ht="24.15" customHeight="1">
      <c r="A197" s="38"/>
      <c r="B197" s="179"/>
      <c r="C197" s="180" t="s">
        <v>743</v>
      </c>
      <c r="D197" s="180" t="s">
        <v>211</v>
      </c>
      <c r="E197" s="181" t="s">
        <v>1650</v>
      </c>
      <c r="F197" s="182" t="s">
        <v>1651</v>
      </c>
      <c r="G197" s="183" t="s">
        <v>1070</v>
      </c>
      <c r="H197" s="184">
        <v>1</v>
      </c>
      <c r="I197" s="185"/>
      <c r="J197" s="186">
        <f>ROUND(I197*H197,2)</f>
        <v>0</v>
      </c>
      <c r="K197" s="182" t="s">
        <v>1</v>
      </c>
      <c r="L197" s="39"/>
      <c r="M197" s="187" t="s">
        <v>1</v>
      </c>
      <c r="N197" s="188" t="s">
        <v>41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216</v>
      </c>
      <c r="AT197" s="191" t="s">
        <v>211</v>
      </c>
      <c r="AU197" s="191" t="s">
        <v>84</v>
      </c>
      <c r="AY197" s="19" t="s">
        <v>208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84</v>
      </c>
      <c r="BK197" s="192">
        <f>ROUND(I197*H197,2)</f>
        <v>0</v>
      </c>
      <c r="BL197" s="19" t="s">
        <v>216</v>
      </c>
      <c r="BM197" s="191" t="s">
        <v>746</v>
      </c>
    </row>
    <row r="198" spans="1:65" s="2" customFormat="1" ht="16.5" customHeight="1">
      <c r="A198" s="38"/>
      <c r="B198" s="179"/>
      <c r="C198" s="180" t="s">
        <v>602</v>
      </c>
      <c r="D198" s="180" t="s">
        <v>211</v>
      </c>
      <c r="E198" s="181" t="s">
        <v>1652</v>
      </c>
      <c r="F198" s="182" t="s">
        <v>1653</v>
      </c>
      <c r="G198" s="183" t="s">
        <v>1070</v>
      </c>
      <c r="H198" s="184">
        <v>1</v>
      </c>
      <c r="I198" s="185"/>
      <c r="J198" s="186">
        <f>ROUND(I198*H198,2)</f>
        <v>0</v>
      </c>
      <c r="K198" s="182" t="s">
        <v>1</v>
      </c>
      <c r="L198" s="39"/>
      <c r="M198" s="187" t="s">
        <v>1</v>
      </c>
      <c r="N198" s="188" t="s">
        <v>41</v>
      </c>
      <c r="O198" s="77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1" t="s">
        <v>216</v>
      </c>
      <c r="AT198" s="191" t="s">
        <v>211</v>
      </c>
      <c r="AU198" s="191" t="s">
        <v>84</v>
      </c>
      <c r="AY198" s="19" t="s">
        <v>208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84</v>
      </c>
      <c r="BK198" s="192">
        <f>ROUND(I198*H198,2)</f>
        <v>0</v>
      </c>
      <c r="BL198" s="19" t="s">
        <v>216</v>
      </c>
      <c r="BM198" s="191" t="s">
        <v>751</v>
      </c>
    </row>
    <row r="199" spans="1:65" s="2" customFormat="1" ht="24.15" customHeight="1">
      <c r="A199" s="38"/>
      <c r="B199" s="179"/>
      <c r="C199" s="180" t="s">
        <v>755</v>
      </c>
      <c r="D199" s="180" t="s">
        <v>211</v>
      </c>
      <c r="E199" s="181" t="s">
        <v>1654</v>
      </c>
      <c r="F199" s="182" t="s">
        <v>1547</v>
      </c>
      <c r="G199" s="183" t="s">
        <v>214</v>
      </c>
      <c r="H199" s="184">
        <v>4</v>
      </c>
      <c r="I199" s="185"/>
      <c r="J199" s="186">
        <f>ROUND(I199*H199,2)</f>
        <v>0</v>
      </c>
      <c r="K199" s="182" t="s">
        <v>1</v>
      </c>
      <c r="L199" s="39"/>
      <c r="M199" s="187" t="s">
        <v>1</v>
      </c>
      <c r="N199" s="188" t="s">
        <v>41</v>
      </c>
      <c r="O199" s="77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216</v>
      </c>
      <c r="AT199" s="191" t="s">
        <v>211</v>
      </c>
      <c r="AU199" s="191" t="s">
        <v>84</v>
      </c>
      <c r="AY199" s="19" t="s">
        <v>208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84</v>
      </c>
      <c r="BK199" s="192">
        <f>ROUND(I199*H199,2)</f>
        <v>0</v>
      </c>
      <c r="BL199" s="19" t="s">
        <v>216</v>
      </c>
      <c r="BM199" s="191" t="s">
        <v>758</v>
      </c>
    </row>
    <row r="200" spans="1:65" s="2" customFormat="1" ht="24.15" customHeight="1">
      <c r="A200" s="38"/>
      <c r="B200" s="179"/>
      <c r="C200" s="180" t="s">
        <v>605</v>
      </c>
      <c r="D200" s="180" t="s">
        <v>211</v>
      </c>
      <c r="E200" s="181" t="s">
        <v>1655</v>
      </c>
      <c r="F200" s="182" t="s">
        <v>1656</v>
      </c>
      <c r="G200" s="183" t="s">
        <v>214</v>
      </c>
      <c r="H200" s="184">
        <v>9</v>
      </c>
      <c r="I200" s="185"/>
      <c r="J200" s="186">
        <f>ROUND(I200*H200,2)</f>
        <v>0</v>
      </c>
      <c r="K200" s="182" t="s">
        <v>1</v>
      </c>
      <c r="L200" s="39"/>
      <c r="M200" s="187" t="s">
        <v>1</v>
      </c>
      <c r="N200" s="188" t="s">
        <v>41</v>
      </c>
      <c r="O200" s="77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1" t="s">
        <v>216</v>
      </c>
      <c r="AT200" s="191" t="s">
        <v>211</v>
      </c>
      <c r="AU200" s="191" t="s">
        <v>84</v>
      </c>
      <c r="AY200" s="19" t="s">
        <v>208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84</v>
      </c>
      <c r="BK200" s="192">
        <f>ROUND(I200*H200,2)</f>
        <v>0</v>
      </c>
      <c r="BL200" s="19" t="s">
        <v>216</v>
      </c>
      <c r="BM200" s="191" t="s">
        <v>785</v>
      </c>
    </row>
    <row r="201" spans="1:65" s="2" customFormat="1" ht="24.15" customHeight="1">
      <c r="A201" s="38"/>
      <c r="B201" s="179"/>
      <c r="C201" s="180" t="s">
        <v>789</v>
      </c>
      <c r="D201" s="180" t="s">
        <v>211</v>
      </c>
      <c r="E201" s="181" t="s">
        <v>1657</v>
      </c>
      <c r="F201" s="182" t="s">
        <v>1633</v>
      </c>
      <c r="G201" s="183" t="s">
        <v>1510</v>
      </c>
      <c r="H201" s="184">
        <v>3</v>
      </c>
      <c r="I201" s="185"/>
      <c r="J201" s="186">
        <f>ROUND(I201*H201,2)</f>
        <v>0</v>
      </c>
      <c r="K201" s="182" t="s">
        <v>1</v>
      </c>
      <c r="L201" s="39"/>
      <c r="M201" s="187" t="s">
        <v>1</v>
      </c>
      <c r="N201" s="188" t="s">
        <v>41</v>
      </c>
      <c r="O201" s="77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216</v>
      </c>
      <c r="AT201" s="191" t="s">
        <v>211</v>
      </c>
      <c r="AU201" s="191" t="s">
        <v>84</v>
      </c>
      <c r="AY201" s="19" t="s">
        <v>208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84</v>
      </c>
      <c r="BK201" s="192">
        <f>ROUND(I201*H201,2)</f>
        <v>0</v>
      </c>
      <c r="BL201" s="19" t="s">
        <v>216</v>
      </c>
      <c r="BM201" s="191" t="s">
        <v>792</v>
      </c>
    </row>
    <row r="202" spans="1:65" s="2" customFormat="1" ht="33" customHeight="1">
      <c r="A202" s="38"/>
      <c r="B202" s="179"/>
      <c r="C202" s="180" t="s">
        <v>609</v>
      </c>
      <c r="D202" s="180" t="s">
        <v>211</v>
      </c>
      <c r="E202" s="181" t="s">
        <v>1658</v>
      </c>
      <c r="F202" s="182" t="s">
        <v>1659</v>
      </c>
      <c r="G202" s="183" t="s">
        <v>1510</v>
      </c>
      <c r="H202" s="184">
        <v>1</v>
      </c>
      <c r="I202" s="185"/>
      <c r="J202" s="186">
        <f>ROUND(I202*H202,2)</f>
        <v>0</v>
      </c>
      <c r="K202" s="182" t="s">
        <v>1</v>
      </c>
      <c r="L202" s="39"/>
      <c r="M202" s="187" t="s">
        <v>1</v>
      </c>
      <c r="N202" s="188" t="s">
        <v>41</v>
      </c>
      <c r="O202" s="77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1" t="s">
        <v>216</v>
      </c>
      <c r="AT202" s="191" t="s">
        <v>211</v>
      </c>
      <c r="AU202" s="191" t="s">
        <v>84</v>
      </c>
      <c r="AY202" s="19" t="s">
        <v>208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84</v>
      </c>
      <c r="BK202" s="192">
        <f>ROUND(I202*H202,2)</f>
        <v>0</v>
      </c>
      <c r="BL202" s="19" t="s">
        <v>216</v>
      </c>
      <c r="BM202" s="191" t="s">
        <v>796</v>
      </c>
    </row>
    <row r="203" spans="1:65" s="2" customFormat="1" ht="24.15" customHeight="1">
      <c r="A203" s="38"/>
      <c r="B203" s="179"/>
      <c r="C203" s="180" t="s">
        <v>798</v>
      </c>
      <c r="D203" s="180" t="s">
        <v>211</v>
      </c>
      <c r="E203" s="181" t="s">
        <v>1660</v>
      </c>
      <c r="F203" s="182" t="s">
        <v>1661</v>
      </c>
      <c r="G203" s="183" t="s">
        <v>1510</v>
      </c>
      <c r="H203" s="184">
        <v>2</v>
      </c>
      <c r="I203" s="185"/>
      <c r="J203" s="186">
        <f>ROUND(I203*H203,2)</f>
        <v>0</v>
      </c>
      <c r="K203" s="182" t="s">
        <v>1</v>
      </c>
      <c r="L203" s="39"/>
      <c r="M203" s="187" t="s">
        <v>1</v>
      </c>
      <c r="N203" s="188" t="s">
        <v>41</v>
      </c>
      <c r="O203" s="77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1" t="s">
        <v>216</v>
      </c>
      <c r="AT203" s="191" t="s">
        <v>211</v>
      </c>
      <c r="AU203" s="191" t="s">
        <v>84</v>
      </c>
      <c r="AY203" s="19" t="s">
        <v>208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84</v>
      </c>
      <c r="BK203" s="192">
        <f>ROUND(I203*H203,2)</f>
        <v>0</v>
      </c>
      <c r="BL203" s="19" t="s">
        <v>216</v>
      </c>
      <c r="BM203" s="191" t="s">
        <v>801</v>
      </c>
    </row>
    <row r="204" spans="1:65" s="2" customFormat="1" ht="33" customHeight="1">
      <c r="A204" s="38"/>
      <c r="B204" s="179"/>
      <c r="C204" s="180" t="s">
        <v>612</v>
      </c>
      <c r="D204" s="180" t="s">
        <v>211</v>
      </c>
      <c r="E204" s="181" t="s">
        <v>1662</v>
      </c>
      <c r="F204" s="182" t="s">
        <v>1663</v>
      </c>
      <c r="G204" s="183" t="s">
        <v>1510</v>
      </c>
      <c r="H204" s="184">
        <v>1</v>
      </c>
      <c r="I204" s="185"/>
      <c r="J204" s="186">
        <f>ROUND(I204*H204,2)</f>
        <v>0</v>
      </c>
      <c r="K204" s="182" t="s">
        <v>1</v>
      </c>
      <c r="L204" s="39"/>
      <c r="M204" s="187" t="s">
        <v>1</v>
      </c>
      <c r="N204" s="188" t="s">
        <v>41</v>
      </c>
      <c r="O204" s="77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91" t="s">
        <v>216</v>
      </c>
      <c r="AT204" s="191" t="s">
        <v>211</v>
      </c>
      <c r="AU204" s="191" t="s">
        <v>84</v>
      </c>
      <c r="AY204" s="19" t="s">
        <v>208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9" t="s">
        <v>84</v>
      </c>
      <c r="BK204" s="192">
        <f>ROUND(I204*H204,2)</f>
        <v>0</v>
      </c>
      <c r="BL204" s="19" t="s">
        <v>216</v>
      </c>
      <c r="BM204" s="191" t="s">
        <v>809</v>
      </c>
    </row>
    <row r="205" spans="1:65" s="2" customFormat="1" ht="33" customHeight="1">
      <c r="A205" s="38"/>
      <c r="B205" s="179"/>
      <c r="C205" s="180" t="s">
        <v>810</v>
      </c>
      <c r="D205" s="180" t="s">
        <v>211</v>
      </c>
      <c r="E205" s="181" t="s">
        <v>1664</v>
      </c>
      <c r="F205" s="182" t="s">
        <v>1512</v>
      </c>
      <c r="G205" s="183" t="s">
        <v>1510</v>
      </c>
      <c r="H205" s="184">
        <v>2</v>
      </c>
      <c r="I205" s="185"/>
      <c r="J205" s="186">
        <f>ROUND(I205*H205,2)</f>
        <v>0</v>
      </c>
      <c r="K205" s="182" t="s">
        <v>1</v>
      </c>
      <c r="L205" s="39"/>
      <c r="M205" s="187" t="s">
        <v>1</v>
      </c>
      <c r="N205" s="188" t="s">
        <v>41</v>
      </c>
      <c r="O205" s="77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91" t="s">
        <v>216</v>
      </c>
      <c r="AT205" s="191" t="s">
        <v>211</v>
      </c>
      <c r="AU205" s="191" t="s">
        <v>84</v>
      </c>
      <c r="AY205" s="19" t="s">
        <v>208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84</v>
      </c>
      <c r="BK205" s="192">
        <f>ROUND(I205*H205,2)</f>
        <v>0</v>
      </c>
      <c r="BL205" s="19" t="s">
        <v>216</v>
      </c>
      <c r="BM205" s="191" t="s">
        <v>813</v>
      </c>
    </row>
    <row r="206" spans="1:63" s="12" customFormat="1" ht="25.9" customHeight="1">
      <c r="A206" s="12"/>
      <c r="B206" s="166"/>
      <c r="C206" s="12"/>
      <c r="D206" s="167" t="s">
        <v>75</v>
      </c>
      <c r="E206" s="168" t="s">
        <v>1665</v>
      </c>
      <c r="F206" s="168" t="s">
        <v>1666</v>
      </c>
      <c r="G206" s="12"/>
      <c r="H206" s="12"/>
      <c r="I206" s="169"/>
      <c r="J206" s="170">
        <f>BK206</f>
        <v>0</v>
      </c>
      <c r="K206" s="12"/>
      <c r="L206" s="166"/>
      <c r="M206" s="171"/>
      <c r="N206" s="172"/>
      <c r="O206" s="172"/>
      <c r="P206" s="173">
        <f>SUM(P207:P221)</f>
        <v>0</v>
      </c>
      <c r="Q206" s="172"/>
      <c r="R206" s="173">
        <f>SUM(R207:R221)</f>
        <v>0</v>
      </c>
      <c r="S206" s="172"/>
      <c r="T206" s="174">
        <f>SUM(T207:T221)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67" t="s">
        <v>84</v>
      </c>
      <c r="AT206" s="175" t="s">
        <v>75</v>
      </c>
      <c r="AU206" s="175" t="s">
        <v>76</v>
      </c>
      <c r="AY206" s="167" t="s">
        <v>208</v>
      </c>
      <c r="BK206" s="176">
        <f>SUM(BK207:BK221)</f>
        <v>0</v>
      </c>
    </row>
    <row r="207" spans="1:65" s="2" customFormat="1" ht="24.15" customHeight="1">
      <c r="A207" s="38"/>
      <c r="B207" s="179"/>
      <c r="C207" s="180" t="s">
        <v>616</v>
      </c>
      <c r="D207" s="180" t="s">
        <v>211</v>
      </c>
      <c r="E207" s="181" t="s">
        <v>1667</v>
      </c>
      <c r="F207" s="182" t="s">
        <v>1668</v>
      </c>
      <c r="G207" s="183" t="s">
        <v>222</v>
      </c>
      <c r="H207" s="184">
        <v>1</v>
      </c>
      <c r="I207" s="185"/>
      <c r="J207" s="186">
        <f>ROUND(I207*H207,2)</f>
        <v>0</v>
      </c>
      <c r="K207" s="182" t="s">
        <v>1</v>
      </c>
      <c r="L207" s="39"/>
      <c r="M207" s="187" t="s">
        <v>1</v>
      </c>
      <c r="N207" s="188" t="s">
        <v>41</v>
      </c>
      <c r="O207" s="77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1" t="s">
        <v>216</v>
      </c>
      <c r="AT207" s="191" t="s">
        <v>211</v>
      </c>
      <c r="AU207" s="191" t="s">
        <v>84</v>
      </c>
      <c r="AY207" s="19" t="s">
        <v>208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84</v>
      </c>
      <c r="BK207" s="192">
        <f>ROUND(I207*H207,2)</f>
        <v>0</v>
      </c>
      <c r="BL207" s="19" t="s">
        <v>216</v>
      </c>
      <c r="BM207" s="191" t="s">
        <v>816</v>
      </c>
    </row>
    <row r="208" spans="1:65" s="2" customFormat="1" ht="16.5" customHeight="1">
      <c r="A208" s="38"/>
      <c r="B208" s="179"/>
      <c r="C208" s="180" t="s">
        <v>817</v>
      </c>
      <c r="D208" s="180" t="s">
        <v>211</v>
      </c>
      <c r="E208" s="181" t="s">
        <v>1669</v>
      </c>
      <c r="F208" s="182" t="s">
        <v>1670</v>
      </c>
      <c r="G208" s="183" t="s">
        <v>222</v>
      </c>
      <c r="H208" s="184">
        <v>1</v>
      </c>
      <c r="I208" s="185"/>
      <c r="J208" s="186">
        <f>ROUND(I208*H208,2)</f>
        <v>0</v>
      </c>
      <c r="K208" s="182" t="s">
        <v>1</v>
      </c>
      <c r="L208" s="39"/>
      <c r="M208" s="187" t="s">
        <v>1</v>
      </c>
      <c r="N208" s="188" t="s">
        <v>41</v>
      </c>
      <c r="O208" s="77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216</v>
      </c>
      <c r="AT208" s="191" t="s">
        <v>211</v>
      </c>
      <c r="AU208" s="191" t="s">
        <v>84</v>
      </c>
      <c r="AY208" s="19" t="s">
        <v>208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84</v>
      </c>
      <c r="BK208" s="192">
        <f>ROUND(I208*H208,2)</f>
        <v>0</v>
      </c>
      <c r="BL208" s="19" t="s">
        <v>216</v>
      </c>
      <c r="BM208" s="191" t="s">
        <v>820</v>
      </c>
    </row>
    <row r="209" spans="1:65" s="2" customFormat="1" ht="16.5" customHeight="1">
      <c r="A209" s="38"/>
      <c r="B209" s="179"/>
      <c r="C209" s="180" t="s">
        <v>620</v>
      </c>
      <c r="D209" s="180" t="s">
        <v>211</v>
      </c>
      <c r="E209" s="181" t="s">
        <v>1671</v>
      </c>
      <c r="F209" s="182" t="s">
        <v>1672</v>
      </c>
      <c r="G209" s="183" t="s">
        <v>222</v>
      </c>
      <c r="H209" s="184">
        <v>1</v>
      </c>
      <c r="I209" s="185"/>
      <c r="J209" s="186">
        <f>ROUND(I209*H209,2)</f>
        <v>0</v>
      </c>
      <c r="K209" s="182" t="s">
        <v>1</v>
      </c>
      <c r="L209" s="39"/>
      <c r="M209" s="187" t="s">
        <v>1</v>
      </c>
      <c r="N209" s="188" t="s">
        <v>41</v>
      </c>
      <c r="O209" s="77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91" t="s">
        <v>216</v>
      </c>
      <c r="AT209" s="191" t="s">
        <v>211</v>
      </c>
      <c r="AU209" s="191" t="s">
        <v>84</v>
      </c>
      <c r="AY209" s="19" t="s">
        <v>208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84</v>
      </c>
      <c r="BK209" s="192">
        <f>ROUND(I209*H209,2)</f>
        <v>0</v>
      </c>
      <c r="BL209" s="19" t="s">
        <v>216</v>
      </c>
      <c r="BM209" s="191" t="s">
        <v>824</v>
      </c>
    </row>
    <row r="210" spans="1:65" s="2" customFormat="1" ht="24.15" customHeight="1">
      <c r="A210" s="38"/>
      <c r="B210" s="179"/>
      <c r="C210" s="180" t="s">
        <v>826</v>
      </c>
      <c r="D210" s="180" t="s">
        <v>211</v>
      </c>
      <c r="E210" s="181" t="s">
        <v>1673</v>
      </c>
      <c r="F210" s="182" t="s">
        <v>1674</v>
      </c>
      <c r="G210" s="183" t="s">
        <v>222</v>
      </c>
      <c r="H210" s="184">
        <v>1</v>
      </c>
      <c r="I210" s="185"/>
      <c r="J210" s="186">
        <f>ROUND(I210*H210,2)</f>
        <v>0</v>
      </c>
      <c r="K210" s="182" t="s">
        <v>1</v>
      </c>
      <c r="L210" s="39"/>
      <c r="M210" s="187" t="s">
        <v>1</v>
      </c>
      <c r="N210" s="188" t="s">
        <v>41</v>
      </c>
      <c r="O210" s="77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91" t="s">
        <v>216</v>
      </c>
      <c r="AT210" s="191" t="s">
        <v>211</v>
      </c>
      <c r="AU210" s="191" t="s">
        <v>84</v>
      </c>
      <c r="AY210" s="19" t="s">
        <v>208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84</v>
      </c>
      <c r="BK210" s="192">
        <f>ROUND(I210*H210,2)</f>
        <v>0</v>
      </c>
      <c r="BL210" s="19" t="s">
        <v>216</v>
      </c>
      <c r="BM210" s="191" t="s">
        <v>829</v>
      </c>
    </row>
    <row r="211" spans="1:65" s="2" customFormat="1" ht="16.5" customHeight="1">
      <c r="A211" s="38"/>
      <c r="B211" s="179"/>
      <c r="C211" s="180" t="s">
        <v>625</v>
      </c>
      <c r="D211" s="180" t="s">
        <v>211</v>
      </c>
      <c r="E211" s="181" t="s">
        <v>1675</v>
      </c>
      <c r="F211" s="182" t="s">
        <v>1676</v>
      </c>
      <c r="G211" s="183" t="s">
        <v>222</v>
      </c>
      <c r="H211" s="184">
        <v>1</v>
      </c>
      <c r="I211" s="185"/>
      <c r="J211" s="186">
        <f>ROUND(I211*H211,2)</f>
        <v>0</v>
      </c>
      <c r="K211" s="182" t="s">
        <v>1</v>
      </c>
      <c r="L211" s="39"/>
      <c r="M211" s="187" t="s">
        <v>1</v>
      </c>
      <c r="N211" s="188" t="s">
        <v>41</v>
      </c>
      <c r="O211" s="77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91" t="s">
        <v>216</v>
      </c>
      <c r="AT211" s="191" t="s">
        <v>211</v>
      </c>
      <c r="AU211" s="191" t="s">
        <v>84</v>
      </c>
      <c r="AY211" s="19" t="s">
        <v>208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84</v>
      </c>
      <c r="BK211" s="192">
        <f>ROUND(I211*H211,2)</f>
        <v>0</v>
      </c>
      <c r="BL211" s="19" t="s">
        <v>216</v>
      </c>
      <c r="BM211" s="191" t="s">
        <v>834</v>
      </c>
    </row>
    <row r="212" spans="1:65" s="2" customFormat="1" ht="16.5" customHeight="1">
      <c r="A212" s="38"/>
      <c r="B212" s="179"/>
      <c r="C212" s="180" t="s">
        <v>835</v>
      </c>
      <c r="D212" s="180" t="s">
        <v>211</v>
      </c>
      <c r="E212" s="181" t="s">
        <v>1677</v>
      </c>
      <c r="F212" s="182" t="s">
        <v>657</v>
      </c>
      <c r="G212" s="183" t="s">
        <v>222</v>
      </c>
      <c r="H212" s="184">
        <v>1</v>
      </c>
      <c r="I212" s="185"/>
      <c r="J212" s="186">
        <f>ROUND(I212*H212,2)</f>
        <v>0</v>
      </c>
      <c r="K212" s="182" t="s">
        <v>1</v>
      </c>
      <c r="L212" s="39"/>
      <c r="M212" s="187" t="s">
        <v>1</v>
      </c>
      <c r="N212" s="188" t="s">
        <v>41</v>
      </c>
      <c r="O212" s="77"/>
      <c r="P212" s="189">
        <f>O212*H212</f>
        <v>0</v>
      </c>
      <c r="Q212" s="189">
        <v>0</v>
      </c>
      <c r="R212" s="189">
        <f>Q212*H212</f>
        <v>0</v>
      </c>
      <c r="S212" s="189">
        <v>0</v>
      </c>
      <c r="T212" s="19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91" t="s">
        <v>216</v>
      </c>
      <c r="AT212" s="191" t="s">
        <v>211</v>
      </c>
      <c r="AU212" s="191" t="s">
        <v>84</v>
      </c>
      <c r="AY212" s="19" t="s">
        <v>208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84</v>
      </c>
      <c r="BK212" s="192">
        <f>ROUND(I212*H212,2)</f>
        <v>0</v>
      </c>
      <c r="BL212" s="19" t="s">
        <v>216</v>
      </c>
      <c r="BM212" s="191" t="s">
        <v>838</v>
      </c>
    </row>
    <row r="213" spans="1:65" s="2" customFormat="1" ht="16.5" customHeight="1">
      <c r="A213" s="38"/>
      <c r="B213" s="179"/>
      <c r="C213" s="180" t="s">
        <v>628</v>
      </c>
      <c r="D213" s="180" t="s">
        <v>211</v>
      </c>
      <c r="E213" s="181" t="s">
        <v>1678</v>
      </c>
      <c r="F213" s="182" t="s">
        <v>1679</v>
      </c>
      <c r="G213" s="183" t="s">
        <v>222</v>
      </c>
      <c r="H213" s="184">
        <v>1</v>
      </c>
      <c r="I213" s="185"/>
      <c r="J213" s="186">
        <f>ROUND(I213*H213,2)</f>
        <v>0</v>
      </c>
      <c r="K213" s="182" t="s">
        <v>1</v>
      </c>
      <c r="L213" s="39"/>
      <c r="M213" s="187" t="s">
        <v>1</v>
      </c>
      <c r="N213" s="188" t="s">
        <v>41</v>
      </c>
      <c r="O213" s="77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1" t="s">
        <v>216</v>
      </c>
      <c r="AT213" s="191" t="s">
        <v>211</v>
      </c>
      <c r="AU213" s="191" t="s">
        <v>84</v>
      </c>
      <c r="AY213" s="19" t="s">
        <v>208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84</v>
      </c>
      <c r="BK213" s="192">
        <f>ROUND(I213*H213,2)</f>
        <v>0</v>
      </c>
      <c r="BL213" s="19" t="s">
        <v>216</v>
      </c>
      <c r="BM213" s="191" t="s">
        <v>841</v>
      </c>
    </row>
    <row r="214" spans="1:65" s="2" customFormat="1" ht="16.5" customHeight="1">
      <c r="A214" s="38"/>
      <c r="B214" s="179"/>
      <c r="C214" s="180" t="s">
        <v>842</v>
      </c>
      <c r="D214" s="180" t="s">
        <v>211</v>
      </c>
      <c r="E214" s="181" t="s">
        <v>1680</v>
      </c>
      <c r="F214" s="182" t="s">
        <v>1681</v>
      </c>
      <c r="G214" s="183" t="s">
        <v>222</v>
      </c>
      <c r="H214" s="184">
        <v>1</v>
      </c>
      <c r="I214" s="185"/>
      <c r="J214" s="186">
        <f>ROUND(I214*H214,2)</f>
        <v>0</v>
      </c>
      <c r="K214" s="182" t="s">
        <v>1</v>
      </c>
      <c r="L214" s="39"/>
      <c r="M214" s="187" t="s">
        <v>1</v>
      </c>
      <c r="N214" s="188" t="s">
        <v>41</v>
      </c>
      <c r="O214" s="77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191" t="s">
        <v>216</v>
      </c>
      <c r="AT214" s="191" t="s">
        <v>211</v>
      </c>
      <c r="AU214" s="191" t="s">
        <v>84</v>
      </c>
      <c r="AY214" s="19" t="s">
        <v>208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84</v>
      </c>
      <c r="BK214" s="192">
        <f>ROUND(I214*H214,2)</f>
        <v>0</v>
      </c>
      <c r="BL214" s="19" t="s">
        <v>216</v>
      </c>
      <c r="BM214" s="191" t="s">
        <v>845</v>
      </c>
    </row>
    <row r="215" spans="1:65" s="2" customFormat="1" ht="16.5" customHeight="1">
      <c r="A215" s="38"/>
      <c r="B215" s="179"/>
      <c r="C215" s="180" t="s">
        <v>633</v>
      </c>
      <c r="D215" s="180" t="s">
        <v>211</v>
      </c>
      <c r="E215" s="181" t="s">
        <v>1682</v>
      </c>
      <c r="F215" s="182" t="s">
        <v>1683</v>
      </c>
      <c r="G215" s="183" t="s">
        <v>222</v>
      </c>
      <c r="H215" s="184">
        <v>1</v>
      </c>
      <c r="I215" s="185"/>
      <c r="J215" s="186">
        <f>ROUND(I215*H215,2)</f>
        <v>0</v>
      </c>
      <c r="K215" s="182" t="s">
        <v>1</v>
      </c>
      <c r="L215" s="39"/>
      <c r="M215" s="187" t="s">
        <v>1</v>
      </c>
      <c r="N215" s="188" t="s">
        <v>41</v>
      </c>
      <c r="O215" s="77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1" t="s">
        <v>216</v>
      </c>
      <c r="AT215" s="191" t="s">
        <v>211</v>
      </c>
      <c r="AU215" s="191" t="s">
        <v>84</v>
      </c>
      <c r="AY215" s="19" t="s">
        <v>208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9" t="s">
        <v>84</v>
      </c>
      <c r="BK215" s="192">
        <f>ROUND(I215*H215,2)</f>
        <v>0</v>
      </c>
      <c r="BL215" s="19" t="s">
        <v>216</v>
      </c>
      <c r="BM215" s="191" t="s">
        <v>848</v>
      </c>
    </row>
    <row r="216" spans="1:65" s="2" customFormat="1" ht="16.5" customHeight="1">
      <c r="A216" s="38"/>
      <c r="B216" s="179"/>
      <c r="C216" s="180" t="s">
        <v>849</v>
      </c>
      <c r="D216" s="180" t="s">
        <v>211</v>
      </c>
      <c r="E216" s="181" t="s">
        <v>1684</v>
      </c>
      <c r="F216" s="182" t="s">
        <v>1685</v>
      </c>
      <c r="G216" s="183" t="s">
        <v>222</v>
      </c>
      <c r="H216" s="184">
        <v>1</v>
      </c>
      <c r="I216" s="185"/>
      <c r="J216" s="186">
        <f>ROUND(I216*H216,2)</f>
        <v>0</v>
      </c>
      <c r="K216" s="182" t="s">
        <v>1</v>
      </c>
      <c r="L216" s="39"/>
      <c r="M216" s="187" t="s">
        <v>1</v>
      </c>
      <c r="N216" s="188" t="s">
        <v>41</v>
      </c>
      <c r="O216" s="77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91" t="s">
        <v>216</v>
      </c>
      <c r="AT216" s="191" t="s">
        <v>211</v>
      </c>
      <c r="AU216" s="191" t="s">
        <v>84</v>
      </c>
      <c r="AY216" s="19" t="s">
        <v>208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84</v>
      </c>
      <c r="BK216" s="192">
        <f>ROUND(I216*H216,2)</f>
        <v>0</v>
      </c>
      <c r="BL216" s="19" t="s">
        <v>216</v>
      </c>
      <c r="BM216" s="191" t="s">
        <v>852</v>
      </c>
    </row>
    <row r="217" spans="1:65" s="2" customFormat="1" ht="16.5" customHeight="1">
      <c r="A217" s="38"/>
      <c r="B217" s="179"/>
      <c r="C217" s="180" t="s">
        <v>638</v>
      </c>
      <c r="D217" s="180" t="s">
        <v>211</v>
      </c>
      <c r="E217" s="181" t="s">
        <v>1686</v>
      </c>
      <c r="F217" s="182" t="s">
        <v>1687</v>
      </c>
      <c r="G217" s="183" t="s">
        <v>222</v>
      </c>
      <c r="H217" s="184">
        <v>1</v>
      </c>
      <c r="I217" s="185"/>
      <c r="J217" s="186">
        <f>ROUND(I217*H217,2)</f>
        <v>0</v>
      </c>
      <c r="K217" s="182" t="s">
        <v>1</v>
      </c>
      <c r="L217" s="39"/>
      <c r="M217" s="187" t="s">
        <v>1</v>
      </c>
      <c r="N217" s="188" t="s">
        <v>41</v>
      </c>
      <c r="O217" s="77"/>
      <c r="P217" s="189">
        <f>O217*H217</f>
        <v>0</v>
      </c>
      <c r="Q217" s="189">
        <v>0</v>
      </c>
      <c r="R217" s="189">
        <f>Q217*H217</f>
        <v>0</v>
      </c>
      <c r="S217" s="189">
        <v>0</v>
      </c>
      <c r="T217" s="19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91" t="s">
        <v>216</v>
      </c>
      <c r="AT217" s="191" t="s">
        <v>211</v>
      </c>
      <c r="AU217" s="191" t="s">
        <v>84</v>
      </c>
      <c r="AY217" s="19" t="s">
        <v>208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9" t="s">
        <v>84</v>
      </c>
      <c r="BK217" s="192">
        <f>ROUND(I217*H217,2)</f>
        <v>0</v>
      </c>
      <c r="BL217" s="19" t="s">
        <v>216</v>
      </c>
      <c r="BM217" s="191" t="s">
        <v>855</v>
      </c>
    </row>
    <row r="218" spans="1:65" s="2" customFormat="1" ht="16.5" customHeight="1">
      <c r="A218" s="38"/>
      <c r="B218" s="179"/>
      <c r="C218" s="180" t="s">
        <v>856</v>
      </c>
      <c r="D218" s="180" t="s">
        <v>211</v>
      </c>
      <c r="E218" s="181" t="s">
        <v>1688</v>
      </c>
      <c r="F218" s="182" t="s">
        <v>1689</v>
      </c>
      <c r="G218" s="183" t="s">
        <v>222</v>
      </c>
      <c r="H218" s="184">
        <v>1</v>
      </c>
      <c r="I218" s="185"/>
      <c r="J218" s="186">
        <f>ROUND(I218*H218,2)</f>
        <v>0</v>
      </c>
      <c r="K218" s="182" t="s">
        <v>1</v>
      </c>
      <c r="L218" s="39"/>
      <c r="M218" s="187" t="s">
        <v>1</v>
      </c>
      <c r="N218" s="188" t="s">
        <v>41</v>
      </c>
      <c r="O218" s="77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91" t="s">
        <v>216</v>
      </c>
      <c r="AT218" s="191" t="s">
        <v>211</v>
      </c>
      <c r="AU218" s="191" t="s">
        <v>84</v>
      </c>
      <c r="AY218" s="19" t="s">
        <v>208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84</v>
      </c>
      <c r="BK218" s="192">
        <f>ROUND(I218*H218,2)</f>
        <v>0</v>
      </c>
      <c r="BL218" s="19" t="s">
        <v>216</v>
      </c>
      <c r="BM218" s="191" t="s">
        <v>859</v>
      </c>
    </row>
    <row r="219" spans="1:65" s="2" customFormat="1" ht="21.75" customHeight="1">
      <c r="A219" s="38"/>
      <c r="B219" s="179"/>
      <c r="C219" s="180" t="s">
        <v>645</v>
      </c>
      <c r="D219" s="180" t="s">
        <v>211</v>
      </c>
      <c r="E219" s="181" t="s">
        <v>1690</v>
      </c>
      <c r="F219" s="182" t="s">
        <v>1691</v>
      </c>
      <c r="G219" s="183" t="s">
        <v>222</v>
      </c>
      <c r="H219" s="184">
        <v>1</v>
      </c>
      <c r="I219" s="185"/>
      <c r="J219" s="186">
        <f>ROUND(I219*H219,2)</f>
        <v>0</v>
      </c>
      <c r="K219" s="182" t="s">
        <v>1</v>
      </c>
      <c r="L219" s="39"/>
      <c r="M219" s="187" t="s">
        <v>1</v>
      </c>
      <c r="N219" s="188" t="s">
        <v>41</v>
      </c>
      <c r="O219" s="77"/>
      <c r="P219" s="189">
        <f>O219*H219</f>
        <v>0</v>
      </c>
      <c r="Q219" s="189">
        <v>0</v>
      </c>
      <c r="R219" s="189">
        <f>Q219*H219</f>
        <v>0</v>
      </c>
      <c r="S219" s="189">
        <v>0</v>
      </c>
      <c r="T219" s="19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91" t="s">
        <v>216</v>
      </c>
      <c r="AT219" s="191" t="s">
        <v>211</v>
      </c>
      <c r="AU219" s="191" t="s">
        <v>84</v>
      </c>
      <c r="AY219" s="19" t="s">
        <v>208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84</v>
      </c>
      <c r="BK219" s="192">
        <f>ROUND(I219*H219,2)</f>
        <v>0</v>
      </c>
      <c r="BL219" s="19" t="s">
        <v>216</v>
      </c>
      <c r="BM219" s="191" t="s">
        <v>862</v>
      </c>
    </row>
    <row r="220" spans="1:65" s="2" customFormat="1" ht="24.15" customHeight="1">
      <c r="A220" s="38"/>
      <c r="B220" s="179"/>
      <c r="C220" s="180" t="s">
        <v>865</v>
      </c>
      <c r="D220" s="180" t="s">
        <v>211</v>
      </c>
      <c r="E220" s="181" t="s">
        <v>1692</v>
      </c>
      <c r="F220" s="182" t="s">
        <v>1693</v>
      </c>
      <c r="G220" s="183" t="s">
        <v>1694</v>
      </c>
      <c r="H220" s="184">
        <v>1</v>
      </c>
      <c r="I220" s="185"/>
      <c r="J220" s="186">
        <f>ROUND(I220*H220,2)</f>
        <v>0</v>
      </c>
      <c r="K220" s="182" t="s">
        <v>1</v>
      </c>
      <c r="L220" s="39"/>
      <c r="M220" s="187" t="s">
        <v>1</v>
      </c>
      <c r="N220" s="188" t="s">
        <v>41</v>
      </c>
      <c r="O220" s="77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191" t="s">
        <v>216</v>
      </c>
      <c r="AT220" s="191" t="s">
        <v>211</v>
      </c>
      <c r="AU220" s="191" t="s">
        <v>84</v>
      </c>
      <c r="AY220" s="19" t="s">
        <v>208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84</v>
      </c>
      <c r="BK220" s="192">
        <f>ROUND(I220*H220,2)</f>
        <v>0</v>
      </c>
      <c r="BL220" s="19" t="s">
        <v>216</v>
      </c>
      <c r="BM220" s="191" t="s">
        <v>868</v>
      </c>
    </row>
    <row r="221" spans="1:65" s="2" customFormat="1" ht="24.15" customHeight="1">
      <c r="A221" s="38"/>
      <c r="B221" s="179"/>
      <c r="C221" s="180" t="s">
        <v>649</v>
      </c>
      <c r="D221" s="180" t="s">
        <v>211</v>
      </c>
      <c r="E221" s="181" t="s">
        <v>1695</v>
      </c>
      <c r="F221" s="182" t="s">
        <v>1696</v>
      </c>
      <c r="G221" s="183" t="s">
        <v>222</v>
      </c>
      <c r="H221" s="184">
        <v>1</v>
      </c>
      <c r="I221" s="185"/>
      <c r="J221" s="186">
        <f>ROUND(I221*H221,2)</f>
        <v>0</v>
      </c>
      <c r="K221" s="182" t="s">
        <v>1</v>
      </c>
      <c r="L221" s="39"/>
      <c r="M221" s="242" t="s">
        <v>1</v>
      </c>
      <c r="N221" s="243" t="s">
        <v>41</v>
      </c>
      <c r="O221" s="244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91" t="s">
        <v>216</v>
      </c>
      <c r="AT221" s="191" t="s">
        <v>211</v>
      </c>
      <c r="AU221" s="191" t="s">
        <v>84</v>
      </c>
      <c r="AY221" s="19" t="s">
        <v>208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9" t="s">
        <v>84</v>
      </c>
      <c r="BK221" s="192">
        <f>ROUND(I221*H221,2)</f>
        <v>0</v>
      </c>
      <c r="BL221" s="19" t="s">
        <v>216</v>
      </c>
      <c r="BM221" s="191" t="s">
        <v>871</v>
      </c>
    </row>
    <row r="222" spans="1:31" s="2" customFormat="1" ht="6.95" customHeight="1">
      <c r="A222" s="38"/>
      <c r="B222" s="60"/>
      <c r="C222" s="61"/>
      <c r="D222" s="61"/>
      <c r="E222" s="61"/>
      <c r="F222" s="61"/>
      <c r="G222" s="61"/>
      <c r="H222" s="61"/>
      <c r="I222" s="61"/>
      <c r="J222" s="61"/>
      <c r="K222" s="61"/>
      <c r="L222" s="39"/>
      <c r="M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</row>
  </sheetData>
  <autoFilter ref="C120:K22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173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1697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30. 5. 2022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ROUND(J120,2)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ROUND((SUM(BE120:BE169)),2)</f>
        <v>0</v>
      </c>
      <c r="G33" s="38"/>
      <c r="H33" s="38"/>
      <c r="I33" s="136">
        <v>0.21</v>
      </c>
      <c r="J33" s="135">
        <f>ROUND(((SUM(BE120:BE169))*I33),2)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ROUND((SUM(BF120:BF169)),2)</f>
        <v>0</v>
      </c>
      <c r="G34" s="38"/>
      <c r="H34" s="38"/>
      <c r="I34" s="136">
        <v>0.15</v>
      </c>
      <c r="J34" s="135">
        <f>ROUND(((SUM(BF120:BF169))*I34),2)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ROUND((SUM(BG120:BG169)),2)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ROUND((SUM(BH120:BH169)),2)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ROUND((SUM(BI120:BI169)),2)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173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05 - Rozvody zdravotně-technických instalací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30. 5. 2022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38"/>
      <c r="E91" s="38"/>
      <c r="F91" s="27" t="str">
        <f>E15</f>
        <v>Královéhradecký kraj, Pivovarské nám. 1245/2, HK</v>
      </c>
      <c r="G91" s="38"/>
      <c r="H91" s="38"/>
      <c r="I91" s="32" t="s">
        <v>30</v>
      </c>
      <c r="J91" s="36" t="str">
        <f>E21</f>
        <v>ARAGON ELL, Heřmanice 126, Nová Paka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176</v>
      </c>
      <c r="D94" s="137"/>
      <c r="E94" s="137"/>
      <c r="F94" s="137"/>
      <c r="G94" s="137"/>
      <c r="H94" s="137"/>
      <c r="I94" s="137"/>
      <c r="J94" s="146" t="s">
        <v>177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178</v>
      </c>
      <c r="D96" s="38"/>
      <c r="E96" s="38"/>
      <c r="F96" s="38"/>
      <c r="G96" s="38"/>
      <c r="H96" s="38"/>
      <c r="I96" s="38"/>
      <c r="J96" s="96">
        <f>J120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179</v>
      </c>
    </row>
    <row r="97" spans="1:31" s="9" customFormat="1" ht="24.95" customHeight="1">
      <c r="A97" s="9"/>
      <c r="B97" s="148"/>
      <c r="C97" s="9"/>
      <c r="D97" s="149" t="s">
        <v>1698</v>
      </c>
      <c r="E97" s="150"/>
      <c r="F97" s="150"/>
      <c r="G97" s="150"/>
      <c r="H97" s="150"/>
      <c r="I97" s="150"/>
      <c r="J97" s="151">
        <f>J121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1699</v>
      </c>
      <c r="E98" s="154"/>
      <c r="F98" s="154"/>
      <c r="G98" s="154"/>
      <c r="H98" s="154"/>
      <c r="I98" s="154"/>
      <c r="J98" s="155">
        <f>J122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1700</v>
      </c>
      <c r="E99" s="154"/>
      <c r="F99" s="154"/>
      <c r="G99" s="154"/>
      <c r="H99" s="154"/>
      <c r="I99" s="154"/>
      <c r="J99" s="155">
        <f>J145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1701</v>
      </c>
      <c r="E100" s="154"/>
      <c r="F100" s="154"/>
      <c r="G100" s="154"/>
      <c r="H100" s="154"/>
      <c r="I100" s="154"/>
      <c r="J100" s="155">
        <f>J167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38"/>
      <c r="D101" s="38"/>
      <c r="E101" s="38"/>
      <c r="F101" s="38"/>
      <c r="G101" s="38"/>
      <c r="H101" s="38"/>
      <c r="I101" s="38"/>
      <c r="J101" s="38"/>
      <c r="K101" s="38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193</v>
      </c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38"/>
      <c r="D110" s="38"/>
      <c r="E110" s="129" t="str">
        <f>E7</f>
        <v>Modernizace stravovacího provozu oblastní nemocnice Trutnov</v>
      </c>
      <c r="F110" s="32"/>
      <c r="G110" s="32"/>
      <c r="H110" s="32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173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38"/>
      <c r="D112" s="38"/>
      <c r="E112" s="67" t="str">
        <f>E9</f>
        <v>05 - Rozvody zdravotně-technických instalací</v>
      </c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38"/>
      <c r="E114" s="38"/>
      <c r="F114" s="27" t="str">
        <f>F12</f>
        <v xml:space="preserve"> </v>
      </c>
      <c r="G114" s="38"/>
      <c r="H114" s="38"/>
      <c r="I114" s="32" t="s">
        <v>22</v>
      </c>
      <c r="J114" s="69" t="str">
        <f>IF(J12="","",J12)</f>
        <v>30. 5. 2022</v>
      </c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40.05" customHeight="1">
      <c r="A116" s="38"/>
      <c r="B116" s="39"/>
      <c r="C116" s="32" t="s">
        <v>24</v>
      </c>
      <c r="D116" s="38"/>
      <c r="E116" s="38"/>
      <c r="F116" s="27" t="str">
        <f>E15</f>
        <v>Královéhradecký kraj, Pivovarské nám. 1245/2, HK</v>
      </c>
      <c r="G116" s="38"/>
      <c r="H116" s="38"/>
      <c r="I116" s="32" t="s">
        <v>30</v>
      </c>
      <c r="J116" s="36" t="str">
        <f>E21</f>
        <v>ARAGON ELL, Heřmanice 126, Nová Paka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38"/>
      <c r="E117" s="38"/>
      <c r="F117" s="27" t="str">
        <f>IF(E18="","",E18)</f>
        <v>Vyplň údaj</v>
      </c>
      <c r="G117" s="38"/>
      <c r="H117" s="38"/>
      <c r="I117" s="32" t="s">
        <v>33</v>
      </c>
      <c r="J117" s="36" t="str">
        <f>E24</f>
        <v xml:space="preserve"> 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56"/>
      <c r="B119" s="157"/>
      <c r="C119" s="158" t="s">
        <v>194</v>
      </c>
      <c r="D119" s="159" t="s">
        <v>61</v>
      </c>
      <c r="E119" s="159" t="s">
        <v>57</v>
      </c>
      <c r="F119" s="159" t="s">
        <v>58</v>
      </c>
      <c r="G119" s="159" t="s">
        <v>195</v>
      </c>
      <c r="H119" s="159" t="s">
        <v>196</v>
      </c>
      <c r="I119" s="159" t="s">
        <v>197</v>
      </c>
      <c r="J119" s="159" t="s">
        <v>177</v>
      </c>
      <c r="K119" s="160" t="s">
        <v>198</v>
      </c>
      <c r="L119" s="161"/>
      <c r="M119" s="86" t="s">
        <v>1</v>
      </c>
      <c r="N119" s="87" t="s">
        <v>40</v>
      </c>
      <c r="O119" s="87" t="s">
        <v>199</v>
      </c>
      <c r="P119" s="87" t="s">
        <v>200</v>
      </c>
      <c r="Q119" s="87" t="s">
        <v>201</v>
      </c>
      <c r="R119" s="87" t="s">
        <v>202</v>
      </c>
      <c r="S119" s="87" t="s">
        <v>203</v>
      </c>
      <c r="T119" s="88" t="s">
        <v>204</v>
      </c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63" s="2" customFormat="1" ht="22.8" customHeight="1">
      <c r="A120" s="38"/>
      <c r="B120" s="39"/>
      <c r="C120" s="93" t="s">
        <v>205</v>
      </c>
      <c r="D120" s="38"/>
      <c r="E120" s="38"/>
      <c r="F120" s="38"/>
      <c r="G120" s="38"/>
      <c r="H120" s="38"/>
      <c r="I120" s="38"/>
      <c r="J120" s="162">
        <f>BK120</f>
        <v>0</v>
      </c>
      <c r="K120" s="38"/>
      <c r="L120" s="39"/>
      <c r="M120" s="89"/>
      <c r="N120" s="73"/>
      <c r="O120" s="90"/>
      <c r="P120" s="163">
        <f>P121</f>
        <v>0</v>
      </c>
      <c r="Q120" s="90"/>
      <c r="R120" s="163">
        <f>R121</f>
        <v>0</v>
      </c>
      <c r="S120" s="90"/>
      <c r="T120" s="164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9" t="s">
        <v>75</v>
      </c>
      <c r="AU120" s="19" t="s">
        <v>179</v>
      </c>
      <c r="BK120" s="165">
        <f>BK121</f>
        <v>0</v>
      </c>
    </row>
    <row r="121" spans="1:63" s="12" customFormat="1" ht="25.9" customHeight="1">
      <c r="A121" s="12"/>
      <c r="B121" s="166"/>
      <c r="C121" s="12"/>
      <c r="D121" s="167" t="s">
        <v>75</v>
      </c>
      <c r="E121" s="168" t="s">
        <v>1702</v>
      </c>
      <c r="F121" s="168" t="s">
        <v>1703</v>
      </c>
      <c r="G121" s="12"/>
      <c r="H121" s="12"/>
      <c r="I121" s="169"/>
      <c r="J121" s="170">
        <f>BK121</f>
        <v>0</v>
      </c>
      <c r="K121" s="12"/>
      <c r="L121" s="166"/>
      <c r="M121" s="171"/>
      <c r="N121" s="172"/>
      <c r="O121" s="172"/>
      <c r="P121" s="173">
        <f>P122+P145+P167</f>
        <v>0</v>
      </c>
      <c r="Q121" s="172"/>
      <c r="R121" s="173">
        <f>R122+R145+R167</f>
        <v>0</v>
      </c>
      <c r="S121" s="172"/>
      <c r="T121" s="174">
        <f>T122+T145+T167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7" t="s">
        <v>216</v>
      </c>
      <c r="AT121" s="175" t="s">
        <v>75</v>
      </c>
      <c r="AU121" s="175" t="s">
        <v>76</v>
      </c>
      <c r="AY121" s="167" t="s">
        <v>208</v>
      </c>
      <c r="BK121" s="176">
        <f>BK122+BK145+BK167</f>
        <v>0</v>
      </c>
    </row>
    <row r="122" spans="1:63" s="12" customFormat="1" ht="22.8" customHeight="1">
      <c r="A122" s="12"/>
      <c r="B122" s="166"/>
      <c r="C122" s="12"/>
      <c r="D122" s="167" t="s">
        <v>75</v>
      </c>
      <c r="E122" s="177" t="s">
        <v>1704</v>
      </c>
      <c r="F122" s="177" t="s">
        <v>1705</v>
      </c>
      <c r="G122" s="12"/>
      <c r="H122" s="12"/>
      <c r="I122" s="169"/>
      <c r="J122" s="178">
        <f>BK122</f>
        <v>0</v>
      </c>
      <c r="K122" s="12"/>
      <c r="L122" s="166"/>
      <c r="M122" s="171"/>
      <c r="N122" s="172"/>
      <c r="O122" s="172"/>
      <c r="P122" s="173">
        <f>SUM(P123:P144)</f>
        <v>0</v>
      </c>
      <c r="Q122" s="172"/>
      <c r="R122" s="173">
        <f>SUM(R123:R144)</f>
        <v>0</v>
      </c>
      <c r="S122" s="172"/>
      <c r="T122" s="174">
        <f>SUM(T123:T144)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84</v>
      </c>
      <c r="AY122" s="167" t="s">
        <v>208</v>
      </c>
      <c r="BK122" s="176">
        <f>SUM(BK123:BK144)</f>
        <v>0</v>
      </c>
    </row>
    <row r="123" spans="1:65" s="2" customFormat="1" ht="16.5" customHeight="1">
      <c r="A123" s="38"/>
      <c r="B123" s="179"/>
      <c r="C123" s="180" t="s">
        <v>84</v>
      </c>
      <c r="D123" s="180" t="s">
        <v>211</v>
      </c>
      <c r="E123" s="181" t="s">
        <v>1706</v>
      </c>
      <c r="F123" s="182" t="s">
        <v>1707</v>
      </c>
      <c r="G123" s="183" t="s">
        <v>442</v>
      </c>
      <c r="H123" s="184">
        <v>2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216</v>
      </c>
      <c r="AT123" s="191" t="s">
        <v>211</v>
      </c>
      <c r="AU123" s="191" t="s">
        <v>86</v>
      </c>
      <c r="AY123" s="19" t="s">
        <v>208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216</v>
      </c>
      <c r="BM123" s="191" t="s">
        <v>86</v>
      </c>
    </row>
    <row r="124" spans="1:65" s="2" customFormat="1" ht="16.5" customHeight="1">
      <c r="A124" s="38"/>
      <c r="B124" s="179"/>
      <c r="C124" s="180" t="s">
        <v>86</v>
      </c>
      <c r="D124" s="180" t="s">
        <v>211</v>
      </c>
      <c r="E124" s="181" t="s">
        <v>1708</v>
      </c>
      <c r="F124" s="182" t="s">
        <v>1709</v>
      </c>
      <c r="G124" s="183" t="s">
        <v>442</v>
      </c>
      <c r="H124" s="184">
        <v>7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216</v>
      </c>
      <c r="AT124" s="191" t="s">
        <v>211</v>
      </c>
      <c r="AU124" s="191" t="s">
        <v>86</v>
      </c>
      <c r="AY124" s="19" t="s">
        <v>208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216</v>
      </c>
      <c r="BM124" s="191" t="s">
        <v>216</v>
      </c>
    </row>
    <row r="125" spans="1:65" s="2" customFormat="1" ht="16.5" customHeight="1">
      <c r="A125" s="38"/>
      <c r="B125" s="179"/>
      <c r="C125" s="180" t="s">
        <v>226</v>
      </c>
      <c r="D125" s="180" t="s">
        <v>211</v>
      </c>
      <c r="E125" s="181" t="s">
        <v>1710</v>
      </c>
      <c r="F125" s="182" t="s">
        <v>1711</v>
      </c>
      <c r="G125" s="183" t="s">
        <v>442</v>
      </c>
      <c r="H125" s="184">
        <v>100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86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209</v>
      </c>
    </row>
    <row r="126" spans="1:65" s="2" customFormat="1" ht="16.5" customHeight="1">
      <c r="A126" s="38"/>
      <c r="B126" s="179"/>
      <c r="C126" s="180" t="s">
        <v>216</v>
      </c>
      <c r="D126" s="180" t="s">
        <v>211</v>
      </c>
      <c r="E126" s="181" t="s">
        <v>1712</v>
      </c>
      <c r="F126" s="182" t="s">
        <v>1713</v>
      </c>
      <c r="G126" s="183" t="s">
        <v>442</v>
      </c>
      <c r="H126" s="184">
        <v>4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86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246</v>
      </c>
    </row>
    <row r="127" spans="1:65" s="2" customFormat="1" ht="16.5" customHeight="1">
      <c r="A127" s="38"/>
      <c r="B127" s="179"/>
      <c r="C127" s="180" t="s">
        <v>250</v>
      </c>
      <c r="D127" s="180" t="s">
        <v>211</v>
      </c>
      <c r="E127" s="181" t="s">
        <v>1714</v>
      </c>
      <c r="F127" s="182" t="s">
        <v>1715</v>
      </c>
      <c r="G127" s="183" t="s">
        <v>442</v>
      </c>
      <c r="H127" s="184">
        <v>12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86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253</v>
      </c>
    </row>
    <row r="128" spans="1:65" s="2" customFormat="1" ht="16.5" customHeight="1">
      <c r="A128" s="38"/>
      <c r="B128" s="179"/>
      <c r="C128" s="180" t="s">
        <v>209</v>
      </c>
      <c r="D128" s="180" t="s">
        <v>211</v>
      </c>
      <c r="E128" s="181" t="s">
        <v>1716</v>
      </c>
      <c r="F128" s="182" t="s">
        <v>1717</v>
      </c>
      <c r="G128" s="183" t="s">
        <v>442</v>
      </c>
      <c r="H128" s="184">
        <v>5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216</v>
      </c>
      <c r="AT128" s="191" t="s">
        <v>211</v>
      </c>
      <c r="AU128" s="191" t="s">
        <v>86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216</v>
      </c>
      <c r="BM128" s="191" t="s">
        <v>262</v>
      </c>
    </row>
    <row r="129" spans="1:65" s="2" customFormat="1" ht="21.75" customHeight="1">
      <c r="A129" s="38"/>
      <c r="B129" s="179"/>
      <c r="C129" s="180" t="s">
        <v>268</v>
      </c>
      <c r="D129" s="180" t="s">
        <v>211</v>
      </c>
      <c r="E129" s="181" t="s">
        <v>1718</v>
      </c>
      <c r="F129" s="182" t="s">
        <v>1719</v>
      </c>
      <c r="G129" s="183" t="s">
        <v>442</v>
      </c>
      <c r="H129" s="184">
        <v>93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216</v>
      </c>
      <c r="AT129" s="191" t="s">
        <v>211</v>
      </c>
      <c r="AU129" s="191" t="s">
        <v>86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216</v>
      </c>
      <c r="BM129" s="191" t="s">
        <v>271</v>
      </c>
    </row>
    <row r="130" spans="1:65" s="2" customFormat="1" ht="21.75" customHeight="1">
      <c r="A130" s="38"/>
      <c r="B130" s="179"/>
      <c r="C130" s="180" t="s">
        <v>246</v>
      </c>
      <c r="D130" s="180" t="s">
        <v>211</v>
      </c>
      <c r="E130" s="181" t="s">
        <v>1720</v>
      </c>
      <c r="F130" s="182" t="s">
        <v>1721</v>
      </c>
      <c r="G130" s="183" t="s">
        <v>442</v>
      </c>
      <c r="H130" s="184">
        <v>24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216</v>
      </c>
      <c r="AT130" s="191" t="s">
        <v>211</v>
      </c>
      <c r="AU130" s="191" t="s">
        <v>86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216</v>
      </c>
      <c r="BM130" s="191" t="s">
        <v>276</v>
      </c>
    </row>
    <row r="131" spans="1:65" s="2" customFormat="1" ht="16.5" customHeight="1">
      <c r="A131" s="38"/>
      <c r="B131" s="179"/>
      <c r="C131" s="180" t="s">
        <v>224</v>
      </c>
      <c r="D131" s="180" t="s">
        <v>211</v>
      </c>
      <c r="E131" s="181" t="s">
        <v>1722</v>
      </c>
      <c r="F131" s="182" t="s">
        <v>1723</v>
      </c>
      <c r="G131" s="183" t="s">
        <v>442</v>
      </c>
      <c r="H131" s="184">
        <v>5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216</v>
      </c>
      <c r="AT131" s="191" t="s">
        <v>211</v>
      </c>
      <c r="AU131" s="191" t="s">
        <v>86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216</v>
      </c>
      <c r="BM131" s="191" t="s">
        <v>281</v>
      </c>
    </row>
    <row r="132" spans="1:65" s="2" customFormat="1" ht="16.5" customHeight="1">
      <c r="A132" s="38"/>
      <c r="B132" s="179"/>
      <c r="C132" s="180" t="s">
        <v>253</v>
      </c>
      <c r="D132" s="180" t="s">
        <v>211</v>
      </c>
      <c r="E132" s="181" t="s">
        <v>1724</v>
      </c>
      <c r="F132" s="182" t="s">
        <v>1725</v>
      </c>
      <c r="G132" s="183" t="s">
        <v>329</v>
      </c>
      <c r="H132" s="184">
        <v>2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216</v>
      </c>
      <c r="AT132" s="191" t="s">
        <v>211</v>
      </c>
      <c r="AU132" s="191" t="s">
        <v>86</v>
      </c>
      <c r="AY132" s="19" t="s">
        <v>208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216</v>
      </c>
      <c r="BM132" s="191" t="s">
        <v>300</v>
      </c>
    </row>
    <row r="133" spans="1:65" s="2" customFormat="1" ht="16.5" customHeight="1">
      <c r="A133" s="38"/>
      <c r="B133" s="179"/>
      <c r="C133" s="180" t="s">
        <v>301</v>
      </c>
      <c r="D133" s="180" t="s">
        <v>211</v>
      </c>
      <c r="E133" s="181" t="s">
        <v>1726</v>
      </c>
      <c r="F133" s="182" t="s">
        <v>1727</v>
      </c>
      <c r="G133" s="183" t="s">
        <v>329</v>
      </c>
      <c r="H133" s="184">
        <v>19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216</v>
      </c>
      <c r="AT133" s="191" t="s">
        <v>211</v>
      </c>
      <c r="AU133" s="191" t="s">
        <v>86</v>
      </c>
      <c r="AY133" s="19" t="s">
        <v>208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216</v>
      </c>
      <c r="BM133" s="191" t="s">
        <v>304</v>
      </c>
    </row>
    <row r="134" spans="1:65" s="2" customFormat="1" ht="16.5" customHeight="1">
      <c r="A134" s="38"/>
      <c r="B134" s="179"/>
      <c r="C134" s="180" t="s">
        <v>262</v>
      </c>
      <c r="D134" s="180" t="s">
        <v>211</v>
      </c>
      <c r="E134" s="181" t="s">
        <v>1728</v>
      </c>
      <c r="F134" s="182" t="s">
        <v>1729</v>
      </c>
      <c r="G134" s="183" t="s">
        <v>329</v>
      </c>
      <c r="H134" s="184">
        <v>15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216</v>
      </c>
      <c r="AT134" s="191" t="s">
        <v>211</v>
      </c>
      <c r="AU134" s="191" t="s">
        <v>86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216</v>
      </c>
      <c r="BM134" s="191" t="s">
        <v>307</v>
      </c>
    </row>
    <row r="135" spans="1:65" s="2" customFormat="1" ht="16.5" customHeight="1">
      <c r="A135" s="38"/>
      <c r="B135" s="179"/>
      <c r="C135" s="180" t="s">
        <v>309</v>
      </c>
      <c r="D135" s="180" t="s">
        <v>211</v>
      </c>
      <c r="E135" s="181" t="s">
        <v>1730</v>
      </c>
      <c r="F135" s="182" t="s">
        <v>1731</v>
      </c>
      <c r="G135" s="183" t="s">
        <v>329</v>
      </c>
      <c r="H135" s="184">
        <v>28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216</v>
      </c>
      <c r="AT135" s="191" t="s">
        <v>211</v>
      </c>
      <c r="AU135" s="191" t="s">
        <v>86</v>
      </c>
      <c r="AY135" s="19" t="s">
        <v>208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216</v>
      </c>
      <c r="BM135" s="191" t="s">
        <v>312</v>
      </c>
    </row>
    <row r="136" spans="1:65" s="2" customFormat="1" ht="24.15" customHeight="1">
      <c r="A136" s="38"/>
      <c r="B136" s="179"/>
      <c r="C136" s="180" t="s">
        <v>271</v>
      </c>
      <c r="D136" s="180" t="s">
        <v>211</v>
      </c>
      <c r="E136" s="181" t="s">
        <v>1732</v>
      </c>
      <c r="F136" s="182" t="s">
        <v>1733</v>
      </c>
      <c r="G136" s="183" t="s">
        <v>329</v>
      </c>
      <c r="H136" s="184">
        <v>2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216</v>
      </c>
      <c r="AT136" s="191" t="s">
        <v>211</v>
      </c>
      <c r="AU136" s="191" t="s">
        <v>86</v>
      </c>
      <c r="AY136" s="19" t="s">
        <v>208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216</v>
      </c>
      <c r="BM136" s="191" t="s">
        <v>319</v>
      </c>
    </row>
    <row r="137" spans="1:65" s="2" customFormat="1" ht="16.5" customHeight="1">
      <c r="A137" s="38"/>
      <c r="B137" s="179"/>
      <c r="C137" s="180" t="s">
        <v>8</v>
      </c>
      <c r="D137" s="180" t="s">
        <v>211</v>
      </c>
      <c r="E137" s="181" t="s">
        <v>1734</v>
      </c>
      <c r="F137" s="182" t="s">
        <v>1735</v>
      </c>
      <c r="G137" s="183" t="s">
        <v>329</v>
      </c>
      <c r="H137" s="184">
        <v>6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216</v>
      </c>
      <c r="AT137" s="191" t="s">
        <v>211</v>
      </c>
      <c r="AU137" s="191" t="s">
        <v>86</v>
      </c>
      <c r="AY137" s="19" t="s">
        <v>208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216</v>
      </c>
      <c r="BM137" s="191" t="s">
        <v>324</v>
      </c>
    </row>
    <row r="138" spans="1:65" s="2" customFormat="1" ht="16.5" customHeight="1">
      <c r="A138" s="38"/>
      <c r="B138" s="179"/>
      <c r="C138" s="180" t="s">
        <v>276</v>
      </c>
      <c r="D138" s="180" t="s">
        <v>211</v>
      </c>
      <c r="E138" s="181" t="s">
        <v>1736</v>
      </c>
      <c r="F138" s="182" t="s">
        <v>1737</v>
      </c>
      <c r="G138" s="183" t="s">
        <v>442</v>
      </c>
      <c r="H138" s="184">
        <v>252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216</v>
      </c>
      <c r="AT138" s="191" t="s">
        <v>211</v>
      </c>
      <c r="AU138" s="191" t="s">
        <v>86</v>
      </c>
      <c r="AY138" s="19" t="s">
        <v>208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216</v>
      </c>
      <c r="BM138" s="191" t="s">
        <v>330</v>
      </c>
    </row>
    <row r="139" spans="1:65" s="2" customFormat="1" ht="21.75" customHeight="1">
      <c r="A139" s="38"/>
      <c r="B139" s="179"/>
      <c r="C139" s="180" t="s">
        <v>334</v>
      </c>
      <c r="D139" s="180" t="s">
        <v>211</v>
      </c>
      <c r="E139" s="181" t="s">
        <v>1738</v>
      </c>
      <c r="F139" s="182" t="s">
        <v>1739</v>
      </c>
      <c r="G139" s="183" t="s">
        <v>299</v>
      </c>
      <c r="H139" s="184">
        <v>0.44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216</v>
      </c>
      <c r="AT139" s="191" t="s">
        <v>211</v>
      </c>
      <c r="AU139" s="191" t="s">
        <v>86</v>
      </c>
      <c r="AY139" s="19" t="s">
        <v>208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216</v>
      </c>
      <c r="BM139" s="191" t="s">
        <v>337</v>
      </c>
    </row>
    <row r="140" spans="1:65" s="2" customFormat="1" ht="16.5" customHeight="1">
      <c r="A140" s="38"/>
      <c r="B140" s="179"/>
      <c r="C140" s="180" t="s">
        <v>281</v>
      </c>
      <c r="D140" s="180" t="s">
        <v>211</v>
      </c>
      <c r="E140" s="181" t="s">
        <v>1740</v>
      </c>
      <c r="F140" s="182" t="s">
        <v>1741</v>
      </c>
      <c r="G140" s="183" t="s">
        <v>442</v>
      </c>
      <c r="H140" s="184">
        <v>93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216</v>
      </c>
      <c r="AT140" s="191" t="s">
        <v>211</v>
      </c>
      <c r="AU140" s="191" t="s">
        <v>86</v>
      </c>
      <c r="AY140" s="19" t="s">
        <v>208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216</v>
      </c>
      <c r="BM140" s="191" t="s">
        <v>344</v>
      </c>
    </row>
    <row r="141" spans="1:65" s="2" customFormat="1" ht="16.5" customHeight="1">
      <c r="A141" s="38"/>
      <c r="B141" s="179"/>
      <c r="C141" s="180" t="s">
        <v>349</v>
      </c>
      <c r="D141" s="180" t="s">
        <v>211</v>
      </c>
      <c r="E141" s="181" t="s">
        <v>1742</v>
      </c>
      <c r="F141" s="182" t="s">
        <v>1743</v>
      </c>
      <c r="G141" s="183" t="s">
        <v>442</v>
      </c>
      <c r="H141" s="184">
        <v>31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216</v>
      </c>
      <c r="AT141" s="191" t="s">
        <v>211</v>
      </c>
      <c r="AU141" s="191" t="s">
        <v>86</v>
      </c>
      <c r="AY141" s="19" t="s">
        <v>208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216</v>
      </c>
      <c r="BM141" s="191" t="s">
        <v>352</v>
      </c>
    </row>
    <row r="142" spans="1:65" s="2" customFormat="1" ht="21.75" customHeight="1">
      <c r="A142" s="38"/>
      <c r="B142" s="179"/>
      <c r="C142" s="180" t="s">
        <v>300</v>
      </c>
      <c r="D142" s="180" t="s">
        <v>211</v>
      </c>
      <c r="E142" s="181" t="s">
        <v>1744</v>
      </c>
      <c r="F142" s="182" t="s">
        <v>1745</v>
      </c>
      <c r="G142" s="183" t="s">
        <v>299</v>
      </c>
      <c r="H142" s="184">
        <v>2.34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216</v>
      </c>
      <c r="AT142" s="191" t="s">
        <v>211</v>
      </c>
      <c r="AU142" s="191" t="s">
        <v>86</v>
      </c>
      <c r="AY142" s="19" t="s">
        <v>208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216</v>
      </c>
      <c r="BM142" s="191" t="s">
        <v>357</v>
      </c>
    </row>
    <row r="143" spans="1:65" s="2" customFormat="1" ht="16.5" customHeight="1">
      <c r="A143" s="38"/>
      <c r="B143" s="179"/>
      <c r="C143" s="180" t="s">
        <v>7</v>
      </c>
      <c r="D143" s="180" t="s">
        <v>211</v>
      </c>
      <c r="E143" s="181" t="s">
        <v>1746</v>
      </c>
      <c r="F143" s="182" t="s">
        <v>1747</v>
      </c>
      <c r="G143" s="183" t="s">
        <v>329</v>
      </c>
      <c r="H143" s="184">
        <v>2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216</v>
      </c>
      <c r="AT143" s="191" t="s">
        <v>211</v>
      </c>
      <c r="AU143" s="191" t="s">
        <v>86</v>
      </c>
      <c r="AY143" s="19" t="s">
        <v>208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216</v>
      </c>
      <c r="BM143" s="191" t="s">
        <v>371</v>
      </c>
    </row>
    <row r="144" spans="1:65" s="2" customFormat="1" ht="16.5" customHeight="1">
      <c r="A144" s="38"/>
      <c r="B144" s="179"/>
      <c r="C144" s="180" t="s">
        <v>304</v>
      </c>
      <c r="D144" s="180" t="s">
        <v>211</v>
      </c>
      <c r="E144" s="181" t="s">
        <v>1748</v>
      </c>
      <c r="F144" s="182" t="s">
        <v>1749</v>
      </c>
      <c r="G144" s="183" t="s">
        <v>329</v>
      </c>
      <c r="H144" s="184">
        <v>3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216</v>
      </c>
      <c r="AT144" s="191" t="s">
        <v>211</v>
      </c>
      <c r="AU144" s="191" t="s">
        <v>86</v>
      </c>
      <c r="AY144" s="19" t="s">
        <v>208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216</v>
      </c>
      <c r="BM144" s="191" t="s">
        <v>486</v>
      </c>
    </row>
    <row r="145" spans="1:63" s="12" customFormat="1" ht="22.8" customHeight="1">
      <c r="A145" s="12"/>
      <c r="B145" s="166"/>
      <c r="C145" s="12"/>
      <c r="D145" s="167" t="s">
        <v>75</v>
      </c>
      <c r="E145" s="177" t="s">
        <v>724</v>
      </c>
      <c r="F145" s="177" t="s">
        <v>1750</v>
      </c>
      <c r="G145" s="12"/>
      <c r="H145" s="12"/>
      <c r="I145" s="169"/>
      <c r="J145" s="178">
        <f>BK145</f>
        <v>0</v>
      </c>
      <c r="K145" s="12"/>
      <c r="L145" s="166"/>
      <c r="M145" s="171"/>
      <c r="N145" s="172"/>
      <c r="O145" s="172"/>
      <c r="P145" s="173">
        <f>SUM(P146:P166)</f>
        <v>0</v>
      </c>
      <c r="Q145" s="172"/>
      <c r="R145" s="173">
        <f>SUM(R146:R166)</f>
        <v>0</v>
      </c>
      <c r="S145" s="172"/>
      <c r="T145" s="174">
        <f>SUM(T146:T166)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67" t="s">
        <v>86</v>
      </c>
      <c r="AT145" s="175" t="s">
        <v>75</v>
      </c>
      <c r="AU145" s="175" t="s">
        <v>84</v>
      </c>
      <c r="AY145" s="167" t="s">
        <v>208</v>
      </c>
      <c r="BK145" s="176">
        <f>SUM(BK146:BK166)</f>
        <v>0</v>
      </c>
    </row>
    <row r="146" spans="1:65" s="2" customFormat="1" ht="21.75" customHeight="1">
      <c r="A146" s="38"/>
      <c r="B146" s="179"/>
      <c r="C146" s="180" t="s">
        <v>488</v>
      </c>
      <c r="D146" s="180" t="s">
        <v>211</v>
      </c>
      <c r="E146" s="181" t="s">
        <v>1751</v>
      </c>
      <c r="F146" s="182" t="s">
        <v>1752</v>
      </c>
      <c r="G146" s="183" t="s">
        <v>442</v>
      </c>
      <c r="H146" s="184">
        <v>199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276</v>
      </c>
      <c r="AT146" s="191" t="s">
        <v>211</v>
      </c>
      <c r="AU146" s="191" t="s">
        <v>86</v>
      </c>
      <c r="AY146" s="19" t="s">
        <v>208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276</v>
      </c>
      <c r="BM146" s="191" t="s">
        <v>491</v>
      </c>
    </row>
    <row r="147" spans="1:65" s="2" customFormat="1" ht="21.75" customHeight="1">
      <c r="A147" s="38"/>
      <c r="B147" s="179"/>
      <c r="C147" s="180" t="s">
        <v>307</v>
      </c>
      <c r="D147" s="180" t="s">
        <v>211</v>
      </c>
      <c r="E147" s="181" t="s">
        <v>1753</v>
      </c>
      <c r="F147" s="182" t="s">
        <v>1754</v>
      </c>
      <c r="G147" s="183" t="s">
        <v>442</v>
      </c>
      <c r="H147" s="184">
        <v>109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276</v>
      </c>
      <c r="AT147" s="191" t="s">
        <v>211</v>
      </c>
      <c r="AU147" s="191" t="s">
        <v>86</v>
      </c>
      <c r="AY147" s="19" t="s">
        <v>208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276</v>
      </c>
      <c r="BM147" s="191" t="s">
        <v>495</v>
      </c>
    </row>
    <row r="148" spans="1:65" s="2" customFormat="1" ht="21.75" customHeight="1">
      <c r="A148" s="38"/>
      <c r="B148" s="179"/>
      <c r="C148" s="180" t="s">
        <v>497</v>
      </c>
      <c r="D148" s="180" t="s">
        <v>211</v>
      </c>
      <c r="E148" s="181" t="s">
        <v>1755</v>
      </c>
      <c r="F148" s="182" t="s">
        <v>1756</v>
      </c>
      <c r="G148" s="183" t="s">
        <v>442</v>
      </c>
      <c r="H148" s="184">
        <v>61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276</v>
      </c>
      <c r="AT148" s="191" t="s">
        <v>211</v>
      </c>
      <c r="AU148" s="191" t="s">
        <v>86</v>
      </c>
      <c r="AY148" s="19" t="s">
        <v>208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276</v>
      </c>
      <c r="BM148" s="191" t="s">
        <v>500</v>
      </c>
    </row>
    <row r="149" spans="1:65" s="2" customFormat="1" ht="21.75" customHeight="1">
      <c r="A149" s="38"/>
      <c r="B149" s="179"/>
      <c r="C149" s="180" t="s">
        <v>312</v>
      </c>
      <c r="D149" s="180" t="s">
        <v>211</v>
      </c>
      <c r="E149" s="181" t="s">
        <v>1757</v>
      </c>
      <c r="F149" s="182" t="s">
        <v>1758</v>
      </c>
      <c r="G149" s="183" t="s">
        <v>442</v>
      </c>
      <c r="H149" s="184">
        <v>53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276</v>
      </c>
      <c r="AT149" s="191" t="s">
        <v>211</v>
      </c>
      <c r="AU149" s="191" t="s">
        <v>86</v>
      </c>
      <c r="AY149" s="19" t="s">
        <v>208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276</v>
      </c>
      <c r="BM149" s="191" t="s">
        <v>504</v>
      </c>
    </row>
    <row r="150" spans="1:65" s="2" customFormat="1" ht="21.75" customHeight="1">
      <c r="A150" s="38"/>
      <c r="B150" s="179"/>
      <c r="C150" s="180" t="s">
        <v>509</v>
      </c>
      <c r="D150" s="180" t="s">
        <v>211</v>
      </c>
      <c r="E150" s="181" t="s">
        <v>1759</v>
      </c>
      <c r="F150" s="182" t="s">
        <v>1760</v>
      </c>
      <c r="G150" s="183" t="s">
        <v>442</v>
      </c>
      <c r="H150" s="184">
        <v>51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276</v>
      </c>
      <c r="AT150" s="191" t="s">
        <v>211</v>
      </c>
      <c r="AU150" s="191" t="s">
        <v>86</v>
      </c>
      <c r="AY150" s="19" t="s">
        <v>208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276</v>
      </c>
      <c r="BM150" s="191" t="s">
        <v>512</v>
      </c>
    </row>
    <row r="151" spans="1:65" s="2" customFormat="1" ht="21.75" customHeight="1">
      <c r="A151" s="38"/>
      <c r="B151" s="179"/>
      <c r="C151" s="180" t="s">
        <v>319</v>
      </c>
      <c r="D151" s="180" t="s">
        <v>211</v>
      </c>
      <c r="E151" s="181" t="s">
        <v>1761</v>
      </c>
      <c r="F151" s="182" t="s">
        <v>1762</v>
      </c>
      <c r="G151" s="183" t="s">
        <v>442</v>
      </c>
      <c r="H151" s="184">
        <v>2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276</v>
      </c>
      <c r="AT151" s="191" t="s">
        <v>211</v>
      </c>
      <c r="AU151" s="191" t="s">
        <v>86</v>
      </c>
      <c r="AY151" s="19" t="s">
        <v>208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276</v>
      </c>
      <c r="BM151" s="191" t="s">
        <v>534</v>
      </c>
    </row>
    <row r="152" spans="1:65" s="2" customFormat="1" ht="24.15" customHeight="1">
      <c r="A152" s="38"/>
      <c r="B152" s="179"/>
      <c r="C152" s="180" t="s">
        <v>535</v>
      </c>
      <c r="D152" s="180" t="s">
        <v>211</v>
      </c>
      <c r="E152" s="181" t="s">
        <v>1763</v>
      </c>
      <c r="F152" s="182" t="s">
        <v>1764</v>
      </c>
      <c r="G152" s="183" t="s">
        <v>442</v>
      </c>
      <c r="H152" s="184">
        <v>61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276</v>
      </c>
      <c r="AT152" s="191" t="s">
        <v>211</v>
      </c>
      <c r="AU152" s="191" t="s">
        <v>86</v>
      </c>
      <c r="AY152" s="19" t="s">
        <v>208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276</v>
      </c>
      <c r="BM152" s="191" t="s">
        <v>538</v>
      </c>
    </row>
    <row r="153" spans="1:65" s="2" customFormat="1" ht="24.15" customHeight="1">
      <c r="A153" s="38"/>
      <c r="B153" s="179"/>
      <c r="C153" s="180" t="s">
        <v>324</v>
      </c>
      <c r="D153" s="180" t="s">
        <v>211</v>
      </c>
      <c r="E153" s="181" t="s">
        <v>1765</v>
      </c>
      <c r="F153" s="182" t="s">
        <v>1766</v>
      </c>
      <c r="G153" s="183" t="s">
        <v>442</v>
      </c>
      <c r="H153" s="184">
        <v>34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276</v>
      </c>
      <c r="AT153" s="191" t="s">
        <v>211</v>
      </c>
      <c r="AU153" s="191" t="s">
        <v>86</v>
      </c>
      <c r="AY153" s="19" t="s">
        <v>208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276</v>
      </c>
      <c r="BM153" s="191" t="s">
        <v>550</v>
      </c>
    </row>
    <row r="154" spans="1:65" s="2" customFormat="1" ht="24.15" customHeight="1">
      <c r="A154" s="38"/>
      <c r="B154" s="179"/>
      <c r="C154" s="180" t="s">
        <v>552</v>
      </c>
      <c r="D154" s="180" t="s">
        <v>211</v>
      </c>
      <c r="E154" s="181" t="s">
        <v>1767</v>
      </c>
      <c r="F154" s="182" t="s">
        <v>1768</v>
      </c>
      <c r="G154" s="183" t="s">
        <v>442</v>
      </c>
      <c r="H154" s="184">
        <v>22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276</v>
      </c>
      <c r="AT154" s="191" t="s">
        <v>211</v>
      </c>
      <c r="AU154" s="191" t="s">
        <v>86</v>
      </c>
      <c r="AY154" s="19" t="s">
        <v>208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276</v>
      </c>
      <c r="BM154" s="191" t="s">
        <v>555</v>
      </c>
    </row>
    <row r="155" spans="1:65" s="2" customFormat="1" ht="24.15" customHeight="1">
      <c r="A155" s="38"/>
      <c r="B155" s="179"/>
      <c r="C155" s="180" t="s">
        <v>330</v>
      </c>
      <c r="D155" s="180" t="s">
        <v>211</v>
      </c>
      <c r="E155" s="181" t="s">
        <v>1769</v>
      </c>
      <c r="F155" s="182" t="s">
        <v>1770</v>
      </c>
      <c r="G155" s="183" t="s">
        <v>442</v>
      </c>
      <c r="H155" s="184">
        <v>28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276</v>
      </c>
      <c r="AT155" s="191" t="s">
        <v>211</v>
      </c>
      <c r="AU155" s="191" t="s">
        <v>86</v>
      </c>
      <c r="AY155" s="19" t="s">
        <v>208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276</v>
      </c>
      <c r="BM155" s="191" t="s">
        <v>565</v>
      </c>
    </row>
    <row r="156" spans="1:65" s="2" customFormat="1" ht="24.15" customHeight="1">
      <c r="A156" s="38"/>
      <c r="B156" s="179"/>
      <c r="C156" s="180" t="s">
        <v>448</v>
      </c>
      <c r="D156" s="180" t="s">
        <v>211</v>
      </c>
      <c r="E156" s="181" t="s">
        <v>1771</v>
      </c>
      <c r="F156" s="182" t="s">
        <v>1772</v>
      </c>
      <c r="G156" s="183" t="s">
        <v>442</v>
      </c>
      <c r="H156" s="184">
        <v>30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276</v>
      </c>
      <c r="AT156" s="191" t="s">
        <v>211</v>
      </c>
      <c r="AU156" s="191" t="s">
        <v>86</v>
      </c>
      <c r="AY156" s="19" t="s">
        <v>208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276</v>
      </c>
      <c r="BM156" s="191" t="s">
        <v>569</v>
      </c>
    </row>
    <row r="157" spans="1:65" s="2" customFormat="1" ht="24.15" customHeight="1">
      <c r="A157" s="38"/>
      <c r="B157" s="179"/>
      <c r="C157" s="180" t="s">
        <v>337</v>
      </c>
      <c r="D157" s="180" t="s">
        <v>211</v>
      </c>
      <c r="E157" s="181" t="s">
        <v>1773</v>
      </c>
      <c r="F157" s="182" t="s">
        <v>1774</v>
      </c>
      <c r="G157" s="183" t="s">
        <v>442</v>
      </c>
      <c r="H157" s="184">
        <v>2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276</v>
      </c>
      <c r="AT157" s="191" t="s">
        <v>211</v>
      </c>
      <c r="AU157" s="191" t="s">
        <v>86</v>
      </c>
      <c r="AY157" s="19" t="s">
        <v>208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276</v>
      </c>
      <c r="BM157" s="191" t="s">
        <v>575</v>
      </c>
    </row>
    <row r="158" spans="1:65" s="2" customFormat="1" ht="24.15" customHeight="1">
      <c r="A158" s="38"/>
      <c r="B158" s="179"/>
      <c r="C158" s="180" t="s">
        <v>599</v>
      </c>
      <c r="D158" s="180" t="s">
        <v>211</v>
      </c>
      <c r="E158" s="181" t="s">
        <v>1775</v>
      </c>
      <c r="F158" s="182" t="s">
        <v>1776</v>
      </c>
      <c r="G158" s="183" t="s">
        <v>442</v>
      </c>
      <c r="H158" s="184">
        <v>138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276</v>
      </c>
      <c r="AT158" s="191" t="s">
        <v>211</v>
      </c>
      <c r="AU158" s="191" t="s">
        <v>86</v>
      </c>
      <c r="AY158" s="19" t="s">
        <v>208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276</v>
      </c>
      <c r="BM158" s="191" t="s">
        <v>602</v>
      </c>
    </row>
    <row r="159" spans="1:65" s="2" customFormat="1" ht="24.15" customHeight="1">
      <c r="A159" s="38"/>
      <c r="B159" s="179"/>
      <c r="C159" s="180" t="s">
        <v>344</v>
      </c>
      <c r="D159" s="180" t="s">
        <v>211</v>
      </c>
      <c r="E159" s="181" t="s">
        <v>1777</v>
      </c>
      <c r="F159" s="182" t="s">
        <v>1778</v>
      </c>
      <c r="G159" s="183" t="s">
        <v>442</v>
      </c>
      <c r="H159" s="184">
        <v>75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276</v>
      </c>
      <c r="AT159" s="191" t="s">
        <v>211</v>
      </c>
      <c r="AU159" s="191" t="s">
        <v>86</v>
      </c>
      <c r="AY159" s="19" t="s">
        <v>208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276</v>
      </c>
      <c r="BM159" s="191" t="s">
        <v>605</v>
      </c>
    </row>
    <row r="160" spans="1:65" s="2" customFormat="1" ht="24.15" customHeight="1">
      <c r="A160" s="38"/>
      <c r="B160" s="179"/>
      <c r="C160" s="180" t="s">
        <v>606</v>
      </c>
      <c r="D160" s="180" t="s">
        <v>211</v>
      </c>
      <c r="E160" s="181" t="s">
        <v>1779</v>
      </c>
      <c r="F160" s="182" t="s">
        <v>1780</v>
      </c>
      <c r="G160" s="183" t="s">
        <v>442</v>
      </c>
      <c r="H160" s="184">
        <v>39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276</v>
      </c>
      <c r="AT160" s="191" t="s">
        <v>211</v>
      </c>
      <c r="AU160" s="191" t="s">
        <v>86</v>
      </c>
      <c r="AY160" s="19" t="s">
        <v>208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276</v>
      </c>
      <c r="BM160" s="191" t="s">
        <v>609</v>
      </c>
    </row>
    <row r="161" spans="1:65" s="2" customFormat="1" ht="24.15" customHeight="1">
      <c r="A161" s="38"/>
      <c r="B161" s="179"/>
      <c r="C161" s="180" t="s">
        <v>352</v>
      </c>
      <c r="D161" s="180" t="s">
        <v>211</v>
      </c>
      <c r="E161" s="181" t="s">
        <v>1781</v>
      </c>
      <c r="F161" s="182" t="s">
        <v>1782</v>
      </c>
      <c r="G161" s="183" t="s">
        <v>442</v>
      </c>
      <c r="H161" s="184">
        <v>25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276</v>
      </c>
      <c r="AT161" s="191" t="s">
        <v>211</v>
      </c>
      <c r="AU161" s="191" t="s">
        <v>86</v>
      </c>
      <c r="AY161" s="19" t="s">
        <v>208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276</v>
      </c>
      <c r="BM161" s="191" t="s">
        <v>612</v>
      </c>
    </row>
    <row r="162" spans="1:65" s="2" customFormat="1" ht="24.15" customHeight="1">
      <c r="A162" s="38"/>
      <c r="B162" s="179"/>
      <c r="C162" s="180" t="s">
        <v>613</v>
      </c>
      <c r="D162" s="180" t="s">
        <v>211</v>
      </c>
      <c r="E162" s="181" t="s">
        <v>1783</v>
      </c>
      <c r="F162" s="182" t="s">
        <v>1784</v>
      </c>
      <c r="G162" s="183" t="s">
        <v>442</v>
      </c>
      <c r="H162" s="184">
        <v>21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276</v>
      </c>
      <c r="AT162" s="191" t="s">
        <v>211</v>
      </c>
      <c r="AU162" s="191" t="s">
        <v>86</v>
      </c>
      <c r="AY162" s="19" t="s">
        <v>208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276</v>
      </c>
      <c r="BM162" s="191" t="s">
        <v>616</v>
      </c>
    </row>
    <row r="163" spans="1:65" s="2" customFormat="1" ht="16.5" customHeight="1">
      <c r="A163" s="38"/>
      <c r="B163" s="179"/>
      <c r="C163" s="180" t="s">
        <v>357</v>
      </c>
      <c r="D163" s="180" t="s">
        <v>211</v>
      </c>
      <c r="E163" s="181" t="s">
        <v>1785</v>
      </c>
      <c r="F163" s="182" t="s">
        <v>1786</v>
      </c>
      <c r="G163" s="183" t="s">
        <v>329</v>
      </c>
      <c r="H163" s="184">
        <v>1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276</v>
      </c>
      <c r="AT163" s="191" t="s">
        <v>211</v>
      </c>
      <c r="AU163" s="191" t="s">
        <v>86</v>
      </c>
      <c r="AY163" s="19" t="s">
        <v>208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276</v>
      </c>
      <c r="BM163" s="191" t="s">
        <v>620</v>
      </c>
    </row>
    <row r="164" spans="1:65" s="2" customFormat="1" ht="16.5" customHeight="1">
      <c r="A164" s="38"/>
      <c r="B164" s="179"/>
      <c r="C164" s="180" t="s">
        <v>622</v>
      </c>
      <c r="D164" s="180" t="s">
        <v>211</v>
      </c>
      <c r="E164" s="181" t="s">
        <v>1787</v>
      </c>
      <c r="F164" s="182" t="s">
        <v>1788</v>
      </c>
      <c r="G164" s="183" t="s">
        <v>222</v>
      </c>
      <c r="H164" s="184">
        <v>6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276</v>
      </c>
      <c r="AT164" s="191" t="s">
        <v>211</v>
      </c>
      <c r="AU164" s="191" t="s">
        <v>86</v>
      </c>
      <c r="AY164" s="19" t="s">
        <v>208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276</v>
      </c>
      <c r="BM164" s="191" t="s">
        <v>625</v>
      </c>
    </row>
    <row r="165" spans="1:65" s="2" customFormat="1" ht="16.5" customHeight="1">
      <c r="A165" s="38"/>
      <c r="B165" s="179"/>
      <c r="C165" s="180" t="s">
        <v>371</v>
      </c>
      <c r="D165" s="180" t="s">
        <v>211</v>
      </c>
      <c r="E165" s="181" t="s">
        <v>1789</v>
      </c>
      <c r="F165" s="182" t="s">
        <v>1790</v>
      </c>
      <c r="G165" s="183" t="s">
        <v>222</v>
      </c>
      <c r="H165" s="184">
        <v>15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41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276</v>
      </c>
      <c r="AT165" s="191" t="s">
        <v>211</v>
      </c>
      <c r="AU165" s="191" t="s">
        <v>86</v>
      </c>
      <c r="AY165" s="19" t="s">
        <v>208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84</v>
      </c>
      <c r="BK165" s="192">
        <f>ROUND(I165*H165,2)</f>
        <v>0</v>
      </c>
      <c r="BL165" s="19" t="s">
        <v>276</v>
      </c>
      <c r="BM165" s="191" t="s">
        <v>628</v>
      </c>
    </row>
    <row r="166" spans="1:65" s="2" customFormat="1" ht="24.15" customHeight="1">
      <c r="A166" s="38"/>
      <c r="B166" s="179"/>
      <c r="C166" s="180" t="s">
        <v>630</v>
      </c>
      <c r="D166" s="180" t="s">
        <v>211</v>
      </c>
      <c r="E166" s="181" t="s">
        <v>1791</v>
      </c>
      <c r="F166" s="182" t="s">
        <v>1792</v>
      </c>
      <c r="G166" s="183" t="s">
        <v>329</v>
      </c>
      <c r="H166" s="184">
        <v>1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276</v>
      </c>
      <c r="AT166" s="191" t="s">
        <v>211</v>
      </c>
      <c r="AU166" s="191" t="s">
        <v>86</v>
      </c>
      <c r="AY166" s="19" t="s">
        <v>208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276</v>
      </c>
      <c r="BM166" s="191" t="s">
        <v>633</v>
      </c>
    </row>
    <row r="167" spans="1:63" s="12" customFormat="1" ht="22.8" customHeight="1">
      <c r="A167" s="12"/>
      <c r="B167" s="166"/>
      <c r="C167" s="12"/>
      <c r="D167" s="167" t="s">
        <v>75</v>
      </c>
      <c r="E167" s="177" t="s">
        <v>1793</v>
      </c>
      <c r="F167" s="177" t="s">
        <v>1794</v>
      </c>
      <c r="G167" s="12"/>
      <c r="H167" s="12"/>
      <c r="I167" s="169"/>
      <c r="J167" s="178">
        <f>BK167</f>
        <v>0</v>
      </c>
      <c r="K167" s="12"/>
      <c r="L167" s="166"/>
      <c r="M167" s="171"/>
      <c r="N167" s="172"/>
      <c r="O167" s="172"/>
      <c r="P167" s="173">
        <f>SUM(P168:P169)</f>
        <v>0</v>
      </c>
      <c r="Q167" s="172"/>
      <c r="R167" s="173">
        <f>SUM(R168:R169)</f>
        <v>0</v>
      </c>
      <c r="S167" s="172"/>
      <c r="T167" s="174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7" t="s">
        <v>86</v>
      </c>
      <c r="AT167" s="175" t="s">
        <v>75</v>
      </c>
      <c r="AU167" s="175" t="s">
        <v>84</v>
      </c>
      <c r="AY167" s="167" t="s">
        <v>208</v>
      </c>
      <c r="BK167" s="176">
        <f>SUM(BK168:BK169)</f>
        <v>0</v>
      </c>
    </row>
    <row r="168" spans="1:65" s="2" customFormat="1" ht="21.75" customHeight="1">
      <c r="A168" s="38"/>
      <c r="B168" s="179"/>
      <c r="C168" s="180" t="s">
        <v>486</v>
      </c>
      <c r="D168" s="180" t="s">
        <v>211</v>
      </c>
      <c r="E168" s="181" t="s">
        <v>1795</v>
      </c>
      <c r="F168" s="182" t="s">
        <v>1796</v>
      </c>
      <c r="G168" s="183" t="s">
        <v>222</v>
      </c>
      <c r="H168" s="184">
        <v>1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276</v>
      </c>
      <c r="AT168" s="191" t="s">
        <v>211</v>
      </c>
      <c r="AU168" s="191" t="s">
        <v>86</v>
      </c>
      <c r="AY168" s="19" t="s">
        <v>208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276</v>
      </c>
      <c r="BM168" s="191" t="s">
        <v>638</v>
      </c>
    </row>
    <row r="169" spans="1:65" s="2" customFormat="1" ht="16.5" customHeight="1">
      <c r="A169" s="38"/>
      <c r="B169" s="179"/>
      <c r="C169" s="180" t="s">
        <v>642</v>
      </c>
      <c r="D169" s="180" t="s">
        <v>211</v>
      </c>
      <c r="E169" s="181" t="s">
        <v>1797</v>
      </c>
      <c r="F169" s="182" t="s">
        <v>1798</v>
      </c>
      <c r="G169" s="183" t="s">
        <v>299</v>
      </c>
      <c r="H169" s="184">
        <v>0.01</v>
      </c>
      <c r="I169" s="185"/>
      <c r="J169" s="186">
        <f>ROUND(I169*H169,2)</f>
        <v>0</v>
      </c>
      <c r="K169" s="182" t="s">
        <v>1</v>
      </c>
      <c r="L169" s="39"/>
      <c r="M169" s="242" t="s">
        <v>1</v>
      </c>
      <c r="N169" s="243" t="s">
        <v>41</v>
      </c>
      <c r="O169" s="244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276</v>
      </c>
      <c r="AT169" s="191" t="s">
        <v>211</v>
      </c>
      <c r="AU169" s="191" t="s">
        <v>86</v>
      </c>
      <c r="AY169" s="19" t="s">
        <v>208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276</v>
      </c>
      <c r="BM169" s="191" t="s">
        <v>645</v>
      </c>
    </row>
    <row r="170" spans="1:31" s="2" customFormat="1" ht="6.95" customHeight="1">
      <c r="A170" s="38"/>
      <c r="B170" s="60"/>
      <c r="C170" s="61"/>
      <c r="D170" s="61"/>
      <c r="E170" s="61"/>
      <c r="F170" s="61"/>
      <c r="G170" s="61"/>
      <c r="H170" s="61"/>
      <c r="I170" s="61"/>
      <c r="J170" s="61"/>
      <c r="K170" s="61"/>
      <c r="L170" s="39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autoFilter ref="C119:K16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173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1799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30. 5. 2022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ROUND(J123,2)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ROUND((SUM(BE123:BE169)),2)</f>
        <v>0</v>
      </c>
      <c r="G33" s="38"/>
      <c r="H33" s="38"/>
      <c r="I33" s="136">
        <v>0.21</v>
      </c>
      <c r="J33" s="135">
        <f>ROUND(((SUM(BE123:BE169))*I33),2)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ROUND((SUM(BF123:BF169)),2)</f>
        <v>0</v>
      </c>
      <c r="G34" s="38"/>
      <c r="H34" s="38"/>
      <c r="I34" s="136">
        <v>0.15</v>
      </c>
      <c r="J34" s="135">
        <f>ROUND(((SUM(BF123:BF169))*I34),2)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ROUND((SUM(BG123:BG169)),2)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ROUND((SUM(BH123:BH169)),2)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ROUND((SUM(BI123:BI169)),2)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173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06 - Vytápění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30. 5. 2022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38"/>
      <c r="E91" s="38"/>
      <c r="F91" s="27" t="str">
        <f>E15</f>
        <v>Královéhradecký kraj, Pivovarské nám. 1245/2, HK</v>
      </c>
      <c r="G91" s="38"/>
      <c r="H91" s="38"/>
      <c r="I91" s="32" t="s">
        <v>30</v>
      </c>
      <c r="J91" s="36" t="str">
        <f>E21</f>
        <v>ARAGON ELL, Heřmanice 126, Nová Paka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176</v>
      </c>
      <c r="D94" s="137"/>
      <c r="E94" s="137"/>
      <c r="F94" s="137"/>
      <c r="G94" s="137"/>
      <c r="H94" s="137"/>
      <c r="I94" s="137"/>
      <c r="J94" s="146" t="s">
        <v>177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178</v>
      </c>
      <c r="D96" s="38"/>
      <c r="E96" s="38"/>
      <c r="F96" s="38"/>
      <c r="G96" s="38"/>
      <c r="H96" s="38"/>
      <c r="I96" s="38"/>
      <c r="J96" s="96">
        <f>J123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179</v>
      </c>
    </row>
    <row r="97" spans="1:31" s="9" customFormat="1" ht="24.95" customHeight="1">
      <c r="A97" s="9"/>
      <c r="B97" s="148"/>
      <c r="C97" s="9"/>
      <c r="D97" s="149" t="s">
        <v>1698</v>
      </c>
      <c r="E97" s="150"/>
      <c r="F97" s="150"/>
      <c r="G97" s="150"/>
      <c r="H97" s="150"/>
      <c r="I97" s="150"/>
      <c r="J97" s="151">
        <f>J124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379</v>
      </c>
      <c r="E98" s="154"/>
      <c r="F98" s="154"/>
      <c r="G98" s="154"/>
      <c r="H98" s="154"/>
      <c r="I98" s="154"/>
      <c r="J98" s="155">
        <f>J125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1701</v>
      </c>
      <c r="E99" s="154"/>
      <c r="F99" s="154"/>
      <c r="G99" s="154"/>
      <c r="H99" s="154"/>
      <c r="I99" s="154"/>
      <c r="J99" s="155">
        <f>J127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1800</v>
      </c>
      <c r="E100" s="154"/>
      <c r="F100" s="154"/>
      <c r="G100" s="154"/>
      <c r="H100" s="154"/>
      <c r="I100" s="154"/>
      <c r="J100" s="155">
        <f>J132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1801</v>
      </c>
      <c r="E101" s="154"/>
      <c r="F101" s="154"/>
      <c r="G101" s="154"/>
      <c r="H101" s="154"/>
      <c r="I101" s="154"/>
      <c r="J101" s="155">
        <f>J148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1802</v>
      </c>
      <c r="E102" s="154"/>
      <c r="F102" s="154"/>
      <c r="G102" s="154"/>
      <c r="H102" s="154"/>
      <c r="I102" s="154"/>
      <c r="J102" s="155">
        <f>J157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1803</v>
      </c>
      <c r="E103" s="154"/>
      <c r="F103" s="154"/>
      <c r="G103" s="154"/>
      <c r="H103" s="154"/>
      <c r="I103" s="154"/>
      <c r="J103" s="155">
        <f>J167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38"/>
      <c r="D104" s="38"/>
      <c r="E104" s="38"/>
      <c r="F104" s="38"/>
      <c r="G104" s="38"/>
      <c r="H104" s="38"/>
      <c r="I104" s="38"/>
      <c r="J104" s="38"/>
      <c r="K104" s="38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193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129" t="str">
        <f>E7</f>
        <v>Modernizace stravovacího provozu oblastní nemocnice Trutnov</v>
      </c>
      <c r="F113" s="32"/>
      <c r="G113" s="32"/>
      <c r="H113" s="32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173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E9</f>
        <v>06 - Vytápění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F12</f>
        <v xml:space="preserve"> </v>
      </c>
      <c r="G117" s="38"/>
      <c r="H117" s="38"/>
      <c r="I117" s="32" t="s">
        <v>22</v>
      </c>
      <c r="J117" s="69" t="str">
        <f>IF(J12="","",J12)</f>
        <v>30. 5. 2022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38"/>
      <c r="E119" s="38"/>
      <c r="F119" s="27" t="str">
        <f>E15</f>
        <v>Královéhradecký kraj, Pivovarské nám. 1245/2, HK</v>
      </c>
      <c r="G119" s="38"/>
      <c r="H119" s="38"/>
      <c r="I119" s="32" t="s">
        <v>30</v>
      </c>
      <c r="J119" s="36" t="str">
        <f>E21</f>
        <v>ARAGON ELL, Heřmanice 126, Nová Paka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IF(E18="","",E18)</f>
        <v>Vyplň údaj</v>
      </c>
      <c r="G120" s="38"/>
      <c r="H120" s="38"/>
      <c r="I120" s="32" t="s">
        <v>33</v>
      </c>
      <c r="J120" s="36" t="str">
        <f>E24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194</v>
      </c>
      <c r="D122" s="159" t="s">
        <v>61</v>
      </c>
      <c r="E122" s="159" t="s">
        <v>57</v>
      </c>
      <c r="F122" s="159" t="s">
        <v>58</v>
      </c>
      <c r="G122" s="159" t="s">
        <v>195</v>
      </c>
      <c r="H122" s="159" t="s">
        <v>196</v>
      </c>
      <c r="I122" s="159" t="s">
        <v>197</v>
      </c>
      <c r="J122" s="159" t="s">
        <v>177</v>
      </c>
      <c r="K122" s="160" t="s">
        <v>198</v>
      </c>
      <c r="L122" s="161"/>
      <c r="M122" s="86" t="s">
        <v>1</v>
      </c>
      <c r="N122" s="87" t="s">
        <v>40</v>
      </c>
      <c r="O122" s="87" t="s">
        <v>199</v>
      </c>
      <c r="P122" s="87" t="s">
        <v>200</v>
      </c>
      <c r="Q122" s="87" t="s">
        <v>201</v>
      </c>
      <c r="R122" s="87" t="s">
        <v>202</v>
      </c>
      <c r="S122" s="87" t="s">
        <v>203</v>
      </c>
      <c r="T122" s="88" t="s">
        <v>204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205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</f>
        <v>0</v>
      </c>
      <c r="Q123" s="90"/>
      <c r="R123" s="163">
        <f>R124</f>
        <v>0</v>
      </c>
      <c r="S123" s="90"/>
      <c r="T123" s="164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179</v>
      </c>
      <c r="BK123" s="165">
        <f>BK124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1702</v>
      </c>
      <c r="F124" s="168" t="s">
        <v>1703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P125+P127+P132+P148+P157+P167</f>
        <v>0</v>
      </c>
      <c r="Q124" s="172"/>
      <c r="R124" s="173">
        <f>R125+R127+R132+R148+R157+R167</f>
        <v>0</v>
      </c>
      <c r="S124" s="172"/>
      <c r="T124" s="174">
        <f>T125+T127+T132+T148+T157+T167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216</v>
      </c>
      <c r="AT124" s="175" t="s">
        <v>75</v>
      </c>
      <c r="AU124" s="175" t="s">
        <v>76</v>
      </c>
      <c r="AY124" s="167" t="s">
        <v>208</v>
      </c>
      <c r="BK124" s="176">
        <f>BK125+BK127+BK132+BK148+BK157+BK167</f>
        <v>0</v>
      </c>
    </row>
    <row r="125" spans="1:63" s="12" customFormat="1" ht="22.8" customHeight="1">
      <c r="A125" s="12"/>
      <c r="B125" s="166"/>
      <c r="C125" s="12"/>
      <c r="D125" s="167" t="s">
        <v>75</v>
      </c>
      <c r="E125" s="177" t="s">
        <v>692</v>
      </c>
      <c r="F125" s="177" t="s">
        <v>693</v>
      </c>
      <c r="G125" s="12"/>
      <c r="H125" s="12"/>
      <c r="I125" s="169"/>
      <c r="J125" s="178">
        <f>BK125</f>
        <v>0</v>
      </c>
      <c r="K125" s="12"/>
      <c r="L125" s="166"/>
      <c r="M125" s="171"/>
      <c r="N125" s="172"/>
      <c r="O125" s="172"/>
      <c r="P125" s="173">
        <f>P126</f>
        <v>0</v>
      </c>
      <c r="Q125" s="172"/>
      <c r="R125" s="173">
        <f>R126</f>
        <v>0</v>
      </c>
      <c r="S125" s="172"/>
      <c r="T125" s="174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86</v>
      </c>
      <c r="AT125" s="175" t="s">
        <v>75</v>
      </c>
      <c r="AU125" s="175" t="s">
        <v>84</v>
      </c>
      <c r="AY125" s="167" t="s">
        <v>208</v>
      </c>
      <c r="BK125" s="176">
        <f>BK126</f>
        <v>0</v>
      </c>
    </row>
    <row r="126" spans="1:65" s="2" customFormat="1" ht="16.5" customHeight="1">
      <c r="A126" s="38"/>
      <c r="B126" s="179"/>
      <c r="C126" s="180" t="s">
        <v>84</v>
      </c>
      <c r="D126" s="180" t="s">
        <v>211</v>
      </c>
      <c r="E126" s="181" t="s">
        <v>1804</v>
      </c>
      <c r="F126" s="182" t="s">
        <v>1805</v>
      </c>
      <c r="G126" s="183" t="s">
        <v>214</v>
      </c>
      <c r="H126" s="184">
        <v>103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276</v>
      </c>
      <c r="AT126" s="191" t="s">
        <v>211</v>
      </c>
      <c r="AU126" s="191" t="s">
        <v>86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276</v>
      </c>
      <c r="BM126" s="191" t="s">
        <v>86</v>
      </c>
    </row>
    <row r="127" spans="1:63" s="12" customFormat="1" ht="22.8" customHeight="1">
      <c r="A127" s="12"/>
      <c r="B127" s="166"/>
      <c r="C127" s="12"/>
      <c r="D127" s="167" t="s">
        <v>75</v>
      </c>
      <c r="E127" s="177" t="s">
        <v>1793</v>
      </c>
      <c r="F127" s="177" t="s">
        <v>1794</v>
      </c>
      <c r="G127" s="12"/>
      <c r="H127" s="12"/>
      <c r="I127" s="169"/>
      <c r="J127" s="178">
        <f>BK127</f>
        <v>0</v>
      </c>
      <c r="K127" s="12"/>
      <c r="L127" s="166"/>
      <c r="M127" s="171"/>
      <c r="N127" s="172"/>
      <c r="O127" s="172"/>
      <c r="P127" s="173">
        <f>SUM(P128:P131)</f>
        <v>0</v>
      </c>
      <c r="Q127" s="172"/>
      <c r="R127" s="173">
        <f>SUM(R128:R131)</f>
        <v>0</v>
      </c>
      <c r="S127" s="172"/>
      <c r="T127" s="174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7" t="s">
        <v>86</v>
      </c>
      <c r="AT127" s="175" t="s">
        <v>75</v>
      </c>
      <c r="AU127" s="175" t="s">
        <v>84</v>
      </c>
      <c r="AY127" s="167" t="s">
        <v>208</v>
      </c>
      <c r="BK127" s="176">
        <f>SUM(BK128:BK131)</f>
        <v>0</v>
      </c>
    </row>
    <row r="128" spans="1:65" s="2" customFormat="1" ht="16.5" customHeight="1">
      <c r="A128" s="38"/>
      <c r="B128" s="179"/>
      <c r="C128" s="180" t="s">
        <v>86</v>
      </c>
      <c r="D128" s="180" t="s">
        <v>211</v>
      </c>
      <c r="E128" s="181" t="s">
        <v>1806</v>
      </c>
      <c r="F128" s="182" t="s">
        <v>1807</v>
      </c>
      <c r="G128" s="183" t="s">
        <v>329</v>
      </c>
      <c r="H128" s="184">
        <v>2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276</v>
      </c>
      <c r="AT128" s="191" t="s">
        <v>211</v>
      </c>
      <c r="AU128" s="191" t="s">
        <v>86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276</v>
      </c>
      <c r="BM128" s="191" t="s">
        <v>216</v>
      </c>
    </row>
    <row r="129" spans="1:65" s="2" customFormat="1" ht="16.5" customHeight="1">
      <c r="A129" s="38"/>
      <c r="B129" s="179"/>
      <c r="C129" s="180" t="s">
        <v>226</v>
      </c>
      <c r="D129" s="180" t="s">
        <v>211</v>
      </c>
      <c r="E129" s="181" t="s">
        <v>1808</v>
      </c>
      <c r="F129" s="182" t="s">
        <v>1809</v>
      </c>
      <c r="G129" s="183" t="s">
        <v>329</v>
      </c>
      <c r="H129" s="184">
        <v>1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276</v>
      </c>
      <c r="AT129" s="191" t="s">
        <v>211</v>
      </c>
      <c r="AU129" s="191" t="s">
        <v>86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276</v>
      </c>
      <c r="BM129" s="191" t="s">
        <v>209</v>
      </c>
    </row>
    <row r="130" spans="1:65" s="2" customFormat="1" ht="16.5" customHeight="1">
      <c r="A130" s="38"/>
      <c r="B130" s="179"/>
      <c r="C130" s="180" t="s">
        <v>216</v>
      </c>
      <c r="D130" s="180" t="s">
        <v>211</v>
      </c>
      <c r="E130" s="181" t="s">
        <v>1810</v>
      </c>
      <c r="F130" s="182" t="s">
        <v>1811</v>
      </c>
      <c r="G130" s="183" t="s">
        <v>222</v>
      </c>
      <c r="H130" s="184">
        <v>1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276</v>
      </c>
      <c r="AT130" s="191" t="s">
        <v>211</v>
      </c>
      <c r="AU130" s="191" t="s">
        <v>86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276</v>
      </c>
      <c r="BM130" s="191" t="s">
        <v>246</v>
      </c>
    </row>
    <row r="131" spans="1:65" s="2" customFormat="1" ht="21.75" customHeight="1">
      <c r="A131" s="38"/>
      <c r="B131" s="179"/>
      <c r="C131" s="180" t="s">
        <v>250</v>
      </c>
      <c r="D131" s="180" t="s">
        <v>211</v>
      </c>
      <c r="E131" s="181" t="s">
        <v>1812</v>
      </c>
      <c r="F131" s="182" t="s">
        <v>1813</v>
      </c>
      <c r="G131" s="183" t="s">
        <v>299</v>
      </c>
      <c r="H131" s="184">
        <v>0.004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276</v>
      </c>
      <c r="AT131" s="191" t="s">
        <v>211</v>
      </c>
      <c r="AU131" s="191" t="s">
        <v>86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276</v>
      </c>
      <c r="BM131" s="191" t="s">
        <v>253</v>
      </c>
    </row>
    <row r="132" spans="1:63" s="12" customFormat="1" ht="22.8" customHeight="1">
      <c r="A132" s="12"/>
      <c r="B132" s="166"/>
      <c r="C132" s="12"/>
      <c r="D132" s="167" t="s">
        <v>75</v>
      </c>
      <c r="E132" s="177" t="s">
        <v>1814</v>
      </c>
      <c r="F132" s="177" t="s">
        <v>1815</v>
      </c>
      <c r="G132" s="12"/>
      <c r="H132" s="12"/>
      <c r="I132" s="169"/>
      <c r="J132" s="178">
        <f>BK132</f>
        <v>0</v>
      </c>
      <c r="K132" s="12"/>
      <c r="L132" s="166"/>
      <c r="M132" s="171"/>
      <c r="N132" s="172"/>
      <c r="O132" s="172"/>
      <c r="P132" s="173">
        <f>SUM(P133:P147)</f>
        <v>0</v>
      </c>
      <c r="Q132" s="172"/>
      <c r="R132" s="173">
        <f>SUM(R133:R147)</f>
        <v>0</v>
      </c>
      <c r="S132" s="172"/>
      <c r="T132" s="174">
        <f>SUM(T133:T147)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7" t="s">
        <v>86</v>
      </c>
      <c r="AT132" s="175" t="s">
        <v>75</v>
      </c>
      <c r="AU132" s="175" t="s">
        <v>84</v>
      </c>
      <c r="AY132" s="167" t="s">
        <v>208</v>
      </c>
      <c r="BK132" s="176">
        <f>SUM(BK133:BK147)</f>
        <v>0</v>
      </c>
    </row>
    <row r="133" spans="1:65" s="2" customFormat="1" ht="16.5" customHeight="1">
      <c r="A133" s="38"/>
      <c r="B133" s="179"/>
      <c r="C133" s="180" t="s">
        <v>209</v>
      </c>
      <c r="D133" s="180" t="s">
        <v>211</v>
      </c>
      <c r="E133" s="181" t="s">
        <v>1816</v>
      </c>
      <c r="F133" s="182" t="s">
        <v>1817</v>
      </c>
      <c r="G133" s="183" t="s">
        <v>442</v>
      </c>
      <c r="H133" s="184">
        <v>15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276</v>
      </c>
      <c r="AT133" s="191" t="s">
        <v>211</v>
      </c>
      <c r="AU133" s="191" t="s">
        <v>86</v>
      </c>
      <c r="AY133" s="19" t="s">
        <v>208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276</v>
      </c>
      <c r="BM133" s="191" t="s">
        <v>262</v>
      </c>
    </row>
    <row r="134" spans="1:65" s="2" customFormat="1" ht="16.5" customHeight="1">
      <c r="A134" s="38"/>
      <c r="B134" s="179"/>
      <c r="C134" s="180" t="s">
        <v>268</v>
      </c>
      <c r="D134" s="180" t="s">
        <v>211</v>
      </c>
      <c r="E134" s="181" t="s">
        <v>1818</v>
      </c>
      <c r="F134" s="182" t="s">
        <v>1819</v>
      </c>
      <c r="G134" s="183" t="s">
        <v>442</v>
      </c>
      <c r="H134" s="184">
        <v>2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276</v>
      </c>
      <c r="AT134" s="191" t="s">
        <v>211</v>
      </c>
      <c r="AU134" s="191" t="s">
        <v>86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276</v>
      </c>
      <c r="BM134" s="191" t="s">
        <v>271</v>
      </c>
    </row>
    <row r="135" spans="1:65" s="2" customFormat="1" ht="16.5" customHeight="1">
      <c r="A135" s="38"/>
      <c r="B135" s="179"/>
      <c r="C135" s="180" t="s">
        <v>246</v>
      </c>
      <c r="D135" s="180" t="s">
        <v>211</v>
      </c>
      <c r="E135" s="181" t="s">
        <v>1820</v>
      </c>
      <c r="F135" s="182" t="s">
        <v>1821</v>
      </c>
      <c r="G135" s="183" t="s">
        <v>442</v>
      </c>
      <c r="H135" s="184">
        <v>2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276</v>
      </c>
      <c r="AT135" s="191" t="s">
        <v>211</v>
      </c>
      <c r="AU135" s="191" t="s">
        <v>86</v>
      </c>
      <c r="AY135" s="19" t="s">
        <v>208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276</v>
      </c>
      <c r="BM135" s="191" t="s">
        <v>276</v>
      </c>
    </row>
    <row r="136" spans="1:65" s="2" customFormat="1" ht="16.5" customHeight="1">
      <c r="A136" s="38"/>
      <c r="B136" s="179"/>
      <c r="C136" s="180" t="s">
        <v>224</v>
      </c>
      <c r="D136" s="180" t="s">
        <v>211</v>
      </c>
      <c r="E136" s="181" t="s">
        <v>1822</v>
      </c>
      <c r="F136" s="182" t="s">
        <v>1823</v>
      </c>
      <c r="G136" s="183" t="s">
        <v>442</v>
      </c>
      <c r="H136" s="184">
        <v>15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276</v>
      </c>
      <c r="AT136" s="191" t="s">
        <v>211</v>
      </c>
      <c r="AU136" s="191" t="s">
        <v>86</v>
      </c>
      <c r="AY136" s="19" t="s">
        <v>208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276</v>
      </c>
      <c r="BM136" s="191" t="s">
        <v>281</v>
      </c>
    </row>
    <row r="137" spans="1:65" s="2" customFormat="1" ht="16.5" customHeight="1">
      <c r="A137" s="38"/>
      <c r="B137" s="179"/>
      <c r="C137" s="180" t="s">
        <v>253</v>
      </c>
      <c r="D137" s="180" t="s">
        <v>211</v>
      </c>
      <c r="E137" s="181" t="s">
        <v>1824</v>
      </c>
      <c r="F137" s="182" t="s">
        <v>1825</v>
      </c>
      <c r="G137" s="183" t="s">
        <v>442</v>
      </c>
      <c r="H137" s="184">
        <v>2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276</v>
      </c>
      <c r="AT137" s="191" t="s">
        <v>211</v>
      </c>
      <c r="AU137" s="191" t="s">
        <v>86</v>
      </c>
      <c r="AY137" s="19" t="s">
        <v>208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276</v>
      </c>
      <c r="BM137" s="191" t="s">
        <v>300</v>
      </c>
    </row>
    <row r="138" spans="1:65" s="2" customFormat="1" ht="16.5" customHeight="1">
      <c r="A138" s="38"/>
      <c r="B138" s="179"/>
      <c r="C138" s="180" t="s">
        <v>301</v>
      </c>
      <c r="D138" s="180" t="s">
        <v>211</v>
      </c>
      <c r="E138" s="181" t="s">
        <v>1826</v>
      </c>
      <c r="F138" s="182" t="s">
        <v>1827</v>
      </c>
      <c r="G138" s="183" t="s">
        <v>442</v>
      </c>
      <c r="H138" s="184">
        <v>2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276</v>
      </c>
      <c r="AT138" s="191" t="s">
        <v>211</v>
      </c>
      <c r="AU138" s="191" t="s">
        <v>86</v>
      </c>
      <c r="AY138" s="19" t="s">
        <v>208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276</v>
      </c>
      <c r="BM138" s="191" t="s">
        <v>304</v>
      </c>
    </row>
    <row r="139" spans="1:65" s="2" customFormat="1" ht="21.75" customHeight="1">
      <c r="A139" s="38"/>
      <c r="B139" s="179"/>
      <c r="C139" s="180" t="s">
        <v>262</v>
      </c>
      <c r="D139" s="180" t="s">
        <v>211</v>
      </c>
      <c r="E139" s="181" t="s">
        <v>1828</v>
      </c>
      <c r="F139" s="182" t="s">
        <v>1829</v>
      </c>
      <c r="G139" s="183" t="s">
        <v>299</v>
      </c>
      <c r="H139" s="184">
        <v>0.16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276</v>
      </c>
      <c r="AT139" s="191" t="s">
        <v>211</v>
      </c>
      <c r="AU139" s="191" t="s">
        <v>86</v>
      </c>
      <c r="AY139" s="19" t="s">
        <v>208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276</v>
      </c>
      <c r="BM139" s="191" t="s">
        <v>307</v>
      </c>
    </row>
    <row r="140" spans="1:65" s="2" customFormat="1" ht="21.75" customHeight="1">
      <c r="A140" s="38"/>
      <c r="B140" s="179"/>
      <c r="C140" s="180" t="s">
        <v>309</v>
      </c>
      <c r="D140" s="180" t="s">
        <v>211</v>
      </c>
      <c r="E140" s="181" t="s">
        <v>1830</v>
      </c>
      <c r="F140" s="182" t="s">
        <v>1831</v>
      </c>
      <c r="G140" s="183" t="s">
        <v>442</v>
      </c>
      <c r="H140" s="184">
        <v>130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276</v>
      </c>
      <c r="AT140" s="191" t="s">
        <v>211</v>
      </c>
      <c r="AU140" s="191" t="s">
        <v>86</v>
      </c>
      <c r="AY140" s="19" t="s">
        <v>208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276</v>
      </c>
      <c r="BM140" s="191" t="s">
        <v>312</v>
      </c>
    </row>
    <row r="141" spans="1:65" s="2" customFormat="1" ht="21.75" customHeight="1">
      <c r="A141" s="38"/>
      <c r="B141" s="179"/>
      <c r="C141" s="180" t="s">
        <v>271</v>
      </c>
      <c r="D141" s="180" t="s">
        <v>211</v>
      </c>
      <c r="E141" s="181" t="s">
        <v>1832</v>
      </c>
      <c r="F141" s="182" t="s">
        <v>1833</v>
      </c>
      <c r="G141" s="183" t="s">
        <v>442</v>
      </c>
      <c r="H141" s="184">
        <v>57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276</v>
      </c>
      <c r="AT141" s="191" t="s">
        <v>211</v>
      </c>
      <c r="AU141" s="191" t="s">
        <v>86</v>
      </c>
      <c r="AY141" s="19" t="s">
        <v>208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276</v>
      </c>
      <c r="BM141" s="191" t="s">
        <v>319</v>
      </c>
    </row>
    <row r="142" spans="1:65" s="2" customFormat="1" ht="16.5" customHeight="1">
      <c r="A142" s="38"/>
      <c r="B142" s="179"/>
      <c r="C142" s="180" t="s">
        <v>8</v>
      </c>
      <c r="D142" s="180" t="s">
        <v>211</v>
      </c>
      <c r="E142" s="181" t="s">
        <v>1834</v>
      </c>
      <c r="F142" s="182" t="s">
        <v>1835</v>
      </c>
      <c r="G142" s="183" t="s">
        <v>442</v>
      </c>
      <c r="H142" s="184">
        <v>58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276</v>
      </c>
      <c r="AT142" s="191" t="s">
        <v>211</v>
      </c>
      <c r="AU142" s="191" t="s">
        <v>86</v>
      </c>
      <c r="AY142" s="19" t="s">
        <v>208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276</v>
      </c>
      <c r="BM142" s="191" t="s">
        <v>324</v>
      </c>
    </row>
    <row r="143" spans="1:65" s="2" customFormat="1" ht="21.75" customHeight="1">
      <c r="A143" s="38"/>
      <c r="B143" s="179"/>
      <c r="C143" s="180" t="s">
        <v>276</v>
      </c>
      <c r="D143" s="180" t="s">
        <v>211</v>
      </c>
      <c r="E143" s="181" t="s">
        <v>1836</v>
      </c>
      <c r="F143" s="182" t="s">
        <v>1837</v>
      </c>
      <c r="G143" s="183" t="s">
        <v>299</v>
      </c>
      <c r="H143" s="184">
        <v>1.21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276</v>
      </c>
      <c r="AT143" s="191" t="s">
        <v>211</v>
      </c>
      <c r="AU143" s="191" t="s">
        <v>86</v>
      </c>
      <c r="AY143" s="19" t="s">
        <v>208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276</v>
      </c>
      <c r="BM143" s="191" t="s">
        <v>330</v>
      </c>
    </row>
    <row r="144" spans="1:65" s="2" customFormat="1" ht="21.75" customHeight="1">
      <c r="A144" s="38"/>
      <c r="B144" s="179"/>
      <c r="C144" s="180" t="s">
        <v>334</v>
      </c>
      <c r="D144" s="180" t="s">
        <v>211</v>
      </c>
      <c r="E144" s="181" t="s">
        <v>1838</v>
      </c>
      <c r="F144" s="182" t="s">
        <v>1839</v>
      </c>
      <c r="G144" s="183" t="s">
        <v>329</v>
      </c>
      <c r="H144" s="184">
        <v>2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276</v>
      </c>
      <c r="AT144" s="191" t="s">
        <v>211</v>
      </c>
      <c r="AU144" s="191" t="s">
        <v>86</v>
      </c>
      <c r="AY144" s="19" t="s">
        <v>208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276</v>
      </c>
      <c r="BM144" s="191" t="s">
        <v>337</v>
      </c>
    </row>
    <row r="145" spans="1:65" s="2" customFormat="1" ht="16.5" customHeight="1">
      <c r="A145" s="38"/>
      <c r="B145" s="179"/>
      <c r="C145" s="180" t="s">
        <v>281</v>
      </c>
      <c r="D145" s="180" t="s">
        <v>211</v>
      </c>
      <c r="E145" s="181" t="s">
        <v>1840</v>
      </c>
      <c r="F145" s="182" t="s">
        <v>1841</v>
      </c>
      <c r="G145" s="183" t="s">
        <v>329</v>
      </c>
      <c r="H145" s="184">
        <v>6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276</v>
      </c>
      <c r="AT145" s="191" t="s">
        <v>211</v>
      </c>
      <c r="AU145" s="191" t="s">
        <v>86</v>
      </c>
      <c r="AY145" s="19" t="s">
        <v>208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276</v>
      </c>
      <c r="BM145" s="191" t="s">
        <v>344</v>
      </c>
    </row>
    <row r="146" spans="1:65" s="2" customFormat="1" ht="16.5" customHeight="1">
      <c r="A146" s="38"/>
      <c r="B146" s="179"/>
      <c r="C146" s="180" t="s">
        <v>349</v>
      </c>
      <c r="D146" s="180" t="s">
        <v>211</v>
      </c>
      <c r="E146" s="181" t="s">
        <v>1842</v>
      </c>
      <c r="F146" s="182" t="s">
        <v>1843</v>
      </c>
      <c r="G146" s="183" t="s">
        <v>329</v>
      </c>
      <c r="H146" s="184">
        <v>2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276</v>
      </c>
      <c r="AT146" s="191" t="s">
        <v>211</v>
      </c>
      <c r="AU146" s="191" t="s">
        <v>86</v>
      </c>
      <c r="AY146" s="19" t="s">
        <v>208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276</v>
      </c>
      <c r="BM146" s="191" t="s">
        <v>352</v>
      </c>
    </row>
    <row r="147" spans="1:65" s="2" customFormat="1" ht="16.5" customHeight="1">
      <c r="A147" s="38"/>
      <c r="B147" s="179"/>
      <c r="C147" s="180" t="s">
        <v>300</v>
      </c>
      <c r="D147" s="180" t="s">
        <v>211</v>
      </c>
      <c r="E147" s="181" t="s">
        <v>1844</v>
      </c>
      <c r="F147" s="182" t="s">
        <v>1845</v>
      </c>
      <c r="G147" s="183" t="s">
        <v>329</v>
      </c>
      <c r="H147" s="184">
        <v>2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276</v>
      </c>
      <c r="AT147" s="191" t="s">
        <v>211</v>
      </c>
      <c r="AU147" s="191" t="s">
        <v>86</v>
      </c>
      <c r="AY147" s="19" t="s">
        <v>208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276</v>
      </c>
      <c r="BM147" s="191" t="s">
        <v>357</v>
      </c>
    </row>
    <row r="148" spans="1:63" s="12" customFormat="1" ht="22.8" customHeight="1">
      <c r="A148" s="12"/>
      <c r="B148" s="166"/>
      <c r="C148" s="12"/>
      <c r="D148" s="167" t="s">
        <v>75</v>
      </c>
      <c r="E148" s="177" t="s">
        <v>1846</v>
      </c>
      <c r="F148" s="177" t="s">
        <v>1847</v>
      </c>
      <c r="G148" s="12"/>
      <c r="H148" s="12"/>
      <c r="I148" s="169"/>
      <c r="J148" s="178">
        <f>BK148</f>
        <v>0</v>
      </c>
      <c r="K148" s="12"/>
      <c r="L148" s="166"/>
      <c r="M148" s="171"/>
      <c r="N148" s="172"/>
      <c r="O148" s="172"/>
      <c r="P148" s="173">
        <f>SUM(P149:P156)</f>
        <v>0</v>
      </c>
      <c r="Q148" s="172"/>
      <c r="R148" s="173">
        <f>SUM(R149:R156)</f>
        <v>0</v>
      </c>
      <c r="S148" s="172"/>
      <c r="T148" s="174">
        <f>SUM(T149:T156)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67" t="s">
        <v>86</v>
      </c>
      <c r="AT148" s="175" t="s">
        <v>75</v>
      </c>
      <c r="AU148" s="175" t="s">
        <v>84</v>
      </c>
      <c r="AY148" s="167" t="s">
        <v>208</v>
      </c>
      <c r="BK148" s="176">
        <f>SUM(BK149:BK156)</f>
        <v>0</v>
      </c>
    </row>
    <row r="149" spans="1:65" s="2" customFormat="1" ht="21.75" customHeight="1">
      <c r="A149" s="38"/>
      <c r="B149" s="179"/>
      <c r="C149" s="180" t="s">
        <v>7</v>
      </c>
      <c r="D149" s="180" t="s">
        <v>211</v>
      </c>
      <c r="E149" s="181" t="s">
        <v>1848</v>
      </c>
      <c r="F149" s="182" t="s">
        <v>1849</v>
      </c>
      <c r="G149" s="183" t="s">
        <v>329</v>
      </c>
      <c r="H149" s="184">
        <v>13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276</v>
      </c>
      <c r="AT149" s="191" t="s">
        <v>211</v>
      </c>
      <c r="AU149" s="191" t="s">
        <v>86</v>
      </c>
      <c r="AY149" s="19" t="s">
        <v>208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276</v>
      </c>
      <c r="BM149" s="191" t="s">
        <v>371</v>
      </c>
    </row>
    <row r="150" spans="1:65" s="2" customFormat="1" ht="21.75" customHeight="1">
      <c r="A150" s="38"/>
      <c r="B150" s="179"/>
      <c r="C150" s="180" t="s">
        <v>304</v>
      </c>
      <c r="D150" s="180" t="s">
        <v>211</v>
      </c>
      <c r="E150" s="181" t="s">
        <v>1850</v>
      </c>
      <c r="F150" s="182" t="s">
        <v>1851</v>
      </c>
      <c r="G150" s="183" t="s">
        <v>329</v>
      </c>
      <c r="H150" s="184">
        <v>4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276</v>
      </c>
      <c r="AT150" s="191" t="s">
        <v>211</v>
      </c>
      <c r="AU150" s="191" t="s">
        <v>86</v>
      </c>
      <c r="AY150" s="19" t="s">
        <v>208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276</v>
      </c>
      <c r="BM150" s="191" t="s">
        <v>486</v>
      </c>
    </row>
    <row r="151" spans="1:65" s="2" customFormat="1" ht="16.5" customHeight="1">
      <c r="A151" s="38"/>
      <c r="B151" s="179"/>
      <c r="C151" s="180" t="s">
        <v>488</v>
      </c>
      <c r="D151" s="180" t="s">
        <v>211</v>
      </c>
      <c r="E151" s="181" t="s">
        <v>1852</v>
      </c>
      <c r="F151" s="182" t="s">
        <v>1853</v>
      </c>
      <c r="G151" s="183" t="s">
        <v>329</v>
      </c>
      <c r="H151" s="184">
        <v>2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276</v>
      </c>
      <c r="AT151" s="191" t="s">
        <v>211</v>
      </c>
      <c r="AU151" s="191" t="s">
        <v>86</v>
      </c>
      <c r="AY151" s="19" t="s">
        <v>208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276</v>
      </c>
      <c r="BM151" s="191" t="s">
        <v>491</v>
      </c>
    </row>
    <row r="152" spans="1:65" s="2" customFormat="1" ht="21.75" customHeight="1">
      <c r="A152" s="38"/>
      <c r="B152" s="179"/>
      <c r="C152" s="180" t="s">
        <v>307</v>
      </c>
      <c r="D152" s="180" t="s">
        <v>211</v>
      </c>
      <c r="E152" s="181" t="s">
        <v>1854</v>
      </c>
      <c r="F152" s="182" t="s">
        <v>1855</v>
      </c>
      <c r="G152" s="183" t="s">
        <v>329</v>
      </c>
      <c r="H152" s="184">
        <v>12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276</v>
      </c>
      <c r="AT152" s="191" t="s">
        <v>211</v>
      </c>
      <c r="AU152" s="191" t="s">
        <v>86</v>
      </c>
      <c r="AY152" s="19" t="s">
        <v>208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276</v>
      </c>
      <c r="BM152" s="191" t="s">
        <v>495</v>
      </c>
    </row>
    <row r="153" spans="1:65" s="2" customFormat="1" ht="16.5" customHeight="1">
      <c r="A153" s="38"/>
      <c r="B153" s="179"/>
      <c r="C153" s="180" t="s">
        <v>497</v>
      </c>
      <c r="D153" s="180" t="s">
        <v>211</v>
      </c>
      <c r="E153" s="181" t="s">
        <v>1856</v>
      </c>
      <c r="F153" s="182" t="s">
        <v>1857</v>
      </c>
      <c r="G153" s="183" t="s">
        <v>329</v>
      </c>
      <c r="H153" s="184">
        <v>6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276</v>
      </c>
      <c r="AT153" s="191" t="s">
        <v>211</v>
      </c>
      <c r="AU153" s="191" t="s">
        <v>86</v>
      </c>
      <c r="AY153" s="19" t="s">
        <v>208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276</v>
      </c>
      <c r="BM153" s="191" t="s">
        <v>500</v>
      </c>
    </row>
    <row r="154" spans="1:65" s="2" customFormat="1" ht="16.5" customHeight="1">
      <c r="A154" s="38"/>
      <c r="B154" s="179"/>
      <c r="C154" s="180" t="s">
        <v>312</v>
      </c>
      <c r="D154" s="180" t="s">
        <v>211</v>
      </c>
      <c r="E154" s="181" t="s">
        <v>1858</v>
      </c>
      <c r="F154" s="182" t="s">
        <v>1859</v>
      </c>
      <c r="G154" s="183" t="s">
        <v>329</v>
      </c>
      <c r="H154" s="184">
        <v>8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276</v>
      </c>
      <c r="AT154" s="191" t="s">
        <v>211</v>
      </c>
      <c r="AU154" s="191" t="s">
        <v>86</v>
      </c>
      <c r="AY154" s="19" t="s">
        <v>208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276</v>
      </c>
      <c r="BM154" s="191" t="s">
        <v>504</v>
      </c>
    </row>
    <row r="155" spans="1:65" s="2" customFormat="1" ht="16.5" customHeight="1">
      <c r="A155" s="38"/>
      <c r="B155" s="179"/>
      <c r="C155" s="180" t="s">
        <v>509</v>
      </c>
      <c r="D155" s="180" t="s">
        <v>211</v>
      </c>
      <c r="E155" s="181" t="s">
        <v>1860</v>
      </c>
      <c r="F155" s="182" t="s">
        <v>1861</v>
      </c>
      <c r="G155" s="183" t="s">
        <v>329</v>
      </c>
      <c r="H155" s="184">
        <v>3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276</v>
      </c>
      <c r="AT155" s="191" t="s">
        <v>211</v>
      </c>
      <c r="AU155" s="191" t="s">
        <v>86</v>
      </c>
      <c r="AY155" s="19" t="s">
        <v>208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276</v>
      </c>
      <c r="BM155" s="191" t="s">
        <v>512</v>
      </c>
    </row>
    <row r="156" spans="1:65" s="2" customFormat="1" ht="21.75" customHeight="1">
      <c r="A156" s="38"/>
      <c r="B156" s="179"/>
      <c r="C156" s="180" t="s">
        <v>319</v>
      </c>
      <c r="D156" s="180" t="s">
        <v>211</v>
      </c>
      <c r="E156" s="181" t="s">
        <v>1862</v>
      </c>
      <c r="F156" s="182" t="s">
        <v>1863</v>
      </c>
      <c r="G156" s="183" t="s">
        <v>299</v>
      </c>
      <c r="H156" s="184">
        <v>0.19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276</v>
      </c>
      <c r="AT156" s="191" t="s">
        <v>211</v>
      </c>
      <c r="AU156" s="191" t="s">
        <v>86</v>
      </c>
      <c r="AY156" s="19" t="s">
        <v>208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276</v>
      </c>
      <c r="BM156" s="191" t="s">
        <v>534</v>
      </c>
    </row>
    <row r="157" spans="1:63" s="12" customFormat="1" ht="22.8" customHeight="1">
      <c r="A157" s="12"/>
      <c r="B157" s="166"/>
      <c r="C157" s="12"/>
      <c r="D157" s="167" t="s">
        <v>75</v>
      </c>
      <c r="E157" s="177" t="s">
        <v>1864</v>
      </c>
      <c r="F157" s="177" t="s">
        <v>1865</v>
      </c>
      <c r="G157" s="12"/>
      <c r="H157" s="12"/>
      <c r="I157" s="169"/>
      <c r="J157" s="178">
        <f>BK157</f>
        <v>0</v>
      </c>
      <c r="K157" s="12"/>
      <c r="L157" s="166"/>
      <c r="M157" s="171"/>
      <c r="N157" s="172"/>
      <c r="O157" s="172"/>
      <c r="P157" s="173">
        <f>SUM(P158:P166)</f>
        <v>0</v>
      </c>
      <c r="Q157" s="172"/>
      <c r="R157" s="173">
        <f>SUM(R158:R166)</f>
        <v>0</v>
      </c>
      <c r="S157" s="172"/>
      <c r="T157" s="174">
        <f>SUM(T158:T166)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67" t="s">
        <v>86</v>
      </c>
      <c r="AT157" s="175" t="s">
        <v>75</v>
      </c>
      <c r="AU157" s="175" t="s">
        <v>84</v>
      </c>
      <c r="AY157" s="167" t="s">
        <v>208</v>
      </c>
      <c r="BK157" s="176">
        <f>SUM(BK158:BK166)</f>
        <v>0</v>
      </c>
    </row>
    <row r="158" spans="1:65" s="2" customFormat="1" ht="24.15" customHeight="1">
      <c r="A158" s="38"/>
      <c r="B158" s="179"/>
      <c r="C158" s="180" t="s">
        <v>535</v>
      </c>
      <c r="D158" s="180" t="s">
        <v>211</v>
      </c>
      <c r="E158" s="181" t="s">
        <v>1866</v>
      </c>
      <c r="F158" s="182" t="s">
        <v>1867</v>
      </c>
      <c r="G158" s="183" t="s">
        <v>214</v>
      </c>
      <c r="H158" s="184">
        <v>2.55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276</v>
      </c>
      <c r="AT158" s="191" t="s">
        <v>211</v>
      </c>
      <c r="AU158" s="191" t="s">
        <v>86</v>
      </c>
      <c r="AY158" s="19" t="s">
        <v>208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276</v>
      </c>
      <c r="BM158" s="191" t="s">
        <v>538</v>
      </c>
    </row>
    <row r="159" spans="1:65" s="2" customFormat="1" ht="16.5" customHeight="1">
      <c r="A159" s="38"/>
      <c r="B159" s="179"/>
      <c r="C159" s="180" t="s">
        <v>324</v>
      </c>
      <c r="D159" s="180" t="s">
        <v>211</v>
      </c>
      <c r="E159" s="181" t="s">
        <v>1868</v>
      </c>
      <c r="F159" s="182" t="s">
        <v>1869</v>
      </c>
      <c r="G159" s="183" t="s">
        <v>299</v>
      </c>
      <c r="H159" s="184">
        <v>0.08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276</v>
      </c>
      <c r="AT159" s="191" t="s">
        <v>211</v>
      </c>
      <c r="AU159" s="191" t="s">
        <v>86</v>
      </c>
      <c r="AY159" s="19" t="s">
        <v>208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276</v>
      </c>
      <c r="BM159" s="191" t="s">
        <v>550</v>
      </c>
    </row>
    <row r="160" spans="1:65" s="2" customFormat="1" ht="24.15" customHeight="1">
      <c r="A160" s="38"/>
      <c r="B160" s="179"/>
      <c r="C160" s="180" t="s">
        <v>552</v>
      </c>
      <c r="D160" s="180" t="s">
        <v>211</v>
      </c>
      <c r="E160" s="181" t="s">
        <v>1870</v>
      </c>
      <c r="F160" s="182" t="s">
        <v>1871</v>
      </c>
      <c r="G160" s="183" t="s">
        <v>214</v>
      </c>
      <c r="H160" s="184">
        <v>8.55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276</v>
      </c>
      <c r="AT160" s="191" t="s">
        <v>211</v>
      </c>
      <c r="AU160" s="191" t="s">
        <v>86</v>
      </c>
      <c r="AY160" s="19" t="s">
        <v>208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276</v>
      </c>
      <c r="BM160" s="191" t="s">
        <v>555</v>
      </c>
    </row>
    <row r="161" spans="1:65" s="2" customFormat="1" ht="16.5" customHeight="1">
      <c r="A161" s="38"/>
      <c r="B161" s="179"/>
      <c r="C161" s="180" t="s">
        <v>330</v>
      </c>
      <c r="D161" s="180" t="s">
        <v>211</v>
      </c>
      <c r="E161" s="181" t="s">
        <v>1872</v>
      </c>
      <c r="F161" s="182" t="s">
        <v>1873</v>
      </c>
      <c r="G161" s="183" t="s">
        <v>214</v>
      </c>
      <c r="H161" s="184">
        <v>8.55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276</v>
      </c>
      <c r="AT161" s="191" t="s">
        <v>211</v>
      </c>
      <c r="AU161" s="191" t="s">
        <v>86</v>
      </c>
      <c r="AY161" s="19" t="s">
        <v>208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276</v>
      </c>
      <c r="BM161" s="191" t="s">
        <v>565</v>
      </c>
    </row>
    <row r="162" spans="1:65" s="2" customFormat="1" ht="16.5" customHeight="1">
      <c r="A162" s="38"/>
      <c r="B162" s="179"/>
      <c r="C162" s="180" t="s">
        <v>448</v>
      </c>
      <c r="D162" s="180" t="s">
        <v>211</v>
      </c>
      <c r="E162" s="181" t="s">
        <v>1874</v>
      </c>
      <c r="F162" s="182" t="s">
        <v>1875</v>
      </c>
      <c r="G162" s="183" t="s">
        <v>214</v>
      </c>
      <c r="H162" s="184">
        <v>49.23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276</v>
      </c>
      <c r="AT162" s="191" t="s">
        <v>211</v>
      </c>
      <c r="AU162" s="191" t="s">
        <v>86</v>
      </c>
      <c r="AY162" s="19" t="s">
        <v>208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276</v>
      </c>
      <c r="BM162" s="191" t="s">
        <v>569</v>
      </c>
    </row>
    <row r="163" spans="1:65" s="2" customFormat="1" ht="16.5" customHeight="1">
      <c r="A163" s="38"/>
      <c r="B163" s="179"/>
      <c r="C163" s="180" t="s">
        <v>337</v>
      </c>
      <c r="D163" s="180" t="s">
        <v>211</v>
      </c>
      <c r="E163" s="181" t="s">
        <v>1876</v>
      </c>
      <c r="F163" s="182" t="s">
        <v>1877</v>
      </c>
      <c r="G163" s="183" t="s">
        <v>214</v>
      </c>
      <c r="H163" s="184">
        <v>57.78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276</v>
      </c>
      <c r="AT163" s="191" t="s">
        <v>211</v>
      </c>
      <c r="AU163" s="191" t="s">
        <v>86</v>
      </c>
      <c r="AY163" s="19" t="s">
        <v>208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276</v>
      </c>
      <c r="BM163" s="191" t="s">
        <v>575</v>
      </c>
    </row>
    <row r="164" spans="1:65" s="2" customFormat="1" ht="21.75" customHeight="1">
      <c r="A164" s="38"/>
      <c r="B164" s="179"/>
      <c r="C164" s="180" t="s">
        <v>599</v>
      </c>
      <c r="D164" s="180" t="s">
        <v>211</v>
      </c>
      <c r="E164" s="181" t="s">
        <v>1878</v>
      </c>
      <c r="F164" s="182" t="s">
        <v>1879</v>
      </c>
      <c r="G164" s="183" t="s">
        <v>214</v>
      </c>
      <c r="H164" s="184">
        <v>57.78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276</v>
      </c>
      <c r="AT164" s="191" t="s">
        <v>211</v>
      </c>
      <c r="AU164" s="191" t="s">
        <v>86</v>
      </c>
      <c r="AY164" s="19" t="s">
        <v>208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276</v>
      </c>
      <c r="BM164" s="191" t="s">
        <v>602</v>
      </c>
    </row>
    <row r="165" spans="1:65" s="2" customFormat="1" ht="21.75" customHeight="1">
      <c r="A165" s="38"/>
      <c r="B165" s="179"/>
      <c r="C165" s="180" t="s">
        <v>344</v>
      </c>
      <c r="D165" s="180" t="s">
        <v>211</v>
      </c>
      <c r="E165" s="181" t="s">
        <v>1880</v>
      </c>
      <c r="F165" s="182" t="s">
        <v>1881</v>
      </c>
      <c r="G165" s="183" t="s">
        <v>299</v>
      </c>
      <c r="H165" s="184">
        <v>0.2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41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276</v>
      </c>
      <c r="AT165" s="191" t="s">
        <v>211</v>
      </c>
      <c r="AU165" s="191" t="s">
        <v>86</v>
      </c>
      <c r="AY165" s="19" t="s">
        <v>208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84</v>
      </c>
      <c r="BK165" s="192">
        <f>ROUND(I165*H165,2)</f>
        <v>0</v>
      </c>
      <c r="BL165" s="19" t="s">
        <v>276</v>
      </c>
      <c r="BM165" s="191" t="s">
        <v>605</v>
      </c>
    </row>
    <row r="166" spans="1:65" s="2" customFormat="1" ht="16.5" customHeight="1">
      <c r="A166" s="38"/>
      <c r="B166" s="179"/>
      <c r="C166" s="180" t="s">
        <v>606</v>
      </c>
      <c r="D166" s="180" t="s">
        <v>211</v>
      </c>
      <c r="E166" s="181" t="s">
        <v>1882</v>
      </c>
      <c r="F166" s="182" t="s">
        <v>1883</v>
      </c>
      <c r="G166" s="183" t="s">
        <v>329</v>
      </c>
      <c r="H166" s="184">
        <v>16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276</v>
      </c>
      <c r="AT166" s="191" t="s">
        <v>211</v>
      </c>
      <c r="AU166" s="191" t="s">
        <v>86</v>
      </c>
      <c r="AY166" s="19" t="s">
        <v>208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276</v>
      </c>
      <c r="BM166" s="191" t="s">
        <v>609</v>
      </c>
    </row>
    <row r="167" spans="1:63" s="12" customFormat="1" ht="22.8" customHeight="1">
      <c r="A167" s="12"/>
      <c r="B167" s="166"/>
      <c r="C167" s="12"/>
      <c r="D167" s="167" t="s">
        <v>75</v>
      </c>
      <c r="E167" s="177" t="s">
        <v>953</v>
      </c>
      <c r="F167" s="177" t="s">
        <v>1884</v>
      </c>
      <c r="G167" s="12"/>
      <c r="H167" s="12"/>
      <c r="I167" s="169"/>
      <c r="J167" s="178">
        <f>BK167</f>
        <v>0</v>
      </c>
      <c r="K167" s="12"/>
      <c r="L167" s="166"/>
      <c r="M167" s="171"/>
      <c r="N167" s="172"/>
      <c r="O167" s="172"/>
      <c r="P167" s="173">
        <f>SUM(P168:P169)</f>
        <v>0</v>
      </c>
      <c r="Q167" s="172"/>
      <c r="R167" s="173">
        <f>SUM(R168:R169)</f>
        <v>0</v>
      </c>
      <c r="S167" s="172"/>
      <c r="T167" s="174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7" t="s">
        <v>86</v>
      </c>
      <c r="AT167" s="175" t="s">
        <v>75</v>
      </c>
      <c r="AU167" s="175" t="s">
        <v>84</v>
      </c>
      <c r="AY167" s="167" t="s">
        <v>208</v>
      </c>
      <c r="BK167" s="176">
        <f>SUM(BK168:BK169)</f>
        <v>0</v>
      </c>
    </row>
    <row r="168" spans="1:65" s="2" customFormat="1" ht="21.75" customHeight="1">
      <c r="A168" s="38"/>
      <c r="B168" s="179"/>
      <c r="C168" s="180" t="s">
        <v>352</v>
      </c>
      <c r="D168" s="180" t="s">
        <v>211</v>
      </c>
      <c r="E168" s="181" t="s">
        <v>1885</v>
      </c>
      <c r="F168" s="182" t="s">
        <v>1886</v>
      </c>
      <c r="G168" s="183" t="s">
        <v>214</v>
      </c>
      <c r="H168" s="184">
        <v>49.7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276</v>
      </c>
      <c r="AT168" s="191" t="s">
        <v>211</v>
      </c>
      <c r="AU168" s="191" t="s">
        <v>86</v>
      </c>
      <c r="AY168" s="19" t="s">
        <v>208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276</v>
      </c>
      <c r="BM168" s="191" t="s">
        <v>612</v>
      </c>
    </row>
    <row r="169" spans="1:65" s="2" customFormat="1" ht="21.75" customHeight="1">
      <c r="A169" s="38"/>
      <c r="B169" s="179"/>
      <c r="C169" s="180" t="s">
        <v>613</v>
      </c>
      <c r="D169" s="180" t="s">
        <v>211</v>
      </c>
      <c r="E169" s="181" t="s">
        <v>1887</v>
      </c>
      <c r="F169" s="182" t="s">
        <v>1888</v>
      </c>
      <c r="G169" s="183" t="s">
        <v>442</v>
      </c>
      <c r="H169" s="184">
        <v>19</v>
      </c>
      <c r="I169" s="185"/>
      <c r="J169" s="186">
        <f>ROUND(I169*H169,2)</f>
        <v>0</v>
      </c>
      <c r="K169" s="182" t="s">
        <v>1</v>
      </c>
      <c r="L169" s="39"/>
      <c r="M169" s="242" t="s">
        <v>1</v>
      </c>
      <c r="N169" s="243" t="s">
        <v>41</v>
      </c>
      <c r="O169" s="244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276</v>
      </c>
      <c r="AT169" s="191" t="s">
        <v>211</v>
      </c>
      <c r="AU169" s="191" t="s">
        <v>86</v>
      </c>
      <c r="AY169" s="19" t="s">
        <v>208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276</v>
      </c>
      <c r="BM169" s="191" t="s">
        <v>616</v>
      </c>
    </row>
    <row r="170" spans="1:31" s="2" customFormat="1" ht="6.95" customHeight="1">
      <c r="A170" s="38"/>
      <c r="B170" s="60"/>
      <c r="C170" s="61"/>
      <c r="D170" s="61"/>
      <c r="E170" s="61"/>
      <c r="F170" s="61"/>
      <c r="G170" s="61"/>
      <c r="H170" s="61"/>
      <c r="I170" s="61"/>
      <c r="J170" s="61"/>
      <c r="K170" s="61"/>
      <c r="L170" s="39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autoFilter ref="C122:K16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1889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1890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ROUND((SUM(BE121:BE135)),2)</f>
        <v>0</v>
      </c>
      <c r="G35" s="38"/>
      <c r="H35" s="38"/>
      <c r="I35" s="136">
        <v>0.21</v>
      </c>
      <c r="J35" s="135">
        <f>ROUND(((SUM(BE121:BE135))*I35),2)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ROUND((SUM(BF121:BF135)),2)</f>
        <v>0</v>
      </c>
      <c r="G36" s="38"/>
      <c r="H36" s="38"/>
      <c r="I36" s="136">
        <v>0.15</v>
      </c>
      <c r="J36" s="135">
        <f>ROUND(((SUM(BF121:BF135))*I36),2)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ROUND((SUM(BG121:BG135)),2)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ROUND((SUM(BH121:BH135)),2)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ROUND((SUM(BI121:BI135)),2)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1889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07.1 - Nová kabeláž - materiál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1891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193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173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1889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1019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07.1 - Nová kabeláž - materiál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194</v>
      </c>
      <c r="D120" s="159" t="s">
        <v>61</v>
      </c>
      <c r="E120" s="159" t="s">
        <v>57</v>
      </c>
      <c r="F120" s="159" t="s">
        <v>58</v>
      </c>
      <c r="G120" s="159" t="s">
        <v>195</v>
      </c>
      <c r="H120" s="159" t="s">
        <v>196</v>
      </c>
      <c r="I120" s="159" t="s">
        <v>197</v>
      </c>
      <c r="J120" s="159" t="s">
        <v>177</v>
      </c>
      <c r="K120" s="160" t="s">
        <v>198</v>
      </c>
      <c r="L120" s="161"/>
      <c r="M120" s="86" t="s">
        <v>1</v>
      </c>
      <c r="N120" s="87" t="s">
        <v>40</v>
      </c>
      <c r="O120" s="87" t="s">
        <v>199</v>
      </c>
      <c r="P120" s="87" t="s">
        <v>200</v>
      </c>
      <c r="Q120" s="87" t="s">
        <v>201</v>
      </c>
      <c r="R120" s="87" t="s">
        <v>202</v>
      </c>
      <c r="S120" s="87" t="s">
        <v>203</v>
      </c>
      <c r="T120" s="88" t="s">
        <v>204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205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179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1022</v>
      </c>
      <c r="F122" s="168" t="s">
        <v>1892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SUM(P123:P135)</f>
        <v>0</v>
      </c>
      <c r="Q122" s="172"/>
      <c r="R122" s="173">
        <f>SUM(R123:R135)</f>
        <v>0</v>
      </c>
      <c r="S122" s="172"/>
      <c r="T122" s="174">
        <f>SUM(T123:T135)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208</v>
      </c>
      <c r="BK122" s="176">
        <f>SUM(BK123:BK135)</f>
        <v>0</v>
      </c>
    </row>
    <row r="123" spans="1:65" s="2" customFormat="1" ht="21.75" customHeight="1">
      <c r="A123" s="38"/>
      <c r="B123" s="179"/>
      <c r="C123" s="180" t="s">
        <v>84</v>
      </c>
      <c r="D123" s="180" t="s">
        <v>211</v>
      </c>
      <c r="E123" s="181" t="s">
        <v>1893</v>
      </c>
      <c r="F123" s="182" t="s">
        <v>1894</v>
      </c>
      <c r="G123" s="183" t="s">
        <v>442</v>
      </c>
      <c r="H123" s="184">
        <v>121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216</v>
      </c>
      <c r="AT123" s="191" t="s">
        <v>211</v>
      </c>
      <c r="AU123" s="191" t="s">
        <v>84</v>
      </c>
      <c r="AY123" s="19" t="s">
        <v>208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216</v>
      </c>
      <c r="BM123" s="191" t="s">
        <v>86</v>
      </c>
    </row>
    <row r="124" spans="1:65" s="2" customFormat="1" ht="16.5" customHeight="1">
      <c r="A124" s="38"/>
      <c r="B124" s="179"/>
      <c r="C124" s="180" t="s">
        <v>86</v>
      </c>
      <c r="D124" s="180" t="s">
        <v>211</v>
      </c>
      <c r="E124" s="181" t="s">
        <v>1895</v>
      </c>
      <c r="F124" s="182" t="s">
        <v>1896</v>
      </c>
      <c r="G124" s="183" t="s">
        <v>442</v>
      </c>
      <c r="H124" s="184">
        <v>48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216</v>
      </c>
      <c r="AT124" s="191" t="s">
        <v>211</v>
      </c>
      <c r="AU124" s="191" t="s">
        <v>84</v>
      </c>
      <c r="AY124" s="19" t="s">
        <v>208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216</v>
      </c>
      <c r="BM124" s="191" t="s">
        <v>216</v>
      </c>
    </row>
    <row r="125" spans="1:65" s="2" customFormat="1" ht="16.5" customHeight="1">
      <c r="A125" s="38"/>
      <c r="B125" s="179"/>
      <c r="C125" s="180" t="s">
        <v>226</v>
      </c>
      <c r="D125" s="180" t="s">
        <v>211</v>
      </c>
      <c r="E125" s="181" t="s">
        <v>1897</v>
      </c>
      <c r="F125" s="182" t="s">
        <v>1898</v>
      </c>
      <c r="G125" s="183" t="s">
        <v>442</v>
      </c>
      <c r="H125" s="184">
        <v>57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209</v>
      </c>
    </row>
    <row r="126" spans="1:65" s="2" customFormat="1" ht="21.75" customHeight="1">
      <c r="A126" s="38"/>
      <c r="B126" s="179"/>
      <c r="C126" s="180" t="s">
        <v>216</v>
      </c>
      <c r="D126" s="180" t="s">
        <v>211</v>
      </c>
      <c r="E126" s="181" t="s">
        <v>1899</v>
      </c>
      <c r="F126" s="182" t="s">
        <v>1900</v>
      </c>
      <c r="G126" s="183" t="s">
        <v>442</v>
      </c>
      <c r="H126" s="184">
        <v>4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246</v>
      </c>
    </row>
    <row r="127" spans="1:65" s="2" customFormat="1" ht="21.75" customHeight="1">
      <c r="A127" s="38"/>
      <c r="B127" s="179"/>
      <c r="C127" s="180" t="s">
        <v>250</v>
      </c>
      <c r="D127" s="180" t="s">
        <v>211</v>
      </c>
      <c r="E127" s="181" t="s">
        <v>1901</v>
      </c>
      <c r="F127" s="182" t="s">
        <v>1902</v>
      </c>
      <c r="G127" s="183" t="s">
        <v>442</v>
      </c>
      <c r="H127" s="184">
        <v>41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84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253</v>
      </c>
    </row>
    <row r="128" spans="1:65" s="2" customFormat="1" ht="16.5" customHeight="1">
      <c r="A128" s="38"/>
      <c r="B128" s="179"/>
      <c r="C128" s="180" t="s">
        <v>209</v>
      </c>
      <c r="D128" s="180" t="s">
        <v>211</v>
      </c>
      <c r="E128" s="181" t="s">
        <v>1903</v>
      </c>
      <c r="F128" s="182" t="s">
        <v>1092</v>
      </c>
      <c r="G128" s="183" t="s">
        <v>442</v>
      </c>
      <c r="H128" s="184">
        <v>28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216</v>
      </c>
      <c r="AT128" s="191" t="s">
        <v>211</v>
      </c>
      <c r="AU128" s="191" t="s">
        <v>84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216</v>
      </c>
      <c r="BM128" s="191" t="s">
        <v>262</v>
      </c>
    </row>
    <row r="129" spans="1:65" s="2" customFormat="1" ht="16.5" customHeight="1">
      <c r="A129" s="38"/>
      <c r="B129" s="179"/>
      <c r="C129" s="180" t="s">
        <v>268</v>
      </c>
      <c r="D129" s="180" t="s">
        <v>211</v>
      </c>
      <c r="E129" s="181" t="s">
        <v>1904</v>
      </c>
      <c r="F129" s="182" t="s">
        <v>1096</v>
      </c>
      <c r="G129" s="183" t="s">
        <v>1070</v>
      </c>
      <c r="H129" s="184">
        <v>114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216</v>
      </c>
      <c r="AT129" s="191" t="s">
        <v>211</v>
      </c>
      <c r="AU129" s="191" t="s">
        <v>84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216</v>
      </c>
      <c r="BM129" s="191" t="s">
        <v>271</v>
      </c>
    </row>
    <row r="130" spans="1:65" s="2" customFormat="1" ht="16.5" customHeight="1">
      <c r="A130" s="38"/>
      <c r="B130" s="179"/>
      <c r="C130" s="180" t="s">
        <v>246</v>
      </c>
      <c r="D130" s="180" t="s">
        <v>211</v>
      </c>
      <c r="E130" s="181" t="s">
        <v>1905</v>
      </c>
      <c r="F130" s="182" t="s">
        <v>1098</v>
      </c>
      <c r="G130" s="183" t="s">
        <v>1070</v>
      </c>
      <c r="H130" s="184">
        <v>16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216</v>
      </c>
      <c r="AT130" s="191" t="s">
        <v>211</v>
      </c>
      <c r="AU130" s="191" t="s">
        <v>84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216</v>
      </c>
      <c r="BM130" s="191" t="s">
        <v>276</v>
      </c>
    </row>
    <row r="131" spans="1:65" s="2" customFormat="1" ht="16.5" customHeight="1">
      <c r="A131" s="38"/>
      <c r="B131" s="179"/>
      <c r="C131" s="180" t="s">
        <v>224</v>
      </c>
      <c r="D131" s="180" t="s">
        <v>211</v>
      </c>
      <c r="E131" s="181" t="s">
        <v>1906</v>
      </c>
      <c r="F131" s="182" t="s">
        <v>1100</v>
      </c>
      <c r="G131" s="183" t="s">
        <v>1070</v>
      </c>
      <c r="H131" s="184">
        <v>24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216</v>
      </c>
      <c r="AT131" s="191" t="s">
        <v>211</v>
      </c>
      <c r="AU131" s="191" t="s">
        <v>84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216</v>
      </c>
      <c r="BM131" s="191" t="s">
        <v>281</v>
      </c>
    </row>
    <row r="132" spans="1:65" s="2" customFormat="1" ht="16.5" customHeight="1">
      <c r="A132" s="38"/>
      <c r="B132" s="179"/>
      <c r="C132" s="180" t="s">
        <v>253</v>
      </c>
      <c r="D132" s="180" t="s">
        <v>211</v>
      </c>
      <c r="E132" s="181" t="s">
        <v>1907</v>
      </c>
      <c r="F132" s="182" t="s">
        <v>1108</v>
      </c>
      <c r="G132" s="183" t="s">
        <v>442</v>
      </c>
      <c r="H132" s="184">
        <v>48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216</v>
      </c>
      <c r="AT132" s="191" t="s">
        <v>211</v>
      </c>
      <c r="AU132" s="191" t="s">
        <v>84</v>
      </c>
      <c r="AY132" s="19" t="s">
        <v>208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216</v>
      </c>
      <c r="BM132" s="191" t="s">
        <v>300</v>
      </c>
    </row>
    <row r="133" spans="1:65" s="2" customFormat="1" ht="16.5" customHeight="1">
      <c r="A133" s="38"/>
      <c r="B133" s="179"/>
      <c r="C133" s="180" t="s">
        <v>301</v>
      </c>
      <c r="D133" s="180" t="s">
        <v>211</v>
      </c>
      <c r="E133" s="181" t="s">
        <v>1908</v>
      </c>
      <c r="F133" s="182" t="s">
        <v>1909</v>
      </c>
      <c r="G133" s="183" t="s">
        <v>442</v>
      </c>
      <c r="H133" s="184">
        <v>48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216</v>
      </c>
      <c r="AT133" s="191" t="s">
        <v>211</v>
      </c>
      <c r="AU133" s="191" t="s">
        <v>84</v>
      </c>
      <c r="AY133" s="19" t="s">
        <v>208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216</v>
      </c>
      <c r="BM133" s="191" t="s">
        <v>304</v>
      </c>
    </row>
    <row r="134" spans="1:65" s="2" customFormat="1" ht="16.5" customHeight="1">
      <c r="A134" s="38"/>
      <c r="B134" s="179"/>
      <c r="C134" s="180" t="s">
        <v>262</v>
      </c>
      <c r="D134" s="180" t="s">
        <v>211</v>
      </c>
      <c r="E134" s="181" t="s">
        <v>1910</v>
      </c>
      <c r="F134" s="182" t="s">
        <v>1114</v>
      </c>
      <c r="G134" s="183" t="s">
        <v>442</v>
      </c>
      <c r="H134" s="184">
        <v>96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216</v>
      </c>
      <c r="AT134" s="191" t="s">
        <v>211</v>
      </c>
      <c r="AU134" s="191" t="s">
        <v>84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216</v>
      </c>
      <c r="BM134" s="191" t="s">
        <v>307</v>
      </c>
    </row>
    <row r="135" spans="1:65" s="2" customFormat="1" ht="21.75" customHeight="1">
      <c r="A135" s="38"/>
      <c r="B135" s="179"/>
      <c r="C135" s="180" t="s">
        <v>309</v>
      </c>
      <c r="D135" s="180" t="s">
        <v>211</v>
      </c>
      <c r="E135" s="181" t="s">
        <v>1911</v>
      </c>
      <c r="F135" s="182" t="s">
        <v>1116</v>
      </c>
      <c r="G135" s="183" t="s">
        <v>442</v>
      </c>
      <c r="H135" s="184">
        <v>3</v>
      </c>
      <c r="I135" s="185"/>
      <c r="J135" s="186">
        <f>ROUND(I135*H135,2)</f>
        <v>0</v>
      </c>
      <c r="K135" s="182" t="s">
        <v>1</v>
      </c>
      <c r="L135" s="39"/>
      <c r="M135" s="242" t="s">
        <v>1</v>
      </c>
      <c r="N135" s="243" t="s">
        <v>41</v>
      </c>
      <c r="O135" s="244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216</v>
      </c>
      <c r="AT135" s="191" t="s">
        <v>211</v>
      </c>
      <c r="AU135" s="191" t="s">
        <v>84</v>
      </c>
      <c r="AY135" s="19" t="s">
        <v>208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216</v>
      </c>
      <c r="BM135" s="191" t="s">
        <v>312</v>
      </c>
    </row>
    <row r="136" spans="1:31" s="2" customFormat="1" ht="6.95" customHeight="1">
      <c r="A136" s="38"/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39"/>
      <c r="M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</sheetData>
  <autoFilter ref="C120:K13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1889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1912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ROUND((SUM(BE121:BE136)),2)</f>
        <v>0</v>
      </c>
      <c r="G35" s="38"/>
      <c r="H35" s="38"/>
      <c r="I35" s="136">
        <v>0.21</v>
      </c>
      <c r="J35" s="135">
        <f>ROUND(((SUM(BE121:BE136))*I35),2)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ROUND((SUM(BF121:BF136)),2)</f>
        <v>0</v>
      </c>
      <c r="G36" s="38"/>
      <c r="H36" s="38"/>
      <c r="I36" s="136">
        <v>0.15</v>
      </c>
      <c r="J36" s="135">
        <f>ROUND(((SUM(BF121:BF136))*I36),2)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ROUND((SUM(BG121:BG136)),2)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ROUND((SUM(BH121:BH136)),2)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ROUND((SUM(BI121:BI136)),2)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1889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07.2 - Nová kabeláž - montáže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1913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193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173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1889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1019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07.2 - Nová kabeláž - montáže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194</v>
      </c>
      <c r="D120" s="159" t="s">
        <v>61</v>
      </c>
      <c r="E120" s="159" t="s">
        <v>57</v>
      </c>
      <c r="F120" s="159" t="s">
        <v>58</v>
      </c>
      <c r="G120" s="159" t="s">
        <v>195</v>
      </c>
      <c r="H120" s="159" t="s">
        <v>196</v>
      </c>
      <c r="I120" s="159" t="s">
        <v>197</v>
      </c>
      <c r="J120" s="159" t="s">
        <v>177</v>
      </c>
      <c r="K120" s="160" t="s">
        <v>198</v>
      </c>
      <c r="L120" s="161"/>
      <c r="M120" s="86" t="s">
        <v>1</v>
      </c>
      <c r="N120" s="87" t="s">
        <v>40</v>
      </c>
      <c r="O120" s="87" t="s">
        <v>199</v>
      </c>
      <c r="P120" s="87" t="s">
        <v>200</v>
      </c>
      <c r="Q120" s="87" t="s">
        <v>201</v>
      </c>
      <c r="R120" s="87" t="s">
        <v>202</v>
      </c>
      <c r="S120" s="87" t="s">
        <v>203</v>
      </c>
      <c r="T120" s="88" t="s">
        <v>204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205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179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1022</v>
      </c>
      <c r="F122" s="168" t="s">
        <v>1914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SUM(P123:P136)</f>
        <v>0</v>
      </c>
      <c r="Q122" s="172"/>
      <c r="R122" s="173">
        <f>SUM(R123:R136)</f>
        <v>0</v>
      </c>
      <c r="S122" s="172"/>
      <c r="T122" s="174">
        <f>SUM(T123:T136)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208</v>
      </c>
      <c r="BK122" s="176">
        <f>SUM(BK123:BK136)</f>
        <v>0</v>
      </c>
    </row>
    <row r="123" spans="1:65" s="2" customFormat="1" ht="33" customHeight="1">
      <c r="A123" s="38"/>
      <c r="B123" s="179"/>
      <c r="C123" s="180" t="s">
        <v>84</v>
      </c>
      <c r="D123" s="180" t="s">
        <v>211</v>
      </c>
      <c r="E123" s="181" t="s">
        <v>1915</v>
      </c>
      <c r="F123" s="182" t="s">
        <v>1916</v>
      </c>
      <c r="G123" s="183" t="s">
        <v>442</v>
      </c>
      <c r="H123" s="184">
        <v>121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216</v>
      </c>
      <c r="AT123" s="191" t="s">
        <v>211</v>
      </c>
      <c r="AU123" s="191" t="s">
        <v>84</v>
      </c>
      <c r="AY123" s="19" t="s">
        <v>208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216</v>
      </c>
      <c r="BM123" s="191" t="s">
        <v>86</v>
      </c>
    </row>
    <row r="124" spans="1:65" s="2" customFormat="1" ht="24.15" customHeight="1">
      <c r="A124" s="38"/>
      <c r="B124" s="179"/>
      <c r="C124" s="180" t="s">
        <v>86</v>
      </c>
      <c r="D124" s="180" t="s">
        <v>211</v>
      </c>
      <c r="E124" s="181" t="s">
        <v>1917</v>
      </c>
      <c r="F124" s="182" t="s">
        <v>1918</v>
      </c>
      <c r="G124" s="183" t="s">
        <v>442</v>
      </c>
      <c r="H124" s="184">
        <v>121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216</v>
      </c>
      <c r="AT124" s="191" t="s">
        <v>211</v>
      </c>
      <c r="AU124" s="191" t="s">
        <v>84</v>
      </c>
      <c r="AY124" s="19" t="s">
        <v>208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216</v>
      </c>
      <c r="BM124" s="191" t="s">
        <v>216</v>
      </c>
    </row>
    <row r="125" spans="1:65" s="2" customFormat="1" ht="24.15" customHeight="1">
      <c r="A125" s="38"/>
      <c r="B125" s="179"/>
      <c r="C125" s="180" t="s">
        <v>226</v>
      </c>
      <c r="D125" s="180" t="s">
        <v>211</v>
      </c>
      <c r="E125" s="181" t="s">
        <v>1919</v>
      </c>
      <c r="F125" s="182" t="s">
        <v>1920</v>
      </c>
      <c r="G125" s="183" t="s">
        <v>442</v>
      </c>
      <c r="H125" s="184">
        <v>48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209</v>
      </c>
    </row>
    <row r="126" spans="1:65" s="2" customFormat="1" ht="24.15" customHeight="1">
      <c r="A126" s="38"/>
      <c r="B126" s="179"/>
      <c r="C126" s="180" t="s">
        <v>216</v>
      </c>
      <c r="D126" s="180" t="s">
        <v>211</v>
      </c>
      <c r="E126" s="181" t="s">
        <v>1921</v>
      </c>
      <c r="F126" s="182" t="s">
        <v>1922</v>
      </c>
      <c r="G126" s="183" t="s">
        <v>442</v>
      </c>
      <c r="H126" s="184">
        <v>57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246</v>
      </c>
    </row>
    <row r="127" spans="1:65" s="2" customFormat="1" ht="24.15" customHeight="1">
      <c r="A127" s="38"/>
      <c r="B127" s="179"/>
      <c r="C127" s="180" t="s">
        <v>250</v>
      </c>
      <c r="D127" s="180" t="s">
        <v>211</v>
      </c>
      <c r="E127" s="181" t="s">
        <v>1923</v>
      </c>
      <c r="F127" s="182" t="s">
        <v>1924</v>
      </c>
      <c r="G127" s="183" t="s">
        <v>442</v>
      </c>
      <c r="H127" s="184">
        <v>41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84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253</v>
      </c>
    </row>
    <row r="128" spans="1:65" s="2" customFormat="1" ht="33" customHeight="1">
      <c r="A128" s="38"/>
      <c r="B128" s="179"/>
      <c r="C128" s="180" t="s">
        <v>209</v>
      </c>
      <c r="D128" s="180" t="s">
        <v>211</v>
      </c>
      <c r="E128" s="181" t="s">
        <v>1925</v>
      </c>
      <c r="F128" s="182" t="s">
        <v>1926</v>
      </c>
      <c r="G128" s="183" t="s">
        <v>442</v>
      </c>
      <c r="H128" s="184">
        <v>4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216</v>
      </c>
      <c r="AT128" s="191" t="s">
        <v>211</v>
      </c>
      <c r="AU128" s="191" t="s">
        <v>84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216</v>
      </c>
      <c r="BM128" s="191" t="s">
        <v>262</v>
      </c>
    </row>
    <row r="129" spans="1:65" s="2" customFormat="1" ht="24.15" customHeight="1">
      <c r="A129" s="38"/>
      <c r="B129" s="179"/>
      <c r="C129" s="180" t="s">
        <v>268</v>
      </c>
      <c r="D129" s="180" t="s">
        <v>211</v>
      </c>
      <c r="E129" s="181" t="s">
        <v>1927</v>
      </c>
      <c r="F129" s="182" t="s">
        <v>1928</v>
      </c>
      <c r="G129" s="183" t="s">
        <v>442</v>
      </c>
      <c r="H129" s="184">
        <v>41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216</v>
      </c>
      <c r="AT129" s="191" t="s">
        <v>211</v>
      </c>
      <c r="AU129" s="191" t="s">
        <v>84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216</v>
      </c>
      <c r="BM129" s="191" t="s">
        <v>271</v>
      </c>
    </row>
    <row r="130" spans="1:65" s="2" customFormat="1" ht="24.15" customHeight="1">
      <c r="A130" s="38"/>
      <c r="B130" s="179"/>
      <c r="C130" s="180" t="s">
        <v>246</v>
      </c>
      <c r="D130" s="180" t="s">
        <v>211</v>
      </c>
      <c r="E130" s="181" t="s">
        <v>1923</v>
      </c>
      <c r="F130" s="182" t="s">
        <v>1924</v>
      </c>
      <c r="G130" s="183" t="s">
        <v>442</v>
      </c>
      <c r="H130" s="184">
        <v>41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216</v>
      </c>
      <c r="AT130" s="191" t="s">
        <v>211</v>
      </c>
      <c r="AU130" s="191" t="s">
        <v>84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216</v>
      </c>
      <c r="BM130" s="191" t="s">
        <v>276</v>
      </c>
    </row>
    <row r="131" spans="1:65" s="2" customFormat="1" ht="16.5" customHeight="1">
      <c r="A131" s="38"/>
      <c r="B131" s="179"/>
      <c r="C131" s="180" t="s">
        <v>224</v>
      </c>
      <c r="D131" s="180" t="s">
        <v>211</v>
      </c>
      <c r="E131" s="181" t="s">
        <v>1895</v>
      </c>
      <c r="F131" s="182" t="s">
        <v>1929</v>
      </c>
      <c r="G131" s="183" t="s">
        <v>442</v>
      </c>
      <c r="H131" s="184">
        <v>28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216</v>
      </c>
      <c r="AT131" s="191" t="s">
        <v>211</v>
      </c>
      <c r="AU131" s="191" t="s">
        <v>84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216</v>
      </c>
      <c r="BM131" s="191" t="s">
        <v>281</v>
      </c>
    </row>
    <row r="132" spans="1:65" s="2" customFormat="1" ht="16.5" customHeight="1">
      <c r="A132" s="38"/>
      <c r="B132" s="179"/>
      <c r="C132" s="180" t="s">
        <v>253</v>
      </c>
      <c r="D132" s="180" t="s">
        <v>211</v>
      </c>
      <c r="E132" s="181" t="s">
        <v>1897</v>
      </c>
      <c r="F132" s="182" t="s">
        <v>1930</v>
      </c>
      <c r="G132" s="183" t="s">
        <v>1070</v>
      </c>
      <c r="H132" s="184">
        <v>130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216</v>
      </c>
      <c r="AT132" s="191" t="s">
        <v>211</v>
      </c>
      <c r="AU132" s="191" t="s">
        <v>84</v>
      </c>
      <c r="AY132" s="19" t="s">
        <v>208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216</v>
      </c>
      <c r="BM132" s="191" t="s">
        <v>300</v>
      </c>
    </row>
    <row r="133" spans="1:65" s="2" customFormat="1" ht="24.15" customHeight="1">
      <c r="A133" s="38"/>
      <c r="B133" s="179"/>
      <c r="C133" s="180" t="s">
        <v>301</v>
      </c>
      <c r="D133" s="180" t="s">
        <v>211</v>
      </c>
      <c r="E133" s="181" t="s">
        <v>1931</v>
      </c>
      <c r="F133" s="182" t="s">
        <v>1932</v>
      </c>
      <c r="G133" s="183" t="s">
        <v>1070</v>
      </c>
      <c r="H133" s="184">
        <v>48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216</v>
      </c>
      <c r="AT133" s="191" t="s">
        <v>211</v>
      </c>
      <c r="AU133" s="191" t="s">
        <v>84</v>
      </c>
      <c r="AY133" s="19" t="s">
        <v>208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216</v>
      </c>
      <c r="BM133" s="191" t="s">
        <v>304</v>
      </c>
    </row>
    <row r="134" spans="1:65" s="2" customFormat="1" ht="16.5" customHeight="1">
      <c r="A134" s="38"/>
      <c r="B134" s="179"/>
      <c r="C134" s="180" t="s">
        <v>262</v>
      </c>
      <c r="D134" s="180" t="s">
        <v>211</v>
      </c>
      <c r="E134" s="181" t="s">
        <v>1903</v>
      </c>
      <c r="F134" s="182" t="s">
        <v>1933</v>
      </c>
      <c r="G134" s="183" t="s">
        <v>1070</v>
      </c>
      <c r="H134" s="184">
        <v>24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216</v>
      </c>
      <c r="AT134" s="191" t="s">
        <v>211</v>
      </c>
      <c r="AU134" s="191" t="s">
        <v>84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216</v>
      </c>
      <c r="BM134" s="191" t="s">
        <v>307</v>
      </c>
    </row>
    <row r="135" spans="1:65" s="2" customFormat="1" ht="24.15" customHeight="1">
      <c r="A135" s="38"/>
      <c r="B135" s="179"/>
      <c r="C135" s="180" t="s">
        <v>309</v>
      </c>
      <c r="D135" s="180" t="s">
        <v>211</v>
      </c>
      <c r="E135" s="181" t="s">
        <v>1904</v>
      </c>
      <c r="F135" s="182" t="s">
        <v>1934</v>
      </c>
      <c r="G135" s="183" t="s">
        <v>1117</v>
      </c>
      <c r="H135" s="184">
        <v>3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216</v>
      </c>
      <c r="AT135" s="191" t="s">
        <v>211</v>
      </c>
      <c r="AU135" s="191" t="s">
        <v>84</v>
      </c>
      <c r="AY135" s="19" t="s">
        <v>208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216</v>
      </c>
      <c r="BM135" s="191" t="s">
        <v>312</v>
      </c>
    </row>
    <row r="136" spans="1:65" s="2" customFormat="1" ht="16.5" customHeight="1">
      <c r="A136" s="38"/>
      <c r="B136" s="179"/>
      <c r="C136" s="180" t="s">
        <v>271</v>
      </c>
      <c r="D136" s="180" t="s">
        <v>211</v>
      </c>
      <c r="E136" s="181" t="s">
        <v>1905</v>
      </c>
      <c r="F136" s="182" t="s">
        <v>1935</v>
      </c>
      <c r="G136" s="183" t="s">
        <v>1936</v>
      </c>
      <c r="H136" s="184">
        <v>128</v>
      </c>
      <c r="I136" s="185"/>
      <c r="J136" s="186">
        <f>ROUND(I136*H136,2)</f>
        <v>0</v>
      </c>
      <c r="K136" s="182" t="s">
        <v>1</v>
      </c>
      <c r="L136" s="39"/>
      <c r="M136" s="242" t="s">
        <v>1</v>
      </c>
      <c r="N136" s="243" t="s">
        <v>41</v>
      </c>
      <c r="O136" s="244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216</v>
      </c>
      <c r="AT136" s="191" t="s">
        <v>211</v>
      </c>
      <c r="AU136" s="191" t="s">
        <v>84</v>
      </c>
      <c r="AY136" s="19" t="s">
        <v>208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216</v>
      </c>
      <c r="BM136" s="191" t="s">
        <v>319</v>
      </c>
    </row>
    <row r="137" spans="1:31" s="2" customFormat="1" ht="6.95" customHeight="1">
      <c r="A137" s="38"/>
      <c r="B137" s="60"/>
      <c r="C137" s="61"/>
      <c r="D137" s="61"/>
      <c r="E137" s="61"/>
      <c r="F137" s="61"/>
      <c r="G137" s="61"/>
      <c r="H137" s="61"/>
      <c r="I137" s="61"/>
      <c r="J137" s="61"/>
      <c r="K137" s="61"/>
      <c r="L137" s="39"/>
      <c r="M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</sheetData>
  <autoFilter ref="C120:K13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1889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1937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ROUND((SUM(BE121:BE129)),2)</f>
        <v>0</v>
      </c>
      <c r="G35" s="38"/>
      <c r="H35" s="38"/>
      <c r="I35" s="136">
        <v>0.21</v>
      </c>
      <c r="J35" s="135">
        <f>ROUND(((SUM(BE121:BE129))*I35),2)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ROUND((SUM(BF121:BF129)),2)</f>
        <v>0</v>
      </c>
      <c r="G36" s="38"/>
      <c r="H36" s="38"/>
      <c r="I36" s="136">
        <v>0.15</v>
      </c>
      <c r="J36" s="135">
        <f>ROUND(((SUM(BF121:BF129))*I36),2)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ROUND((SUM(BG121:BG129)),2)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ROUND((SUM(BH121:BH129)),2)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ROUND((SUM(BI121:BI129)),2)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1889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07.3 - Rozváděč RH-K - demontáže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1938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193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173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1889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1019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07.3 - Rozváděč RH-K - demontáže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194</v>
      </c>
      <c r="D120" s="159" t="s">
        <v>61</v>
      </c>
      <c r="E120" s="159" t="s">
        <v>57</v>
      </c>
      <c r="F120" s="159" t="s">
        <v>58</v>
      </c>
      <c r="G120" s="159" t="s">
        <v>195</v>
      </c>
      <c r="H120" s="159" t="s">
        <v>196</v>
      </c>
      <c r="I120" s="159" t="s">
        <v>197</v>
      </c>
      <c r="J120" s="159" t="s">
        <v>177</v>
      </c>
      <c r="K120" s="160" t="s">
        <v>198</v>
      </c>
      <c r="L120" s="161"/>
      <c r="M120" s="86" t="s">
        <v>1</v>
      </c>
      <c r="N120" s="87" t="s">
        <v>40</v>
      </c>
      <c r="O120" s="87" t="s">
        <v>199</v>
      </c>
      <c r="P120" s="87" t="s">
        <v>200</v>
      </c>
      <c r="Q120" s="87" t="s">
        <v>201</v>
      </c>
      <c r="R120" s="87" t="s">
        <v>202</v>
      </c>
      <c r="S120" s="87" t="s">
        <v>203</v>
      </c>
      <c r="T120" s="88" t="s">
        <v>204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205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179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1022</v>
      </c>
      <c r="F122" s="168" t="s">
        <v>1939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SUM(P123:P129)</f>
        <v>0</v>
      </c>
      <c r="Q122" s="172"/>
      <c r="R122" s="173">
        <f>SUM(R123:R129)</f>
        <v>0</v>
      </c>
      <c r="S122" s="172"/>
      <c r="T122" s="174">
        <f>SUM(T123:T129)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208</v>
      </c>
      <c r="BK122" s="176">
        <f>SUM(BK123:BK129)</f>
        <v>0</v>
      </c>
    </row>
    <row r="123" spans="1:65" s="2" customFormat="1" ht="24.15" customHeight="1">
      <c r="A123" s="38"/>
      <c r="B123" s="179"/>
      <c r="C123" s="180" t="s">
        <v>84</v>
      </c>
      <c r="D123" s="180" t="s">
        <v>211</v>
      </c>
      <c r="E123" s="181" t="s">
        <v>1940</v>
      </c>
      <c r="F123" s="182" t="s">
        <v>1941</v>
      </c>
      <c r="G123" s="183" t="s">
        <v>1070</v>
      </c>
      <c r="H123" s="184">
        <v>4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216</v>
      </c>
      <c r="AT123" s="191" t="s">
        <v>211</v>
      </c>
      <c r="AU123" s="191" t="s">
        <v>84</v>
      </c>
      <c r="AY123" s="19" t="s">
        <v>208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216</v>
      </c>
      <c r="BM123" s="191" t="s">
        <v>86</v>
      </c>
    </row>
    <row r="124" spans="1:65" s="2" customFormat="1" ht="24.15" customHeight="1">
      <c r="A124" s="38"/>
      <c r="B124" s="179"/>
      <c r="C124" s="180" t="s">
        <v>86</v>
      </c>
      <c r="D124" s="180" t="s">
        <v>211</v>
      </c>
      <c r="E124" s="181" t="s">
        <v>1942</v>
      </c>
      <c r="F124" s="182" t="s">
        <v>1943</v>
      </c>
      <c r="G124" s="183" t="s">
        <v>1070</v>
      </c>
      <c r="H124" s="184">
        <v>2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216</v>
      </c>
      <c r="AT124" s="191" t="s">
        <v>211</v>
      </c>
      <c r="AU124" s="191" t="s">
        <v>84</v>
      </c>
      <c r="AY124" s="19" t="s">
        <v>208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216</v>
      </c>
      <c r="BM124" s="191" t="s">
        <v>216</v>
      </c>
    </row>
    <row r="125" spans="1:65" s="2" customFormat="1" ht="24.15" customHeight="1">
      <c r="A125" s="38"/>
      <c r="B125" s="179"/>
      <c r="C125" s="180" t="s">
        <v>226</v>
      </c>
      <c r="D125" s="180" t="s">
        <v>211</v>
      </c>
      <c r="E125" s="181" t="s">
        <v>1944</v>
      </c>
      <c r="F125" s="182" t="s">
        <v>1945</v>
      </c>
      <c r="G125" s="183" t="s">
        <v>1070</v>
      </c>
      <c r="H125" s="184">
        <v>6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209</v>
      </c>
    </row>
    <row r="126" spans="1:65" s="2" customFormat="1" ht="24.15" customHeight="1">
      <c r="A126" s="38"/>
      <c r="B126" s="179"/>
      <c r="C126" s="180" t="s">
        <v>216</v>
      </c>
      <c r="D126" s="180" t="s">
        <v>211</v>
      </c>
      <c r="E126" s="181" t="s">
        <v>1946</v>
      </c>
      <c r="F126" s="182" t="s">
        <v>1947</v>
      </c>
      <c r="G126" s="183" t="s">
        <v>1070</v>
      </c>
      <c r="H126" s="184">
        <v>4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246</v>
      </c>
    </row>
    <row r="127" spans="1:65" s="2" customFormat="1" ht="24.15" customHeight="1">
      <c r="A127" s="38"/>
      <c r="B127" s="179"/>
      <c r="C127" s="180" t="s">
        <v>250</v>
      </c>
      <c r="D127" s="180" t="s">
        <v>211</v>
      </c>
      <c r="E127" s="181" t="s">
        <v>1948</v>
      </c>
      <c r="F127" s="182" t="s">
        <v>1949</v>
      </c>
      <c r="G127" s="183" t="s">
        <v>1070</v>
      </c>
      <c r="H127" s="184">
        <v>11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84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253</v>
      </c>
    </row>
    <row r="128" spans="1:65" s="2" customFormat="1" ht="24.15" customHeight="1">
      <c r="A128" s="38"/>
      <c r="B128" s="179"/>
      <c r="C128" s="180" t="s">
        <v>209</v>
      </c>
      <c r="D128" s="180" t="s">
        <v>211</v>
      </c>
      <c r="E128" s="181" t="s">
        <v>1950</v>
      </c>
      <c r="F128" s="182" t="s">
        <v>1951</v>
      </c>
      <c r="G128" s="183" t="s">
        <v>1070</v>
      </c>
      <c r="H128" s="184">
        <v>5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216</v>
      </c>
      <c r="AT128" s="191" t="s">
        <v>211</v>
      </c>
      <c r="AU128" s="191" t="s">
        <v>84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216</v>
      </c>
      <c r="BM128" s="191" t="s">
        <v>262</v>
      </c>
    </row>
    <row r="129" spans="1:65" s="2" customFormat="1" ht="44.25" customHeight="1">
      <c r="A129" s="38"/>
      <c r="B129" s="179"/>
      <c r="C129" s="180" t="s">
        <v>268</v>
      </c>
      <c r="D129" s="180" t="s">
        <v>211</v>
      </c>
      <c r="E129" s="181" t="s">
        <v>1952</v>
      </c>
      <c r="F129" s="182" t="s">
        <v>1953</v>
      </c>
      <c r="G129" s="183" t="s">
        <v>442</v>
      </c>
      <c r="H129" s="184">
        <v>10</v>
      </c>
      <c r="I129" s="185"/>
      <c r="J129" s="186">
        <f>ROUND(I129*H129,2)</f>
        <v>0</v>
      </c>
      <c r="K129" s="182" t="s">
        <v>1</v>
      </c>
      <c r="L129" s="39"/>
      <c r="M129" s="242" t="s">
        <v>1</v>
      </c>
      <c r="N129" s="243" t="s">
        <v>41</v>
      </c>
      <c r="O129" s="244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216</v>
      </c>
      <c r="AT129" s="191" t="s">
        <v>211</v>
      </c>
      <c r="AU129" s="191" t="s">
        <v>84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216</v>
      </c>
      <c r="BM129" s="191" t="s">
        <v>271</v>
      </c>
    </row>
    <row r="130" spans="1:31" s="2" customFormat="1" ht="6.95" customHeight="1">
      <c r="A130" s="38"/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39"/>
      <c r="M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</sheetData>
  <autoFilter ref="C120:K12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173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174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30. 5. 2022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ROUND(J129,2)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ROUND((SUM(BE129:BE277)),2)</f>
        <v>0</v>
      </c>
      <c r="G33" s="38"/>
      <c r="H33" s="38"/>
      <c r="I33" s="136">
        <v>0.21</v>
      </c>
      <c r="J33" s="135">
        <f>ROUND(((SUM(BE129:BE277))*I33),2)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ROUND((SUM(BF129:BF277)),2)</f>
        <v>0</v>
      </c>
      <c r="G34" s="38"/>
      <c r="H34" s="38"/>
      <c r="I34" s="136">
        <v>0.15</v>
      </c>
      <c r="J34" s="135">
        <f>ROUND(((SUM(BF129:BF277))*I34),2)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ROUND((SUM(BG129:BG277)),2)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ROUND((SUM(BH129:BH277)),2)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ROUND((SUM(BI129:BI277)),2)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173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01 - Bourací práce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30. 5. 2022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38"/>
      <c r="E91" s="38"/>
      <c r="F91" s="27" t="str">
        <f>E15</f>
        <v>Královéhradecký kraj, Pivovarské nám. 1245/2, HK</v>
      </c>
      <c r="G91" s="38"/>
      <c r="H91" s="38"/>
      <c r="I91" s="32" t="s">
        <v>30</v>
      </c>
      <c r="J91" s="36" t="str">
        <f>E21</f>
        <v>ARAGON ELL, Heřmanice 126, Nová Paka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176</v>
      </c>
      <c r="D94" s="137"/>
      <c r="E94" s="137"/>
      <c r="F94" s="137"/>
      <c r="G94" s="137"/>
      <c r="H94" s="137"/>
      <c r="I94" s="137"/>
      <c r="J94" s="146" t="s">
        <v>177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178</v>
      </c>
      <c r="D96" s="38"/>
      <c r="E96" s="38"/>
      <c r="F96" s="38"/>
      <c r="G96" s="38"/>
      <c r="H96" s="38"/>
      <c r="I96" s="38"/>
      <c r="J96" s="96">
        <f>J129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179</v>
      </c>
    </row>
    <row r="97" spans="1:31" s="9" customFormat="1" ht="24.95" customHeight="1">
      <c r="A97" s="9"/>
      <c r="B97" s="148"/>
      <c r="C97" s="9"/>
      <c r="D97" s="149" t="s">
        <v>180</v>
      </c>
      <c r="E97" s="150"/>
      <c r="F97" s="150"/>
      <c r="G97" s="150"/>
      <c r="H97" s="150"/>
      <c r="I97" s="150"/>
      <c r="J97" s="151">
        <f>J130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181</v>
      </c>
      <c r="E98" s="154"/>
      <c r="F98" s="154"/>
      <c r="G98" s="154"/>
      <c r="H98" s="154"/>
      <c r="I98" s="154"/>
      <c r="J98" s="155">
        <f>J131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182</v>
      </c>
      <c r="E99" s="154"/>
      <c r="F99" s="154"/>
      <c r="G99" s="154"/>
      <c r="H99" s="154"/>
      <c r="I99" s="154"/>
      <c r="J99" s="155">
        <f>J136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183</v>
      </c>
      <c r="E100" s="154"/>
      <c r="F100" s="154"/>
      <c r="G100" s="154"/>
      <c r="H100" s="154"/>
      <c r="I100" s="154"/>
      <c r="J100" s="155">
        <f>J206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48"/>
      <c r="C101" s="9"/>
      <c r="D101" s="149" t="s">
        <v>184</v>
      </c>
      <c r="E101" s="150"/>
      <c r="F101" s="150"/>
      <c r="G101" s="150"/>
      <c r="H101" s="150"/>
      <c r="I101" s="150"/>
      <c r="J101" s="151">
        <f>J213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52"/>
      <c r="C102" s="10"/>
      <c r="D102" s="153" t="s">
        <v>185</v>
      </c>
      <c r="E102" s="154"/>
      <c r="F102" s="154"/>
      <c r="G102" s="154"/>
      <c r="H102" s="154"/>
      <c r="I102" s="154"/>
      <c r="J102" s="155">
        <f>J214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186</v>
      </c>
      <c r="E103" s="154"/>
      <c r="F103" s="154"/>
      <c r="G103" s="154"/>
      <c r="H103" s="154"/>
      <c r="I103" s="154"/>
      <c r="J103" s="155">
        <f>J224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187</v>
      </c>
      <c r="E104" s="154"/>
      <c r="F104" s="154"/>
      <c r="G104" s="154"/>
      <c r="H104" s="154"/>
      <c r="I104" s="154"/>
      <c r="J104" s="155">
        <f>J226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2"/>
      <c r="C105" s="10"/>
      <c r="D105" s="153" t="s">
        <v>188</v>
      </c>
      <c r="E105" s="154"/>
      <c r="F105" s="154"/>
      <c r="G105" s="154"/>
      <c r="H105" s="154"/>
      <c r="I105" s="154"/>
      <c r="J105" s="155">
        <f>J231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2"/>
      <c r="C106" s="10"/>
      <c r="D106" s="153" t="s">
        <v>189</v>
      </c>
      <c r="E106" s="154"/>
      <c r="F106" s="154"/>
      <c r="G106" s="154"/>
      <c r="H106" s="154"/>
      <c r="I106" s="154"/>
      <c r="J106" s="155">
        <f>J236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2"/>
      <c r="C107" s="10"/>
      <c r="D107" s="153" t="s">
        <v>190</v>
      </c>
      <c r="E107" s="154"/>
      <c r="F107" s="154"/>
      <c r="G107" s="154"/>
      <c r="H107" s="154"/>
      <c r="I107" s="154"/>
      <c r="J107" s="155">
        <f>J241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52"/>
      <c r="C108" s="10"/>
      <c r="D108" s="153" t="s">
        <v>191</v>
      </c>
      <c r="E108" s="154"/>
      <c r="F108" s="154"/>
      <c r="G108" s="154"/>
      <c r="H108" s="154"/>
      <c r="I108" s="154"/>
      <c r="J108" s="155">
        <f>J263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48"/>
      <c r="C109" s="9"/>
      <c r="D109" s="149" t="s">
        <v>192</v>
      </c>
      <c r="E109" s="150"/>
      <c r="F109" s="150"/>
      <c r="G109" s="150"/>
      <c r="H109" s="150"/>
      <c r="I109" s="150"/>
      <c r="J109" s="151">
        <f>J273</f>
        <v>0</v>
      </c>
      <c r="K109" s="9"/>
      <c r="L109" s="148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193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38"/>
      <c r="D119" s="38"/>
      <c r="E119" s="129" t="str">
        <f>E7</f>
        <v>Modernizace stravovacího provozu oblastní nemocnice Trutnov</v>
      </c>
      <c r="F119" s="32"/>
      <c r="G119" s="32"/>
      <c r="H119" s="32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173</v>
      </c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38"/>
      <c r="D121" s="38"/>
      <c r="E121" s="67" t="str">
        <f>E9</f>
        <v>01 - Bourací práce</v>
      </c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38"/>
      <c r="E123" s="38"/>
      <c r="F123" s="27" t="str">
        <f>F12</f>
        <v xml:space="preserve"> </v>
      </c>
      <c r="G123" s="38"/>
      <c r="H123" s="38"/>
      <c r="I123" s="32" t="s">
        <v>22</v>
      </c>
      <c r="J123" s="69" t="str">
        <f>IF(J12="","",J12)</f>
        <v>30. 5. 2022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40.05" customHeight="1">
      <c r="A125" s="38"/>
      <c r="B125" s="39"/>
      <c r="C125" s="32" t="s">
        <v>24</v>
      </c>
      <c r="D125" s="38"/>
      <c r="E125" s="38"/>
      <c r="F125" s="27" t="str">
        <f>E15</f>
        <v>Královéhradecký kraj, Pivovarské nám. 1245/2, HK</v>
      </c>
      <c r="G125" s="38"/>
      <c r="H125" s="38"/>
      <c r="I125" s="32" t="s">
        <v>30</v>
      </c>
      <c r="J125" s="36" t="str">
        <f>E21</f>
        <v>ARAGON ELL, Heřmanice 126, Nová Paka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38"/>
      <c r="E126" s="38"/>
      <c r="F126" s="27" t="str">
        <f>IF(E18="","",E18)</f>
        <v>Vyplň údaj</v>
      </c>
      <c r="G126" s="38"/>
      <c r="H126" s="38"/>
      <c r="I126" s="32" t="s">
        <v>33</v>
      </c>
      <c r="J126" s="36" t="str">
        <f>E24</f>
        <v xml:space="preserve"> 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56"/>
      <c r="B128" s="157"/>
      <c r="C128" s="158" t="s">
        <v>194</v>
      </c>
      <c r="D128" s="159" t="s">
        <v>61</v>
      </c>
      <c r="E128" s="159" t="s">
        <v>57</v>
      </c>
      <c r="F128" s="159" t="s">
        <v>58</v>
      </c>
      <c r="G128" s="159" t="s">
        <v>195</v>
      </c>
      <c r="H128" s="159" t="s">
        <v>196</v>
      </c>
      <c r="I128" s="159" t="s">
        <v>197</v>
      </c>
      <c r="J128" s="159" t="s">
        <v>177</v>
      </c>
      <c r="K128" s="160" t="s">
        <v>198</v>
      </c>
      <c r="L128" s="161"/>
      <c r="M128" s="86" t="s">
        <v>1</v>
      </c>
      <c r="N128" s="87" t="s">
        <v>40</v>
      </c>
      <c r="O128" s="87" t="s">
        <v>199</v>
      </c>
      <c r="P128" s="87" t="s">
        <v>200</v>
      </c>
      <c r="Q128" s="87" t="s">
        <v>201</v>
      </c>
      <c r="R128" s="87" t="s">
        <v>202</v>
      </c>
      <c r="S128" s="87" t="s">
        <v>203</v>
      </c>
      <c r="T128" s="88" t="s">
        <v>204</v>
      </c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</row>
    <row r="129" spans="1:63" s="2" customFormat="1" ht="22.8" customHeight="1">
      <c r="A129" s="38"/>
      <c r="B129" s="39"/>
      <c r="C129" s="93" t="s">
        <v>205</v>
      </c>
      <c r="D129" s="38"/>
      <c r="E129" s="38"/>
      <c r="F129" s="38"/>
      <c r="G129" s="38"/>
      <c r="H129" s="38"/>
      <c r="I129" s="38"/>
      <c r="J129" s="162">
        <f>BK129</f>
        <v>0</v>
      </c>
      <c r="K129" s="38"/>
      <c r="L129" s="39"/>
      <c r="M129" s="89"/>
      <c r="N129" s="73"/>
      <c r="O129" s="90"/>
      <c r="P129" s="163">
        <f>P130+P213+P273</f>
        <v>0</v>
      </c>
      <c r="Q129" s="90"/>
      <c r="R129" s="163">
        <f>R130+R213+R273</f>
        <v>0.28764</v>
      </c>
      <c r="S129" s="90"/>
      <c r="T129" s="164">
        <f>T130+T213+T273</f>
        <v>267.33398624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75</v>
      </c>
      <c r="AU129" s="19" t="s">
        <v>179</v>
      </c>
      <c r="BK129" s="165">
        <f>BK130+BK213+BK273</f>
        <v>0</v>
      </c>
    </row>
    <row r="130" spans="1:63" s="12" customFormat="1" ht="25.9" customHeight="1">
      <c r="A130" s="12"/>
      <c r="B130" s="166"/>
      <c r="C130" s="12"/>
      <c r="D130" s="167" t="s">
        <v>75</v>
      </c>
      <c r="E130" s="168" t="s">
        <v>206</v>
      </c>
      <c r="F130" s="168" t="s">
        <v>207</v>
      </c>
      <c r="G130" s="12"/>
      <c r="H130" s="12"/>
      <c r="I130" s="169"/>
      <c r="J130" s="170">
        <f>BK130</f>
        <v>0</v>
      </c>
      <c r="K130" s="12"/>
      <c r="L130" s="166"/>
      <c r="M130" s="171"/>
      <c r="N130" s="172"/>
      <c r="O130" s="172"/>
      <c r="P130" s="173">
        <f>P131+P136+P206</f>
        <v>0</v>
      </c>
      <c r="Q130" s="172"/>
      <c r="R130" s="173">
        <f>R131+R136+R206</f>
        <v>0</v>
      </c>
      <c r="S130" s="172"/>
      <c r="T130" s="174">
        <f>T131+T136+T206</f>
        <v>212.100647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84</v>
      </c>
      <c r="AT130" s="175" t="s">
        <v>75</v>
      </c>
      <c r="AU130" s="175" t="s">
        <v>76</v>
      </c>
      <c r="AY130" s="167" t="s">
        <v>208</v>
      </c>
      <c r="BK130" s="176">
        <f>BK131+BK136+BK206</f>
        <v>0</v>
      </c>
    </row>
    <row r="131" spans="1:63" s="12" customFormat="1" ht="22.8" customHeight="1">
      <c r="A131" s="12"/>
      <c r="B131" s="166"/>
      <c r="C131" s="12"/>
      <c r="D131" s="167" t="s">
        <v>75</v>
      </c>
      <c r="E131" s="177" t="s">
        <v>209</v>
      </c>
      <c r="F131" s="177" t="s">
        <v>210</v>
      </c>
      <c r="G131" s="12"/>
      <c r="H131" s="12"/>
      <c r="I131" s="169"/>
      <c r="J131" s="178">
        <f>BK131</f>
        <v>0</v>
      </c>
      <c r="K131" s="12"/>
      <c r="L131" s="166"/>
      <c r="M131" s="171"/>
      <c r="N131" s="172"/>
      <c r="O131" s="172"/>
      <c r="P131" s="173">
        <f>SUM(P132:P135)</f>
        <v>0</v>
      </c>
      <c r="Q131" s="172"/>
      <c r="R131" s="173">
        <f>SUM(R132:R135)</f>
        <v>0</v>
      </c>
      <c r="S131" s="172"/>
      <c r="T131" s="174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7" t="s">
        <v>84</v>
      </c>
      <c r="AT131" s="175" t="s">
        <v>75</v>
      </c>
      <c r="AU131" s="175" t="s">
        <v>84</v>
      </c>
      <c r="AY131" s="167" t="s">
        <v>208</v>
      </c>
      <c r="BK131" s="176">
        <f>SUM(BK132:BK135)</f>
        <v>0</v>
      </c>
    </row>
    <row r="132" spans="1:65" s="2" customFormat="1" ht="24.15" customHeight="1">
      <c r="A132" s="38"/>
      <c r="B132" s="179"/>
      <c r="C132" s="180" t="s">
        <v>84</v>
      </c>
      <c r="D132" s="180" t="s">
        <v>211</v>
      </c>
      <c r="E132" s="181" t="s">
        <v>212</v>
      </c>
      <c r="F132" s="182" t="s">
        <v>213</v>
      </c>
      <c r="G132" s="183" t="s">
        <v>214</v>
      </c>
      <c r="H132" s="184">
        <v>250</v>
      </c>
      <c r="I132" s="185"/>
      <c r="J132" s="186">
        <f>ROUND(I132*H132,2)</f>
        <v>0</v>
      </c>
      <c r="K132" s="182" t="s">
        <v>215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216</v>
      </c>
      <c r="AT132" s="191" t="s">
        <v>211</v>
      </c>
      <c r="AU132" s="191" t="s">
        <v>86</v>
      </c>
      <c r="AY132" s="19" t="s">
        <v>208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216</v>
      </c>
      <c r="BM132" s="191" t="s">
        <v>86</v>
      </c>
    </row>
    <row r="133" spans="1:51" s="13" customFormat="1" ht="12">
      <c r="A133" s="13"/>
      <c r="B133" s="193"/>
      <c r="C133" s="13"/>
      <c r="D133" s="194" t="s">
        <v>217</v>
      </c>
      <c r="E133" s="195" t="s">
        <v>1</v>
      </c>
      <c r="F133" s="196" t="s">
        <v>218</v>
      </c>
      <c r="G133" s="13"/>
      <c r="H133" s="197">
        <v>250</v>
      </c>
      <c r="I133" s="198"/>
      <c r="J133" s="13"/>
      <c r="K133" s="13"/>
      <c r="L133" s="193"/>
      <c r="M133" s="199"/>
      <c r="N133" s="200"/>
      <c r="O133" s="200"/>
      <c r="P133" s="200"/>
      <c r="Q133" s="200"/>
      <c r="R133" s="200"/>
      <c r="S133" s="200"/>
      <c r="T133" s="20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5" t="s">
        <v>217</v>
      </c>
      <c r="AU133" s="195" t="s">
        <v>86</v>
      </c>
      <c r="AV133" s="13" t="s">
        <v>86</v>
      </c>
      <c r="AW133" s="13" t="s">
        <v>32</v>
      </c>
      <c r="AX133" s="13" t="s">
        <v>76</v>
      </c>
      <c r="AY133" s="195" t="s">
        <v>208</v>
      </c>
    </row>
    <row r="134" spans="1:51" s="14" customFormat="1" ht="12">
      <c r="A134" s="14"/>
      <c r="B134" s="202"/>
      <c r="C134" s="14"/>
      <c r="D134" s="194" t="s">
        <v>217</v>
      </c>
      <c r="E134" s="203" t="s">
        <v>1</v>
      </c>
      <c r="F134" s="204" t="s">
        <v>219</v>
      </c>
      <c r="G134" s="14"/>
      <c r="H134" s="205">
        <v>250</v>
      </c>
      <c r="I134" s="206"/>
      <c r="J134" s="14"/>
      <c r="K134" s="14"/>
      <c r="L134" s="202"/>
      <c r="M134" s="207"/>
      <c r="N134" s="208"/>
      <c r="O134" s="208"/>
      <c r="P134" s="208"/>
      <c r="Q134" s="208"/>
      <c r="R134" s="208"/>
      <c r="S134" s="208"/>
      <c r="T134" s="20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03" t="s">
        <v>217</v>
      </c>
      <c r="AU134" s="203" t="s">
        <v>86</v>
      </c>
      <c r="AV134" s="14" t="s">
        <v>216</v>
      </c>
      <c r="AW134" s="14" t="s">
        <v>32</v>
      </c>
      <c r="AX134" s="14" t="s">
        <v>84</v>
      </c>
      <c r="AY134" s="203" t="s">
        <v>208</v>
      </c>
    </row>
    <row r="135" spans="1:65" s="2" customFormat="1" ht="16.5" customHeight="1">
      <c r="A135" s="38"/>
      <c r="B135" s="179"/>
      <c r="C135" s="180" t="s">
        <v>86</v>
      </c>
      <c r="D135" s="180" t="s">
        <v>211</v>
      </c>
      <c r="E135" s="181" t="s">
        <v>220</v>
      </c>
      <c r="F135" s="182" t="s">
        <v>221</v>
      </c>
      <c r="G135" s="183" t="s">
        <v>222</v>
      </c>
      <c r="H135" s="184">
        <v>1</v>
      </c>
      <c r="I135" s="185"/>
      <c r="J135" s="186">
        <f>ROUND(I135*H135,2)</f>
        <v>0</v>
      </c>
      <c r="K135" s="182" t="s">
        <v>223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216</v>
      </c>
      <c r="AT135" s="191" t="s">
        <v>211</v>
      </c>
      <c r="AU135" s="191" t="s">
        <v>86</v>
      </c>
      <c r="AY135" s="19" t="s">
        <v>208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216</v>
      </c>
      <c r="BM135" s="191" t="s">
        <v>216</v>
      </c>
    </row>
    <row r="136" spans="1:63" s="12" customFormat="1" ht="22.8" customHeight="1">
      <c r="A136" s="12"/>
      <c r="B136" s="166"/>
      <c r="C136" s="12"/>
      <c r="D136" s="167" t="s">
        <v>75</v>
      </c>
      <c r="E136" s="177" t="s">
        <v>224</v>
      </c>
      <c r="F136" s="177" t="s">
        <v>225</v>
      </c>
      <c r="G136" s="12"/>
      <c r="H136" s="12"/>
      <c r="I136" s="169"/>
      <c r="J136" s="178">
        <f>BK136</f>
        <v>0</v>
      </c>
      <c r="K136" s="12"/>
      <c r="L136" s="166"/>
      <c r="M136" s="171"/>
      <c r="N136" s="172"/>
      <c r="O136" s="172"/>
      <c r="P136" s="173">
        <f>SUM(P137:P205)</f>
        <v>0</v>
      </c>
      <c r="Q136" s="172"/>
      <c r="R136" s="173">
        <f>SUM(R137:R205)</f>
        <v>0</v>
      </c>
      <c r="S136" s="172"/>
      <c r="T136" s="174">
        <f>SUM(T137:T205)</f>
        <v>212.100647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7" t="s">
        <v>84</v>
      </c>
      <c r="AT136" s="175" t="s">
        <v>75</v>
      </c>
      <c r="AU136" s="175" t="s">
        <v>84</v>
      </c>
      <c r="AY136" s="167" t="s">
        <v>208</v>
      </c>
      <c r="BK136" s="176">
        <f>SUM(BK137:BK205)</f>
        <v>0</v>
      </c>
    </row>
    <row r="137" spans="1:65" s="2" customFormat="1" ht="21.75" customHeight="1">
      <c r="A137" s="38"/>
      <c r="B137" s="179"/>
      <c r="C137" s="180" t="s">
        <v>226</v>
      </c>
      <c r="D137" s="180" t="s">
        <v>211</v>
      </c>
      <c r="E137" s="181" t="s">
        <v>227</v>
      </c>
      <c r="F137" s="182" t="s">
        <v>228</v>
      </c>
      <c r="G137" s="183" t="s">
        <v>214</v>
      </c>
      <c r="H137" s="184">
        <v>103.195</v>
      </c>
      <c r="I137" s="185"/>
      <c r="J137" s="186">
        <f>ROUND(I137*H137,2)</f>
        <v>0</v>
      </c>
      <c r="K137" s="182" t="s">
        <v>215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0.117</v>
      </c>
      <c r="T137" s="190">
        <f>S137*H137</f>
        <v>12.073815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216</v>
      </c>
      <c r="AT137" s="191" t="s">
        <v>211</v>
      </c>
      <c r="AU137" s="191" t="s">
        <v>86</v>
      </c>
      <c r="AY137" s="19" t="s">
        <v>208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216</v>
      </c>
      <c r="BM137" s="191" t="s">
        <v>209</v>
      </c>
    </row>
    <row r="138" spans="1:51" s="15" customFormat="1" ht="12">
      <c r="A138" s="15"/>
      <c r="B138" s="210"/>
      <c r="C138" s="15"/>
      <c r="D138" s="194" t="s">
        <v>217</v>
      </c>
      <c r="E138" s="211" t="s">
        <v>1</v>
      </c>
      <c r="F138" s="212" t="s">
        <v>229</v>
      </c>
      <c r="G138" s="15"/>
      <c r="H138" s="211" t="s">
        <v>1</v>
      </c>
      <c r="I138" s="213"/>
      <c r="J138" s="15"/>
      <c r="K138" s="15"/>
      <c r="L138" s="210"/>
      <c r="M138" s="214"/>
      <c r="N138" s="215"/>
      <c r="O138" s="215"/>
      <c r="P138" s="215"/>
      <c r="Q138" s="215"/>
      <c r="R138" s="215"/>
      <c r="S138" s="215"/>
      <c r="T138" s="21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11" t="s">
        <v>217</v>
      </c>
      <c r="AU138" s="211" t="s">
        <v>86</v>
      </c>
      <c r="AV138" s="15" t="s">
        <v>84</v>
      </c>
      <c r="AW138" s="15" t="s">
        <v>32</v>
      </c>
      <c r="AX138" s="15" t="s">
        <v>76</v>
      </c>
      <c r="AY138" s="211" t="s">
        <v>208</v>
      </c>
    </row>
    <row r="139" spans="1:51" s="13" customFormat="1" ht="12">
      <c r="A139" s="13"/>
      <c r="B139" s="193"/>
      <c r="C139" s="13"/>
      <c r="D139" s="194" t="s">
        <v>217</v>
      </c>
      <c r="E139" s="195" t="s">
        <v>1</v>
      </c>
      <c r="F139" s="196" t="s">
        <v>230</v>
      </c>
      <c r="G139" s="13"/>
      <c r="H139" s="197">
        <v>11.495</v>
      </c>
      <c r="I139" s="198"/>
      <c r="J139" s="13"/>
      <c r="K139" s="13"/>
      <c r="L139" s="193"/>
      <c r="M139" s="199"/>
      <c r="N139" s="200"/>
      <c r="O139" s="200"/>
      <c r="P139" s="200"/>
      <c r="Q139" s="200"/>
      <c r="R139" s="200"/>
      <c r="S139" s="200"/>
      <c r="T139" s="20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217</v>
      </c>
      <c r="AU139" s="195" t="s">
        <v>86</v>
      </c>
      <c r="AV139" s="13" t="s">
        <v>86</v>
      </c>
      <c r="AW139" s="13" t="s">
        <v>32</v>
      </c>
      <c r="AX139" s="13" t="s">
        <v>76</v>
      </c>
      <c r="AY139" s="195" t="s">
        <v>208</v>
      </c>
    </row>
    <row r="140" spans="1:51" s="13" customFormat="1" ht="12">
      <c r="A140" s="13"/>
      <c r="B140" s="193"/>
      <c r="C140" s="13"/>
      <c r="D140" s="194" t="s">
        <v>217</v>
      </c>
      <c r="E140" s="195" t="s">
        <v>1</v>
      </c>
      <c r="F140" s="196" t="s">
        <v>231</v>
      </c>
      <c r="G140" s="13"/>
      <c r="H140" s="197">
        <v>10.07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217</v>
      </c>
      <c r="AU140" s="195" t="s">
        <v>86</v>
      </c>
      <c r="AV140" s="13" t="s">
        <v>86</v>
      </c>
      <c r="AW140" s="13" t="s">
        <v>32</v>
      </c>
      <c r="AX140" s="13" t="s">
        <v>76</v>
      </c>
      <c r="AY140" s="195" t="s">
        <v>208</v>
      </c>
    </row>
    <row r="141" spans="1:51" s="13" customFormat="1" ht="12">
      <c r="A141" s="13"/>
      <c r="B141" s="193"/>
      <c r="C141" s="13"/>
      <c r="D141" s="194" t="s">
        <v>217</v>
      </c>
      <c r="E141" s="195" t="s">
        <v>1</v>
      </c>
      <c r="F141" s="196" t="s">
        <v>232</v>
      </c>
      <c r="G141" s="13"/>
      <c r="H141" s="197">
        <v>6.08</v>
      </c>
      <c r="I141" s="198"/>
      <c r="J141" s="13"/>
      <c r="K141" s="13"/>
      <c r="L141" s="193"/>
      <c r="M141" s="199"/>
      <c r="N141" s="200"/>
      <c r="O141" s="200"/>
      <c r="P141" s="200"/>
      <c r="Q141" s="200"/>
      <c r="R141" s="200"/>
      <c r="S141" s="200"/>
      <c r="T141" s="20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5" t="s">
        <v>217</v>
      </c>
      <c r="AU141" s="195" t="s">
        <v>86</v>
      </c>
      <c r="AV141" s="13" t="s">
        <v>86</v>
      </c>
      <c r="AW141" s="13" t="s">
        <v>32</v>
      </c>
      <c r="AX141" s="13" t="s">
        <v>76</v>
      </c>
      <c r="AY141" s="195" t="s">
        <v>208</v>
      </c>
    </row>
    <row r="142" spans="1:51" s="13" customFormat="1" ht="12">
      <c r="A142" s="13"/>
      <c r="B142" s="193"/>
      <c r="C142" s="13"/>
      <c r="D142" s="194" t="s">
        <v>217</v>
      </c>
      <c r="E142" s="195" t="s">
        <v>1</v>
      </c>
      <c r="F142" s="196" t="s">
        <v>233</v>
      </c>
      <c r="G142" s="13"/>
      <c r="H142" s="197">
        <v>12.92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217</v>
      </c>
      <c r="AU142" s="195" t="s">
        <v>86</v>
      </c>
      <c r="AV142" s="13" t="s">
        <v>86</v>
      </c>
      <c r="AW142" s="13" t="s">
        <v>32</v>
      </c>
      <c r="AX142" s="13" t="s">
        <v>76</v>
      </c>
      <c r="AY142" s="195" t="s">
        <v>208</v>
      </c>
    </row>
    <row r="143" spans="1:51" s="13" customFormat="1" ht="12">
      <c r="A143" s="13"/>
      <c r="B143" s="193"/>
      <c r="C143" s="13"/>
      <c r="D143" s="194" t="s">
        <v>217</v>
      </c>
      <c r="E143" s="195" t="s">
        <v>1</v>
      </c>
      <c r="F143" s="196" t="s">
        <v>234</v>
      </c>
      <c r="G143" s="13"/>
      <c r="H143" s="197">
        <v>21.66</v>
      </c>
      <c r="I143" s="198"/>
      <c r="J143" s="13"/>
      <c r="K143" s="13"/>
      <c r="L143" s="193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217</v>
      </c>
      <c r="AU143" s="195" t="s">
        <v>86</v>
      </c>
      <c r="AV143" s="13" t="s">
        <v>86</v>
      </c>
      <c r="AW143" s="13" t="s">
        <v>32</v>
      </c>
      <c r="AX143" s="13" t="s">
        <v>76</v>
      </c>
      <c r="AY143" s="195" t="s">
        <v>208</v>
      </c>
    </row>
    <row r="144" spans="1:51" s="13" customFormat="1" ht="12">
      <c r="A144" s="13"/>
      <c r="B144" s="193"/>
      <c r="C144" s="13"/>
      <c r="D144" s="194" t="s">
        <v>217</v>
      </c>
      <c r="E144" s="195" t="s">
        <v>1</v>
      </c>
      <c r="F144" s="196" t="s">
        <v>235</v>
      </c>
      <c r="G144" s="13"/>
      <c r="H144" s="197">
        <v>5.32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217</v>
      </c>
      <c r="AU144" s="195" t="s">
        <v>86</v>
      </c>
      <c r="AV144" s="13" t="s">
        <v>86</v>
      </c>
      <c r="AW144" s="13" t="s">
        <v>32</v>
      </c>
      <c r="AX144" s="13" t="s">
        <v>76</v>
      </c>
      <c r="AY144" s="195" t="s">
        <v>208</v>
      </c>
    </row>
    <row r="145" spans="1:51" s="13" customFormat="1" ht="12">
      <c r="A145" s="13"/>
      <c r="B145" s="193"/>
      <c r="C145" s="13"/>
      <c r="D145" s="194" t="s">
        <v>217</v>
      </c>
      <c r="E145" s="195" t="s">
        <v>1</v>
      </c>
      <c r="F145" s="196" t="s">
        <v>236</v>
      </c>
      <c r="G145" s="13"/>
      <c r="H145" s="197">
        <v>11.4</v>
      </c>
      <c r="I145" s="198"/>
      <c r="J145" s="13"/>
      <c r="K145" s="13"/>
      <c r="L145" s="193"/>
      <c r="M145" s="199"/>
      <c r="N145" s="200"/>
      <c r="O145" s="200"/>
      <c r="P145" s="200"/>
      <c r="Q145" s="200"/>
      <c r="R145" s="200"/>
      <c r="S145" s="200"/>
      <c r="T145" s="20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5" t="s">
        <v>217</v>
      </c>
      <c r="AU145" s="195" t="s">
        <v>86</v>
      </c>
      <c r="AV145" s="13" t="s">
        <v>86</v>
      </c>
      <c r="AW145" s="13" t="s">
        <v>32</v>
      </c>
      <c r="AX145" s="13" t="s">
        <v>76</v>
      </c>
      <c r="AY145" s="195" t="s">
        <v>208</v>
      </c>
    </row>
    <row r="146" spans="1:51" s="13" customFormat="1" ht="12">
      <c r="A146" s="13"/>
      <c r="B146" s="193"/>
      <c r="C146" s="13"/>
      <c r="D146" s="194" t="s">
        <v>217</v>
      </c>
      <c r="E146" s="195" t="s">
        <v>1</v>
      </c>
      <c r="F146" s="196" t="s">
        <v>237</v>
      </c>
      <c r="G146" s="13"/>
      <c r="H146" s="197">
        <v>3.2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217</v>
      </c>
      <c r="AU146" s="195" t="s">
        <v>86</v>
      </c>
      <c r="AV146" s="13" t="s">
        <v>86</v>
      </c>
      <c r="AW146" s="13" t="s">
        <v>32</v>
      </c>
      <c r="AX146" s="13" t="s">
        <v>76</v>
      </c>
      <c r="AY146" s="195" t="s">
        <v>208</v>
      </c>
    </row>
    <row r="147" spans="1:51" s="13" customFormat="1" ht="12">
      <c r="A147" s="13"/>
      <c r="B147" s="193"/>
      <c r="C147" s="13"/>
      <c r="D147" s="194" t="s">
        <v>217</v>
      </c>
      <c r="E147" s="195" t="s">
        <v>1</v>
      </c>
      <c r="F147" s="196" t="s">
        <v>238</v>
      </c>
      <c r="G147" s="13"/>
      <c r="H147" s="197">
        <v>1.52</v>
      </c>
      <c r="I147" s="198"/>
      <c r="J147" s="13"/>
      <c r="K147" s="13"/>
      <c r="L147" s="193"/>
      <c r="M147" s="199"/>
      <c r="N147" s="200"/>
      <c r="O147" s="200"/>
      <c r="P147" s="200"/>
      <c r="Q147" s="200"/>
      <c r="R147" s="200"/>
      <c r="S147" s="200"/>
      <c r="T147" s="20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5" t="s">
        <v>217</v>
      </c>
      <c r="AU147" s="195" t="s">
        <v>86</v>
      </c>
      <c r="AV147" s="13" t="s">
        <v>86</v>
      </c>
      <c r="AW147" s="13" t="s">
        <v>32</v>
      </c>
      <c r="AX147" s="13" t="s">
        <v>76</v>
      </c>
      <c r="AY147" s="195" t="s">
        <v>208</v>
      </c>
    </row>
    <row r="148" spans="1:51" s="13" customFormat="1" ht="12">
      <c r="A148" s="13"/>
      <c r="B148" s="193"/>
      <c r="C148" s="13"/>
      <c r="D148" s="194" t="s">
        <v>217</v>
      </c>
      <c r="E148" s="195" t="s">
        <v>1</v>
      </c>
      <c r="F148" s="196" t="s">
        <v>239</v>
      </c>
      <c r="G148" s="13"/>
      <c r="H148" s="197">
        <v>9.5</v>
      </c>
      <c r="I148" s="198"/>
      <c r="J148" s="13"/>
      <c r="K148" s="13"/>
      <c r="L148" s="193"/>
      <c r="M148" s="199"/>
      <c r="N148" s="200"/>
      <c r="O148" s="200"/>
      <c r="P148" s="200"/>
      <c r="Q148" s="200"/>
      <c r="R148" s="200"/>
      <c r="S148" s="200"/>
      <c r="T148" s="20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5" t="s">
        <v>217</v>
      </c>
      <c r="AU148" s="195" t="s">
        <v>86</v>
      </c>
      <c r="AV148" s="13" t="s">
        <v>86</v>
      </c>
      <c r="AW148" s="13" t="s">
        <v>32</v>
      </c>
      <c r="AX148" s="13" t="s">
        <v>76</v>
      </c>
      <c r="AY148" s="195" t="s">
        <v>208</v>
      </c>
    </row>
    <row r="149" spans="1:51" s="13" customFormat="1" ht="12">
      <c r="A149" s="13"/>
      <c r="B149" s="193"/>
      <c r="C149" s="13"/>
      <c r="D149" s="194" t="s">
        <v>217</v>
      </c>
      <c r="E149" s="195" t="s">
        <v>1</v>
      </c>
      <c r="F149" s="196" t="s">
        <v>240</v>
      </c>
      <c r="G149" s="13"/>
      <c r="H149" s="197">
        <v>4.37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217</v>
      </c>
      <c r="AU149" s="195" t="s">
        <v>86</v>
      </c>
      <c r="AV149" s="13" t="s">
        <v>86</v>
      </c>
      <c r="AW149" s="13" t="s">
        <v>32</v>
      </c>
      <c r="AX149" s="13" t="s">
        <v>76</v>
      </c>
      <c r="AY149" s="195" t="s">
        <v>208</v>
      </c>
    </row>
    <row r="150" spans="1:51" s="13" customFormat="1" ht="12">
      <c r="A150" s="13"/>
      <c r="B150" s="193"/>
      <c r="C150" s="13"/>
      <c r="D150" s="194" t="s">
        <v>217</v>
      </c>
      <c r="E150" s="195" t="s">
        <v>1</v>
      </c>
      <c r="F150" s="196" t="s">
        <v>241</v>
      </c>
      <c r="G150" s="13"/>
      <c r="H150" s="197">
        <v>3</v>
      </c>
      <c r="I150" s="198"/>
      <c r="J150" s="13"/>
      <c r="K150" s="13"/>
      <c r="L150" s="193"/>
      <c r="M150" s="199"/>
      <c r="N150" s="200"/>
      <c r="O150" s="200"/>
      <c r="P150" s="200"/>
      <c r="Q150" s="200"/>
      <c r="R150" s="200"/>
      <c r="S150" s="200"/>
      <c r="T150" s="20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5" t="s">
        <v>217</v>
      </c>
      <c r="AU150" s="195" t="s">
        <v>86</v>
      </c>
      <c r="AV150" s="13" t="s">
        <v>86</v>
      </c>
      <c r="AW150" s="13" t="s">
        <v>32</v>
      </c>
      <c r="AX150" s="13" t="s">
        <v>76</v>
      </c>
      <c r="AY150" s="195" t="s">
        <v>208</v>
      </c>
    </row>
    <row r="151" spans="1:51" s="13" customFormat="1" ht="12">
      <c r="A151" s="13"/>
      <c r="B151" s="193"/>
      <c r="C151" s="13"/>
      <c r="D151" s="194" t="s">
        <v>217</v>
      </c>
      <c r="E151" s="195" t="s">
        <v>1</v>
      </c>
      <c r="F151" s="196" t="s">
        <v>242</v>
      </c>
      <c r="G151" s="13"/>
      <c r="H151" s="197">
        <v>2.66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217</v>
      </c>
      <c r="AU151" s="195" t="s">
        <v>86</v>
      </c>
      <c r="AV151" s="13" t="s">
        <v>86</v>
      </c>
      <c r="AW151" s="13" t="s">
        <v>32</v>
      </c>
      <c r="AX151" s="13" t="s">
        <v>76</v>
      </c>
      <c r="AY151" s="195" t="s">
        <v>208</v>
      </c>
    </row>
    <row r="152" spans="1:51" s="14" customFormat="1" ht="12">
      <c r="A152" s="14"/>
      <c r="B152" s="202"/>
      <c r="C152" s="14"/>
      <c r="D152" s="194" t="s">
        <v>217</v>
      </c>
      <c r="E152" s="203" t="s">
        <v>1</v>
      </c>
      <c r="F152" s="204" t="s">
        <v>219</v>
      </c>
      <c r="G152" s="14"/>
      <c r="H152" s="205">
        <v>103.195</v>
      </c>
      <c r="I152" s="206"/>
      <c r="J152" s="14"/>
      <c r="K152" s="14"/>
      <c r="L152" s="202"/>
      <c r="M152" s="207"/>
      <c r="N152" s="208"/>
      <c r="O152" s="208"/>
      <c r="P152" s="208"/>
      <c r="Q152" s="208"/>
      <c r="R152" s="208"/>
      <c r="S152" s="208"/>
      <c r="T152" s="20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03" t="s">
        <v>217</v>
      </c>
      <c r="AU152" s="203" t="s">
        <v>86</v>
      </c>
      <c r="AV152" s="14" t="s">
        <v>216</v>
      </c>
      <c r="AW152" s="14" t="s">
        <v>32</v>
      </c>
      <c r="AX152" s="14" t="s">
        <v>84</v>
      </c>
      <c r="AY152" s="203" t="s">
        <v>208</v>
      </c>
    </row>
    <row r="153" spans="1:65" s="2" customFormat="1" ht="24.15" customHeight="1">
      <c r="A153" s="38"/>
      <c r="B153" s="179"/>
      <c r="C153" s="180" t="s">
        <v>216</v>
      </c>
      <c r="D153" s="180" t="s">
        <v>211</v>
      </c>
      <c r="E153" s="181" t="s">
        <v>243</v>
      </c>
      <c r="F153" s="182" t="s">
        <v>244</v>
      </c>
      <c r="G153" s="183" t="s">
        <v>245</v>
      </c>
      <c r="H153" s="184">
        <v>0.6</v>
      </c>
      <c r="I153" s="185"/>
      <c r="J153" s="186">
        <f>ROUND(I153*H153,2)</f>
        <v>0</v>
      </c>
      <c r="K153" s="182" t="s">
        <v>215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1.8</v>
      </c>
      <c r="T153" s="190">
        <f>S153*H153</f>
        <v>1.08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216</v>
      </c>
      <c r="AT153" s="191" t="s">
        <v>211</v>
      </c>
      <c r="AU153" s="191" t="s">
        <v>86</v>
      </c>
      <c r="AY153" s="19" t="s">
        <v>208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216</v>
      </c>
      <c r="BM153" s="191" t="s">
        <v>246</v>
      </c>
    </row>
    <row r="154" spans="1:51" s="15" customFormat="1" ht="12">
      <c r="A154" s="15"/>
      <c r="B154" s="210"/>
      <c r="C154" s="15"/>
      <c r="D154" s="194" t="s">
        <v>217</v>
      </c>
      <c r="E154" s="211" t="s">
        <v>1</v>
      </c>
      <c r="F154" s="212" t="s">
        <v>247</v>
      </c>
      <c r="G154" s="15"/>
      <c r="H154" s="211" t="s">
        <v>1</v>
      </c>
      <c r="I154" s="213"/>
      <c r="J154" s="15"/>
      <c r="K154" s="15"/>
      <c r="L154" s="210"/>
      <c r="M154" s="214"/>
      <c r="N154" s="215"/>
      <c r="O154" s="215"/>
      <c r="P154" s="215"/>
      <c r="Q154" s="215"/>
      <c r="R154" s="215"/>
      <c r="S154" s="215"/>
      <c r="T154" s="21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11" t="s">
        <v>217</v>
      </c>
      <c r="AU154" s="211" t="s">
        <v>86</v>
      </c>
      <c r="AV154" s="15" t="s">
        <v>84</v>
      </c>
      <c r="AW154" s="15" t="s">
        <v>32</v>
      </c>
      <c r="AX154" s="15" t="s">
        <v>76</v>
      </c>
      <c r="AY154" s="211" t="s">
        <v>208</v>
      </c>
    </row>
    <row r="155" spans="1:51" s="15" customFormat="1" ht="12">
      <c r="A155" s="15"/>
      <c r="B155" s="210"/>
      <c r="C155" s="15"/>
      <c r="D155" s="194" t="s">
        <v>217</v>
      </c>
      <c r="E155" s="211" t="s">
        <v>1</v>
      </c>
      <c r="F155" s="212" t="s">
        <v>248</v>
      </c>
      <c r="G155" s="15"/>
      <c r="H155" s="211" t="s">
        <v>1</v>
      </c>
      <c r="I155" s="213"/>
      <c r="J155" s="15"/>
      <c r="K155" s="15"/>
      <c r="L155" s="210"/>
      <c r="M155" s="214"/>
      <c r="N155" s="215"/>
      <c r="O155" s="215"/>
      <c r="P155" s="215"/>
      <c r="Q155" s="215"/>
      <c r="R155" s="215"/>
      <c r="S155" s="215"/>
      <c r="T155" s="21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11" t="s">
        <v>217</v>
      </c>
      <c r="AU155" s="211" t="s">
        <v>86</v>
      </c>
      <c r="AV155" s="15" t="s">
        <v>84</v>
      </c>
      <c r="AW155" s="15" t="s">
        <v>32</v>
      </c>
      <c r="AX155" s="15" t="s">
        <v>76</v>
      </c>
      <c r="AY155" s="211" t="s">
        <v>208</v>
      </c>
    </row>
    <row r="156" spans="1:51" s="13" customFormat="1" ht="12">
      <c r="A156" s="13"/>
      <c r="B156" s="193"/>
      <c r="C156" s="13"/>
      <c r="D156" s="194" t="s">
        <v>217</v>
      </c>
      <c r="E156" s="195" t="s">
        <v>1</v>
      </c>
      <c r="F156" s="196" t="s">
        <v>249</v>
      </c>
      <c r="G156" s="13"/>
      <c r="H156" s="197">
        <v>0.6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217</v>
      </c>
      <c r="AU156" s="195" t="s">
        <v>86</v>
      </c>
      <c r="AV156" s="13" t="s">
        <v>86</v>
      </c>
      <c r="AW156" s="13" t="s">
        <v>32</v>
      </c>
      <c r="AX156" s="13" t="s">
        <v>76</v>
      </c>
      <c r="AY156" s="195" t="s">
        <v>208</v>
      </c>
    </row>
    <row r="157" spans="1:51" s="14" customFormat="1" ht="12">
      <c r="A157" s="14"/>
      <c r="B157" s="202"/>
      <c r="C157" s="14"/>
      <c r="D157" s="194" t="s">
        <v>217</v>
      </c>
      <c r="E157" s="203" t="s">
        <v>1</v>
      </c>
      <c r="F157" s="204" t="s">
        <v>219</v>
      </c>
      <c r="G157" s="14"/>
      <c r="H157" s="205">
        <v>0.6</v>
      </c>
      <c r="I157" s="206"/>
      <c r="J157" s="14"/>
      <c r="K157" s="14"/>
      <c r="L157" s="202"/>
      <c r="M157" s="207"/>
      <c r="N157" s="208"/>
      <c r="O157" s="208"/>
      <c r="P157" s="208"/>
      <c r="Q157" s="208"/>
      <c r="R157" s="208"/>
      <c r="S157" s="208"/>
      <c r="T157" s="20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03" t="s">
        <v>217</v>
      </c>
      <c r="AU157" s="203" t="s">
        <v>86</v>
      </c>
      <c r="AV157" s="14" t="s">
        <v>216</v>
      </c>
      <c r="AW157" s="14" t="s">
        <v>32</v>
      </c>
      <c r="AX157" s="14" t="s">
        <v>84</v>
      </c>
      <c r="AY157" s="203" t="s">
        <v>208</v>
      </c>
    </row>
    <row r="158" spans="1:65" s="2" customFormat="1" ht="37.8" customHeight="1">
      <c r="A158" s="38"/>
      <c r="B158" s="179"/>
      <c r="C158" s="180" t="s">
        <v>250</v>
      </c>
      <c r="D158" s="180" t="s">
        <v>211</v>
      </c>
      <c r="E158" s="181" t="s">
        <v>251</v>
      </c>
      <c r="F158" s="182" t="s">
        <v>252</v>
      </c>
      <c r="G158" s="183" t="s">
        <v>245</v>
      </c>
      <c r="H158" s="184">
        <v>71.612</v>
      </c>
      <c r="I158" s="185"/>
      <c r="J158" s="186">
        <f>ROUND(I158*H158,2)</f>
        <v>0</v>
      </c>
      <c r="K158" s="182" t="s">
        <v>215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2.2</v>
      </c>
      <c r="T158" s="190">
        <f>S158*H158</f>
        <v>157.5464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216</v>
      </c>
      <c r="AT158" s="191" t="s">
        <v>211</v>
      </c>
      <c r="AU158" s="191" t="s">
        <v>86</v>
      </c>
      <c r="AY158" s="19" t="s">
        <v>208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216</v>
      </c>
      <c r="BM158" s="191" t="s">
        <v>253</v>
      </c>
    </row>
    <row r="159" spans="1:51" s="15" customFormat="1" ht="12">
      <c r="A159" s="15"/>
      <c r="B159" s="210"/>
      <c r="C159" s="15"/>
      <c r="D159" s="194" t="s">
        <v>217</v>
      </c>
      <c r="E159" s="211" t="s">
        <v>1</v>
      </c>
      <c r="F159" s="212" t="s">
        <v>247</v>
      </c>
      <c r="G159" s="15"/>
      <c r="H159" s="211" t="s">
        <v>1</v>
      </c>
      <c r="I159" s="213"/>
      <c r="J159" s="15"/>
      <c r="K159" s="15"/>
      <c r="L159" s="210"/>
      <c r="M159" s="214"/>
      <c r="N159" s="215"/>
      <c r="O159" s="215"/>
      <c r="P159" s="215"/>
      <c r="Q159" s="215"/>
      <c r="R159" s="215"/>
      <c r="S159" s="215"/>
      <c r="T159" s="21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11" t="s">
        <v>217</v>
      </c>
      <c r="AU159" s="211" t="s">
        <v>86</v>
      </c>
      <c r="AV159" s="15" t="s">
        <v>84</v>
      </c>
      <c r="AW159" s="15" t="s">
        <v>32</v>
      </c>
      <c r="AX159" s="15" t="s">
        <v>76</v>
      </c>
      <c r="AY159" s="211" t="s">
        <v>208</v>
      </c>
    </row>
    <row r="160" spans="1:51" s="13" customFormat="1" ht="12">
      <c r="A160" s="13"/>
      <c r="B160" s="193"/>
      <c r="C160" s="13"/>
      <c r="D160" s="194" t="s">
        <v>217</v>
      </c>
      <c r="E160" s="195" t="s">
        <v>1</v>
      </c>
      <c r="F160" s="196" t="s">
        <v>254</v>
      </c>
      <c r="G160" s="13"/>
      <c r="H160" s="197">
        <v>78.553</v>
      </c>
      <c r="I160" s="198"/>
      <c r="J160" s="13"/>
      <c r="K160" s="13"/>
      <c r="L160" s="193"/>
      <c r="M160" s="199"/>
      <c r="N160" s="200"/>
      <c r="O160" s="200"/>
      <c r="P160" s="200"/>
      <c r="Q160" s="200"/>
      <c r="R160" s="200"/>
      <c r="S160" s="200"/>
      <c r="T160" s="20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5" t="s">
        <v>217</v>
      </c>
      <c r="AU160" s="195" t="s">
        <v>86</v>
      </c>
      <c r="AV160" s="13" t="s">
        <v>86</v>
      </c>
      <c r="AW160" s="13" t="s">
        <v>32</v>
      </c>
      <c r="AX160" s="13" t="s">
        <v>76</v>
      </c>
      <c r="AY160" s="195" t="s">
        <v>208</v>
      </c>
    </row>
    <row r="161" spans="1:51" s="15" customFormat="1" ht="12">
      <c r="A161" s="15"/>
      <c r="B161" s="210"/>
      <c r="C161" s="15"/>
      <c r="D161" s="194" t="s">
        <v>217</v>
      </c>
      <c r="E161" s="211" t="s">
        <v>1</v>
      </c>
      <c r="F161" s="212" t="s">
        <v>255</v>
      </c>
      <c r="G161" s="15"/>
      <c r="H161" s="211" t="s">
        <v>1</v>
      </c>
      <c r="I161" s="213"/>
      <c r="J161" s="15"/>
      <c r="K161" s="15"/>
      <c r="L161" s="210"/>
      <c r="M161" s="214"/>
      <c r="N161" s="215"/>
      <c r="O161" s="215"/>
      <c r="P161" s="215"/>
      <c r="Q161" s="215"/>
      <c r="R161" s="215"/>
      <c r="S161" s="215"/>
      <c r="T161" s="21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11" t="s">
        <v>217</v>
      </c>
      <c r="AU161" s="211" t="s">
        <v>86</v>
      </c>
      <c r="AV161" s="15" t="s">
        <v>84</v>
      </c>
      <c r="AW161" s="15" t="s">
        <v>32</v>
      </c>
      <c r="AX161" s="15" t="s">
        <v>76</v>
      </c>
      <c r="AY161" s="211" t="s">
        <v>208</v>
      </c>
    </row>
    <row r="162" spans="1:51" s="13" customFormat="1" ht="12">
      <c r="A162" s="13"/>
      <c r="B162" s="193"/>
      <c r="C162" s="13"/>
      <c r="D162" s="194" t="s">
        <v>217</v>
      </c>
      <c r="E162" s="195" t="s">
        <v>1</v>
      </c>
      <c r="F162" s="196" t="s">
        <v>256</v>
      </c>
      <c r="G162" s="13"/>
      <c r="H162" s="197">
        <v>-2.945</v>
      </c>
      <c r="I162" s="198"/>
      <c r="J162" s="13"/>
      <c r="K162" s="13"/>
      <c r="L162" s="193"/>
      <c r="M162" s="199"/>
      <c r="N162" s="200"/>
      <c r="O162" s="200"/>
      <c r="P162" s="200"/>
      <c r="Q162" s="200"/>
      <c r="R162" s="200"/>
      <c r="S162" s="200"/>
      <c r="T162" s="20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5" t="s">
        <v>217</v>
      </c>
      <c r="AU162" s="195" t="s">
        <v>86</v>
      </c>
      <c r="AV162" s="13" t="s">
        <v>86</v>
      </c>
      <c r="AW162" s="13" t="s">
        <v>32</v>
      </c>
      <c r="AX162" s="13" t="s">
        <v>76</v>
      </c>
      <c r="AY162" s="195" t="s">
        <v>208</v>
      </c>
    </row>
    <row r="163" spans="1:51" s="13" customFormat="1" ht="12">
      <c r="A163" s="13"/>
      <c r="B163" s="193"/>
      <c r="C163" s="13"/>
      <c r="D163" s="194" t="s">
        <v>217</v>
      </c>
      <c r="E163" s="195" t="s">
        <v>1</v>
      </c>
      <c r="F163" s="196" t="s">
        <v>257</v>
      </c>
      <c r="G163" s="13"/>
      <c r="H163" s="197">
        <v>-2.03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217</v>
      </c>
      <c r="AU163" s="195" t="s">
        <v>86</v>
      </c>
      <c r="AV163" s="13" t="s">
        <v>86</v>
      </c>
      <c r="AW163" s="13" t="s">
        <v>32</v>
      </c>
      <c r="AX163" s="13" t="s">
        <v>76</v>
      </c>
      <c r="AY163" s="195" t="s">
        <v>208</v>
      </c>
    </row>
    <row r="164" spans="1:51" s="13" customFormat="1" ht="12">
      <c r="A164" s="13"/>
      <c r="B164" s="193"/>
      <c r="C164" s="13"/>
      <c r="D164" s="194" t="s">
        <v>217</v>
      </c>
      <c r="E164" s="195" t="s">
        <v>1</v>
      </c>
      <c r="F164" s="196" t="s">
        <v>258</v>
      </c>
      <c r="G164" s="13"/>
      <c r="H164" s="197">
        <v>-0.751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217</v>
      </c>
      <c r="AU164" s="195" t="s">
        <v>86</v>
      </c>
      <c r="AV164" s="13" t="s">
        <v>86</v>
      </c>
      <c r="AW164" s="13" t="s">
        <v>32</v>
      </c>
      <c r="AX164" s="13" t="s">
        <v>76</v>
      </c>
      <c r="AY164" s="195" t="s">
        <v>208</v>
      </c>
    </row>
    <row r="165" spans="1:51" s="13" customFormat="1" ht="12">
      <c r="A165" s="13"/>
      <c r="B165" s="193"/>
      <c r="C165" s="13"/>
      <c r="D165" s="194" t="s">
        <v>217</v>
      </c>
      <c r="E165" s="195" t="s">
        <v>1</v>
      </c>
      <c r="F165" s="196" t="s">
        <v>259</v>
      </c>
      <c r="G165" s="13"/>
      <c r="H165" s="197">
        <v>-1.215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217</v>
      </c>
      <c r="AU165" s="195" t="s">
        <v>86</v>
      </c>
      <c r="AV165" s="13" t="s">
        <v>86</v>
      </c>
      <c r="AW165" s="13" t="s">
        <v>32</v>
      </c>
      <c r="AX165" s="13" t="s">
        <v>76</v>
      </c>
      <c r="AY165" s="195" t="s">
        <v>208</v>
      </c>
    </row>
    <row r="166" spans="1:51" s="14" customFormat="1" ht="12">
      <c r="A166" s="14"/>
      <c r="B166" s="202"/>
      <c r="C166" s="14"/>
      <c r="D166" s="194" t="s">
        <v>217</v>
      </c>
      <c r="E166" s="203" t="s">
        <v>1</v>
      </c>
      <c r="F166" s="204" t="s">
        <v>219</v>
      </c>
      <c r="G166" s="14"/>
      <c r="H166" s="205">
        <v>71.612</v>
      </c>
      <c r="I166" s="206"/>
      <c r="J166" s="14"/>
      <c r="K166" s="14"/>
      <c r="L166" s="202"/>
      <c r="M166" s="207"/>
      <c r="N166" s="208"/>
      <c r="O166" s="208"/>
      <c r="P166" s="208"/>
      <c r="Q166" s="208"/>
      <c r="R166" s="208"/>
      <c r="S166" s="208"/>
      <c r="T166" s="20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03" t="s">
        <v>217</v>
      </c>
      <c r="AU166" s="203" t="s">
        <v>86</v>
      </c>
      <c r="AV166" s="14" t="s">
        <v>216</v>
      </c>
      <c r="AW166" s="14" t="s">
        <v>32</v>
      </c>
      <c r="AX166" s="14" t="s">
        <v>84</v>
      </c>
      <c r="AY166" s="203" t="s">
        <v>208</v>
      </c>
    </row>
    <row r="167" spans="1:65" s="2" customFormat="1" ht="24.15" customHeight="1">
      <c r="A167" s="38"/>
      <c r="B167" s="179"/>
      <c r="C167" s="180" t="s">
        <v>209</v>
      </c>
      <c r="D167" s="180" t="s">
        <v>211</v>
      </c>
      <c r="E167" s="181" t="s">
        <v>260</v>
      </c>
      <c r="F167" s="182" t="s">
        <v>261</v>
      </c>
      <c r="G167" s="183" t="s">
        <v>214</v>
      </c>
      <c r="H167" s="184">
        <v>477.412</v>
      </c>
      <c r="I167" s="185"/>
      <c r="J167" s="186">
        <f>ROUND(I167*H167,2)</f>
        <v>0</v>
      </c>
      <c r="K167" s="182" t="s">
        <v>215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0.035</v>
      </c>
      <c r="T167" s="190">
        <f>S167*H167</f>
        <v>16.70942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216</v>
      </c>
      <c r="AT167" s="191" t="s">
        <v>211</v>
      </c>
      <c r="AU167" s="191" t="s">
        <v>86</v>
      </c>
      <c r="AY167" s="19" t="s">
        <v>208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216</v>
      </c>
      <c r="BM167" s="191" t="s">
        <v>262</v>
      </c>
    </row>
    <row r="168" spans="1:51" s="15" customFormat="1" ht="12">
      <c r="A168" s="15"/>
      <c r="B168" s="210"/>
      <c r="C168" s="15"/>
      <c r="D168" s="194" t="s">
        <v>217</v>
      </c>
      <c r="E168" s="211" t="s">
        <v>1</v>
      </c>
      <c r="F168" s="212" t="s">
        <v>247</v>
      </c>
      <c r="G168" s="15"/>
      <c r="H168" s="211" t="s">
        <v>1</v>
      </c>
      <c r="I168" s="213"/>
      <c r="J168" s="15"/>
      <c r="K168" s="15"/>
      <c r="L168" s="210"/>
      <c r="M168" s="214"/>
      <c r="N168" s="215"/>
      <c r="O168" s="215"/>
      <c r="P168" s="215"/>
      <c r="Q168" s="215"/>
      <c r="R168" s="215"/>
      <c r="S168" s="215"/>
      <c r="T168" s="21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11" t="s">
        <v>217</v>
      </c>
      <c r="AU168" s="211" t="s">
        <v>86</v>
      </c>
      <c r="AV168" s="15" t="s">
        <v>84</v>
      </c>
      <c r="AW168" s="15" t="s">
        <v>32</v>
      </c>
      <c r="AX168" s="15" t="s">
        <v>76</v>
      </c>
      <c r="AY168" s="211" t="s">
        <v>208</v>
      </c>
    </row>
    <row r="169" spans="1:51" s="13" customFormat="1" ht="12">
      <c r="A169" s="13"/>
      <c r="B169" s="193"/>
      <c r="C169" s="13"/>
      <c r="D169" s="194" t="s">
        <v>217</v>
      </c>
      <c r="E169" s="195" t="s">
        <v>1</v>
      </c>
      <c r="F169" s="196" t="s">
        <v>263</v>
      </c>
      <c r="G169" s="13"/>
      <c r="H169" s="197">
        <v>523.688</v>
      </c>
      <c r="I169" s="198"/>
      <c r="J169" s="13"/>
      <c r="K169" s="13"/>
      <c r="L169" s="193"/>
      <c r="M169" s="199"/>
      <c r="N169" s="200"/>
      <c r="O169" s="200"/>
      <c r="P169" s="200"/>
      <c r="Q169" s="200"/>
      <c r="R169" s="200"/>
      <c r="S169" s="200"/>
      <c r="T169" s="20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5" t="s">
        <v>217</v>
      </c>
      <c r="AU169" s="195" t="s">
        <v>86</v>
      </c>
      <c r="AV169" s="13" t="s">
        <v>86</v>
      </c>
      <c r="AW169" s="13" t="s">
        <v>32</v>
      </c>
      <c r="AX169" s="13" t="s">
        <v>76</v>
      </c>
      <c r="AY169" s="195" t="s">
        <v>208</v>
      </c>
    </row>
    <row r="170" spans="1:51" s="15" customFormat="1" ht="12">
      <c r="A170" s="15"/>
      <c r="B170" s="210"/>
      <c r="C170" s="15"/>
      <c r="D170" s="194" t="s">
        <v>217</v>
      </c>
      <c r="E170" s="211" t="s">
        <v>1</v>
      </c>
      <c r="F170" s="212" t="s">
        <v>255</v>
      </c>
      <c r="G170" s="15"/>
      <c r="H170" s="211" t="s">
        <v>1</v>
      </c>
      <c r="I170" s="213"/>
      <c r="J170" s="15"/>
      <c r="K170" s="15"/>
      <c r="L170" s="210"/>
      <c r="M170" s="214"/>
      <c r="N170" s="215"/>
      <c r="O170" s="215"/>
      <c r="P170" s="215"/>
      <c r="Q170" s="215"/>
      <c r="R170" s="215"/>
      <c r="S170" s="215"/>
      <c r="T170" s="21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11" t="s">
        <v>217</v>
      </c>
      <c r="AU170" s="211" t="s">
        <v>86</v>
      </c>
      <c r="AV170" s="15" t="s">
        <v>84</v>
      </c>
      <c r="AW170" s="15" t="s">
        <v>32</v>
      </c>
      <c r="AX170" s="15" t="s">
        <v>76</v>
      </c>
      <c r="AY170" s="211" t="s">
        <v>208</v>
      </c>
    </row>
    <row r="171" spans="1:51" s="13" customFormat="1" ht="12">
      <c r="A171" s="13"/>
      <c r="B171" s="193"/>
      <c r="C171" s="13"/>
      <c r="D171" s="194" t="s">
        <v>217</v>
      </c>
      <c r="E171" s="195" t="s">
        <v>1</v>
      </c>
      <c r="F171" s="196" t="s">
        <v>264</v>
      </c>
      <c r="G171" s="13"/>
      <c r="H171" s="197">
        <v>-19.635</v>
      </c>
      <c r="I171" s="198"/>
      <c r="J171" s="13"/>
      <c r="K171" s="13"/>
      <c r="L171" s="193"/>
      <c r="M171" s="199"/>
      <c r="N171" s="200"/>
      <c r="O171" s="200"/>
      <c r="P171" s="200"/>
      <c r="Q171" s="200"/>
      <c r="R171" s="200"/>
      <c r="S171" s="200"/>
      <c r="T171" s="20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5" t="s">
        <v>217</v>
      </c>
      <c r="AU171" s="195" t="s">
        <v>86</v>
      </c>
      <c r="AV171" s="13" t="s">
        <v>86</v>
      </c>
      <c r="AW171" s="13" t="s">
        <v>32</v>
      </c>
      <c r="AX171" s="13" t="s">
        <v>76</v>
      </c>
      <c r="AY171" s="195" t="s">
        <v>208</v>
      </c>
    </row>
    <row r="172" spans="1:51" s="13" customFormat="1" ht="12">
      <c r="A172" s="13"/>
      <c r="B172" s="193"/>
      <c r="C172" s="13"/>
      <c r="D172" s="194" t="s">
        <v>217</v>
      </c>
      <c r="E172" s="195" t="s">
        <v>1</v>
      </c>
      <c r="F172" s="196" t="s">
        <v>265</v>
      </c>
      <c r="G172" s="13"/>
      <c r="H172" s="197">
        <v>-13.536</v>
      </c>
      <c r="I172" s="198"/>
      <c r="J172" s="13"/>
      <c r="K172" s="13"/>
      <c r="L172" s="193"/>
      <c r="M172" s="199"/>
      <c r="N172" s="200"/>
      <c r="O172" s="200"/>
      <c r="P172" s="200"/>
      <c r="Q172" s="200"/>
      <c r="R172" s="200"/>
      <c r="S172" s="200"/>
      <c r="T172" s="20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5" t="s">
        <v>217</v>
      </c>
      <c r="AU172" s="195" t="s">
        <v>86</v>
      </c>
      <c r="AV172" s="13" t="s">
        <v>86</v>
      </c>
      <c r="AW172" s="13" t="s">
        <v>32</v>
      </c>
      <c r="AX172" s="13" t="s">
        <v>76</v>
      </c>
      <c r="AY172" s="195" t="s">
        <v>208</v>
      </c>
    </row>
    <row r="173" spans="1:51" s="13" customFormat="1" ht="12">
      <c r="A173" s="13"/>
      <c r="B173" s="193"/>
      <c r="C173" s="13"/>
      <c r="D173" s="194" t="s">
        <v>217</v>
      </c>
      <c r="E173" s="195" t="s">
        <v>1</v>
      </c>
      <c r="F173" s="196" t="s">
        <v>266</v>
      </c>
      <c r="G173" s="13"/>
      <c r="H173" s="197">
        <v>-5.005</v>
      </c>
      <c r="I173" s="198"/>
      <c r="J173" s="13"/>
      <c r="K173" s="13"/>
      <c r="L173" s="193"/>
      <c r="M173" s="199"/>
      <c r="N173" s="200"/>
      <c r="O173" s="200"/>
      <c r="P173" s="200"/>
      <c r="Q173" s="200"/>
      <c r="R173" s="200"/>
      <c r="S173" s="200"/>
      <c r="T173" s="20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5" t="s">
        <v>217</v>
      </c>
      <c r="AU173" s="195" t="s">
        <v>86</v>
      </c>
      <c r="AV173" s="13" t="s">
        <v>86</v>
      </c>
      <c r="AW173" s="13" t="s">
        <v>32</v>
      </c>
      <c r="AX173" s="13" t="s">
        <v>76</v>
      </c>
      <c r="AY173" s="195" t="s">
        <v>208</v>
      </c>
    </row>
    <row r="174" spans="1:51" s="13" customFormat="1" ht="12">
      <c r="A174" s="13"/>
      <c r="B174" s="193"/>
      <c r="C174" s="13"/>
      <c r="D174" s="194" t="s">
        <v>217</v>
      </c>
      <c r="E174" s="195" t="s">
        <v>1</v>
      </c>
      <c r="F174" s="196" t="s">
        <v>267</v>
      </c>
      <c r="G174" s="13"/>
      <c r="H174" s="197">
        <v>-8.1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217</v>
      </c>
      <c r="AU174" s="195" t="s">
        <v>86</v>
      </c>
      <c r="AV174" s="13" t="s">
        <v>86</v>
      </c>
      <c r="AW174" s="13" t="s">
        <v>32</v>
      </c>
      <c r="AX174" s="13" t="s">
        <v>76</v>
      </c>
      <c r="AY174" s="195" t="s">
        <v>208</v>
      </c>
    </row>
    <row r="175" spans="1:51" s="14" customFormat="1" ht="12">
      <c r="A175" s="14"/>
      <c r="B175" s="202"/>
      <c r="C175" s="14"/>
      <c r="D175" s="194" t="s">
        <v>217</v>
      </c>
      <c r="E175" s="203" t="s">
        <v>1</v>
      </c>
      <c r="F175" s="204" t="s">
        <v>219</v>
      </c>
      <c r="G175" s="14"/>
      <c r="H175" s="205">
        <v>477.412</v>
      </c>
      <c r="I175" s="206"/>
      <c r="J175" s="14"/>
      <c r="K175" s="14"/>
      <c r="L175" s="202"/>
      <c r="M175" s="207"/>
      <c r="N175" s="208"/>
      <c r="O175" s="208"/>
      <c r="P175" s="208"/>
      <c r="Q175" s="208"/>
      <c r="R175" s="208"/>
      <c r="S175" s="208"/>
      <c r="T175" s="20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03" t="s">
        <v>217</v>
      </c>
      <c r="AU175" s="203" t="s">
        <v>86</v>
      </c>
      <c r="AV175" s="14" t="s">
        <v>216</v>
      </c>
      <c r="AW175" s="14" t="s">
        <v>32</v>
      </c>
      <c r="AX175" s="14" t="s">
        <v>84</v>
      </c>
      <c r="AY175" s="203" t="s">
        <v>208</v>
      </c>
    </row>
    <row r="176" spans="1:65" s="2" customFormat="1" ht="24.15" customHeight="1">
      <c r="A176" s="38"/>
      <c r="B176" s="179"/>
      <c r="C176" s="180" t="s">
        <v>268</v>
      </c>
      <c r="D176" s="180" t="s">
        <v>211</v>
      </c>
      <c r="E176" s="181" t="s">
        <v>269</v>
      </c>
      <c r="F176" s="182" t="s">
        <v>270</v>
      </c>
      <c r="G176" s="183" t="s">
        <v>214</v>
      </c>
      <c r="H176" s="184">
        <v>6.3</v>
      </c>
      <c r="I176" s="185"/>
      <c r="J176" s="186">
        <f>ROUND(I176*H176,2)</f>
        <v>0</v>
      </c>
      <c r="K176" s="182" t="s">
        <v>215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0.073</v>
      </c>
      <c r="T176" s="190">
        <f>S176*H176</f>
        <v>0.4599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216</v>
      </c>
      <c r="AT176" s="191" t="s">
        <v>211</v>
      </c>
      <c r="AU176" s="191" t="s">
        <v>86</v>
      </c>
      <c r="AY176" s="19" t="s">
        <v>208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216</v>
      </c>
      <c r="BM176" s="191" t="s">
        <v>271</v>
      </c>
    </row>
    <row r="177" spans="1:51" s="15" customFormat="1" ht="12">
      <c r="A177" s="15"/>
      <c r="B177" s="210"/>
      <c r="C177" s="15"/>
      <c r="D177" s="194" t="s">
        <v>217</v>
      </c>
      <c r="E177" s="211" t="s">
        <v>1</v>
      </c>
      <c r="F177" s="212" t="s">
        <v>272</v>
      </c>
      <c r="G177" s="15"/>
      <c r="H177" s="211" t="s">
        <v>1</v>
      </c>
      <c r="I177" s="213"/>
      <c r="J177" s="15"/>
      <c r="K177" s="15"/>
      <c r="L177" s="210"/>
      <c r="M177" s="214"/>
      <c r="N177" s="215"/>
      <c r="O177" s="215"/>
      <c r="P177" s="215"/>
      <c r="Q177" s="215"/>
      <c r="R177" s="215"/>
      <c r="S177" s="215"/>
      <c r="T177" s="21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11" t="s">
        <v>217</v>
      </c>
      <c r="AU177" s="211" t="s">
        <v>86</v>
      </c>
      <c r="AV177" s="15" t="s">
        <v>84</v>
      </c>
      <c r="AW177" s="15" t="s">
        <v>32</v>
      </c>
      <c r="AX177" s="15" t="s">
        <v>76</v>
      </c>
      <c r="AY177" s="211" t="s">
        <v>208</v>
      </c>
    </row>
    <row r="178" spans="1:51" s="13" customFormat="1" ht="12">
      <c r="A178" s="13"/>
      <c r="B178" s="193"/>
      <c r="C178" s="13"/>
      <c r="D178" s="194" t="s">
        <v>217</v>
      </c>
      <c r="E178" s="195" t="s">
        <v>1</v>
      </c>
      <c r="F178" s="196" t="s">
        <v>273</v>
      </c>
      <c r="G178" s="13"/>
      <c r="H178" s="197">
        <v>6.3</v>
      </c>
      <c r="I178" s="198"/>
      <c r="J178" s="13"/>
      <c r="K178" s="13"/>
      <c r="L178" s="193"/>
      <c r="M178" s="199"/>
      <c r="N178" s="200"/>
      <c r="O178" s="200"/>
      <c r="P178" s="200"/>
      <c r="Q178" s="200"/>
      <c r="R178" s="200"/>
      <c r="S178" s="200"/>
      <c r="T178" s="20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5" t="s">
        <v>217</v>
      </c>
      <c r="AU178" s="195" t="s">
        <v>86</v>
      </c>
      <c r="AV178" s="13" t="s">
        <v>86</v>
      </c>
      <c r="AW178" s="13" t="s">
        <v>32</v>
      </c>
      <c r="AX178" s="13" t="s">
        <v>76</v>
      </c>
      <c r="AY178" s="195" t="s">
        <v>208</v>
      </c>
    </row>
    <row r="179" spans="1:51" s="14" customFormat="1" ht="12">
      <c r="A179" s="14"/>
      <c r="B179" s="202"/>
      <c r="C179" s="14"/>
      <c r="D179" s="194" t="s">
        <v>217</v>
      </c>
      <c r="E179" s="203" t="s">
        <v>1</v>
      </c>
      <c r="F179" s="204" t="s">
        <v>219</v>
      </c>
      <c r="G179" s="14"/>
      <c r="H179" s="205">
        <v>6.3</v>
      </c>
      <c r="I179" s="206"/>
      <c r="J179" s="14"/>
      <c r="K179" s="14"/>
      <c r="L179" s="202"/>
      <c r="M179" s="207"/>
      <c r="N179" s="208"/>
      <c r="O179" s="208"/>
      <c r="P179" s="208"/>
      <c r="Q179" s="208"/>
      <c r="R179" s="208"/>
      <c r="S179" s="208"/>
      <c r="T179" s="20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03" t="s">
        <v>217</v>
      </c>
      <c r="AU179" s="203" t="s">
        <v>86</v>
      </c>
      <c r="AV179" s="14" t="s">
        <v>216</v>
      </c>
      <c r="AW179" s="14" t="s">
        <v>32</v>
      </c>
      <c r="AX179" s="14" t="s">
        <v>84</v>
      </c>
      <c r="AY179" s="203" t="s">
        <v>208</v>
      </c>
    </row>
    <row r="180" spans="1:65" s="2" customFormat="1" ht="21.75" customHeight="1">
      <c r="A180" s="38"/>
      <c r="B180" s="179"/>
      <c r="C180" s="180" t="s">
        <v>246</v>
      </c>
      <c r="D180" s="180" t="s">
        <v>211</v>
      </c>
      <c r="E180" s="181" t="s">
        <v>274</v>
      </c>
      <c r="F180" s="182" t="s">
        <v>275</v>
      </c>
      <c r="G180" s="183" t="s">
        <v>214</v>
      </c>
      <c r="H180" s="184">
        <v>6.304</v>
      </c>
      <c r="I180" s="185"/>
      <c r="J180" s="186">
        <f>ROUND(I180*H180,2)</f>
        <v>0</v>
      </c>
      <c r="K180" s="182" t="s">
        <v>215</v>
      </c>
      <c r="L180" s="39"/>
      <c r="M180" s="187" t="s">
        <v>1</v>
      </c>
      <c r="N180" s="188" t="s">
        <v>41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0.076</v>
      </c>
      <c r="T180" s="190">
        <f>S180*H180</f>
        <v>0.47910400000000003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216</v>
      </c>
      <c r="AT180" s="191" t="s">
        <v>211</v>
      </c>
      <c r="AU180" s="191" t="s">
        <v>86</v>
      </c>
      <c r="AY180" s="19" t="s">
        <v>208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84</v>
      </c>
      <c r="BK180" s="192">
        <f>ROUND(I180*H180,2)</f>
        <v>0</v>
      </c>
      <c r="BL180" s="19" t="s">
        <v>216</v>
      </c>
      <c r="BM180" s="191" t="s">
        <v>276</v>
      </c>
    </row>
    <row r="181" spans="1:51" s="13" customFormat="1" ht="12">
      <c r="A181" s="13"/>
      <c r="B181" s="193"/>
      <c r="C181" s="13"/>
      <c r="D181" s="194" t="s">
        <v>217</v>
      </c>
      <c r="E181" s="195" t="s">
        <v>1</v>
      </c>
      <c r="F181" s="196" t="s">
        <v>277</v>
      </c>
      <c r="G181" s="13"/>
      <c r="H181" s="197">
        <v>1.576</v>
      </c>
      <c r="I181" s="198"/>
      <c r="J181" s="13"/>
      <c r="K181" s="13"/>
      <c r="L181" s="193"/>
      <c r="M181" s="199"/>
      <c r="N181" s="200"/>
      <c r="O181" s="200"/>
      <c r="P181" s="200"/>
      <c r="Q181" s="200"/>
      <c r="R181" s="200"/>
      <c r="S181" s="200"/>
      <c r="T181" s="20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5" t="s">
        <v>217</v>
      </c>
      <c r="AU181" s="195" t="s">
        <v>86</v>
      </c>
      <c r="AV181" s="13" t="s">
        <v>86</v>
      </c>
      <c r="AW181" s="13" t="s">
        <v>32</v>
      </c>
      <c r="AX181" s="13" t="s">
        <v>76</v>
      </c>
      <c r="AY181" s="195" t="s">
        <v>208</v>
      </c>
    </row>
    <row r="182" spans="1:51" s="13" customFormat="1" ht="12">
      <c r="A182" s="13"/>
      <c r="B182" s="193"/>
      <c r="C182" s="13"/>
      <c r="D182" s="194" t="s">
        <v>217</v>
      </c>
      <c r="E182" s="195" t="s">
        <v>1</v>
      </c>
      <c r="F182" s="196" t="s">
        <v>277</v>
      </c>
      <c r="G182" s="13"/>
      <c r="H182" s="197">
        <v>1.576</v>
      </c>
      <c r="I182" s="198"/>
      <c r="J182" s="13"/>
      <c r="K182" s="13"/>
      <c r="L182" s="193"/>
      <c r="M182" s="199"/>
      <c r="N182" s="200"/>
      <c r="O182" s="200"/>
      <c r="P182" s="200"/>
      <c r="Q182" s="200"/>
      <c r="R182" s="200"/>
      <c r="S182" s="200"/>
      <c r="T182" s="20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5" t="s">
        <v>217</v>
      </c>
      <c r="AU182" s="195" t="s">
        <v>86</v>
      </c>
      <c r="AV182" s="13" t="s">
        <v>86</v>
      </c>
      <c r="AW182" s="13" t="s">
        <v>32</v>
      </c>
      <c r="AX182" s="13" t="s">
        <v>76</v>
      </c>
      <c r="AY182" s="195" t="s">
        <v>208</v>
      </c>
    </row>
    <row r="183" spans="1:51" s="13" customFormat="1" ht="12">
      <c r="A183" s="13"/>
      <c r="B183" s="193"/>
      <c r="C183" s="13"/>
      <c r="D183" s="194" t="s">
        <v>217</v>
      </c>
      <c r="E183" s="195" t="s">
        <v>1</v>
      </c>
      <c r="F183" s="196" t="s">
        <v>278</v>
      </c>
      <c r="G183" s="13"/>
      <c r="H183" s="197">
        <v>3.152</v>
      </c>
      <c r="I183" s="198"/>
      <c r="J183" s="13"/>
      <c r="K183" s="13"/>
      <c r="L183" s="193"/>
      <c r="M183" s="199"/>
      <c r="N183" s="200"/>
      <c r="O183" s="200"/>
      <c r="P183" s="200"/>
      <c r="Q183" s="200"/>
      <c r="R183" s="200"/>
      <c r="S183" s="200"/>
      <c r="T183" s="20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5" t="s">
        <v>217</v>
      </c>
      <c r="AU183" s="195" t="s">
        <v>86</v>
      </c>
      <c r="AV183" s="13" t="s">
        <v>86</v>
      </c>
      <c r="AW183" s="13" t="s">
        <v>32</v>
      </c>
      <c r="AX183" s="13" t="s">
        <v>76</v>
      </c>
      <c r="AY183" s="195" t="s">
        <v>208</v>
      </c>
    </row>
    <row r="184" spans="1:51" s="14" customFormat="1" ht="12">
      <c r="A184" s="14"/>
      <c r="B184" s="202"/>
      <c r="C184" s="14"/>
      <c r="D184" s="194" t="s">
        <v>217</v>
      </c>
      <c r="E184" s="203" t="s">
        <v>1</v>
      </c>
      <c r="F184" s="204" t="s">
        <v>219</v>
      </c>
      <c r="G184" s="14"/>
      <c r="H184" s="205">
        <v>6.304</v>
      </c>
      <c r="I184" s="206"/>
      <c r="J184" s="14"/>
      <c r="K184" s="14"/>
      <c r="L184" s="202"/>
      <c r="M184" s="207"/>
      <c r="N184" s="208"/>
      <c r="O184" s="208"/>
      <c r="P184" s="208"/>
      <c r="Q184" s="208"/>
      <c r="R184" s="208"/>
      <c r="S184" s="208"/>
      <c r="T184" s="20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03" t="s">
        <v>217</v>
      </c>
      <c r="AU184" s="203" t="s">
        <v>86</v>
      </c>
      <c r="AV184" s="14" t="s">
        <v>216</v>
      </c>
      <c r="AW184" s="14" t="s">
        <v>32</v>
      </c>
      <c r="AX184" s="14" t="s">
        <v>84</v>
      </c>
      <c r="AY184" s="203" t="s">
        <v>208</v>
      </c>
    </row>
    <row r="185" spans="1:65" s="2" customFormat="1" ht="37.8" customHeight="1">
      <c r="A185" s="38"/>
      <c r="B185" s="179"/>
      <c r="C185" s="180" t="s">
        <v>224</v>
      </c>
      <c r="D185" s="180" t="s">
        <v>211</v>
      </c>
      <c r="E185" s="181" t="s">
        <v>279</v>
      </c>
      <c r="F185" s="182" t="s">
        <v>280</v>
      </c>
      <c r="G185" s="183" t="s">
        <v>214</v>
      </c>
      <c r="H185" s="184">
        <v>516.348</v>
      </c>
      <c r="I185" s="185"/>
      <c r="J185" s="186">
        <f>ROUND(I185*H185,2)</f>
        <v>0</v>
      </c>
      <c r="K185" s="182" t="s">
        <v>215</v>
      </c>
      <c r="L185" s="39"/>
      <c r="M185" s="187" t="s">
        <v>1</v>
      </c>
      <c r="N185" s="188" t="s">
        <v>41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0.046</v>
      </c>
      <c r="T185" s="190">
        <f>S185*H185</f>
        <v>23.752007999999996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216</v>
      </c>
      <c r="AT185" s="191" t="s">
        <v>211</v>
      </c>
      <c r="AU185" s="191" t="s">
        <v>86</v>
      </c>
      <c r="AY185" s="19" t="s">
        <v>208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84</v>
      </c>
      <c r="BK185" s="192">
        <f>ROUND(I185*H185,2)</f>
        <v>0</v>
      </c>
      <c r="BL185" s="19" t="s">
        <v>216</v>
      </c>
      <c r="BM185" s="191" t="s">
        <v>281</v>
      </c>
    </row>
    <row r="186" spans="1:51" s="15" customFormat="1" ht="12">
      <c r="A186" s="15"/>
      <c r="B186" s="210"/>
      <c r="C186" s="15"/>
      <c r="D186" s="194" t="s">
        <v>217</v>
      </c>
      <c r="E186" s="211" t="s">
        <v>1</v>
      </c>
      <c r="F186" s="212" t="s">
        <v>282</v>
      </c>
      <c r="G186" s="15"/>
      <c r="H186" s="211" t="s">
        <v>1</v>
      </c>
      <c r="I186" s="213"/>
      <c r="J186" s="15"/>
      <c r="K186" s="15"/>
      <c r="L186" s="210"/>
      <c r="M186" s="214"/>
      <c r="N186" s="215"/>
      <c r="O186" s="215"/>
      <c r="P186" s="215"/>
      <c r="Q186" s="215"/>
      <c r="R186" s="215"/>
      <c r="S186" s="215"/>
      <c r="T186" s="21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11" t="s">
        <v>217</v>
      </c>
      <c r="AU186" s="211" t="s">
        <v>86</v>
      </c>
      <c r="AV186" s="15" t="s">
        <v>84</v>
      </c>
      <c r="AW186" s="15" t="s">
        <v>32</v>
      </c>
      <c r="AX186" s="15" t="s">
        <v>76</v>
      </c>
      <c r="AY186" s="211" t="s">
        <v>208</v>
      </c>
    </row>
    <row r="187" spans="1:51" s="13" customFormat="1" ht="12">
      <c r="A187" s="13"/>
      <c r="B187" s="193"/>
      <c r="C187" s="13"/>
      <c r="D187" s="194" t="s">
        <v>217</v>
      </c>
      <c r="E187" s="195" t="s">
        <v>1</v>
      </c>
      <c r="F187" s="196" t="s">
        <v>283</v>
      </c>
      <c r="G187" s="13"/>
      <c r="H187" s="197">
        <v>20.097</v>
      </c>
      <c r="I187" s="198"/>
      <c r="J187" s="13"/>
      <c r="K187" s="13"/>
      <c r="L187" s="193"/>
      <c r="M187" s="199"/>
      <c r="N187" s="200"/>
      <c r="O187" s="200"/>
      <c r="P187" s="200"/>
      <c r="Q187" s="200"/>
      <c r="R187" s="200"/>
      <c r="S187" s="200"/>
      <c r="T187" s="20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5" t="s">
        <v>217</v>
      </c>
      <c r="AU187" s="195" t="s">
        <v>86</v>
      </c>
      <c r="AV187" s="13" t="s">
        <v>86</v>
      </c>
      <c r="AW187" s="13" t="s">
        <v>32</v>
      </c>
      <c r="AX187" s="13" t="s">
        <v>76</v>
      </c>
      <c r="AY187" s="195" t="s">
        <v>208</v>
      </c>
    </row>
    <row r="188" spans="1:51" s="13" customFormat="1" ht="12">
      <c r="A188" s="13"/>
      <c r="B188" s="193"/>
      <c r="C188" s="13"/>
      <c r="D188" s="194" t="s">
        <v>217</v>
      </c>
      <c r="E188" s="195" t="s">
        <v>1</v>
      </c>
      <c r="F188" s="196" t="s">
        <v>284</v>
      </c>
      <c r="G188" s="13"/>
      <c r="H188" s="197">
        <v>74.34</v>
      </c>
      <c r="I188" s="198"/>
      <c r="J188" s="13"/>
      <c r="K188" s="13"/>
      <c r="L188" s="193"/>
      <c r="M188" s="199"/>
      <c r="N188" s="200"/>
      <c r="O188" s="200"/>
      <c r="P188" s="200"/>
      <c r="Q188" s="200"/>
      <c r="R188" s="200"/>
      <c r="S188" s="200"/>
      <c r="T188" s="20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5" t="s">
        <v>217</v>
      </c>
      <c r="AU188" s="195" t="s">
        <v>86</v>
      </c>
      <c r="AV188" s="13" t="s">
        <v>86</v>
      </c>
      <c r="AW188" s="13" t="s">
        <v>32</v>
      </c>
      <c r="AX188" s="13" t="s">
        <v>76</v>
      </c>
      <c r="AY188" s="195" t="s">
        <v>208</v>
      </c>
    </row>
    <row r="189" spans="1:51" s="13" customFormat="1" ht="12">
      <c r="A189" s="13"/>
      <c r="B189" s="193"/>
      <c r="C189" s="13"/>
      <c r="D189" s="194" t="s">
        <v>217</v>
      </c>
      <c r="E189" s="195" t="s">
        <v>1</v>
      </c>
      <c r="F189" s="196" t="s">
        <v>284</v>
      </c>
      <c r="G189" s="13"/>
      <c r="H189" s="197">
        <v>74.34</v>
      </c>
      <c r="I189" s="198"/>
      <c r="J189" s="13"/>
      <c r="K189" s="13"/>
      <c r="L189" s="193"/>
      <c r="M189" s="199"/>
      <c r="N189" s="200"/>
      <c r="O189" s="200"/>
      <c r="P189" s="200"/>
      <c r="Q189" s="200"/>
      <c r="R189" s="200"/>
      <c r="S189" s="200"/>
      <c r="T189" s="20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5" t="s">
        <v>217</v>
      </c>
      <c r="AU189" s="195" t="s">
        <v>86</v>
      </c>
      <c r="AV189" s="13" t="s">
        <v>86</v>
      </c>
      <c r="AW189" s="13" t="s">
        <v>32</v>
      </c>
      <c r="AX189" s="13" t="s">
        <v>76</v>
      </c>
      <c r="AY189" s="195" t="s">
        <v>208</v>
      </c>
    </row>
    <row r="190" spans="1:51" s="13" customFormat="1" ht="12">
      <c r="A190" s="13"/>
      <c r="B190" s="193"/>
      <c r="C190" s="13"/>
      <c r="D190" s="194" t="s">
        <v>217</v>
      </c>
      <c r="E190" s="195" t="s">
        <v>1</v>
      </c>
      <c r="F190" s="196" t="s">
        <v>285</v>
      </c>
      <c r="G190" s="13"/>
      <c r="H190" s="197">
        <v>23.94</v>
      </c>
      <c r="I190" s="198"/>
      <c r="J190" s="13"/>
      <c r="K190" s="13"/>
      <c r="L190" s="193"/>
      <c r="M190" s="199"/>
      <c r="N190" s="200"/>
      <c r="O190" s="200"/>
      <c r="P190" s="200"/>
      <c r="Q190" s="200"/>
      <c r="R190" s="200"/>
      <c r="S190" s="200"/>
      <c r="T190" s="20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5" t="s">
        <v>217</v>
      </c>
      <c r="AU190" s="195" t="s">
        <v>86</v>
      </c>
      <c r="AV190" s="13" t="s">
        <v>86</v>
      </c>
      <c r="AW190" s="13" t="s">
        <v>32</v>
      </c>
      <c r="AX190" s="13" t="s">
        <v>76</v>
      </c>
      <c r="AY190" s="195" t="s">
        <v>208</v>
      </c>
    </row>
    <row r="191" spans="1:51" s="13" customFormat="1" ht="12">
      <c r="A191" s="13"/>
      <c r="B191" s="193"/>
      <c r="C191" s="13"/>
      <c r="D191" s="194" t="s">
        <v>217</v>
      </c>
      <c r="E191" s="195" t="s">
        <v>1</v>
      </c>
      <c r="F191" s="196" t="s">
        <v>286</v>
      </c>
      <c r="G191" s="13"/>
      <c r="H191" s="197">
        <v>14.28</v>
      </c>
      <c r="I191" s="198"/>
      <c r="J191" s="13"/>
      <c r="K191" s="13"/>
      <c r="L191" s="193"/>
      <c r="M191" s="199"/>
      <c r="N191" s="200"/>
      <c r="O191" s="200"/>
      <c r="P191" s="200"/>
      <c r="Q191" s="200"/>
      <c r="R191" s="200"/>
      <c r="S191" s="200"/>
      <c r="T191" s="20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5" t="s">
        <v>217</v>
      </c>
      <c r="AU191" s="195" t="s">
        <v>86</v>
      </c>
      <c r="AV191" s="13" t="s">
        <v>86</v>
      </c>
      <c r="AW191" s="13" t="s">
        <v>32</v>
      </c>
      <c r="AX191" s="13" t="s">
        <v>76</v>
      </c>
      <c r="AY191" s="195" t="s">
        <v>208</v>
      </c>
    </row>
    <row r="192" spans="1:51" s="13" customFormat="1" ht="12">
      <c r="A192" s="13"/>
      <c r="B192" s="193"/>
      <c r="C192" s="13"/>
      <c r="D192" s="194" t="s">
        <v>217</v>
      </c>
      <c r="E192" s="195" t="s">
        <v>1</v>
      </c>
      <c r="F192" s="196" t="s">
        <v>287</v>
      </c>
      <c r="G192" s="13"/>
      <c r="H192" s="197">
        <v>13.44</v>
      </c>
      <c r="I192" s="198"/>
      <c r="J192" s="13"/>
      <c r="K192" s="13"/>
      <c r="L192" s="193"/>
      <c r="M192" s="199"/>
      <c r="N192" s="200"/>
      <c r="O192" s="200"/>
      <c r="P192" s="200"/>
      <c r="Q192" s="200"/>
      <c r="R192" s="200"/>
      <c r="S192" s="200"/>
      <c r="T192" s="20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5" t="s">
        <v>217</v>
      </c>
      <c r="AU192" s="195" t="s">
        <v>86</v>
      </c>
      <c r="AV192" s="13" t="s">
        <v>86</v>
      </c>
      <c r="AW192" s="13" t="s">
        <v>32</v>
      </c>
      <c r="AX192" s="13" t="s">
        <v>76</v>
      </c>
      <c r="AY192" s="195" t="s">
        <v>208</v>
      </c>
    </row>
    <row r="193" spans="1:51" s="13" customFormat="1" ht="12">
      <c r="A193" s="13"/>
      <c r="B193" s="193"/>
      <c r="C193" s="13"/>
      <c r="D193" s="194" t="s">
        <v>217</v>
      </c>
      <c r="E193" s="195" t="s">
        <v>1</v>
      </c>
      <c r="F193" s="196" t="s">
        <v>285</v>
      </c>
      <c r="G193" s="13"/>
      <c r="H193" s="197">
        <v>23.94</v>
      </c>
      <c r="I193" s="198"/>
      <c r="J193" s="13"/>
      <c r="K193" s="13"/>
      <c r="L193" s="193"/>
      <c r="M193" s="199"/>
      <c r="N193" s="200"/>
      <c r="O193" s="200"/>
      <c r="P193" s="200"/>
      <c r="Q193" s="200"/>
      <c r="R193" s="200"/>
      <c r="S193" s="200"/>
      <c r="T193" s="20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5" t="s">
        <v>217</v>
      </c>
      <c r="AU193" s="195" t="s">
        <v>86</v>
      </c>
      <c r="AV193" s="13" t="s">
        <v>86</v>
      </c>
      <c r="AW193" s="13" t="s">
        <v>32</v>
      </c>
      <c r="AX193" s="13" t="s">
        <v>76</v>
      </c>
      <c r="AY193" s="195" t="s">
        <v>208</v>
      </c>
    </row>
    <row r="194" spans="1:51" s="13" customFormat="1" ht="12">
      <c r="A194" s="13"/>
      <c r="B194" s="193"/>
      <c r="C194" s="13"/>
      <c r="D194" s="194" t="s">
        <v>217</v>
      </c>
      <c r="E194" s="195" t="s">
        <v>1</v>
      </c>
      <c r="F194" s="196" t="s">
        <v>288</v>
      </c>
      <c r="G194" s="13"/>
      <c r="H194" s="197">
        <v>12.18</v>
      </c>
      <c r="I194" s="198"/>
      <c r="J194" s="13"/>
      <c r="K194" s="13"/>
      <c r="L194" s="193"/>
      <c r="M194" s="199"/>
      <c r="N194" s="200"/>
      <c r="O194" s="200"/>
      <c r="P194" s="200"/>
      <c r="Q194" s="200"/>
      <c r="R194" s="200"/>
      <c r="S194" s="200"/>
      <c r="T194" s="20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5" t="s">
        <v>217</v>
      </c>
      <c r="AU194" s="195" t="s">
        <v>86</v>
      </c>
      <c r="AV194" s="13" t="s">
        <v>86</v>
      </c>
      <c r="AW194" s="13" t="s">
        <v>32</v>
      </c>
      <c r="AX194" s="13" t="s">
        <v>76</v>
      </c>
      <c r="AY194" s="195" t="s">
        <v>208</v>
      </c>
    </row>
    <row r="195" spans="1:51" s="13" customFormat="1" ht="12">
      <c r="A195" s="13"/>
      <c r="B195" s="193"/>
      <c r="C195" s="13"/>
      <c r="D195" s="194" t="s">
        <v>217</v>
      </c>
      <c r="E195" s="195" t="s">
        <v>1</v>
      </c>
      <c r="F195" s="196" t="s">
        <v>289</v>
      </c>
      <c r="G195" s="13"/>
      <c r="H195" s="197">
        <v>12.6</v>
      </c>
      <c r="I195" s="198"/>
      <c r="J195" s="13"/>
      <c r="K195" s="13"/>
      <c r="L195" s="193"/>
      <c r="M195" s="199"/>
      <c r="N195" s="200"/>
      <c r="O195" s="200"/>
      <c r="P195" s="200"/>
      <c r="Q195" s="200"/>
      <c r="R195" s="200"/>
      <c r="S195" s="200"/>
      <c r="T195" s="20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5" t="s">
        <v>217</v>
      </c>
      <c r="AU195" s="195" t="s">
        <v>86</v>
      </c>
      <c r="AV195" s="13" t="s">
        <v>86</v>
      </c>
      <c r="AW195" s="13" t="s">
        <v>32</v>
      </c>
      <c r="AX195" s="13" t="s">
        <v>76</v>
      </c>
      <c r="AY195" s="195" t="s">
        <v>208</v>
      </c>
    </row>
    <row r="196" spans="1:51" s="13" customFormat="1" ht="12">
      <c r="A196" s="13"/>
      <c r="B196" s="193"/>
      <c r="C196" s="13"/>
      <c r="D196" s="194" t="s">
        <v>217</v>
      </c>
      <c r="E196" s="195" t="s">
        <v>1</v>
      </c>
      <c r="F196" s="196" t="s">
        <v>290</v>
      </c>
      <c r="G196" s="13"/>
      <c r="H196" s="197">
        <v>12.075</v>
      </c>
      <c r="I196" s="198"/>
      <c r="J196" s="13"/>
      <c r="K196" s="13"/>
      <c r="L196" s="193"/>
      <c r="M196" s="199"/>
      <c r="N196" s="200"/>
      <c r="O196" s="200"/>
      <c r="P196" s="200"/>
      <c r="Q196" s="200"/>
      <c r="R196" s="200"/>
      <c r="S196" s="200"/>
      <c r="T196" s="20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5" t="s">
        <v>217</v>
      </c>
      <c r="AU196" s="195" t="s">
        <v>86</v>
      </c>
      <c r="AV196" s="13" t="s">
        <v>86</v>
      </c>
      <c r="AW196" s="13" t="s">
        <v>32</v>
      </c>
      <c r="AX196" s="13" t="s">
        <v>76</v>
      </c>
      <c r="AY196" s="195" t="s">
        <v>208</v>
      </c>
    </row>
    <row r="197" spans="1:51" s="13" customFormat="1" ht="12">
      <c r="A197" s="13"/>
      <c r="B197" s="193"/>
      <c r="C197" s="13"/>
      <c r="D197" s="194" t="s">
        <v>217</v>
      </c>
      <c r="E197" s="195" t="s">
        <v>1</v>
      </c>
      <c r="F197" s="196" t="s">
        <v>291</v>
      </c>
      <c r="G197" s="13"/>
      <c r="H197" s="197">
        <v>49.686</v>
      </c>
      <c r="I197" s="198"/>
      <c r="J197" s="13"/>
      <c r="K197" s="13"/>
      <c r="L197" s="193"/>
      <c r="M197" s="199"/>
      <c r="N197" s="200"/>
      <c r="O197" s="200"/>
      <c r="P197" s="200"/>
      <c r="Q197" s="200"/>
      <c r="R197" s="200"/>
      <c r="S197" s="200"/>
      <c r="T197" s="20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5" t="s">
        <v>217</v>
      </c>
      <c r="AU197" s="195" t="s">
        <v>86</v>
      </c>
      <c r="AV197" s="13" t="s">
        <v>86</v>
      </c>
      <c r="AW197" s="13" t="s">
        <v>32</v>
      </c>
      <c r="AX197" s="13" t="s">
        <v>76</v>
      </c>
      <c r="AY197" s="195" t="s">
        <v>208</v>
      </c>
    </row>
    <row r="198" spans="1:51" s="13" customFormat="1" ht="12">
      <c r="A198" s="13"/>
      <c r="B198" s="193"/>
      <c r="C198" s="13"/>
      <c r="D198" s="194" t="s">
        <v>217</v>
      </c>
      <c r="E198" s="195" t="s">
        <v>1</v>
      </c>
      <c r="F198" s="196" t="s">
        <v>285</v>
      </c>
      <c r="G198" s="13"/>
      <c r="H198" s="197">
        <v>23.94</v>
      </c>
      <c r="I198" s="198"/>
      <c r="J198" s="13"/>
      <c r="K198" s="13"/>
      <c r="L198" s="193"/>
      <c r="M198" s="199"/>
      <c r="N198" s="200"/>
      <c r="O198" s="200"/>
      <c r="P198" s="200"/>
      <c r="Q198" s="200"/>
      <c r="R198" s="200"/>
      <c r="S198" s="200"/>
      <c r="T198" s="20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5" t="s">
        <v>217</v>
      </c>
      <c r="AU198" s="195" t="s">
        <v>86</v>
      </c>
      <c r="AV198" s="13" t="s">
        <v>86</v>
      </c>
      <c r="AW198" s="13" t="s">
        <v>32</v>
      </c>
      <c r="AX198" s="13" t="s">
        <v>76</v>
      </c>
      <c r="AY198" s="195" t="s">
        <v>208</v>
      </c>
    </row>
    <row r="199" spans="1:51" s="13" customFormat="1" ht="12">
      <c r="A199" s="13"/>
      <c r="B199" s="193"/>
      <c r="C199" s="13"/>
      <c r="D199" s="194" t="s">
        <v>217</v>
      </c>
      <c r="E199" s="195" t="s">
        <v>1</v>
      </c>
      <c r="F199" s="196" t="s">
        <v>292</v>
      </c>
      <c r="G199" s="13"/>
      <c r="H199" s="197">
        <v>40.74</v>
      </c>
      <c r="I199" s="198"/>
      <c r="J199" s="13"/>
      <c r="K199" s="13"/>
      <c r="L199" s="193"/>
      <c r="M199" s="199"/>
      <c r="N199" s="200"/>
      <c r="O199" s="200"/>
      <c r="P199" s="200"/>
      <c r="Q199" s="200"/>
      <c r="R199" s="200"/>
      <c r="S199" s="200"/>
      <c r="T199" s="20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5" t="s">
        <v>217</v>
      </c>
      <c r="AU199" s="195" t="s">
        <v>86</v>
      </c>
      <c r="AV199" s="13" t="s">
        <v>86</v>
      </c>
      <c r="AW199" s="13" t="s">
        <v>32</v>
      </c>
      <c r="AX199" s="13" t="s">
        <v>76</v>
      </c>
      <c r="AY199" s="195" t="s">
        <v>208</v>
      </c>
    </row>
    <row r="200" spans="1:51" s="13" customFormat="1" ht="12">
      <c r="A200" s="13"/>
      <c r="B200" s="193"/>
      <c r="C200" s="13"/>
      <c r="D200" s="194" t="s">
        <v>217</v>
      </c>
      <c r="E200" s="195" t="s">
        <v>1</v>
      </c>
      <c r="F200" s="196" t="s">
        <v>292</v>
      </c>
      <c r="G200" s="13"/>
      <c r="H200" s="197">
        <v>40.74</v>
      </c>
      <c r="I200" s="198"/>
      <c r="J200" s="13"/>
      <c r="K200" s="13"/>
      <c r="L200" s="193"/>
      <c r="M200" s="199"/>
      <c r="N200" s="200"/>
      <c r="O200" s="200"/>
      <c r="P200" s="200"/>
      <c r="Q200" s="200"/>
      <c r="R200" s="200"/>
      <c r="S200" s="200"/>
      <c r="T200" s="20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5" t="s">
        <v>217</v>
      </c>
      <c r="AU200" s="195" t="s">
        <v>86</v>
      </c>
      <c r="AV200" s="13" t="s">
        <v>86</v>
      </c>
      <c r="AW200" s="13" t="s">
        <v>32</v>
      </c>
      <c r="AX200" s="13" t="s">
        <v>76</v>
      </c>
      <c r="AY200" s="195" t="s">
        <v>208</v>
      </c>
    </row>
    <row r="201" spans="1:51" s="13" customFormat="1" ht="12">
      <c r="A201" s="13"/>
      <c r="B201" s="193"/>
      <c r="C201" s="13"/>
      <c r="D201" s="194" t="s">
        <v>217</v>
      </c>
      <c r="E201" s="195" t="s">
        <v>1</v>
      </c>
      <c r="F201" s="196" t="s">
        <v>292</v>
      </c>
      <c r="G201" s="13"/>
      <c r="H201" s="197">
        <v>40.74</v>
      </c>
      <c r="I201" s="198"/>
      <c r="J201" s="13"/>
      <c r="K201" s="13"/>
      <c r="L201" s="193"/>
      <c r="M201" s="199"/>
      <c r="N201" s="200"/>
      <c r="O201" s="200"/>
      <c r="P201" s="200"/>
      <c r="Q201" s="200"/>
      <c r="R201" s="200"/>
      <c r="S201" s="200"/>
      <c r="T201" s="20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5" t="s">
        <v>217</v>
      </c>
      <c r="AU201" s="195" t="s">
        <v>86</v>
      </c>
      <c r="AV201" s="13" t="s">
        <v>86</v>
      </c>
      <c r="AW201" s="13" t="s">
        <v>32</v>
      </c>
      <c r="AX201" s="13" t="s">
        <v>76</v>
      </c>
      <c r="AY201" s="195" t="s">
        <v>208</v>
      </c>
    </row>
    <row r="202" spans="1:51" s="13" customFormat="1" ht="12">
      <c r="A202" s="13"/>
      <c r="B202" s="193"/>
      <c r="C202" s="13"/>
      <c r="D202" s="194" t="s">
        <v>217</v>
      </c>
      <c r="E202" s="195" t="s">
        <v>1</v>
      </c>
      <c r="F202" s="196" t="s">
        <v>285</v>
      </c>
      <c r="G202" s="13"/>
      <c r="H202" s="197">
        <v>23.94</v>
      </c>
      <c r="I202" s="198"/>
      <c r="J202" s="13"/>
      <c r="K202" s="13"/>
      <c r="L202" s="193"/>
      <c r="M202" s="199"/>
      <c r="N202" s="200"/>
      <c r="O202" s="200"/>
      <c r="P202" s="200"/>
      <c r="Q202" s="200"/>
      <c r="R202" s="200"/>
      <c r="S202" s="200"/>
      <c r="T202" s="20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5" t="s">
        <v>217</v>
      </c>
      <c r="AU202" s="195" t="s">
        <v>86</v>
      </c>
      <c r="AV202" s="13" t="s">
        <v>86</v>
      </c>
      <c r="AW202" s="13" t="s">
        <v>32</v>
      </c>
      <c r="AX202" s="13" t="s">
        <v>76</v>
      </c>
      <c r="AY202" s="195" t="s">
        <v>208</v>
      </c>
    </row>
    <row r="203" spans="1:51" s="13" customFormat="1" ht="12">
      <c r="A203" s="13"/>
      <c r="B203" s="193"/>
      <c r="C203" s="13"/>
      <c r="D203" s="194" t="s">
        <v>217</v>
      </c>
      <c r="E203" s="195" t="s">
        <v>1</v>
      </c>
      <c r="F203" s="196" t="s">
        <v>293</v>
      </c>
      <c r="G203" s="13"/>
      <c r="H203" s="197">
        <v>10.5</v>
      </c>
      <c r="I203" s="198"/>
      <c r="J203" s="13"/>
      <c r="K203" s="13"/>
      <c r="L203" s="193"/>
      <c r="M203" s="199"/>
      <c r="N203" s="200"/>
      <c r="O203" s="200"/>
      <c r="P203" s="200"/>
      <c r="Q203" s="200"/>
      <c r="R203" s="200"/>
      <c r="S203" s="200"/>
      <c r="T203" s="20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5" t="s">
        <v>217</v>
      </c>
      <c r="AU203" s="195" t="s">
        <v>86</v>
      </c>
      <c r="AV203" s="13" t="s">
        <v>86</v>
      </c>
      <c r="AW203" s="13" t="s">
        <v>32</v>
      </c>
      <c r="AX203" s="13" t="s">
        <v>76</v>
      </c>
      <c r="AY203" s="195" t="s">
        <v>208</v>
      </c>
    </row>
    <row r="204" spans="1:51" s="13" customFormat="1" ht="12">
      <c r="A204" s="13"/>
      <c r="B204" s="193"/>
      <c r="C204" s="13"/>
      <c r="D204" s="194" t="s">
        <v>217</v>
      </c>
      <c r="E204" s="195" t="s">
        <v>1</v>
      </c>
      <c r="F204" s="196" t="s">
        <v>294</v>
      </c>
      <c r="G204" s="13"/>
      <c r="H204" s="197">
        <v>4.83</v>
      </c>
      <c r="I204" s="198"/>
      <c r="J204" s="13"/>
      <c r="K204" s="13"/>
      <c r="L204" s="193"/>
      <c r="M204" s="199"/>
      <c r="N204" s="200"/>
      <c r="O204" s="200"/>
      <c r="P204" s="200"/>
      <c r="Q204" s="200"/>
      <c r="R204" s="200"/>
      <c r="S204" s="200"/>
      <c r="T204" s="20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5" t="s">
        <v>217</v>
      </c>
      <c r="AU204" s="195" t="s">
        <v>86</v>
      </c>
      <c r="AV204" s="13" t="s">
        <v>86</v>
      </c>
      <c r="AW204" s="13" t="s">
        <v>32</v>
      </c>
      <c r="AX204" s="13" t="s">
        <v>76</v>
      </c>
      <c r="AY204" s="195" t="s">
        <v>208</v>
      </c>
    </row>
    <row r="205" spans="1:51" s="14" customFormat="1" ht="12">
      <c r="A205" s="14"/>
      <c r="B205" s="202"/>
      <c r="C205" s="14"/>
      <c r="D205" s="194" t="s">
        <v>217</v>
      </c>
      <c r="E205" s="203" t="s">
        <v>1</v>
      </c>
      <c r="F205" s="204" t="s">
        <v>219</v>
      </c>
      <c r="G205" s="14"/>
      <c r="H205" s="205">
        <v>516.3480000000001</v>
      </c>
      <c r="I205" s="206"/>
      <c r="J205" s="14"/>
      <c r="K205" s="14"/>
      <c r="L205" s="202"/>
      <c r="M205" s="207"/>
      <c r="N205" s="208"/>
      <c r="O205" s="208"/>
      <c r="P205" s="208"/>
      <c r="Q205" s="208"/>
      <c r="R205" s="208"/>
      <c r="S205" s="208"/>
      <c r="T205" s="20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03" t="s">
        <v>217</v>
      </c>
      <c r="AU205" s="203" t="s">
        <v>86</v>
      </c>
      <c r="AV205" s="14" t="s">
        <v>216</v>
      </c>
      <c r="AW205" s="14" t="s">
        <v>32</v>
      </c>
      <c r="AX205" s="14" t="s">
        <v>84</v>
      </c>
      <c r="AY205" s="203" t="s">
        <v>208</v>
      </c>
    </row>
    <row r="206" spans="1:63" s="12" customFormat="1" ht="22.8" customHeight="1">
      <c r="A206" s="12"/>
      <c r="B206" s="166"/>
      <c r="C206" s="12"/>
      <c r="D206" s="167" t="s">
        <v>75</v>
      </c>
      <c r="E206" s="177" t="s">
        <v>295</v>
      </c>
      <c r="F206" s="177" t="s">
        <v>296</v>
      </c>
      <c r="G206" s="12"/>
      <c r="H206" s="12"/>
      <c r="I206" s="169"/>
      <c r="J206" s="178">
        <f>BK206</f>
        <v>0</v>
      </c>
      <c r="K206" s="12"/>
      <c r="L206" s="166"/>
      <c r="M206" s="171"/>
      <c r="N206" s="172"/>
      <c r="O206" s="172"/>
      <c r="P206" s="173">
        <f>SUM(P207:P212)</f>
        <v>0</v>
      </c>
      <c r="Q206" s="172"/>
      <c r="R206" s="173">
        <f>SUM(R207:R212)</f>
        <v>0</v>
      </c>
      <c r="S206" s="172"/>
      <c r="T206" s="174">
        <f>SUM(T207:T212)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67" t="s">
        <v>84</v>
      </c>
      <c r="AT206" s="175" t="s">
        <v>75</v>
      </c>
      <c r="AU206" s="175" t="s">
        <v>84</v>
      </c>
      <c r="AY206" s="167" t="s">
        <v>208</v>
      </c>
      <c r="BK206" s="176">
        <f>SUM(BK207:BK212)</f>
        <v>0</v>
      </c>
    </row>
    <row r="207" spans="1:65" s="2" customFormat="1" ht="33" customHeight="1">
      <c r="A207" s="38"/>
      <c r="B207" s="179"/>
      <c r="C207" s="180" t="s">
        <v>253</v>
      </c>
      <c r="D207" s="180" t="s">
        <v>211</v>
      </c>
      <c r="E207" s="181" t="s">
        <v>297</v>
      </c>
      <c r="F207" s="182" t="s">
        <v>298</v>
      </c>
      <c r="G207" s="183" t="s">
        <v>299</v>
      </c>
      <c r="H207" s="184">
        <v>267.334</v>
      </c>
      <c r="I207" s="185"/>
      <c r="J207" s="186">
        <f>ROUND(I207*H207,2)</f>
        <v>0</v>
      </c>
      <c r="K207" s="182" t="s">
        <v>215</v>
      </c>
      <c r="L207" s="39"/>
      <c r="M207" s="187" t="s">
        <v>1</v>
      </c>
      <c r="N207" s="188" t="s">
        <v>41</v>
      </c>
      <c r="O207" s="77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1" t="s">
        <v>216</v>
      </c>
      <c r="AT207" s="191" t="s">
        <v>211</v>
      </c>
      <c r="AU207" s="191" t="s">
        <v>86</v>
      </c>
      <c r="AY207" s="19" t="s">
        <v>208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84</v>
      </c>
      <c r="BK207" s="192">
        <f>ROUND(I207*H207,2)</f>
        <v>0</v>
      </c>
      <c r="BL207" s="19" t="s">
        <v>216</v>
      </c>
      <c r="BM207" s="191" t="s">
        <v>300</v>
      </c>
    </row>
    <row r="208" spans="1:65" s="2" customFormat="1" ht="24.15" customHeight="1">
      <c r="A208" s="38"/>
      <c r="B208" s="179"/>
      <c r="C208" s="180" t="s">
        <v>301</v>
      </c>
      <c r="D208" s="180" t="s">
        <v>211</v>
      </c>
      <c r="E208" s="181" t="s">
        <v>302</v>
      </c>
      <c r="F208" s="182" t="s">
        <v>303</v>
      </c>
      <c r="G208" s="183" t="s">
        <v>299</v>
      </c>
      <c r="H208" s="184">
        <v>267.334</v>
      </c>
      <c r="I208" s="185"/>
      <c r="J208" s="186">
        <f>ROUND(I208*H208,2)</f>
        <v>0</v>
      </c>
      <c r="K208" s="182" t="s">
        <v>215</v>
      </c>
      <c r="L208" s="39"/>
      <c r="M208" s="187" t="s">
        <v>1</v>
      </c>
      <c r="N208" s="188" t="s">
        <v>41</v>
      </c>
      <c r="O208" s="77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216</v>
      </c>
      <c r="AT208" s="191" t="s">
        <v>211</v>
      </c>
      <c r="AU208" s="191" t="s">
        <v>86</v>
      </c>
      <c r="AY208" s="19" t="s">
        <v>208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84</v>
      </c>
      <c r="BK208" s="192">
        <f>ROUND(I208*H208,2)</f>
        <v>0</v>
      </c>
      <c r="BL208" s="19" t="s">
        <v>216</v>
      </c>
      <c r="BM208" s="191" t="s">
        <v>304</v>
      </c>
    </row>
    <row r="209" spans="1:65" s="2" customFormat="1" ht="24.15" customHeight="1">
      <c r="A209" s="38"/>
      <c r="B209" s="179"/>
      <c r="C209" s="180" t="s">
        <v>262</v>
      </c>
      <c r="D209" s="180" t="s">
        <v>211</v>
      </c>
      <c r="E209" s="181" t="s">
        <v>305</v>
      </c>
      <c r="F209" s="182" t="s">
        <v>306</v>
      </c>
      <c r="G209" s="183" t="s">
        <v>299</v>
      </c>
      <c r="H209" s="184">
        <v>2673.34</v>
      </c>
      <c r="I209" s="185"/>
      <c r="J209" s="186">
        <f>ROUND(I209*H209,2)</f>
        <v>0</v>
      </c>
      <c r="K209" s="182" t="s">
        <v>215</v>
      </c>
      <c r="L209" s="39"/>
      <c r="M209" s="187" t="s">
        <v>1</v>
      </c>
      <c r="N209" s="188" t="s">
        <v>41</v>
      </c>
      <c r="O209" s="77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91" t="s">
        <v>216</v>
      </c>
      <c r="AT209" s="191" t="s">
        <v>211</v>
      </c>
      <c r="AU209" s="191" t="s">
        <v>86</v>
      </c>
      <c r="AY209" s="19" t="s">
        <v>208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84</v>
      </c>
      <c r="BK209" s="192">
        <f>ROUND(I209*H209,2)</f>
        <v>0</v>
      </c>
      <c r="BL209" s="19" t="s">
        <v>216</v>
      </c>
      <c r="BM209" s="191" t="s">
        <v>307</v>
      </c>
    </row>
    <row r="210" spans="1:51" s="13" customFormat="1" ht="12">
      <c r="A210" s="13"/>
      <c r="B210" s="193"/>
      <c r="C210" s="13"/>
      <c r="D210" s="194" t="s">
        <v>217</v>
      </c>
      <c r="E210" s="195" t="s">
        <v>1</v>
      </c>
      <c r="F210" s="196" t="s">
        <v>308</v>
      </c>
      <c r="G210" s="13"/>
      <c r="H210" s="197">
        <v>2673.34</v>
      </c>
      <c r="I210" s="198"/>
      <c r="J210" s="13"/>
      <c r="K210" s="13"/>
      <c r="L210" s="193"/>
      <c r="M210" s="199"/>
      <c r="N210" s="200"/>
      <c r="O210" s="200"/>
      <c r="P210" s="200"/>
      <c r="Q210" s="200"/>
      <c r="R210" s="200"/>
      <c r="S210" s="200"/>
      <c r="T210" s="20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5" t="s">
        <v>217</v>
      </c>
      <c r="AU210" s="195" t="s">
        <v>86</v>
      </c>
      <c r="AV210" s="13" t="s">
        <v>86</v>
      </c>
      <c r="AW210" s="13" t="s">
        <v>32</v>
      </c>
      <c r="AX210" s="13" t="s">
        <v>76</v>
      </c>
      <c r="AY210" s="195" t="s">
        <v>208</v>
      </c>
    </row>
    <row r="211" spans="1:51" s="14" customFormat="1" ht="12">
      <c r="A211" s="14"/>
      <c r="B211" s="202"/>
      <c r="C211" s="14"/>
      <c r="D211" s="194" t="s">
        <v>217</v>
      </c>
      <c r="E211" s="203" t="s">
        <v>1</v>
      </c>
      <c r="F211" s="204" t="s">
        <v>219</v>
      </c>
      <c r="G211" s="14"/>
      <c r="H211" s="205">
        <v>2673.34</v>
      </c>
      <c r="I211" s="206"/>
      <c r="J211" s="14"/>
      <c r="K211" s="14"/>
      <c r="L211" s="202"/>
      <c r="M211" s="207"/>
      <c r="N211" s="208"/>
      <c r="O211" s="208"/>
      <c r="P211" s="208"/>
      <c r="Q211" s="208"/>
      <c r="R211" s="208"/>
      <c r="S211" s="208"/>
      <c r="T211" s="20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03" t="s">
        <v>217</v>
      </c>
      <c r="AU211" s="203" t="s">
        <v>86</v>
      </c>
      <c r="AV211" s="14" t="s">
        <v>216</v>
      </c>
      <c r="AW211" s="14" t="s">
        <v>32</v>
      </c>
      <c r="AX211" s="14" t="s">
        <v>84</v>
      </c>
      <c r="AY211" s="203" t="s">
        <v>208</v>
      </c>
    </row>
    <row r="212" spans="1:65" s="2" customFormat="1" ht="33" customHeight="1">
      <c r="A212" s="38"/>
      <c r="B212" s="179"/>
      <c r="C212" s="180" t="s">
        <v>309</v>
      </c>
      <c r="D212" s="180" t="s">
        <v>211</v>
      </c>
      <c r="E212" s="181" t="s">
        <v>310</v>
      </c>
      <c r="F212" s="182" t="s">
        <v>311</v>
      </c>
      <c r="G212" s="183" t="s">
        <v>299</v>
      </c>
      <c r="H212" s="184">
        <v>267.334</v>
      </c>
      <c r="I212" s="185"/>
      <c r="J212" s="186">
        <f>ROUND(I212*H212,2)</f>
        <v>0</v>
      </c>
      <c r="K212" s="182" t="s">
        <v>215</v>
      </c>
      <c r="L212" s="39"/>
      <c r="M212" s="187" t="s">
        <v>1</v>
      </c>
      <c r="N212" s="188" t="s">
        <v>41</v>
      </c>
      <c r="O212" s="77"/>
      <c r="P212" s="189">
        <f>O212*H212</f>
        <v>0</v>
      </c>
      <c r="Q212" s="189">
        <v>0</v>
      </c>
      <c r="R212" s="189">
        <f>Q212*H212</f>
        <v>0</v>
      </c>
      <c r="S212" s="189">
        <v>0</v>
      </c>
      <c r="T212" s="19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91" t="s">
        <v>216</v>
      </c>
      <c r="AT212" s="191" t="s">
        <v>211</v>
      </c>
      <c r="AU212" s="191" t="s">
        <v>86</v>
      </c>
      <c r="AY212" s="19" t="s">
        <v>208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84</v>
      </c>
      <c r="BK212" s="192">
        <f>ROUND(I212*H212,2)</f>
        <v>0</v>
      </c>
      <c r="BL212" s="19" t="s">
        <v>216</v>
      </c>
      <c r="BM212" s="191" t="s">
        <v>312</v>
      </c>
    </row>
    <row r="213" spans="1:63" s="12" customFormat="1" ht="25.9" customHeight="1">
      <c r="A213" s="12"/>
      <c r="B213" s="166"/>
      <c r="C213" s="12"/>
      <c r="D213" s="167" t="s">
        <v>75</v>
      </c>
      <c r="E213" s="168" t="s">
        <v>313</v>
      </c>
      <c r="F213" s="168" t="s">
        <v>314</v>
      </c>
      <c r="G213" s="12"/>
      <c r="H213" s="12"/>
      <c r="I213" s="169"/>
      <c r="J213" s="170">
        <f>BK213</f>
        <v>0</v>
      </c>
      <c r="K213" s="12"/>
      <c r="L213" s="166"/>
      <c r="M213" s="171"/>
      <c r="N213" s="172"/>
      <c r="O213" s="172"/>
      <c r="P213" s="173">
        <f>P214+P224+P226+P231+P236+P241+P263</f>
        <v>0</v>
      </c>
      <c r="Q213" s="172"/>
      <c r="R213" s="173">
        <f>R214+R224+R226+R231+R236+R241+R263</f>
        <v>0.28764</v>
      </c>
      <c r="S213" s="172"/>
      <c r="T213" s="174">
        <f>T214+T224+T226+T231+T236+T241+T263</f>
        <v>55.23333924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67" t="s">
        <v>86</v>
      </c>
      <c r="AT213" s="175" t="s">
        <v>75</v>
      </c>
      <c r="AU213" s="175" t="s">
        <v>76</v>
      </c>
      <c r="AY213" s="167" t="s">
        <v>208</v>
      </c>
      <c r="BK213" s="176">
        <f>BK214+BK224+BK226+BK231+BK236+BK241+BK263</f>
        <v>0</v>
      </c>
    </row>
    <row r="214" spans="1:63" s="12" customFormat="1" ht="22.8" customHeight="1">
      <c r="A214" s="12"/>
      <c r="B214" s="166"/>
      <c r="C214" s="12"/>
      <c r="D214" s="167" t="s">
        <v>75</v>
      </c>
      <c r="E214" s="177" t="s">
        <v>315</v>
      </c>
      <c r="F214" s="177" t="s">
        <v>316</v>
      </c>
      <c r="G214" s="12"/>
      <c r="H214" s="12"/>
      <c r="I214" s="169"/>
      <c r="J214" s="178">
        <f>BK214</f>
        <v>0</v>
      </c>
      <c r="K214" s="12"/>
      <c r="L214" s="166"/>
      <c r="M214" s="171"/>
      <c r="N214" s="172"/>
      <c r="O214" s="172"/>
      <c r="P214" s="173">
        <f>SUM(P215:P223)</f>
        <v>0</v>
      </c>
      <c r="Q214" s="172"/>
      <c r="R214" s="173">
        <f>SUM(R215:R223)</f>
        <v>0</v>
      </c>
      <c r="S214" s="172"/>
      <c r="T214" s="174">
        <f>SUM(T215:T223)</f>
        <v>1.909648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67" t="s">
        <v>86</v>
      </c>
      <c r="AT214" s="175" t="s">
        <v>75</v>
      </c>
      <c r="AU214" s="175" t="s">
        <v>84</v>
      </c>
      <c r="AY214" s="167" t="s">
        <v>208</v>
      </c>
      <c r="BK214" s="176">
        <f>SUM(BK215:BK223)</f>
        <v>0</v>
      </c>
    </row>
    <row r="215" spans="1:65" s="2" customFormat="1" ht="16.5" customHeight="1">
      <c r="A215" s="38"/>
      <c r="B215" s="179"/>
      <c r="C215" s="180" t="s">
        <v>271</v>
      </c>
      <c r="D215" s="180" t="s">
        <v>211</v>
      </c>
      <c r="E215" s="181" t="s">
        <v>317</v>
      </c>
      <c r="F215" s="182" t="s">
        <v>318</v>
      </c>
      <c r="G215" s="183" t="s">
        <v>214</v>
      </c>
      <c r="H215" s="184">
        <v>477.412</v>
      </c>
      <c r="I215" s="185"/>
      <c r="J215" s="186">
        <f>ROUND(I215*H215,2)</f>
        <v>0</v>
      </c>
      <c r="K215" s="182" t="s">
        <v>215</v>
      </c>
      <c r="L215" s="39"/>
      <c r="M215" s="187" t="s">
        <v>1</v>
      </c>
      <c r="N215" s="188" t="s">
        <v>41</v>
      </c>
      <c r="O215" s="77"/>
      <c r="P215" s="189">
        <f>O215*H215</f>
        <v>0</v>
      </c>
      <c r="Q215" s="189">
        <v>0</v>
      </c>
      <c r="R215" s="189">
        <f>Q215*H215</f>
        <v>0</v>
      </c>
      <c r="S215" s="189">
        <v>0.004</v>
      </c>
      <c r="T215" s="190">
        <f>S215*H215</f>
        <v>1.909648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1" t="s">
        <v>276</v>
      </c>
      <c r="AT215" s="191" t="s">
        <v>211</v>
      </c>
      <c r="AU215" s="191" t="s">
        <v>86</v>
      </c>
      <c r="AY215" s="19" t="s">
        <v>208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9" t="s">
        <v>84</v>
      </c>
      <c r="BK215" s="192">
        <f>ROUND(I215*H215,2)</f>
        <v>0</v>
      </c>
      <c r="BL215" s="19" t="s">
        <v>276</v>
      </c>
      <c r="BM215" s="191" t="s">
        <v>319</v>
      </c>
    </row>
    <row r="216" spans="1:51" s="15" customFormat="1" ht="12">
      <c r="A216" s="15"/>
      <c r="B216" s="210"/>
      <c r="C216" s="15"/>
      <c r="D216" s="194" t="s">
        <v>217</v>
      </c>
      <c r="E216" s="211" t="s">
        <v>1</v>
      </c>
      <c r="F216" s="212" t="s">
        <v>247</v>
      </c>
      <c r="G216" s="15"/>
      <c r="H216" s="211" t="s">
        <v>1</v>
      </c>
      <c r="I216" s="213"/>
      <c r="J216" s="15"/>
      <c r="K216" s="15"/>
      <c r="L216" s="210"/>
      <c r="M216" s="214"/>
      <c r="N216" s="215"/>
      <c r="O216" s="215"/>
      <c r="P216" s="215"/>
      <c r="Q216" s="215"/>
      <c r="R216" s="215"/>
      <c r="S216" s="215"/>
      <c r="T216" s="21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11" t="s">
        <v>217</v>
      </c>
      <c r="AU216" s="211" t="s">
        <v>86</v>
      </c>
      <c r="AV216" s="15" t="s">
        <v>84</v>
      </c>
      <c r="AW216" s="15" t="s">
        <v>32</v>
      </c>
      <c r="AX216" s="15" t="s">
        <v>76</v>
      </c>
      <c r="AY216" s="211" t="s">
        <v>208</v>
      </c>
    </row>
    <row r="217" spans="1:51" s="13" customFormat="1" ht="12">
      <c r="A217" s="13"/>
      <c r="B217" s="193"/>
      <c r="C217" s="13"/>
      <c r="D217" s="194" t="s">
        <v>217</v>
      </c>
      <c r="E217" s="195" t="s">
        <v>1</v>
      </c>
      <c r="F217" s="196" t="s">
        <v>263</v>
      </c>
      <c r="G217" s="13"/>
      <c r="H217" s="197">
        <v>523.688</v>
      </c>
      <c r="I217" s="198"/>
      <c r="J217" s="13"/>
      <c r="K217" s="13"/>
      <c r="L217" s="193"/>
      <c r="M217" s="199"/>
      <c r="N217" s="200"/>
      <c r="O217" s="200"/>
      <c r="P217" s="200"/>
      <c r="Q217" s="200"/>
      <c r="R217" s="200"/>
      <c r="S217" s="200"/>
      <c r="T217" s="20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5" t="s">
        <v>217</v>
      </c>
      <c r="AU217" s="195" t="s">
        <v>86</v>
      </c>
      <c r="AV217" s="13" t="s">
        <v>86</v>
      </c>
      <c r="AW217" s="13" t="s">
        <v>32</v>
      </c>
      <c r="AX217" s="13" t="s">
        <v>76</v>
      </c>
      <c r="AY217" s="195" t="s">
        <v>208</v>
      </c>
    </row>
    <row r="218" spans="1:51" s="15" customFormat="1" ht="12">
      <c r="A218" s="15"/>
      <c r="B218" s="210"/>
      <c r="C218" s="15"/>
      <c r="D218" s="194" t="s">
        <v>217</v>
      </c>
      <c r="E218" s="211" t="s">
        <v>1</v>
      </c>
      <c r="F218" s="212" t="s">
        <v>255</v>
      </c>
      <c r="G218" s="15"/>
      <c r="H218" s="211" t="s">
        <v>1</v>
      </c>
      <c r="I218" s="213"/>
      <c r="J218" s="15"/>
      <c r="K218" s="15"/>
      <c r="L218" s="210"/>
      <c r="M218" s="214"/>
      <c r="N218" s="215"/>
      <c r="O218" s="215"/>
      <c r="P218" s="215"/>
      <c r="Q218" s="215"/>
      <c r="R218" s="215"/>
      <c r="S218" s="215"/>
      <c r="T218" s="21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11" t="s">
        <v>217</v>
      </c>
      <c r="AU218" s="211" t="s">
        <v>86</v>
      </c>
      <c r="AV218" s="15" t="s">
        <v>84</v>
      </c>
      <c r="AW218" s="15" t="s">
        <v>32</v>
      </c>
      <c r="AX218" s="15" t="s">
        <v>76</v>
      </c>
      <c r="AY218" s="211" t="s">
        <v>208</v>
      </c>
    </row>
    <row r="219" spans="1:51" s="13" customFormat="1" ht="12">
      <c r="A219" s="13"/>
      <c r="B219" s="193"/>
      <c r="C219" s="13"/>
      <c r="D219" s="194" t="s">
        <v>217</v>
      </c>
      <c r="E219" s="195" t="s">
        <v>1</v>
      </c>
      <c r="F219" s="196" t="s">
        <v>264</v>
      </c>
      <c r="G219" s="13"/>
      <c r="H219" s="197">
        <v>-19.635</v>
      </c>
      <c r="I219" s="198"/>
      <c r="J219" s="13"/>
      <c r="K219" s="13"/>
      <c r="L219" s="193"/>
      <c r="M219" s="199"/>
      <c r="N219" s="200"/>
      <c r="O219" s="200"/>
      <c r="P219" s="200"/>
      <c r="Q219" s="200"/>
      <c r="R219" s="200"/>
      <c r="S219" s="200"/>
      <c r="T219" s="20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5" t="s">
        <v>217</v>
      </c>
      <c r="AU219" s="195" t="s">
        <v>86</v>
      </c>
      <c r="AV219" s="13" t="s">
        <v>86</v>
      </c>
      <c r="AW219" s="13" t="s">
        <v>32</v>
      </c>
      <c r="AX219" s="13" t="s">
        <v>76</v>
      </c>
      <c r="AY219" s="195" t="s">
        <v>208</v>
      </c>
    </row>
    <row r="220" spans="1:51" s="13" customFormat="1" ht="12">
      <c r="A220" s="13"/>
      <c r="B220" s="193"/>
      <c r="C220" s="13"/>
      <c r="D220" s="194" t="s">
        <v>217</v>
      </c>
      <c r="E220" s="195" t="s">
        <v>1</v>
      </c>
      <c r="F220" s="196" t="s">
        <v>265</v>
      </c>
      <c r="G220" s="13"/>
      <c r="H220" s="197">
        <v>-13.536</v>
      </c>
      <c r="I220" s="198"/>
      <c r="J220" s="13"/>
      <c r="K220" s="13"/>
      <c r="L220" s="193"/>
      <c r="M220" s="199"/>
      <c r="N220" s="200"/>
      <c r="O220" s="200"/>
      <c r="P220" s="200"/>
      <c r="Q220" s="200"/>
      <c r="R220" s="200"/>
      <c r="S220" s="200"/>
      <c r="T220" s="20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5" t="s">
        <v>217</v>
      </c>
      <c r="AU220" s="195" t="s">
        <v>86</v>
      </c>
      <c r="AV220" s="13" t="s">
        <v>86</v>
      </c>
      <c r="AW220" s="13" t="s">
        <v>32</v>
      </c>
      <c r="AX220" s="13" t="s">
        <v>76</v>
      </c>
      <c r="AY220" s="195" t="s">
        <v>208</v>
      </c>
    </row>
    <row r="221" spans="1:51" s="13" customFormat="1" ht="12">
      <c r="A221" s="13"/>
      <c r="B221" s="193"/>
      <c r="C221" s="13"/>
      <c r="D221" s="194" t="s">
        <v>217</v>
      </c>
      <c r="E221" s="195" t="s">
        <v>1</v>
      </c>
      <c r="F221" s="196" t="s">
        <v>266</v>
      </c>
      <c r="G221" s="13"/>
      <c r="H221" s="197">
        <v>-5.005</v>
      </c>
      <c r="I221" s="198"/>
      <c r="J221" s="13"/>
      <c r="K221" s="13"/>
      <c r="L221" s="193"/>
      <c r="M221" s="199"/>
      <c r="N221" s="200"/>
      <c r="O221" s="200"/>
      <c r="P221" s="200"/>
      <c r="Q221" s="200"/>
      <c r="R221" s="200"/>
      <c r="S221" s="200"/>
      <c r="T221" s="20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5" t="s">
        <v>217</v>
      </c>
      <c r="AU221" s="195" t="s">
        <v>86</v>
      </c>
      <c r="AV221" s="13" t="s">
        <v>86</v>
      </c>
      <c r="AW221" s="13" t="s">
        <v>32</v>
      </c>
      <c r="AX221" s="13" t="s">
        <v>76</v>
      </c>
      <c r="AY221" s="195" t="s">
        <v>208</v>
      </c>
    </row>
    <row r="222" spans="1:51" s="13" customFormat="1" ht="12">
      <c r="A222" s="13"/>
      <c r="B222" s="193"/>
      <c r="C222" s="13"/>
      <c r="D222" s="194" t="s">
        <v>217</v>
      </c>
      <c r="E222" s="195" t="s">
        <v>1</v>
      </c>
      <c r="F222" s="196" t="s">
        <v>267</v>
      </c>
      <c r="G222" s="13"/>
      <c r="H222" s="197">
        <v>-8.1</v>
      </c>
      <c r="I222" s="198"/>
      <c r="J222" s="13"/>
      <c r="K222" s="13"/>
      <c r="L222" s="193"/>
      <c r="M222" s="199"/>
      <c r="N222" s="200"/>
      <c r="O222" s="200"/>
      <c r="P222" s="200"/>
      <c r="Q222" s="200"/>
      <c r="R222" s="200"/>
      <c r="S222" s="200"/>
      <c r="T222" s="20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95" t="s">
        <v>217</v>
      </c>
      <c r="AU222" s="195" t="s">
        <v>86</v>
      </c>
      <c r="AV222" s="13" t="s">
        <v>86</v>
      </c>
      <c r="AW222" s="13" t="s">
        <v>32</v>
      </c>
      <c r="AX222" s="13" t="s">
        <v>76</v>
      </c>
      <c r="AY222" s="195" t="s">
        <v>208</v>
      </c>
    </row>
    <row r="223" spans="1:51" s="14" customFormat="1" ht="12">
      <c r="A223" s="14"/>
      <c r="B223" s="202"/>
      <c r="C223" s="14"/>
      <c r="D223" s="194" t="s">
        <v>217</v>
      </c>
      <c r="E223" s="203" t="s">
        <v>1</v>
      </c>
      <c r="F223" s="204" t="s">
        <v>219</v>
      </c>
      <c r="G223" s="14"/>
      <c r="H223" s="205">
        <v>477.412</v>
      </c>
      <c r="I223" s="206"/>
      <c r="J223" s="14"/>
      <c r="K223" s="14"/>
      <c r="L223" s="202"/>
      <c r="M223" s="207"/>
      <c r="N223" s="208"/>
      <c r="O223" s="208"/>
      <c r="P223" s="208"/>
      <c r="Q223" s="208"/>
      <c r="R223" s="208"/>
      <c r="S223" s="208"/>
      <c r="T223" s="20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03" t="s">
        <v>217</v>
      </c>
      <c r="AU223" s="203" t="s">
        <v>86</v>
      </c>
      <c r="AV223" s="14" t="s">
        <v>216</v>
      </c>
      <c r="AW223" s="14" t="s">
        <v>32</v>
      </c>
      <c r="AX223" s="14" t="s">
        <v>84</v>
      </c>
      <c r="AY223" s="203" t="s">
        <v>208</v>
      </c>
    </row>
    <row r="224" spans="1:63" s="12" customFormat="1" ht="22.8" customHeight="1">
      <c r="A224" s="12"/>
      <c r="B224" s="166"/>
      <c r="C224" s="12"/>
      <c r="D224" s="167" t="s">
        <v>75</v>
      </c>
      <c r="E224" s="177" t="s">
        <v>320</v>
      </c>
      <c r="F224" s="177" t="s">
        <v>321</v>
      </c>
      <c r="G224" s="12"/>
      <c r="H224" s="12"/>
      <c r="I224" s="169"/>
      <c r="J224" s="178">
        <f>BK224</f>
        <v>0</v>
      </c>
      <c r="K224" s="12"/>
      <c r="L224" s="166"/>
      <c r="M224" s="171"/>
      <c r="N224" s="172"/>
      <c r="O224" s="172"/>
      <c r="P224" s="173">
        <f>P225</f>
        <v>0</v>
      </c>
      <c r="Q224" s="172"/>
      <c r="R224" s="173">
        <f>R225</f>
        <v>0</v>
      </c>
      <c r="S224" s="172"/>
      <c r="T224" s="174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67" t="s">
        <v>86</v>
      </c>
      <c r="AT224" s="175" t="s">
        <v>75</v>
      </c>
      <c r="AU224" s="175" t="s">
        <v>84</v>
      </c>
      <c r="AY224" s="167" t="s">
        <v>208</v>
      </c>
      <c r="BK224" s="176">
        <f>BK225</f>
        <v>0</v>
      </c>
    </row>
    <row r="225" spans="1:65" s="2" customFormat="1" ht="16.5" customHeight="1">
      <c r="A225" s="38"/>
      <c r="B225" s="179"/>
      <c r="C225" s="180" t="s">
        <v>8</v>
      </c>
      <c r="D225" s="180" t="s">
        <v>211</v>
      </c>
      <c r="E225" s="181" t="s">
        <v>322</v>
      </c>
      <c r="F225" s="182" t="s">
        <v>323</v>
      </c>
      <c r="G225" s="183" t="s">
        <v>222</v>
      </c>
      <c r="H225" s="184">
        <v>1</v>
      </c>
      <c r="I225" s="185"/>
      <c r="J225" s="186">
        <f>ROUND(I225*H225,2)</f>
        <v>0</v>
      </c>
      <c r="K225" s="182" t="s">
        <v>223</v>
      </c>
      <c r="L225" s="39"/>
      <c r="M225" s="187" t="s">
        <v>1</v>
      </c>
      <c r="N225" s="188" t="s">
        <v>41</v>
      </c>
      <c r="O225" s="77"/>
      <c r="P225" s="189">
        <f>O225*H225</f>
        <v>0</v>
      </c>
      <c r="Q225" s="189">
        <v>0</v>
      </c>
      <c r="R225" s="189">
        <f>Q225*H225</f>
        <v>0</v>
      </c>
      <c r="S225" s="189">
        <v>0</v>
      </c>
      <c r="T225" s="19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191" t="s">
        <v>276</v>
      </c>
      <c r="AT225" s="191" t="s">
        <v>211</v>
      </c>
      <c r="AU225" s="191" t="s">
        <v>86</v>
      </c>
      <c r="AY225" s="19" t="s">
        <v>208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9" t="s">
        <v>84</v>
      </c>
      <c r="BK225" s="192">
        <f>ROUND(I225*H225,2)</f>
        <v>0</v>
      </c>
      <c r="BL225" s="19" t="s">
        <v>276</v>
      </c>
      <c r="BM225" s="191" t="s">
        <v>324</v>
      </c>
    </row>
    <row r="226" spans="1:63" s="12" customFormat="1" ht="22.8" customHeight="1">
      <c r="A226" s="12"/>
      <c r="B226" s="166"/>
      <c r="C226" s="12"/>
      <c r="D226" s="167" t="s">
        <v>75</v>
      </c>
      <c r="E226" s="177" t="s">
        <v>325</v>
      </c>
      <c r="F226" s="177" t="s">
        <v>326</v>
      </c>
      <c r="G226" s="12"/>
      <c r="H226" s="12"/>
      <c r="I226" s="169"/>
      <c r="J226" s="178">
        <f>BK226</f>
        <v>0</v>
      </c>
      <c r="K226" s="12"/>
      <c r="L226" s="166"/>
      <c r="M226" s="171"/>
      <c r="N226" s="172"/>
      <c r="O226" s="172"/>
      <c r="P226" s="173">
        <f>SUM(P227:P230)</f>
        <v>0</v>
      </c>
      <c r="Q226" s="172"/>
      <c r="R226" s="173">
        <f>SUM(R227:R230)</f>
        <v>0</v>
      </c>
      <c r="S226" s="172"/>
      <c r="T226" s="174">
        <f>SUM(T227:T230)</f>
        <v>0.096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167" t="s">
        <v>86</v>
      </c>
      <c r="AT226" s="175" t="s">
        <v>75</v>
      </c>
      <c r="AU226" s="175" t="s">
        <v>84</v>
      </c>
      <c r="AY226" s="167" t="s">
        <v>208</v>
      </c>
      <c r="BK226" s="176">
        <f>SUM(BK227:BK230)</f>
        <v>0</v>
      </c>
    </row>
    <row r="227" spans="1:65" s="2" customFormat="1" ht="24.15" customHeight="1">
      <c r="A227" s="38"/>
      <c r="B227" s="179"/>
      <c r="C227" s="180" t="s">
        <v>276</v>
      </c>
      <c r="D227" s="180" t="s">
        <v>211</v>
      </c>
      <c r="E227" s="181" t="s">
        <v>327</v>
      </c>
      <c r="F227" s="182" t="s">
        <v>328</v>
      </c>
      <c r="G227" s="183" t="s">
        <v>329</v>
      </c>
      <c r="H227" s="184">
        <v>4</v>
      </c>
      <c r="I227" s="185"/>
      <c r="J227" s="186">
        <f>ROUND(I227*H227,2)</f>
        <v>0</v>
      </c>
      <c r="K227" s="182" t="s">
        <v>215</v>
      </c>
      <c r="L227" s="39"/>
      <c r="M227" s="187" t="s">
        <v>1</v>
      </c>
      <c r="N227" s="188" t="s">
        <v>41</v>
      </c>
      <c r="O227" s="77"/>
      <c r="P227" s="189">
        <f>O227*H227</f>
        <v>0</v>
      </c>
      <c r="Q227" s="189">
        <v>0</v>
      </c>
      <c r="R227" s="189">
        <f>Q227*H227</f>
        <v>0</v>
      </c>
      <c r="S227" s="189">
        <v>0.024</v>
      </c>
      <c r="T227" s="190">
        <f>S227*H227</f>
        <v>0.096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91" t="s">
        <v>276</v>
      </c>
      <c r="AT227" s="191" t="s">
        <v>211</v>
      </c>
      <c r="AU227" s="191" t="s">
        <v>86</v>
      </c>
      <c r="AY227" s="19" t="s">
        <v>208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9" t="s">
        <v>84</v>
      </c>
      <c r="BK227" s="192">
        <f>ROUND(I227*H227,2)</f>
        <v>0</v>
      </c>
      <c r="BL227" s="19" t="s">
        <v>276</v>
      </c>
      <c r="BM227" s="191" t="s">
        <v>330</v>
      </c>
    </row>
    <row r="228" spans="1:51" s="15" customFormat="1" ht="12">
      <c r="A228" s="15"/>
      <c r="B228" s="210"/>
      <c r="C228" s="15"/>
      <c r="D228" s="194" t="s">
        <v>217</v>
      </c>
      <c r="E228" s="211" t="s">
        <v>1</v>
      </c>
      <c r="F228" s="212" t="s">
        <v>331</v>
      </c>
      <c r="G228" s="15"/>
      <c r="H228" s="211" t="s">
        <v>1</v>
      </c>
      <c r="I228" s="213"/>
      <c r="J228" s="15"/>
      <c r="K228" s="15"/>
      <c r="L228" s="210"/>
      <c r="M228" s="214"/>
      <c r="N228" s="215"/>
      <c r="O228" s="215"/>
      <c r="P228" s="215"/>
      <c r="Q228" s="215"/>
      <c r="R228" s="215"/>
      <c r="S228" s="215"/>
      <c r="T228" s="21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11" t="s">
        <v>217</v>
      </c>
      <c r="AU228" s="211" t="s">
        <v>86</v>
      </c>
      <c r="AV228" s="15" t="s">
        <v>84</v>
      </c>
      <c r="AW228" s="15" t="s">
        <v>32</v>
      </c>
      <c r="AX228" s="15" t="s">
        <v>76</v>
      </c>
      <c r="AY228" s="211" t="s">
        <v>208</v>
      </c>
    </row>
    <row r="229" spans="1:51" s="13" customFormat="1" ht="12">
      <c r="A229" s="13"/>
      <c r="B229" s="193"/>
      <c r="C229" s="13"/>
      <c r="D229" s="194" t="s">
        <v>217</v>
      </c>
      <c r="E229" s="195" t="s">
        <v>1</v>
      </c>
      <c r="F229" s="196" t="s">
        <v>216</v>
      </c>
      <c r="G229" s="13"/>
      <c r="H229" s="197">
        <v>4</v>
      </c>
      <c r="I229" s="198"/>
      <c r="J229" s="13"/>
      <c r="K229" s="13"/>
      <c r="L229" s="193"/>
      <c r="M229" s="199"/>
      <c r="N229" s="200"/>
      <c r="O229" s="200"/>
      <c r="P229" s="200"/>
      <c r="Q229" s="200"/>
      <c r="R229" s="200"/>
      <c r="S229" s="200"/>
      <c r="T229" s="20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5" t="s">
        <v>217</v>
      </c>
      <c r="AU229" s="195" t="s">
        <v>86</v>
      </c>
      <c r="AV229" s="13" t="s">
        <v>86</v>
      </c>
      <c r="AW229" s="13" t="s">
        <v>32</v>
      </c>
      <c r="AX229" s="13" t="s">
        <v>76</v>
      </c>
      <c r="AY229" s="195" t="s">
        <v>208</v>
      </c>
    </row>
    <row r="230" spans="1:51" s="14" customFormat="1" ht="12">
      <c r="A230" s="14"/>
      <c r="B230" s="202"/>
      <c r="C230" s="14"/>
      <c r="D230" s="194" t="s">
        <v>217</v>
      </c>
      <c r="E230" s="203" t="s">
        <v>1</v>
      </c>
      <c r="F230" s="204" t="s">
        <v>219</v>
      </c>
      <c r="G230" s="14"/>
      <c r="H230" s="205">
        <v>4</v>
      </c>
      <c r="I230" s="206"/>
      <c r="J230" s="14"/>
      <c r="K230" s="14"/>
      <c r="L230" s="202"/>
      <c r="M230" s="207"/>
      <c r="N230" s="208"/>
      <c r="O230" s="208"/>
      <c r="P230" s="208"/>
      <c r="Q230" s="208"/>
      <c r="R230" s="208"/>
      <c r="S230" s="208"/>
      <c r="T230" s="20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03" t="s">
        <v>217</v>
      </c>
      <c r="AU230" s="203" t="s">
        <v>86</v>
      </c>
      <c r="AV230" s="14" t="s">
        <v>216</v>
      </c>
      <c r="AW230" s="14" t="s">
        <v>32</v>
      </c>
      <c r="AX230" s="14" t="s">
        <v>84</v>
      </c>
      <c r="AY230" s="203" t="s">
        <v>208</v>
      </c>
    </row>
    <row r="231" spans="1:63" s="12" customFormat="1" ht="22.8" customHeight="1">
      <c r="A231" s="12"/>
      <c r="B231" s="166"/>
      <c r="C231" s="12"/>
      <c r="D231" s="167" t="s">
        <v>75</v>
      </c>
      <c r="E231" s="177" t="s">
        <v>332</v>
      </c>
      <c r="F231" s="177" t="s">
        <v>333</v>
      </c>
      <c r="G231" s="12"/>
      <c r="H231" s="12"/>
      <c r="I231" s="169"/>
      <c r="J231" s="178">
        <f>BK231</f>
        <v>0</v>
      </c>
      <c r="K231" s="12"/>
      <c r="L231" s="166"/>
      <c r="M231" s="171"/>
      <c r="N231" s="172"/>
      <c r="O231" s="172"/>
      <c r="P231" s="173">
        <f>SUM(P232:P235)</f>
        <v>0</v>
      </c>
      <c r="Q231" s="172"/>
      <c r="R231" s="173">
        <f>SUM(R232:R235)</f>
        <v>0</v>
      </c>
      <c r="S231" s="172"/>
      <c r="T231" s="174">
        <f>SUM(T232:T235)</f>
        <v>39.07093724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67" t="s">
        <v>86</v>
      </c>
      <c r="AT231" s="175" t="s">
        <v>75</v>
      </c>
      <c r="AU231" s="175" t="s">
        <v>84</v>
      </c>
      <c r="AY231" s="167" t="s">
        <v>208</v>
      </c>
      <c r="BK231" s="176">
        <f>SUM(BK232:BK235)</f>
        <v>0</v>
      </c>
    </row>
    <row r="232" spans="1:65" s="2" customFormat="1" ht="24.15" customHeight="1">
      <c r="A232" s="38"/>
      <c r="B232" s="179"/>
      <c r="C232" s="180" t="s">
        <v>334</v>
      </c>
      <c r="D232" s="180" t="s">
        <v>211</v>
      </c>
      <c r="E232" s="181" t="s">
        <v>335</v>
      </c>
      <c r="F232" s="182" t="s">
        <v>336</v>
      </c>
      <c r="G232" s="183" t="s">
        <v>214</v>
      </c>
      <c r="H232" s="184">
        <v>469.772</v>
      </c>
      <c r="I232" s="185"/>
      <c r="J232" s="186">
        <f>ROUND(I232*H232,2)</f>
        <v>0</v>
      </c>
      <c r="K232" s="182" t="s">
        <v>215</v>
      </c>
      <c r="L232" s="39"/>
      <c r="M232" s="187" t="s">
        <v>1</v>
      </c>
      <c r="N232" s="188" t="s">
        <v>41</v>
      </c>
      <c r="O232" s="77"/>
      <c r="P232" s="189">
        <f>O232*H232</f>
        <v>0</v>
      </c>
      <c r="Q232" s="189">
        <v>0</v>
      </c>
      <c r="R232" s="189">
        <f>Q232*H232</f>
        <v>0</v>
      </c>
      <c r="S232" s="189">
        <v>0.08317</v>
      </c>
      <c r="T232" s="190">
        <f>S232*H232</f>
        <v>39.07093724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191" t="s">
        <v>276</v>
      </c>
      <c r="AT232" s="191" t="s">
        <v>211</v>
      </c>
      <c r="AU232" s="191" t="s">
        <v>86</v>
      </c>
      <c r="AY232" s="19" t="s">
        <v>208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9" t="s">
        <v>84</v>
      </c>
      <c r="BK232" s="192">
        <f>ROUND(I232*H232,2)</f>
        <v>0</v>
      </c>
      <c r="BL232" s="19" t="s">
        <v>276</v>
      </c>
      <c r="BM232" s="191" t="s">
        <v>337</v>
      </c>
    </row>
    <row r="233" spans="1:51" s="13" customFormat="1" ht="12">
      <c r="A233" s="13"/>
      <c r="B233" s="193"/>
      <c r="C233" s="13"/>
      <c r="D233" s="194" t="s">
        <v>217</v>
      </c>
      <c r="E233" s="195" t="s">
        <v>1</v>
      </c>
      <c r="F233" s="196" t="s">
        <v>338</v>
      </c>
      <c r="G233" s="13"/>
      <c r="H233" s="197">
        <v>477.412</v>
      </c>
      <c r="I233" s="198"/>
      <c r="J233" s="13"/>
      <c r="K233" s="13"/>
      <c r="L233" s="193"/>
      <c r="M233" s="199"/>
      <c r="N233" s="200"/>
      <c r="O233" s="200"/>
      <c r="P233" s="200"/>
      <c r="Q233" s="200"/>
      <c r="R233" s="200"/>
      <c r="S233" s="200"/>
      <c r="T233" s="20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5" t="s">
        <v>217</v>
      </c>
      <c r="AU233" s="195" t="s">
        <v>86</v>
      </c>
      <c r="AV233" s="13" t="s">
        <v>86</v>
      </c>
      <c r="AW233" s="13" t="s">
        <v>32</v>
      </c>
      <c r="AX233" s="13" t="s">
        <v>76</v>
      </c>
      <c r="AY233" s="195" t="s">
        <v>208</v>
      </c>
    </row>
    <row r="234" spans="1:51" s="13" customFormat="1" ht="12">
      <c r="A234" s="13"/>
      <c r="B234" s="193"/>
      <c r="C234" s="13"/>
      <c r="D234" s="194" t="s">
        <v>217</v>
      </c>
      <c r="E234" s="195" t="s">
        <v>1</v>
      </c>
      <c r="F234" s="196" t="s">
        <v>339</v>
      </c>
      <c r="G234" s="13"/>
      <c r="H234" s="197">
        <v>-7.64</v>
      </c>
      <c r="I234" s="198"/>
      <c r="J234" s="13"/>
      <c r="K234" s="13"/>
      <c r="L234" s="193"/>
      <c r="M234" s="199"/>
      <c r="N234" s="200"/>
      <c r="O234" s="200"/>
      <c r="P234" s="200"/>
      <c r="Q234" s="200"/>
      <c r="R234" s="200"/>
      <c r="S234" s="200"/>
      <c r="T234" s="20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5" t="s">
        <v>217</v>
      </c>
      <c r="AU234" s="195" t="s">
        <v>86</v>
      </c>
      <c r="AV234" s="13" t="s">
        <v>86</v>
      </c>
      <c r="AW234" s="13" t="s">
        <v>32</v>
      </c>
      <c r="AX234" s="13" t="s">
        <v>76</v>
      </c>
      <c r="AY234" s="195" t="s">
        <v>208</v>
      </c>
    </row>
    <row r="235" spans="1:51" s="14" customFormat="1" ht="12">
      <c r="A235" s="14"/>
      <c r="B235" s="202"/>
      <c r="C235" s="14"/>
      <c r="D235" s="194" t="s">
        <v>217</v>
      </c>
      <c r="E235" s="203" t="s">
        <v>1</v>
      </c>
      <c r="F235" s="204" t="s">
        <v>219</v>
      </c>
      <c r="G235" s="14"/>
      <c r="H235" s="205">
        <v>469.772</v>
      </c>
      <c r="I235" s="206"/>
      <c r="J235" s="14"/>
      <c r="K235" s="14"/>
      <c r="L235" s="202"/>
      <c r="M235" s="207"/>
      <c r="N235" s="208"/>
      <c r="O235" s="208"/>
      <c r="P235" s="208"/>
      <c r="Q235" s="208"/>
      <c r="R235" s="208"/>
      <c r="S235" s="208"/>
      <c r="T235" s="20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03" t="s">
        <v>217</v>
      </c>
      <c r="AU235" s="203" t="s">
        <v>86</v>
      </c>
      <c r="AV235" s="14" t="s">
        <v>216</v>
      </c>
      <c r="AW235" s="14" t="s">
        <v>32</v>
      </c>
      <c r="AX235" s="14" t="s">
        <v>84</v>
      </c>
      <c r="AY235" s="203" t="s">
        <v>208</v>
      </c>
    </row>
    <row r="236" spans="1:63" s="12" customFormat="1" ht="22.8" customHeight="1">
      <c r="A236" s="12"/>
      <c r="B236" s="166"/>
      <c r="C236" s="12"/>
      <c r="D236" s="167" t="s">
        <v>75</v>
      </c>
      <c r="E236" s="177" t="s">
        <v>340</v>
      </c>
      <c r="F236" s="177" t="s">
        <v>341</v>
      </c>
      <c r="G236" s="12"/>
      <c r="H236" s="12"/>
      <c r="I236" s="169"/>
      <c r="J236" s="178">
        <f>BK236</f>
        <v>0</v>
      </c>
      <c r="K236" s="12"/>
      <c r="L236" s="166"/>
      <c r="M236" s="171"/>
      <c r="N236" s="172"/>
      <c r="O236" s="172"/>
      <c r="P236" s="173">
        <f>SUM(P237:P240)</f>
        <v>0</v>
      </c>
      <c r="Q236" s="172"/>
      <c r="R236" s="173">
        <f>SUM(R237:R240)</f>
        <v>0</v>
      </c>
      <c r="S236" s="172"/>
      <c r="T236" s="174">
        <f>SUM(T237:T240)</f>
        <v>0.02292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67" t="s">
        <v>86</v>
      </c>
      <c r="AT236" s="175" t="s">
        <v>75</v>
      </c>
      <c r="AU236" s="175" t="s">
        <v>84</v>
      </c>
      <c r="AY236" s="167" t="s">
        <v>208</v>
      </c>
      <c r="BK236" s="176">
        <f>SUM(BK237:BK240)</f>
        <v>0</v>
      </c>
    </row>
    <row r="237" spans="1:65" s="2" customFormat="1" ht="24.15" customHeight="1">
      <c r="A237" s="38"/>
      <c r="B237" s="179"/>
      <c r="C237" s="180" t="s">
        <v>281</v>
      </c>
      <c r="D237" s="180" t="s">
        <v>211</v>
      </c>
      <c r="E237" s="181" t="s">
        <v>342</v>
      </c>
      <c r="F237" s="182" t="s">
        <v>343</v>
      </c>
      <c r="G237" s="183" t="s">
        <v>214</v>
      </c>
      <c r="H237" s="184">
        <v>7.64</v>
      </c>
      <c r="I237" s="185"/>
      <c r="J237" s="186">
        <f>ROUND(I237*H237,2)</f>
        <v>0</v>
      </c>
      <c r="K237" s="182" t="s">
        <v>215</v>
      </c>
      <c r="L237" s="39"/>
      <c r="M237" s="187" t="s">
        <v>1</v>
      </c>
      <c r="N237" s="188" t="s">
        <v>41</v>
      </c>
      <c r="O237" s="77"/>
      <c r="P237" s="189">
        <f>O237*H237</f>
        <v>0</v>
      </c>
      <c r="Q237" s="189">
        <v>0</v>
      </c>
      <c r="R237" s="189">
        <f>Q237*H237</f>
        <v>0</v>
      </c>
      <c r="S237" s="189">
        <v>0.003</v>
      </c>
      <c r="T237" s="190">
        <f>S237*H237</f>
        <v>0.02292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91" t="s">
        <v>276</v>
      </c>
      <c r="AT237" s="191" t="s">
        <v>211</v>
      </c>
      <c r="AU237" s="191" t="s">
        <v>86</v>
      </c>
      <c r="AY237" s="19" t="s">
        <v>208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84</v>
      </c>
      <c r="BK237" s="192">
        <f>ROUND(I237*H237,2)</f>
        <v>0</v>
      </c>
      <c r="BL237" s="19" t="s">
        <v>276</v>
      </c>
      <c r="BM237" s="191" t="s">
        <v>344</v>
      </c>
    </row>
    <row r="238" spans="1:51" s="15" customFormat="1" ht="12">
      <c r="A238" s="15"/>
      <c r="B238" s="210"/>
      <c r="C238" s="15"/>
      <c r="D238" s="194" t="s">
        <v>217</v>
      </c>
      <c r="E238" s="211" t="s">
        <v>1</v>
      </c>
      <c r="F238" s="212" t="s">
        <v>345</v>
      </c>
      <c r="G238" s="15"/>
      <c r="H238" s="211" t="s">
        <v>1</v>
      </c>
      <c r="I238" s="213"/>
      <c r="J238" s="15"/>
      <c r="K238" s="15"/>
      <c r="L238" s="210"/>
      <c r="M238" s="214"/>
      <c r="N238" s="215"/>
      <c r="O238" s="215"/>
      <c r="P238" s="215"/>
      <c r="Q238" s="215"/>
      <c r="R238" s="215"/>
      <c r="S238" s="215"/>
      <c r="T238" s="21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11" t="s">
        <v>217</v>
      </c>
      <c r="AU238" s="211" t="s">
        <v>86</v>
      </c>
      <c r="AV238" s="15" t="s">
        <v>84</v>
      </c>
      <c r="AW238" s="15" t="s">
        <v>32</v>
      </c>
      <c r="AX238" s="15" t="s">
        <v>76</v>
      </c>
      <c r="AY238" s="211" t="s">
        <v>208</v>
      </c>
    </row>
    <row r="239" spans="1:51" s="13" customFormat="1" ht="12">
      <c r="A239" s="13"/>
      <c r="B239" s="193"/>
      <c r="C239" s="13"/>
      <c r="D239" s="194" t="s">
        <v>217</v>
      </c>
      <c r="E239" s="195" t="s">
        <v>1</v>
      </c>
      <c r="F239" s="196" t="s">
        <v>346</v>
      </c>
      <c r="G239" s="13"/>
      <c r="H239" s="197">
        <v>7.64</v>
      </c>
      <c r="I239" s="198"/>
      <c r="J239" s="13"/>
      <c r="K239" s="13"/>
      <c r="L239" s="193"/>
      <c r="M239" s="199"/>
      <c r="N239" s="200"/>
      <c r="O239" s="200"/>
      <c r="P239" s="200"/>
      <c r="Q239" s="200"/>
      <c r="R239" s="200"/>
      <c r="S239" s="200"/>
      <c r="T239" s="20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5" t="s">
        <v>217</v>
      </c>
      <c r="AU239" s="195" t="s">
        <v>86</v>
      </c>
      <c r="AV239" s="13" t="s">
        <v>86</v>
      </c>
      <c r="AW239" s="13" t="s">
        <v>32</v>
      </c>
      <c r="AX239" s="13" t="s">
        <v>76</v>
      </c>
      <c r="AY239" s="195" t="s">
        <v>208</v>
      </c>
    </row>
    <row r="240" spans="1:51" s="14" customFormat="1" ht="12">
      <c r="A240" s="14"/>
      <c r="B240" s="202"/>
      <c r="C240" s="14"/>
      <c r="D240" s="194" t="s">
        <v>217</v>
      </c>
      <c r="E240" s="203" t="s">
        <v>1</v>
      </c>
      <c r="F240" s="204" t="s">
        <v>219</v>
      </c>
      <c r="G240" s="14"/>
      <c r="H240" s="205">
        <v>7.64</v>
      </c>
      <c r="I240" s="206"/>
      <c r="J240" s="14"/>
      <c r="K240" s="14"/>
      <c r="L240" s="202"/>
      <c r="M240" s="207"/>
      <c r="N240" s="208"/>
      <c r="O240" s="208"/>
      <c r="P240" s="208"/>
      <c r="Q240" s="208"/>
      <c r="R240" s="208"/>
      <c r="S240" s="208"/>
      <c r="T240" s="20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03" t="s">
        <v>217</v>
      </c>
      <c r="AU240" s="203" t="s">
        <v>86</v>
      </c>
      <c r="AV240" s="14" t="s">
        <v>216</v>
      </c>
      <c r="AW240" s="14" t="s">
        <v>32</v>
      </c>
      <c r="AX240" s="14" t="s">
        <v>84</v>
      </c>
      <c r="AY240" s="203" t="s">
        <v>208</v>
      </c>
    </row>
    <row r="241" spans="1:63" s="12" customFormat="1" ht="22.8" customHeight="1">
      <c r="A241" s="12"/>
      <c r="B241" s="166"/>
      <c r="C241" s="12"/>
      <c r="D241" s="167" t="s">
        <v>75</v>
      </c>
      <c r="E241" s="177" t="s">
        <v>347</v>
      </c>
      <c r="F241" s="177" t="s">
        <v>348</v>
      </c>
      <c r="G241" s="12"/>
      <c r="H241" s="12"/>
      <c r="I241" s="169"/>
      <c r="J241" s="178">
        <f>BK241</f>
        <v>0</v>
      </c>
      <c r="K241" s="12"/>
      <c r="L241" s="166"/>
      <c r="M241" s="171"/>
      <c r="N241" s="172"/>
      <c r="O241" s="172"/>
      <c r="P241" s="173">
        <f>SUM(P242:P262)</f>
        <v>0</v>
      </c>
      <c r="Q241" s="172"/>
      <c r="R241" s="173">
        <f>SUM(R242:R262)</f>
        <v>0</v>
      </c>
      <c r="S241" s="172"/>
      <c r="T241" s="174">
        <f>SUM(T242:T262)</f>
        <v>14.044665599999998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167" t="s">
        <v>86</v>
      </c>
      <c r="AT241" s="175" t="s">
        <v>75</v>
      </c>
      <c r="AU241" s="175" t="s">
        <v>84</v>
      </c>
      <c r="AY241" s="167" t="s">
        <v>208</v>
      </c>
      <c r="BK241" s="176">
        <f>SUM(BK242:BK262)</f>
        <v>0</v>
      </c>
    </row>
    <row r="242" spans="1:65" s="2" customFormat="1" ht="24.15" customHeight="1">
      <c r="A242" s="38"/>
      <c r="B242" s="179"/>
      <c r="C242" s="180" t="s">
        <v>349</v>
      </c>
      <c r="D242" s="180" t="s">
        <v>211</v>
      </c>
      <c r="E242" s="181" t="s">
        <v>350</v>
      </c>
      <c r="F242" s="182" t="s">
        <v>351</v>
      </c>
      <c r="G242" s="183" t="s">
        <v>214</v>
      </c>
      <c r="H242" s="184">
        <v>516.348</v>
      </c>
      <c r="I242" s="185"/>
      <c r="J242" s="186">
        <f>ROUND(I242*H242,2)</f>
        <v>0</v>
      </c>
      <c r="K242" s="182" t="s">
        <v>215</v>
      </c>
      <c r="L242" s="39"/>
      <c r="M242" s="187" t="s">
        <v>1</v>
      </c>
      <c r="N242" s="188" t="s">
        <v>41</v>
      </c>
      <c r="O242" s="77"/>
      <c r="P242" s="189">
        <f>O242*H242</f>
        <v>0</v>
      </c>
      <c r="Q242" s="189">
        <v>0</v>
      </c>
      <c r="R242" s="189">
        <f>Q242*H242</f>
        <v>0</v>
      </c>
      <c r="S242" s="189">
        <v>0.0272</v>
      </c>
      <c r="T242" s="190">
        <f>S242*H242</f>
        <v>14.044665599999998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191" t="s">
        <v>276</v>
      </c>
      <c r="AT242" s="191" t="s">
        <v>211</v>
      </c>
      <c r="AU242" s="191" t="s">
        <v>86</v>
      </c>
      <c r="AY242" s="19" t="s">
        <v>208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9" t="s">
        <v>84</v>
      </c>
      <c r="BK242" s="192">
        <f>ROUND(I242*H242,2)</f>
        <v>0</v>
      </c>
      <c r="BL242" s="19" t="s">
        <v>276</v>
      </c>
      <c r="BM242" s="191" t="s">
        <v>352</v>
      </c>
    </row>
    <row r="243" spans="1:51" s="15" customFormat="1" ht="12">
      <c r="A243" s="15"/>
      <c r="B243" s="210"/>
      <c r="C243" s="15"/>
      <c r="D243" s="194" t="s">
        <v>217</v>
      </c>
      <c r="E243" s="211" t="s">
        <v>1</v>
      </c>
      <c r="F243" s="212" t="s">
        <v>282</v>
      </c>
      <c r="G243" s="15"/>
      <c r="H243" s="211" t="s">
        <v>1</v>
      </c>
      <c r="I243" s="213"/>
      <c r="J243" s="15"/>
      <c r="K243" s="15"/>
      <c r="L243" s="210"/>
      <c r="M243" s="214"/>
      <c r="N243" s="215"/>
      <c r="O243" s="215"/>
      <c r="P243" s="215"/>
      <c r="Q243" s="215"/>
      <c r="R243" s="215"/>
      <c r="S243" s="215"/>
      <c r="T243" s="21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11" t="s">
        <v>217</v>
      </c>
      <c r="AU243" s="211" t="s">
        <v>86</v>
      </c>
      <c r="AV243" s="15" t="s">
        <v>84</v>
      </c>
      <c r="AW243" s="15" t="s">
        <v>32</v>
      </c>
      <c r="AX243" s="15" t="s">
        <v>76</v>
      </c>
      <c r="AY243" s="211" t="s">
        <v>208</v>
      </c>
    </row>
    <row r="244" spans="1:51" s="13" customFormat="1" ht="12">
      <c r="A244" s="13"/>
      <c r="B244" s="193"/>
      <c r="C244" s="13"/>
      <c r="D244" s="194" t="s">
        <v>217</v>
      </c>
      <c r="E244" s="195" t="s">
        <v>1</v>
      </c>
      <c r="F244" s="196" t="s">
        <v>283</v>
      </c>
      <c r="G244" s="13"/>
      <c r="H244" s="197">
        <v>20.097</v>
      </c>
      <c r="I244" s="198"/>
      <c r="J244" s="13"/>
      <c r="K244" s="13"/>
      <c r="L244" s="193"/>
      <c r="M244" s="199"/>
      <c r="N244" s="200"/>
      <c r="O244" s="200"/>
      <c r="P244" s="200"/>
      <c r="Q244" s="200"/>
      <c r="R244" s="200"/>
      <c r="S244" s="200"/>
      <c r="T244" s="20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5" t="s">
        <v>217</v>
      </c>
      <c r="AU244" s="195" t="s">
        <v>86</v>
      </c>
      <c r="AV244" s="13" t="s">
        <v>86</v>
      </c>
      <c r="AW244" s="13" t="s">
        <v>32</v>
      </c>
      <c r="AX244" s="13" t="s">
        <v>76</v>
      </c>
      <c r="AY244" s="195" t="s">
        <v>208</v>
      </c>
    </row>
    <row r="245" spans="1:51" s="13" customFormat="1" ht="12">
      <c r="A245" s="13"/>
      <c r="B245" s="193"/>
      <c r="C245" s="13"/>
      <c r="D245" s="194" t="s">
        <v>217</v>
      </c>
      <c r="E245" s="195" t="s">
        <v>1</v>
      </c>
      <c r="F245" s="196" t="s">
        <v>284</v>
      </c>
      <c r="G245" s="13"/>
      <c r="H245" s="197">
        <v>74.34</v>
      </c>
      <c r="I245" s="198"/>
      <c r="J245" s="13"/>
      <c r="K245" s="13"/>
      <c r="L245" s="193"/>
      <c r="M245" s="199"/>
      <c r="N245" s="200"/>
      <c r="O245" s="200"/>
      <c r="P245" s="200"/>
      <c r="Q245" s="200"/>
      <c r="R245" s="200"/>
      <c r="S245" s="200"/>
      <c r="T245" s="20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5" t="s">
        <v>217</v>
      </c>
      <c r="AU245" s="195" t="s">
        <v>86</v>
      </c>
      <c r="AV245" s="13" t="s">
        <v>86</v>
      </c>
      <c r="AW245" s="13" t="s">
        <v>32</v>
      </c>
      <c r="AX245" s="13" t="s">
        <v>76</v>
      </c>
      <c r="AY245" s="195" t="s">
        <v>208</v>
      </c>
    </row>
    <row r="246" spans="1:51" s="13" customFormat="1" ht="12">
      <c r="A246" s="13"/>
      <c r="B246" s="193"/>
      <c r="C246" s="13"/>
      <c r="D246" s="194" t="s">
        <v>217</v>
      </c>
      <c r="E246" s="195" t="s">
        <v>1</v>
      </c>
      <c r="F246" s="196" t="s">
        <v>284</v>
      </c>
      <c r="G246" s="13"/>
      <c r="H246" s="197">
        <v>74.34</v>
      </c>
      <c r="I246" s="198"/>
      <c r="J246" s="13"/>
      <c r="K246" s="13"/>
      <c r="L246" s="193"/>
      <c r="M246" s="199"/>
      <c r="N246" s="200"/>
      <c r="O246" s="200"/>
      <c r="P246" s="200"/>
      <c r="Q246" s="200"/>
      <c r="R246" s="200"/>
      <c r="S246" s="200"/>
      <c r="T246" s="20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5" t="s">
        <v>217</v>
      </c>
      <c r="AU246" s="195" t="s">
        <v>86</v>
      </c>
      <c r="AV246" s="13" t="s">
        <v>86</v>
      </c>
      <c r="AW246" s="13" t="s">
        <v>32</v>
      </c>
      <c r="AX246" s="13" t="s">
        <v>76</v>
      </c>
      <c r="AY246" s="195" t="s">
        <v>208</v>
      </c>
    </row>
    <row r="247" spans="1:51" s="13" customFormat="1" ht="12">
      <c r="A247" s="13"/>
      <c r="B247" s="193"/>
      <c r="C247" s="13"/>
      <c r="D247" s="194" t="s">
        <v>217</v>
      </c>
      <c r="E247" s="195" t="s">
        <v>1</v>
      </c>
      <c r="F247" s="196" t="s">
        <v>285</v>
      </c>
      <c r="G247" s="13"/>
      <c r="H247" s="197">
        <v>23.94</v>
      </c>
      <c r="I247" s="198"/>
      <c r="J247" s="13"/>
      <c r="K247" s="13"/>
      <c r="L247" s="193"/>
      <c r="M247" s="199"/>
      <c r="N247" s="200"/>
      <c r="O247" s="200"/>
      <c r="P247" s="200"/>
      <c r="Q247" s="200"/>
      <c r="R247" s="200"/>
      <c r="S247" s="200"/>
      <c r="T247" s="20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95" t="s">
        <v>217</v>
      </c>
      <c r="AU247" s="195" t="s">
        <v>86</v>
      </c>
      <c r="AV247" s="13" t="s">
        <v>86</v>
      </c>
      <c r="AW247" s="13" t="s">
        <v>32</v>
      </c>
      <c r="AX247" s="13" t="s">
        <v>76</v>
      </c>
      <c r="AY247" s="195" t="s">
        <v>208</v>
      </c>
    </row>
    <row r="248" spans="1:51" s="13" customFormat="1" ht="12">
      <c r="A248" s="13"/>
      <c r="B248" s="193"/>
      <c r="C248" s="13"/>
      <c r="D248" s="194" t="s">
        <v>217</v>
      </c>
      <c r="E248" s="195" t="s">
        <v>1</v>
      </c>
      <c r="F248" s="196" t="s">
        <v>286</v>
      </c>
      <c r="G248" s="13"/>
      <c r="H248" s="197">
        <v>14.28</v>
      </c>
      <c r="I248" s="198"/>
      <c r="J248" s="13"/>
      <c r="K248" s="13"/>
      <c r="L248" s="193"/>
      <c r="M248" s="199"/>
      <c r="N248" s="200"/>
      <c r="O248" s="200"/>
      <c r="P248" s="200"/>
      <c r="Q248" s="200"/>
      <c r="R248" s="200"/>
      <c r="S248" s="200"/>
      <c r="T248" s="20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5" t="s">
        <v>217</v>
      </c>
      <c r="AU248" s="195" t="s">
        <v>86</v>
      </c>
      <c r="AV248" s="13" t="s">
        <v>86</v>
      </c>
      <c r="AW248" s="13" t="s">
        <v>32</v>
      </c>
      <c r="AX248" s="13" t="s">
        <v>76</v>
      </c>
      <c r="AY248" s="195" t="s">
        <v>208</v>
      </c>
    </row>
    <row r="249" spans="1:51" s="13" customFormat="1" ht="12">
      <c r="A249" s="13"/>
      <c r="B249" s="193"/>
      <c r="C249" s="13"/>
      <c r="D249" s="194" t="s">
        <v>217</v>
      </c>
      <c r="E249" s="195" t="s">
        <v>1</v>
      </c>
      <c r="F249" s="196" t="s">
        <v>287</v>
      </c>
      <c r="G249" s="13"/>
      <c r="H249" s="197">
        <v>13.44</v>
      </c>
      <c r="I249" s="198"/>
      <c r="J249" s="13"/>
      <c r="K249" s="13"/>
      <c r="L249" s="193"/>
      <c r="M249" s="199"/>
      <c r="N249" s="200"/>
      <c r="O249" s="200"/>
      <c r="P249" s="200"/>
      <c r="Q249" s="200"/>
      <c r="R249" s="200"/>
      <c r="S249" s="200"/>
      <c r="T249" s="20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5" t="s">
        <v>217</v>
      </c>
      <c r="AU249" s="195" t="s">
        <v>86</v>
      </c>
      <c r="AV249" s="13" t="s">
        <v>86</v>
      </c>
      <c r="AW249" s="13" t="s">
        <v>32</v>
      </c>
      <c r="AX249" s="13" t="s">
        <v>76</v>
      </c>
      <c r="AY249" s="195" t="s">
        <v>208</v>
      </c>
    </row>
    <row r="250" spans="1:51" s="13" customFormat="1" ht="12">
      <c r="A250" s="13"/>
      <c r="B250" s="193"/>
      <c r="C250" s="13"/>
      <c r="D250" s="194" t="s">
        <v>217</v>
      </c>
      <c r="E250" s="195" t="s">
        <v>1</v>
      </c>
      <c r="F250" s="196" t="s">
        <v>285</v>
      </c>
      <c r="G250" s="13"/>
      <c r="H250" s="197">
        <v>23.94</v>
      </c>
      <c r="I250" s="198"/>
      <c r="J250" s="13"/>
      <c r="K250" s="13"/>
      <c r="L250" s="193"/>
      <c r="M250" s="199"/>
      <c r="N250" s="200"/>
      <c r="O250" s="200"/>
      <c r="P250" s="200"/>
      <c r="Q250" s="200"/>
      <c r="R250" s="200"/>
      <c r="S250" s="200"/>
      <c r="T250" s="20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5" t="s">
        <v>217</v>
      </c>
      <c r="AU250" s="195" t="s">
        <v>86</v>
      </c>
      <c r="AV250" s="13" t="s">
        <v>86</v>
      </c>
      <c r="AW250" s="13" t="s">
        <v>32</v>
      </c>
      <c r="AX250" s="13" t="s">
        <v>76</v>
      </c>
      <c r="AY250" s="195" t="s">
        <v>208</v>
      </c>
    </row>
    <row r="251" spans="1:51" s="13" customFormat="1" ht="12">
      <c r="A251" s="13"/>
      <c r="B251" s="193"/>
      <c r="C251" s="13"/>
      <c r="D251" s="194" t="s">
        <v>217</v>
      </c>
      <c r="E251" s="195" t="s">
        <v>1</v>
      </c>
      <c r="F251" s="196" t="s">
        <v>288</v>
      </c>
      <c r="G251" s="13"/>
      <c r="H251" s="197">
        <v>12.18</v>
      </c>
      <c r="I251" s="198"/>
      <c r="J251" s="13"/>
      <c r="K251" s="13"/>
      <c r="L251" s="193"/>
      <c r="M251" s="199"/>
      <c r="N251" s="200"/>
      <c r="O251" s="200"/>
      <c r="P251" s="200"/>
      <c r="Q251" s="200"/>
      <c r="R251" s="200"/>
      <c r="S251" s="200"/>
      <c r="T251" s="20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5" t="s">
        <v>217</v>
      </c>
      <c r="AU251" s="195" t="s">
        <v>86</v>
      </c>
      <c r="AV251" s="13" t="s">
        <v>86</v>
      </c>
      <c r="AW251" s="13" t="s">
        <v>32</v>
      </c>
      <c r="AX251" s="13" t="s">
        <v>76</v>
      </c>
      <c r="AY251" s="195" t="s">
        <v>208</v>
      </c>
    </row>
    <row r="252" spans="1:51" s="13" customFormat="1" ht="12">
      <c r="A252" s="13"/>
      <c r="B252" s="193"/>
      <c r="C252" s="13"/>
      <c r="D252" s="194" t="s">
        <v>217</v>
      </c>
      <c r="E252" s="195" t="s">
        <v>1</v>
      </c>
      <c r="F252" s="196" t="s">
        <v>289</v>
      </c>
      <c r="G252" s="13"/>
      <c r="H252" s="197">
        <v>12.6</v>
      </c>
      <c r="I252" s="198"/>
      <c r="J252" s="13"/>
      <c r="K252" s="13"/>
      <c r="L252" s="193"/>
      <c r="M252" s="199"/>
      <c r="N252" s="200"/>
      <c r="O252" s="200"/>
      <c r="P252" s="200"/>
      <c r="Q252" s="200"/>
      <c r="R252" s="200"/>
      <c r="S252" s="200"/>
      <c r="T252" s="20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5" t="s">
        <v>217</v>
      </c>
      <c r="AU252" s="195" t="s">
        <v>86</v>
      </c>
      <c r="AV252" s="13" t="s">
        <v>86</v>
      </c>
      <c r="AW252" s="13" t="s">
        <v>32</v>
      </c>
      <c r="AX252" s="13" t="s">
        <v>76</v>
      </c>
      <c r="AY252" s="195" t="s">
        <v>208</v>
      </c>
    </row>
    <row r="253" spans="1:51" s="13" customFormat="1" ht="12">
      <c r="A253" s="13"/>
      <c r="B253" s="193"/>
      <c r="C253" s="13"/>
      <c r="D253" s="194" t="s">
        <v>217</v>
      </c>
      <c r="E253" s="195" t="s">
        <v>1</v>
      </c>
      <c r="F253" s="196" t="s">
        <v>290</v>
      </c>
      <c r="G253" s="13"/>
      <c r="H253" s="197">
        <v>12.075</v>
      </c>
      <c r="I253" s="198"/>
      <c r="J253" s="13"/>
      <c r="K253" s="13"/>
      <c r="L253" s="193"/>
      <c r="M253" s="199"/>
      <c r="N253" s="200"/>
      <c r="O253" s="200"/>
      <c r="P253" s="200"/>
      <c r="Q253" s="200"/>
      <c r="R253" s="200"/>
      <c r="S253" s="200"/>
      <c r="T253" s="20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5" t="s">
        <v>217</v>
      </c>
      <c r="AU253" s="195" t="s">
        <v>86</v>
      </c>
      <c r="AV253" s="13" t="s">
        <v>86</v>
      </c>
      <c r="AW253" s="13" t="s">
        <v>32</v>
      </c>
      <c r="AX253" s="13" t="s">
        <v>76</v>
      </c>
      <c r="AY253" s="195" t="s">
        <v>208</v>
      </c>
    </row>
    <row r="254" spans="1:51" s="13" customFormat="1" ht="12">
      <c r="A254" s="13"/>
      <c r="B254" s="193"/>
      <c r="C254" s="13"/>
      <c r="D254" s="194" t="s">
        <v>217</v>
      </c>
      <c r="E254" s="195" t="s">
        <v>1</v>
      </c>
      <c r="F254" s="196" t="s">
        <v>291</v>
      </c>
      <c r="G254" s="13"/>
      <c r="H254" s="197">
        <v>49.686</v>
      </c>
      <c r="I254" s="198"/>
      <c r="J254" s="13"/>
      <c r="K254" s="13"/>
      <c r="L254" s="193"/>
      <c r="M254" s="199"/>
      <c r="N254" s="200"/>
      <c r="O254" s="200"/>
      <c r="P254" s="200"/>
      <c r="Q254" s="200"/>
      <c r="R254" s="200"/>
      <c r="S254" s="200"/>
      <c r="T254" s="20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5" t="s">
        <v>217</v>
      </c>
      <c r="AU254" s="195" t="s">
        <v>86</v>
      </c>
      <c r="AV254" s="13" t="s">
        <v>86</v>
      </c>
      <c r="AW254" s="13" t="s">
        <v>32</v>
      </c>
      <c r="AX254" s="13" t="s">
        <v>76</v>
      </c>
      <c r="AY254" s="195" t="s">
        <v>208</v>
      </c>
    </row>
    <row r="255" spans="1:51" s="13" customFormat="1" ht="12">
      <c r="A255" s="13"/>
      <c r="B255" s="193"/>
      <c r="C255" s="13"/>
      <c r="D255" s="194" t="s">
        <v>217</v>
      </c>
      <c r="E255" s="195" t="s">
        <v>1</v>
      </c>
      <c r="F255" s="196" t="s">
        <v>285</v>
      </c>
      <c r="G255" s="13"/>
      <c r="H255" s="197">
        <v>23.94</v>
      </c>
      <c r="I255" s="198"/>
      <c r="J255" s="13"/>
      <c r="K255" s="13"/>
      <c r="L255" s="193"/>
      <c r="M255" s="199"/>
      <c r="N255" s="200"/>
      <c r="O255" s="200"/>
      <c r="P255" s="200"/>
      <c r="Q255" s="200"/>
      <c r="R255" s="200"/>
      <c r="S255" s="200"/>
      <c r="T255" s="20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5" t="s">
        <v>217</v>
      </c>
      <c r="AU255" s="195" t="s">
        <v>86</v>
      </c>
      <c r="AV255" s="13" t="s">
        <v>86</v>
      </c>
      <c r="AW255" s="13" t="s">
        <v>32</v>
      </c>
      <c r="AX255" s="13" t="s">
        <v>76</v>
      </c>
      <c r="AY255" s="195" t="s">
        <v>208</v>
      </c>
    </row>
    <row r="256" spans="1:51" s="13" customFormat="1" ht="12">
      <c r="A256" s="13"/>
      <c r="B256" s="193"/>
      <c r="C256" s="13"/>
      <c r="D256" s="194" t="s">
        <v>217</v>
      </c>
      <c r="E256" s="195" t="s">
        <v>1</v>
      </c>
      <c r="F256" s="196" t="s">
        <v>292</v>
      </c>
      <c r="G256" s="13"/>
      <c r="H256" s="197">
        <v>40.74</v>
      </c>
      <c r="I256" s="198"/>
      <c r="J256" s="13"/>
      <c r="K256" s="13"/>
      <c r="L256" s="193"/>
      <c r="M256" s="199"/>
      <c r="N256" s="200"/>
      <c r="O256" s="200"/>
      <c r="P256" s="200"/>
      <c r="Q256" s="200"/>
      <c r="R256" s="200"/>
      <c r="S256" s="200"/>
      <c r="T256" s="20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5" t="s">
        <v>217</v>
      </c>
      <c r="AU256" s="195" t="s">
        <v>86</v>
      </c>
      <c r="AV256" s="13" t="s">
        <v>86</v>
      </c>
      <c r="AW256" s="13" t="s">
        <v>32</v>
      </c>
      <c r="AX256" s="13" t="s">
        <v>76</v>
      </c>
      <c r="AY256" s="195" t="s">
        <v>208</v>
      </c>
    </row>
    <row r="257" spans="1:51" s="13" customFormat="1" ht="12">
      <c r="A257" s="13"/>
      <c r="B257" s="193"/>
      <c r="C257" s="13"/>
      <c r="D257" s="194" t="s">
        <v>217</v>
      </c>
      <c r="E257" s="195" t="s">
        <v>1</v>
      </c>
      <c r="F257" s="196" t="s">
        <v>292</v>
      </c>
      <c r="G257" s="13"/>
      <c r="H257" s="197">
        <v>40.74</v>
      </c>
      <c r="I257" s="198"/>
      <c r="J257" s="13"/>
      <c r="K257" s="13"/>
      <c r="L257" s="193"/>
      <c r="M257" s="199"/>
      <c r="N257" s="200"/>
      <c r="O257" s="200"/>
      <c r="P257" s="200"/>
      <c r="Q257" s="200"/>
      <c r="R257" s="200"/>
      <c r="S257" s="200"/>
      <c r="T257" s="20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5" t="s">
        <v>217</v>
      </c>
      <c r="AU257" s="195" t="s">
        <v>86</v>
      </c>
      <c r="AV257" s="13" t="s">
        <v>86</v>
      </c>
      <c r="AW257" s="13" t="s">
        <v>32</v>
      </c>
      <c r="AX257" s="13" t="s">
        <v>76</v>
      </c>
      <c r="AY257" s="195" t="s">
        <v>208</v>
      </c>
    </row>
    <row r="258" spans="1:51" s="13" customFormat="1" ht="12">
      <c r="A258" s="13"/>
      <c r="B258" s="193"/>
      <c r="C258" s="13"/>
      <c r="D258" s="194" t="s">
        <v>217</v>
      </c>
      <c r="E258" s="195" t="s">
        <v>1</v>
      </c>
      <c r="F258" s="196" t="s">
        <v>292</v>
      </c>
      <c r="G258" s="13"/>
      <c r="H258" s="197">
        <v>40.74</v>
      </c>
      <c r="I258" s="198"/>
      <c r="J258" s="13"/>
      <c r="K258" s="13"/>
      <c r="L258" s="193"/>
      <c r="M258" s="199"/>
      <c r="N258" s="200"/>
      <c r="O258" s="200"/>
      <c r="P258" s="200"/>
      <c r="Q258" s="200"/>
      <c r="R258" s="200"/>
      <c r="S258" s="200"/>
      <c r="T258" s="20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5" t="s">
        <v>217</v>
      </c>
      <c r="AU258" s="195" t="s">
        <v>86</v>
      </c>
      <c r="AV258" s="13" t="s">
        <v>86</v>
      </c>
      <c r="AW258" s="13" t="s">
        <v>32</v>
      </c>
      <c r="AX258" s="13" t="s">
        <v>76</v>
      </c>
      <c r="AY258" s="195" t="s">
        <v>208</v>
      </c>
    </row>
    <row r="259" spans="1:51" s="13" customFormat="1" ht="12">
      <c r="A259" s="13"/>
      <c r="B259" s="193"/>
      <c r="C259" s="13"/>
      <c r="D259" s="194" t="s">
        <v>217</v>
      </c>
      <c r="E259" s="195" t="s">
        <v>1</v>
      </c>
      <c r="F259" s="196" t="s">
        <v>285</v>
      </c>
      <c r="G259" s="13"/>
      <c r="H259" s="197">
        <v>23.94</v>
      </c>
      <c r="I259" s="198"/>
      <c r="J259" s="13"/>
      <c r="K259" s="13"/>
      <c r="L259" s="193"/>
      <c r="M259" s="199"/>
      <c r="N259" s="200"/>
      <c r="O259" s="200"/>
      <c r="P259" s="200"/>
      <c r="Q259" s="200"/>
      <c r="R259" s="200"/>
      <c r="S259" s="200"/>
      <c r="T259" s="20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5" t="s">
        <v>217</v>
      </c>
      <c r="AU259" s="195" t="s">
        <v>86</v>
      </c>
      <c r="AV259" s="13" t="s">
        <v>86</v>
      </c>
      <c r="AW259" s="13" t="s">
        <v>32</v>
      </c>
      <c r="AX259" s="13" t="s">
        <v>76</v>
      </c>
      <c r="AY259" s="195" t="s">
        <v>208</v>
      </c>
    </row>
    <row r="260" spans="1:51" s="13" customFormat="1" ht="12">
      <c r="A260" s="13"/>
      <c r="B260" s="193"/>
      <c r="C260" s="13"/>
      <c r="D260" s="194" t="s">
        <v>217</v>
      </c>
      <c r="E260" s="195" t="s">
        <v>1</v>
      </c>
      <c r="F260" s="196" t="s">
        <v>293</v>
      </c>
      <c r="G260" s="13"/>
      <c r="H260" s="197">
        <v>10.5</v>
      </c>
      <c r="I260" s="198"/>
      <c r="J260" s="13"/>
      <c r="K260" s="13"/>
      <c r="L260" s="193"/>
      <c r="M260" s="199"/>
      <c r="N260" s="200"/>
      <c r="O260" s="200"/>
      <c r="P260" s="200"/>
      <c r="Q260" s="200"/>
      <c r="R260" s="200"/>
      <c r="S260" s="200"/>
      <c r="T260" s="20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5" t="s">
        <v>217</v>
      </c>
      <c r="AU260" s="195" t="s">
        <v>86</v>
      </c>
      <c r="AV260" s="13" t="s">
        <v>86</v>
      </c>
      <c r="AW260" s="13" t="s">
        <v>32</v>
      </c>
      <c r="AX260" s="13" t="s">
        <v>76</v>
      </c>
      <c r="AY260" s="195" t="s">
        <v>208</v>
      </c>
    </row>
    <row r="261" spans="1:51" s="13" customFormat="1" ht="12">
      <c r="A261" s="13"/>
      <c r="B261" s="193"/>
      <c r="C261" s="13"/>
      <c r="D261" s="194" t="s">
        <v>217</v>
      </c>
      <c r="E261" s="195" t="s">
        <v>1</v>
      </c>
      <c r="F261" s="196" t="s">
        <v>294</v>
      </c>
      <c r="G261" s="13"/>
      <c r="H261" s="197">
        <v>4.83</v>
      </c>
      <c r="I261" s="198"/>
      <c r="J261" s="13"/>
      <c r="K261" s="13"/>
      <c r="L261" s="193"/>
      <c r="M261" s="199"/>
      <c r="N261" s="200"/>
      <c r="O261" s="200"/>
      <c r="P261" s="200"/>
      <c r="Q261" s="200"/>
      <c r="R261" s="200"/>
      <c r="S261" s="200"/>
      <c r="T261" s="20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5" t="s">
        <v>217</v>
      </c>
      <c r="AU261" s="195" t="s">
        <v>86</v>
      </c>
      <c r="AV261" s="13" t="s">
        <v>86</v>
      </c>
      <c r="AW261" s="13" t="s">
        <v>32</v>
      </c>
      <c r="AX261" s="13" t="s">
        <v>76</v>
      </c>
      <c r="AY261" s="195" t="s">
        <v>208</v>
      </c>
    </row>
    <row r="262" spans="1:51" s="14" customFormat="1" ht="12">
      <c r="A262" s="14"/>
      <c r="B262" s="202"/>
      <c r="C262" s="14"/>
      <c r="D262" s="194" t="s">
        <v>217</v>
      </c>
      <c r="E262" s="203" t="s">
        <v>1</v>
      </c>
      <c r="F262" s="204" t="s">
        <v>219</v>
      </c>
      <c r="G262" s="14"/>
      <c r="H262" s="205">
        <v>516.3480000000001</v>
      </c>
      <c r="I262" s="206"/>
      <c r="J262" s="14"/>
      <c r="K262" s="14"/>
      <c r="L262" s="202"/>
      <c r="M262" s="207"/>
      <c r="N262" s="208"/>
      <c r="O262" s="208"/>
      <c r="P262" s="208"/>
      <c r="Q262" s="208"/>
      <c r="R262" s="208"/>
      <c r="S262" s="208"/>
      <c r="T262" s="20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03" t="s">
        <v>217</v>
      </c>
      <c r="AU262" s="203" t="s">
        <v>86</v>
      </c>
      <c r="AV262" s="14" t="s">
        <v>216</v>
      </c>
      <c r="AW262" s="14" t="s">
        <v>32</v>
      </c>
      <c r="AX262" s="14" t="s">
        <v>84</v>
      </c>
      <c r="AY262" s="203" t="s">
        <v>208</v>
      </c>
    </row>
    <row r="263" spans="1:63" s="12" customFormat="1" ht="22.8" customHeight="1">
      <c r="A263" s="12"/>
      <c r="B263" s="166"/>
      <c r="C263" s="12"/>
      <c r="D263" s="167" t="s">
        <v>75</v>
      </c>
      <c r="E263" s="177" t="s">
        <v>353</v>
      </c>
      <c r="F263" s="177" t="s">
        <v>354</v>
      </c>
      <c r="G263" s="12"/>
      <c r="H263" s="12"/>
      <c r="I263" s="169"/>
      <c r="J263" s="178">
        <f>BK263</f>
        <v>0</v>
      </c>
      <c r="K263" s="12"/>
      <c r="L263" s="166"/>
      <c r="M263" s="171"/>
      <c r="N263" s="172"/>
      <c r="O263" s="172"/>
      <c r="P263" s="173">
        <f>SUM(P264:P272)</f>
        <v>0</v>
      </c>
      <c r="Q263" s="172"/>
      <c r="R263" s="173">
        <f>SUM(R264:R272)</f>
        <v>0.28764</v>
      </c>
      <c r="S263" s="172"/>
      <c r="T263" s="174">
        <f>SUM(T264:T272)</f>
        <v>0.0891684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67" t="s">
        <v>86</v>
      </c>
      <c r="AT263" s="175" t="s">
        <v>75</v>
      </c>
      <c r="AU263" s="175" t="s">
        <v>84</v>
      </c>
      <c r="AY263" s="167" t="s">
        <v>208</v>
      </c>
      <c r="BK263" s="176">
        <f>SUM(BK264:BK272)</f>
        <v>0</v>
      </c>
    </row>
    <row r="264" spans="1:65" s="2" customFormat="1" ht="16.5" customHeight="1">
      <c r="A264" s="38"/>
      <c r="B264" s="179"/>
      <c r="C264" s="180" t="s">
        <v>300</v>
      </c>
      <c r="D264" s="180" t="s">
        <v>211</v>
      </c>
      <c r="E264" s="181" t="s">
        <v>355</v>
      </c>
      <c r="F264" s="182" t="s">
        <v>356</v>
      </c>
      <c r="G264" s="183" t="s">
        <v>214</v>
      </c>
      <c r="H264" s="184">
        <v>287.64</v>
      </c>
      <c r="I264" s="185"/>
      <c r="J264" s="186">
        <f>ROUND(I264*H264,2)</f>
        <v>0</v>
      </c>
      <c r="K264" s="182" t="s">
        <v>215</v>
      </c>
      <c r="L264" s="39"/>
      <c r="M264" s="187" t="s">
        <v>1</v>
      </c>
      <c r="N264" s="188" t="s">
        <v>41</v>
      </c>
      <c r="O264" s="77"/>
      <c r="P264" s="189">
        <f>O264*H264</f>
        <v>0</v>
      </c>
      <c r="Q264" s="189">
        <v>0.001</v>
      </c>
      <c r="R264" s="189">
        <f>Q264*H264</f>
        <v>0.28764</v>
      </c>
      <c r="S264" s="189">
        <v>0.00031</v>
      </c>
      <c r="T264" s="190">
        <f>S264*H264</f>
        <v>0.0891684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191" t="s">
        <v>276</v>
      </c>
      <c r="AT264" s="191" t="s">
        <v>211</v>
      </c>
      <c r="AU264" s="191" t="s">
        <v>86</v>
      </c>
      <c r="AY264" s="19" t="s">
        <v>208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9" t="s">
        <v>84</v>
      </c>
      <c r="BK264" s="192">
        <f>ROUND(I264*H264,2)</f>
        <v>0</v>
      </c>
      <c r="BL264" s="19" t="s">
        <v>276</v>
      </c>
      <c r="BM264" s="191" t="s">
        <v>357</v>
      </c>
    </row>
    <row r="265" spans="1:51" s="15" customFormat="1" ht="12">
      <c r="A265" s="15"/>
      <c r="B265" s="210"/>
      <c r="C265" s="15"/>
      <c r="D265" s="194" t="s">
        <v>217</v>
      </c>
      <c r="E265" s="211" t="s">
        <v>1</v>
      </c>
      <c r="F265" s="212" t="s">
        <v>358</v>
      </c>
      <c r="G265" s="15"/>
      <c r="H265" s="211" t="s">
        <v>1</v>
      </c>
      <c r="I265" s="213"/>
      <c r="J265" s="15"/>
      <c r="K265" s="15"/>
      <c r="L265" s="210"/>
      <c r="M265" s="214"/>
      <c r="N265" s="215"/>
      <c r="O265" s="215"/>
      <c r="P265" s="215"/>
      <c r="Q265" s="215"/>
      <c r="R265" s="215"/>
      <c r="S265" s="215"/>
      <c r="T265" s="216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11" t="s">
        <v>217</v>
      </c>
      <c r="AU265" s="211" t="s">
        <v>86</v>
      </c>
      <c r="AV265" s="15" t="s">
        <v>84</v>
      </c>
      <c r="AW265" s="15" t="s">
        <v>32</v>
      </c>
      <c r="AX265" s="15" t="s">
        <v>76</v>
      </c>
      <c r="AY265" s="211" t="s">
        <v>208</v>
      </c>
    </row>
    <row r="266" spans="1:51" s="13" customFormat="1" ht="12">
      <c r="A266" s="13"/>
      <c r="B266" s="193"/>
      <c r="C266" s="13"/>
      <c r="D266" s="194" t="s">
        <v>217</v>
      </c>
      <c r="E266" s="195" t="s">
        <v>1</v>
      </c>
      <c r="F266" s="196" t="s">
        <v>359</v>
      </c>
      <c r="G266" s="13"/>
      <c r="H266" s="197">
        <v>39.96</v>
      </c>
      <c r="I266" s="198"/>
      <c r="J266" s="13"/>
      <c r="K266" s="13"/>
      <c r="L266" s="193"/>
      <c r="M266" s="199"/>
      <c r="N266" s="200"/>
      <c r="O266" s="200"/>
      <c r="P266" s="200"/>
      <c r="Q266" s="200"/>
      <c r="R266" s="200"/>
      <c r="S266" s="200"/>
      <c r="T266" s="20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5" t="s">
        <v>217</v>
      </c>
      <c r="AU266" s="195" t="s">
        <v>86</v>
      </c>
      <c r="AV266" s="13" t="s">
        <v>86</v>
      </c>
      <c r="AW266" s="13" t="s">
        <v>32</v>
      </c>
      <c r="AX266" s="13" t="s">
        <v>76</v>
      </c>
      <c r="AY266" s="195" t="s">
        <v>208</v>
      </c>
    </row>
    <row r="267" spans="1:51" s="13" customFormat="1" ht="12">
      <c r="A267" s="13"/>
      <c r="B267" s="193"/>
      <c r="C267" s="13"/>
      <c r="D267" s="194" t="s">
        <v>217</v>
      </c>
      <c r="E267" s="195" t="s">
        <v>1</v>
      </c>
      <c r="F267" s="196" t="s">
        <v>360</v>
      </c>
      <c r="G267" s="13"/>
      <c r="H267" s="197">
        <v>66.6</v>
      </c>
      <c r="I267" s="198"/>
      <c r="J267" s="13"/>
      <c r="K267" s="13"/>
      <c r="L267" s="193"/>
      <c r="M267" s="199"/>
      <c r="N267" s="200"/>
      <c r="O267" s="200"/>
      <c r="P267" s="200"/>
      <c r="Q267" s="200"/>
      <c r="R267" s="200"/>
      <c r="S267" s="200"/>
      <c r="T267" s="20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5" t="s">
        <v>217</v>
      </c>
      <c r="AU267" s="195" t="s">
        <v>86</v>
      </c>
      <c r="AV267" s="13" t="s">
        <v>86</v>
      </c>
      <c r="AW267" s="13" t="s">
        <v>32</v>
      </c>
      <c r="AX267" s="13" t="s">
        <v>76</v>
      </c>
      <c r="AY267" s="195" t="s">
        <v>208</v>
      </c>
    </row>
    <row r="268" spans="1:51" s="13" customFormat="1" ht="12">
      <c r="A268" s="13"/>
      <c r="B268" s="193"/>
      <c r="C268" s="13"/>
      <c r="D268" s="194" t="s">
        <v>217</v>
      </c>
      <c r="E268" s="195" t="s">
        <v>1</v>
      </c>
      <c r="F268" s="196" t="s">
        <v>361</v>
      </c>
      <c r="G268" s="13"/>
      <c r="H268" s="197">
        <v>42.84</v>
      </c>
      <c r="I268" s="198"/>
      <c r="J268" s="13"/>
      <c r="K268" s="13"/>
      <c r="L268" s="193"/>
      <c r="M268" s="199"/>
      <c r="N268" s="200"/>
      <c r="O268" s="200"/>
      <c r="P268" s="200"/>
      <c r="Q268" s="200"/>
      <c r="R268" s="200"/>
      <c r="S268" s="200"/>
      <c r="T268" s="20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5" t="s">
        <v>217</v>
      </c>
      <c r="AU268" s="195" t="s">
        <v>86</v>
      </c>
      <c r="AV268" s="13" t="s">
        <v>86</v>
      </c>
      <c r="AW268" s="13" t="s">
        <v>32</v>
      </c>
      <c r="AX268" s="13" t="s">
        <v>76</v>
      </c>
      <c r="AY268" s="195" t="s">
        <v>208</v>
      </c>
    </row>
    <row r="269" spans="1:51" s="13" customFormat="1" ht="12">
      <c r="A269" s="13"/>
      <c r="B269" s="193"/>
      <c r="C269" s="13"/>
      <c r="D269" s="194" t="s">
        <v>217</v>
      </c>
      <c r="E269" s="195" t="s">
        <v>1</v>
      </c>
      <c r="F269" s="196" t="s">
        <v>362</v>
      </c>
      <c r="G269" s="13"/>
      <c r="H269" s="197">
        <v>41.04</v>
      </c>
      <c r="I269" s="198"/>
      <c r="J269" s="13"/>
      <c r="K269" s="13"/>
      <c r="L269" s="193"/>
      <c r="M269" s="199"/>
      <c r="N269" s="200"/>
      <c r="O269" s="200"/>
      <c r="P269" s="200"/>
      <c r="Q269" s="200"/>
      <c r="R269" s="200"/>
      <c r="S269" s="200"/>
      <c r="T269" s="20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5" t="s">
        <v>217</v>
      </c>
      <c r="AU269" s="195" t="s">
        <v>86</v>
      </c>
      <c r="AV269" s="13" t="s">
        <v>86</v>
      </c>
      <c r="AW269" s="13" t="s">
        <v>32</v>
      </c>
      <c r="AX269" s="13" t="s">
        <v>76</v>
      </c>
      <c r="AY269" s="195" t="s">
        <v>208</v>
      </c>
    </row>
    <row r="270" spans="1:51" s="13" customFormat="1" ht="12">
      <c r="A270" s="13"/>
      <c r="B270" s="193"/>
      <c r="C270" s="13"/>
      <c r="D270" s="194" t="s">
        <v>217</v>
      </c>
      <c r="E270" s="195" t="s">
        <v>1</v>
      </c>
      <c r="F270" s="196" t="s">
        <v>363</v>
      </c>
      <c r="G270" s="13"/>
      <c r="H270" s="197">
        <v>84.24</v>
      </c>
      <c r="I270" s="198"/>
      <c r="J270" s="13"/>
      <c r="K270" s="13"/>
      <c r="L270" s="193"/>
      <c r="M270" s="199"/>
      <c r="N270" s="200"/>
      <c r="O270" s="200"/>
      <c r="P270" s="200"/>
      <c r="Q270" s="200"/>
      <c r="R270" s="200"/>
      <c r="S270" s="200"/>
      <c r="T270" s="20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5" t="s">
        <v>217</v>
      </c>
      <c r="AU270" s="195" t="s">
        <v>86</v>
      </c>
      <c r="AV270" s="13" t="s">
        <v>86</v>
      </c>
      <c r="AW270" s="13" t="s">
        <v>32</v>
      </c>
      <c r="AX270" s="13" t="s">
        <v>76</v>
      </c>
      <c r="AY270" s="195" t="s">
        <v>208</v>
      </c>
    </row>
    <row r="271" spans="1:51" s="13" customFormat="1" ht="12">
      <c r="A271" s="13"/>
      <c r="B271" s="193"/>
      <c r="C271" s="13"/>
      <c r="D271" s="194" t="s">
        <v>217</v>
      </c>
      <c r="E271" s="195" t="s">
        <v>1</v>
      </c>
      <c r="F271" s="196" t="s">
        <v>364</v>
      </c>
      <c r="G271" s="13"/>
      <c r="H271" s="197">
        <v>12.96</v>
      </c>
      <c r="I271" s="198"/>
      <c r="J271" s="13"/>
      <c r="K271" s="13"/>
      <c r="L271" s="193"/>
      <c r="M271" s="199"/>
      <c r="N271" s="200"/>
      <c r="O271" s="200"/>
      <c r="P271" s="200"/>
      <c r="Q271" s="200"/>
      <c r="R271" s="200"/>
      <c r="S271" s="200"/>
      <c r="T271" s="20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95" t="s">
        <v>217</v>
      </c>
      <c r="AU271" s="195" t="s">
        <v>86</v>
      </c>
      <c r="AV271" s="13" t="s">
        <v>86</v>
      </c>
      <c r="AW271" s="13" t="s">
        <v>32</v>
      </c>
      <c r="AX271" s="13" t="s">
        <v>76</v>
      </c>
      <c r="AY271" s="195" t="s">
        <v>208</v>
      </c>
    </row>
    <row r="272" spans="1:51" s="14" customFormat="1" ht="12">
      <c r="A272" s="14"/>
      <c r="B272" s="202"/>
      <c r="C272" s="14"/>
      <c r="D272" s="194" t="s">
        <v>217</v>
      </c>
      <c r="E272" s="203" t="s">
        <v>1</v>
      </c>
      <c r="F272" s="204" t="s">
        <v>219</v>
      </c>
      <c r="G272" s="14"/>
      <c r="H272" s="205">
        <v>287.64</v>
      </c>
      <c r="I272" s="206"/>
      <c r="J272" s="14"/>
      <c r="K272" s="14"/>
      <c r="L272" s="202"/>
      <c r="M272" s="207"/>
      <c r="N272" s="208"/>
      <c r="O272" s="208"/>
      <c r="P272" s="208"/>
      <c r="Q272" s="208"/>
      <c r="R272" s="208"/>
      <c r="S272" s="208"/>
      <c r="T272" s="20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03" t="s">
        <v>217</v>
      </c>
      <c r="AU272" s="203" t="s">
        <v>86</v>
      </c>
      <c r="AV272" s="14" t="s">
        <v>216</v>
      </c>
      <c r="AW272" s="14" t="s">
        <v>32</v>
      </c>
      <c r="AX272" s="14" t="s">
        <v>84</v>
      </c>
      <c r="AY272" s="203" t="s">
        <v>208</v>
      </c>
    </row>
    <row r="273" spans="1:63" s="12" customFormat="1" ht="25.9" customHeight="1">
      <c r="A273" s="12"/>
      <c r="B273" s="166"/>
      <c r="C273" s="12"/>
      <c r="D273" s="167" t="s">
        <v>75</v>
      </c>
      <c r="E273" s="168" t="s">
        <v>365</v>
      </c>
      <c r="F273" s="168" t="s">
        <v>366</v>
      </c>
      <c r="G273" s="12"/>
      <c r="H273" s="12"/>
      <c r="I273" s="169"/>
      <c r="J273" s="170">
        <f>BK273</f>
        <v>0</v>
      </c>
      <c r="K273" s="12"/>
      <c r="L273" s="166"/>
      <c r="M273" s="171"/>
      <c r="N273" s="172"/>
      <c r="O273" s="172"/>
      <c r="P273" s="173">
        <f>SUM(P274:P277)</f>
        <v>0</v>
      </c>
      <c r="Q273" s="172"/>
      <c r="R273" s="173">
        <f>SUM(R274:R277)</f>
        <v>0</v>
      </c>
      <c r="S273" s="172"/>
      <c r="T273" s="174">
        <f>SUM(T274:T277)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67" t="s">
        <v>216</v>
      </c>
      <c r="AT273" s="175" t="s">
        <v>75</v>
      </c>
      <c r="AU273" s="175" t="s">
        <v>76</v>
      </c>
      <c r="AY273" s="167" t="s">
        <v>208</v>
      </c>
      <c r="BK273" s="176">
        <f>SUM(BK274:BK277)</f>
        <v>0</v>
      </c>
    </row>
    <row r="274" spans="1:65" s="2" customFormat="1" ht="21.75" customHeight="1">
      <c r="A274" s="38"/>
      <c r="B274" s="179"/>
      <c r="C274" s="180" t="s">
        <v>7</v>
      </c>
      <c r="D274" s="180" t="s">
        <v>211</v>
      </c>
      <c r="E274" s="181" t="s">
        <v>367</v>
      </c>
      <c r="F274" s="182" t="s">
        <v>368</v>
      </c>
      <c r="G274" s="183" t="s">
        <v>369</v>
      </c>
      <c r="H274" s="184">
        <v>65</v>
      </c>
      <c r="I274" s="185"/>
      <c r="J274" s="186">
        <f>ROUND(I274*H274,2)</f>
        <v>0</v>
      </c>
      <c r="K274" s="182" t="s">
        <v>215</v>
      </c>
      <c r="L274" s="39"/>
      <c r="M274" s="187" t="s">
        <v>1</v>
      </c>
      <c r="N274" s="188" t="s">
        <v>41</v>
      </c>
      <c r="O274" s="77"/>
      <c r="P274" s="189">
        <f>O274*H274</f>
        <v>0</v>
      </c>
      <c r="Q274" s="189">
        <v>0</v>
      </c>
      <c r="R274" s="189">
        <f>Q274*H274</f>
        <v>0</v>
      </c>
      <c r="S274" s="189">
        <v>0</v>
      </c>
      <c r="T274" s="19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191" t="s">
        <v>370</v>
      </c>
      <c r="AT274" s="191" t="s">
        <v>211</v>
      </c>
      <c r="AU274" s="191" t="s">
        <v>84</v>
      </c>
      <c r="AY274" s="19" t="s">
        <v>208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9" t="s">
        <v>84</v>
      </c>
      <c r="BK274" s="192">
        <f>ROUND(I274*H274,2)</f>
        <v>0</v>
      </c>
      <c r="BL274" s="19" t="s">
        <v>370</v>
      </c>
      <c r="BM274" s="191" t="s">
        <v>371</v>
      </c>
    </row>
    <row r="275" spans="1:51" s="15" customFormat="1" ht="12">
      <c r="A275" s="15"/>
      <c r="B275" s="210"/>
      <c r="C275" s="15"/>
      <c r="D275" s="194" t="s">
        <v>217</v>
      </c>
      <c r="E275" s="211" t="s">
        <v>1</v>
      </c>
      <c r="F275" s="212" t="s">
        <v>372</v>
      </c>
      <c r="G275" s="15"/>
      <c r="H275" s="211" t="s">
        <v>1</v>
      </c>
      <c r="I275" s="213"/>
      <c r="J275" s="15"/>
      <c r="K275" s="15"/>
      <c r="L275" s="210"/>
      <c r="M275" s="214"/>
      <c r="N275" s="215"/>
      <c r="O275" s="215"/>
      <c r="P275" s="215"/>
      <c r="Q275" s="215"/>
      <c r="R275" s="215"/>
      <c r="S275" s="215"/>
      <c r="T275" s="21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11" t="s">
        <v>217</v>
      </c>
      <c r="AU275" s="211" t="s">
        <v>84</v>
      </c>
      <c r="AV275" s="15" t="s">
        <v>84</v>
      </c>
      <c r="AW275" s="15" t="s">
        <v>32</v>
      </c>
      <c r="AX275" s="15" t="s">
        <v>76</v>
      </c>
      <c r="AY275" s="211" t="s">
        <v>208</v>
      </c>
    </row>
    <row r="276" spans="1:51" s="13" customFormat="1" ht="12">
      <c r="A276" s="13"/>
      <c r="B276" s="193"/>
      <c r="C276" s="13"/>
      <c r="D276" s="194" t="s">
        <v>217</v>
      </c>
      <c r="E276" s="195" t="s">
        <v>1</v>
      </c>
      <c r="F276" s="196" t="s">
        <v>373</v>
      </c>
      <c r="G276" s="13"/>
      <c r="H276" s="197">
        <v>65</v>
      </c>
      <c r="I276" s="198"/>
      <c r="J276" s="13"/>
      <c r="K276" s="13"/>
      <c r="L276" s="193"/>
      <c r="M276" s="199"/>
      <c r="N276" s="200"/>
      <c r="O276" s="200"/>
      <c r="P276" s="200"/>
      <c r="Q276" s="200"/>
      <c r="R276" s="200"/>
      <c r="S276" s="200"/>
      <c r="T276" s="20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5" t="s">
        <v>217</v>
      </c>
      <c r="AU276" s="195" t="s">
        <v>84</v>
      </c>
      <c r="AV276" s="13" t="s">
        <v>86</v>
      </c>
      <c r="AW276" s="13" t="s">
        <v>32</v>
      </c>
      <c r="AX276" s="13" t="s">
        <v>76</v>
      </c>
      <c r="AY276" s="195" t="s">
        <v>208</v>
      </c>
    </row>
    <row r="277" spans="1:51" s="14" customFormat="1" ht="12">
      <c r="A277" s="14"/>
      <c r="B277" s="202"/>
      <c r="C277" s="14"/>
      <c r="D277" s="194" t="s">
        <v>217</v>
      </c>
      <c r="E277" s="203" t="s">
        <v>1</v>
      </c>
      <c r="F277" s="204" t="s">
        <v>219</v>
      </c>
      <c r="G277" s="14"/>
      <c r="H277" s="205">
        <v>65</v>
      </c>
      <c r="I277" s="206"/>
      <c r="J277" s="14"/>
      <c r="K277" s="14"/>
      <c r="L277" s="202"/>
      <c r="M277" s="217"/>
      <c r="N277" s="218"/>
      <c r="O277" s="218"/>
      <c r="P277" s="218"/>
      <c r="Q277" s="218"/>
      <c r="R277" s="218"/>
      <c r="S277" s="218"/>
      <c r="T277" s="21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03" t="s">
        <v>217</v>
      </c>
      <c r="AU277" s="203" t="s">
        <v>84</v>
      </c>
      <c r="AV277" s="14" t="s">
        <v>216</v>
      </c>
      <c r="AW277" s="14" t="s">
        <v>32</v>
      </c>
      <c r="AX277" s="14" t="s">
        <v>84</v>
      </c>
      <c r="AY277" s="203" t="s">
        <v>208</v>
      </c>
    </row>
    <row r="278" spans="1:31" s="2" customFormat="1" ht="6.95" customHeight="1">
      <c r="A278" s="38"/>
      <c r="B278" s="60"/>
      <c r="C278" s="61"/>
      <c r="D278" s="61"/>
      <c r="E278" s="61"/>
      <c r="F278" s="61"/>
      <c r="G278" s="61"/>
      <c r="H278" s="61"/>
      <c r="I278" s="61"/>
      <c r="J278" s="61"/>
      <c r="K278" s="61"/>
      <c r="L278" s="39"/>
      <c r="M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</row>
  </sheetData>
  <autoFilter ref="C128:K277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1889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1954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ROUND((SUM(BE123:BE190)),2)</f>
        <v>0</v>
      </c>
      <c r="G35" s="38"/>
      <c r="H35" s="38"/>
      <c r="I35" s="136">
        <v>0.21</v>
      </c>
      <c r="J35" s="135">
        <f>ROUND(((SUM(BE123:BE190))*I35),2)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ROUND((SUM(BF123:BF190)),2)</f>
        <v>0</v>
      </c>
      <c r="G36" s="38"/>
      <c r="H36" s="38"/>
      <c r="I36" s="136">
        <v>0.15</v>
      </c>
      <c r="J36" s="135">
        <f>ROUND(((SUM(BF123:BF190))*I36),2)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ROUND((SUM(BG123:BG190)),2)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ROUND((SUM(BH123:BH190)),2)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ROUND((SUM(BI123:BI190)),2)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1889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07.4 - Rozv. RH-K - materiál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1955</v>
      </c>
      <c r="E99" s="150"/>
      <c r="F99" s="150"/>
      <c r="G99" s="150"/>
      <c r="H99" s="150"/>
      <c r="I99" s="150"/>
      <c r="J99" s="151">
        <f>J124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48"/>
      <c r="C100" s="9"/>
      <c r="D100" s="149" t="s">
        <v>1956</v>
      </c>
      <c r="E100" s="150"/>
      <c r="F100" s="150"/>
      <c r="G100" s="150"/>
      <c r="H100" s="150"/>
      <c r="I100" s="150"/>
      <c r="J100" s="151">
        <f>J156</f>
        <v>0</v>
      </c>
      <c r="K100" s="9"/>
      <c r="L100" s="14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48"/>
      <c r="C101" s="9"/>
      <c r="D101" s="149" t="s">
        <v>1957</v>
      </c>
      <c r="E101" s="150"/>
      <c r="F101" s="150"/>
      <c r="G101" s="150"/>
      <c r="H101" s="150"/>
      <c r="I101" s="150"/>
      <c r="J101" s="151">
        <f>J169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193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29" t="str">
        <f>E7</f>
        <v>Modernizace stravovacího provozu oblastní nemocnice Trutnov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2"/>
      <c r="C112" s="32" t="s">
        <v>173</v>
      </c>
      <c r="L112" s="22"/>
    </row>
    <row r="113" spans="1:31" s="2" customFormat="1" ht="16.5" customHeight="1">
      <c r="A113" s="38"/>
      <c r="B113" s="39"/>
      <c r="C113" s="38"/>
      <c r="D113" s="38"/>
      <c r="E113" s="129" t="s">
        <v>1889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1019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>07.4 - Rozv. RH-K - materiál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F14</f>
        <v xml:space="preserve"> </v>
      </c>
      <c r="G117" s="38"/>
      <c r="H117" s="38"/>
      <c r="I117" s="32" t="s">
        <v>22</v>
      </c>
      <c r="J117" s="69" t="str">
        <f>IF(J14="","",J14)</f>
        <v>30. 5. 2022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38"/>
      <c r="E119" s="38"/>
      <c r="F119" s="27" t="str">
        <f>E17</f>
        <v>Královéhradecký kraj, Pivovarské nám. 1245/2, HK</v>
      </c>
      <c r="G119" s="38"/>
      <c r="H119" s="38"/>
      <c r="I119" s="32" t="s">
        <v>30</v>
      </c>
      <c r="J119" s="36" t="str">
        <f>E23</f>
        <v>ARAGON ELL, Heřmanice 126, Nová Paka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IF(E20="","",E20)</f>
        <v>Vyplň údaj</v>
      </c>
      <c r="G120" s="38"/>
      <c r="H120" s="38"/>
      <c r="I120" s="32" t="s">
        <v>33</v>
      </c>
      <c r="J120" s="36" t="str">
        <f>E26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194</v>
      </c>
      <c r="D122" s="159" t="s">
        <v>61</v>
      </c>
      <c r="E122" s="159" t="s">
        <v>57</v>
      </c>
      <c r="F122" s="159" t="s">
        <v>58</v>
      </c>
      <c r="G122" s="159" t="s">
        <v>195</v>
      </c>
      <c r="H122" s="159" t="s">
        <v>196</v>
      </c>
      <c r="I122" s="159" t="s">
        <v>197</v>
      </c>
      <c r="J122" s="159" t="s">
        <v>177</v>
      </c>
      <c r="K122" s="160" t="s">
        <v>198</v>
      </c>
      <c r="L122" s="161"/>
      <c r="M122" s="86" t="s">
        <v>1</v>
      </c>
      <c r="N122" s="87" t="s">
        <v>40</v>
      </c>
      <c r="O122" s="87" t="s">
        <v>199</v>
      </c>
      <c r="P122" s="87" t="s">
        <v>200</v>
      </c>
      <c r="Q122" s="87" t="s">
        <v>201</v>
      </c>
      <c r="R122" s="87" t="s">
        <v>202</v>
      </c>
      <c r="S122" s="87" t="s">
        <v>203</v>
      </c>
      <c r="T122" s="88" t="s">
        <v>204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205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P124+P156+P169</f>
        <v>0</v>
      </c>
      <c r="Q123" s="90"/>
      <c r="R123" s="163">
        <f>R124+R156+R169</f>
        <v>0</v>
      </c>
      <c r="S123" s="90"/>
      <c r="T123" s="164">
        <f>T124+T156+T169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179</v>
      </c>
      <c r="BK123" s="165">
        <f>BK124+BK156+BK169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1022</v>
      </c>
      <c r="F124" s="168" t="s">
        <v>1958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SUM(P125:P155)</f>
        <v>0</v>
      </c>
      <c r="Q124" s="172"/>
      <c r="R124" s="173">
        <f>SUM(R125:R155)</f>
        <v>0</v>
      </c>
      <c r="S124" s="172"/>
      <c r="T124" s="174">
        <f>SUM(T125:T155)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76</v>
      </c>
      <c r="AY124" s="167" t="s">
        <v>208</v>
      </c>
      <c r="BK124" s="176">
        <f>SUM(BK125:BK155)</f>
        <v>0</v>
      </c>
    </row>
    <row r="125" spans="1:65" s="2" customFormat="1" ht="24.15" customHeight="1">
      <c r="A125" s="38"/>
      <c r="B125" s="179"/>
      <c r="C125" s="180" t="s">
        <v>84</v>
      </c>
      <c r="D125" s="180" t="s">
        <v>211</v>
      </c>
      <c r="E125" s="181" t="s">
        <v>1895</v>
      </c>
      <c r="F125" s="182" t="s">
        <v>1299</v>
      </c>
      <c r="G125" s="183" t="s">
        <v>1070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86</v>
      </c>
    </row>
    <row r="126" spans="1:65" s="2" customFormat="1" ht="21.75" customHeight="1">
      <c r="A126" s="38"/>
      <c r="B126" s="179"/>
      <c r="C126" s="180" t="s">
        <v>86</v>
      </c>
      <c r="D126" s="180" t="s">
        <v>211</v>
      </c>
      <c r="E126" s="181" t="s">
        <v>1897</v>
      </c>
      <c r="F126" s="182" t="s">
        <v>1301</v>
      </c>
      <c r="G126" s="183" t="s">
        <v>442</v>
      </c>
      <c r="H126" s="184">
        <v>3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216</v>
      </c>
    </row>
    <row r="127" spans="1:65" s="2" customFormat="1" ht="21.75" customHeight="1">
      <c r="A127" s="38"/>
      <c r="B127" s="179"/>
      <c r="C127" s="180" t="s">
        <v>226</v>
      </c>
      <c r="D127" s="180" t="s">
        <v>211</v>
      </c>
      <c r="E127" s="181" t="s">
        <v>1903</v>
      </c>
      <c r="F127" s="182" t="s">
        <v>1303</v>
      </c>
      <c r="G127" s="183" t="s">
        <v>442</v>
      </c>
      <c r="H127" s="184">
        <v>2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84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209</v>
      </c>
    </row>
    <row r="128" spans="1:65" s="2" customFormat="1" ht="21.75" customHeight="1">
      <c r="A128" s="38"/>
      <c r="B128" s="179"/>
      <c r="C128" s="180" t="s">
        <v>216</v>
      </c>
      <c r="D128" s="180" t="s">
        <v>211</v>
      </c>
      <c r="E128" s="181" t="s">
        <v>1959</v>
      </c>
      <c r="F128" s="182" t="s">
        <v>1960</v>
      </c>
      <c r="G128" s="183" t="s">
        <v>442</v>
      </c>
      <c r="H128" s="184">
        <v>54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216</v>
      </c>
      <c r="AT128" s="191" t="s">
        <v>211</v>
      </c>
      <c r="AU128" s="191" t="s">
        <v>84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216</v>
      </c>
      <c r="BM128" s="191" t="s">
        <v>246</v>
      </c>
    </row>
    <row r="129" spans="1:65" s="2" customFormat="1" ht="16.5" customHeight="1">
      <c r="A129" s="38"/>
      <c r="B129" s="179"/>
      <c r="C129" s="180" t="s">
        <v>250</v>
      </c>
      <c r="D129" s="180" t="s">
        <v>211</v>
      </c>
      <c r="E129" s="181" t="s">
        <v>1904</v>
      </c>
      <c r="F129" s="182" t="s">
        <v>1961</v>
      </c>
      <c r="G129" s="183" t="s">
        <v>442</v>
      </c>
      <c r="H129" s="184">
        <v>6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216</v>
      </c>
      <c r="AT129" s="191" t="s">
        <v>211</v>
      </c>
      <c r="AU129" s="191" t="s">
        <v>84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216</v>
      </c>
      <c r="BM129" s="191" t="s">
        <v>253</v>
      </c>
    </row>
    <row r="130" spans="1:65" s="2" customFormat="1" ht="16.5" customHeight="1">
      <c r="A130" s="38"/>
      <c r="B130" s="179"/>
      <c r="C130" s="180" t="s">
        <v>209</v>
      </c>
      <c r="D130" s="180" t="s">
        <v>211</v>
      </c>
      <c r="E130" s="181" t="s">
        <v>1962</v>
      </c>
      <c r="F130" s="182" t="s">
        <v>1963</v>
      </c>
      <c r="G130" s="183" t="s">
        <v>442</v>
      </c>
      <c r="H130" s="184">
        <v>3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216</v>
      </c>
      <c r="AT130" s="191" t="s">
        <v>211</v>
      </c>
      <c r="AU130" s="191" t="s">
        <v>84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216</v>
      </c>
      <c r="BM130" s="191" t="s">
        <v>262</v>
      </c>
    </row>
    <row r="131" spans="1:65" s="2" customFormat="1" ht="16.5" customHeight="1">
      <c r="A131" s="38"/>
      <c r="B131" s="179"/>
      <c r="C131" s="180" t="s">
        <v>268</v>
      </c>
      <c r="D131" s="180" t="s">
        <v>211</v>
      </c>
      <c r="E131" s="181" t="s">
        <v>1964</v>
      </c>
      <c r="F131" s="182" t="s">
        <v>1965</v>
      </c>
      <c r="G131" s="183" t="s">
        <v>442</v>
      </c>
      <c r="H131" s="184">
        <v>6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216</v>
      </c>
      <c r="AT131" s="191" t="s">
        <v>211</v>
      </c>
      <c r="AU131" s="191" t="s">
        <v>84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216</v>
      </c>
      <c r="BM131" s="191" t="s">
        <v>271</v>
      </c>
    </row>
    <row r="132" spans="1:65" s="2" customFormat="1" ht="16.5" customHeight="1">
      <c r="A132" s="38"/>
      <c r="B132" s="179"/>
      <c r="C132" s="180" t="s">
        <v>246</v>
      </c>
      <c r="D132" s="180" t="s">
        <v>211</v>
      </c>
      <c r="E132" s="181" t="s">
        <v>1905</v>
      </c>
      <c r="F132" s="182" t="s">
        <v>1966</v>
      </c>
      <c r="G132" s="183" t="s">
        <v>442</v>
      </c>
      <c r="H132" s="184">
        <v>18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216</v>
      </c>
      <c r="AT132" s="191" t="s">
        <v>211</v>
      </c>
      <c r="AU132" s="191" t="s">
        <v>84</v>
      </c>
      <c r="AY132" s="19" t="s">
        <v>208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216</v>
      </c>
      <c r="BM132" s="191" t="s">
        <v>276</v>
      </c>
    </row>
    <row r="133" spans="1:65" s="2" customFormat="1" ht="16.5" customHeight="1">
      <c r="A133" s="38"/>
      <c r="B133" s="179"/>
      <c r="C133" s="180" t="s">
        <v>224</v>
      </c>
      <c r="D133" s="180" t="s">
        <v>211</v>
      </c>
      <c r="E133" s="181" t="s">
        <v>1967</v>
      </c>
      <c r="F133" s="182" t="s">
        <v>1968</v>
      </c>
      <c r="G133" s="183" t="s">
        <v>442</v>
      </c>
      <c r="H133" s="184">
        <v>18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216</v>
      </c>
      <c r="AT133" s="191" t="s">
        <v>211</v>
      </c>
      <c r="AU133" s="191" t="s">
        <v>84</v>
      </c>
      <c r="AY133" s="19" t="s">
        <v>208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216</v>
      </c>
      <c r="BM133" s="191" t="s">
        <v>281</v>
      </c>
    </row>
    <row r="134" spans="1:65" s="2" customFormat="1" ht="16.5" customHeight="1">
      <c r="A134" s="38"/>
      <c r="B134" s="179"/>
      <c r="C134" s="180" t="s">
        <v>253</v>
      </c>
      <c r="D134" s="180" t="s">
        <v>211</v>
      </c>
      <c r="E134" s="181" t="s">
        <v>1906</v>
      </c>
      <c r="F134" s="182" t="s">
        <v>1409</v>
      </c>
      <c r="G134" s="183" t="s">
        <v>1070</v>
      </c>
      <c r="H134" s="184">
        <v>4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216</v>
      </c>
      <c r="AT134" s="191" t="s">
        <v>211</v>
      </c>
      <c r="AU134" s="191" t="s">
        <v>84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216</v>
      </c>
      <c r="BM134" s="191" t="s">
        <v>300</v>
      </c>
    </row>
    <row r="135" spans="1:65" s="2" customFormat="1" ht="16.5" customHeight="1">
      <c r="A135" s="38"/>
      <c r="B135" s="179"/>
      <c r="C135" s="180" t="s">
        <v>301</v>
      </c>
      <c r="D135" s="180" t="s">
        <v>211</v>
      </c>
      <c r="E135" s="181" t="s">
        <v>1907</v>
      </c>
      <c r="F135" s="182" t="s">
        <v>1969</v>
      </c>
      <c r="G135" s="183" t="s">
        <v>1070</v>
      </c>
      <c r="H135" s="184">
        <v>6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216</v>
      </c>
      <c r="AT135" s="191" t="s">
        <v>211</v>
      </c>
      <c r="AU135" s="191" t="s">
        <v>84</v>
      </c>
      <c r="AY135" s="19" t="s">
        <v>208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216</v>
      </c>
      <c r="BM135" s="191" t="s">
        <v>304</v>
      </c>
    </row>
    <row r="136" spans="1:65" s="2" customFormat="1" ht="16.5" customHeight="1">
      <c r="A136" s="38"/>
      <c r="B136" s="179"/>
      <c r="C136" s="180" t="s">
        <v>262</v>
      </c>
      <c r="D136" s="180" t="s">
        <v>211</v>
      </c>
      <c r="E136" s="181" t="s">
        <v>1908</v>
      </c>
      <c r="F136" s="182" t="s">
        <v>1970</v>
      </c>
      <c r="G136" s="183" t="s">
        <v>1070</v>
      </c>
      <c r="H136" s="184">
        <v>6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216</v>
      </c>
      <c r="AT136" s="191" t="s">
        <v>211</v>
      </c>
      <c r="AU136" s="191" t="s">
        <v>84</v>
      </c>
      <c r="AY136" s="19" t="s">
        <v>208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216</v>
      </c>
      <c r="BM136" s="191" t="s">
        <v>307</v>
      </c>
    </row>
    <row r="137" spans="1:65" s="2" customFormat="1" ht="16.5" customHeight="1">
      <c r="A137" s="38"/>
      <c r="B137" s="179"/>
      <c r="C137" s="180" t="s">
        <v>309</v>
      </c>
      <c r="D137" s="180" t="s">
        <v>211</v>
      </c>
      <c r="E137" s="181" t="s">
        <v>1910</v>
      </c>
      <c r="F137" s="182" t="s">
        <v>1315</v>
      </c>
      <c r="G137" s="183" t="s">
        <v>1070</v>
      </c>
      <c r="H137" s="184">
        <v>1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216</v>
      </c>
      <c r="AT137" s="191" t="s">
        <v>211</v>
      </c>
      <c r="AU137" s="191" t="s">
        <v>84</v>
      </c>
      <c r="AY137" s="19" t="s">
        <v>208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216</v>
      </c>
      <c r="BM137" s="191" t="s">
        <v>312</v>
      </c>
    </row>
    <row r="138" spans="1:65" s="2" customFormat="1" ht="24.15" customHeight="1">
      <c r="A138" s="38"/>
      <c r="B138" s="179"/>
      <c r="C138" s="180" t="s">
        <v>271</v>
      </c>
      <c r="D138" s="180" t="s">
        <v>211</v>
      </c>
      <c r="E138" s="181" t="s">
        <v>1911</v>
      </c>
      <c r="F138" s="182" t="s">
        <v>1971</v>
      </c>
      <c r="G138" s="183" t="s">
        <v>1070</v>
      </c>
      <c r="H138" s="184">
        <v>1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216</v>
      </c>
      <c r="AT138" s="191" t="s">
        <v>211</v>
      </c>
      <c r="AU138" s="191" t="s">
        <v>84</v>
      </c>
      <c r="AY138" s="19" t="s">
        <v>208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216</v>
      </c>
      <c r="BM138" s="191" t="s">
        <v>319</v>
      </c>
    </row>
    <row r="139" spans="1:65" s="2" customFormat="1" ht="16.5" customHeight="1">
      <c r="A139" s="38"/>
      <c r="B139" s="179"/>
      <c r="C139" s="180" t="s">
        <v>8</v>
      </c>
      <c r="D139" s="180" t="s">
        <v>211</v>
      </c>
      <c r="E139" s="181" t="s">
        <v>1972</v>
      </c>
      <c r="F139" s="182" t="s">
        <v>1417</v>
      </c>
      <c r="G139" s="183" t="s">
        <v>1070</v>
      </c>
      <c r="H139" s="184">
        <v>2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216</v>
      </c>
      <c r="AT139" s="191" t="s">
        <v>211</v>
      </c>
      <c r="AU139" s="191" t="s">
        <v>84</v>
      </c>
      <c r="AY139" s="19" t="s">
        <v>208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216</v>
      </c>
      <c r="BM139" s="191" t="s">
        <v>324</v>
      </c>
    </row>
    <row r="140" spans="1:65" s="2" customFormat="1" ht="16.5" customHeight="1">
      <c r="A140" s="38"/>
      <c r="B140" s="179"/>
      <c r="C140" s="180" t="s">
        <v>276</v>
      </c>
      <c r="D140" s="180" t="s">
        <v>211</v>
      </c>
      <c r="E140" s="181" t="s">
        <v>1973</v>
      </c>
      <c r="F140" s="182" t="s">
        <v>1327</v>
      </c>
      <c r="G140" s="183" t="s">
        <v>1070</v>
      </c>
      <c r="H140" s="184">
        <v>1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216</v>
      </c>
      <c r="AT140" s="191" t="s">
        <v>211</v>
      </c>
      <c r="AU140" s="191" t="s">
        <v>84</v>
      </c>
      <c r="AY140" s="19" t="s">
        <v>208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216</v>
      </c>
      <c r="BM140" s="191" t="s">
        <v>330</v>
      </c>
    </row>
    <row r="141" spans="1:65" s="2" customFormat="1" ht="16.5" customHeight="1">
      <c r="A141" s="38"/>
      <c r="B141" s="179"/>
      <c r="C141" s="180" t="s">
        <v>334</v>
      </c>
      <c r="D141" s="180" t="s">
        <v>211</v>
      </c>
      <c r="E141" s="181" t="s">
        <v>1974</v>
      </c>
      <c r="F141" s="182" t="s">
        <v>1329</v>
      </c>
      <c r="G141" s="183" t="s">
        <v>1070</v>
      </c>
      <c r="H141" s="184">
        <v>1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216</v>
      </c>
      <c r="AT141" s="191" t="s">
        <v>211</v>
      </c>
      <c r="AU141" s="191" t="s">
        <v>84</v>
      </c>
      <c r="AY141" s="19" t="s">
        <v>208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216</v>
      </c>
      <c r="BM141" s="191" t="s">
        <v>337</v>
      </c>
    </row>
    <row r="142" spans="1:65" s="2" customFormat="1" ht="16.5" customHeight="1">
      <c r="A142" s="38"/>
      <c r="B142" s="179"/>
      <c r="C142" s="180" t="s">
        <v>281</v>
      </c>
      <c r="D142" s="180" t="s">
        <v>211</v>
      </c>
      <c r="E142" s="181" t="s">
        <v>1975</v>
      </c>
      <c r="F142" s="182" t="s">
        <v>1419</v>
      </c>
      <c r="G142" s="183" t="s">
        <v>1070</v>
      </c>
      <c r="H142" s="184">
        <v>3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216</v>
      </c>
      <c r="AT142" s="191" t="s">
        <v>211</v>
      </c>
      <c r="AU142" s="191" t="s">
        <v>84</v>
      </c>
      <c r="AY142" s="19" t="s">
        <v>208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216</v>
      </c>
      <c r="BM142" s="191" t="s">
        <v>344</v>
      </c>
    </row>
    <row r="143" spans="1:65" s="2" customFormat="1" ht="16.5" customHeight="1">
      <c r="A143" s="38"/>
      <c r="B143" s="179"/>
      <c r="C143" s="180" t="s">
        <v>349</v>
      </c>
      <c r="D143" s="180" t="s">
        <v>211</v>
      </c>
      <c r="E143" s="181" t="s">
        <v>1976</v>
      </c>
      <c r="F143" s="182" t="s">
        <v>1421</v>
      </c>
      <c r="G143" s="183" t="s">
        <v>1070</v>
      </c>
      <c r="H143" s="184">
        <v>3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216</v>
      </c>
      <c r="AT143" s="191" t="s">
        <v>211</v>
      </c>
      <c r="AU143" s="191" t="s">
        <v>84</v>
      </c>
      <c r="AY143" s="19" t="s">
        <v>208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216</v>
      </c>
      <c r="BM143" s="191" t="s">
        <v>352</v>
      </c>
    </row>
    <row r="144" spans="1:65" s="2" customFormat="1" ht="16.5" customHeight="1">
      <c r="A144" s="38"/>
      <c r="B144" s="179"/>
      <c r="C144" s="180" t="s">
        <v>300</v>
      </c>
      <c r="D144" s="180" t="s">
        <v>211</v>
      </c>
      <c r="E144" s="181" t="s">
        <v>1977</v>
      </c>
      <c r="F144" s="182" t="s">
        <v>1321</v>
      </c>
      <c r="G144" s="183" t="s">
        <v>1070</v>
      </c>
      <c r="H144" s="184">
        <v>1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216</v>
      </c>
      <c r="AT144" s="191" t="s">
        <v>211</v>
      </c>
      <c r="AU144" s="191" t="s">
        <v>84</v>
      </c>
      <c r="AY144" s="19" t="s">
        <v>208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216</v>
      </c>
      <c r="BM144" s="191" t="s">
        <v>357</v>
      </c>
    </row>
    <row r="145" spans="1:65" s="2" customFormat="1" ht="16.5" customHeight="1">
      <c r="A145" s="38"/>
      <c r="B145" s="179"/>
      <c r="C145" s="180" t="s">
        <v>7</v>
      </c>
      <c r="D145" s="180" t="s">
        <v>211</v>
      </c>
      <c r="E145" s="181" t="s">
        <v>1978</v>
      </c>
      <c r="F145" s="182" t="s">
        <v>1323</v>
      </c>
      <c r="G145" s="183" t="s">
        <v>1070</v>
      </c>
      <c r="H145" s="184">
        <v>1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216</v>
      </c>
      <c r="AT145" s="191" t="s">
        <v>211</v>
      </c>
      <c r="AU145" s="191" t="s">
        <v>84</v>
      </c>
      <c r="AY145" s="19" t="s">
        <v>208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216</v>
      </c>
      <c r="BM145" s="191" t="s">
        <v>371</v>
      </c>
    </row>
    <row r="146" spans="1:65" s="2" customFormat="1" ht="24.15" customHeight="1">
      <c r="A146" s="38"/>
      <c r="B146" s="179"/>
      <c r="C146" s="180" t="s">
        <v>304</v>
      </c>
      <c r="D146" s="180" t="s">
        <v>211</v>
      </c>
      <c r="E146" s="181" t="s">
        <v>1979</v>
      </c>
      <c r="F146" s="182" t="s">
        <v>1325</v>
      </c>
      <c r="G146" s="183" t="s">
        <v>1070</v>
      </c>
      <c r="H146" s="184">
        <v>2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216</v>
      </c>
      <c r="AT146" s="191" t="s">
        <v>211</v>
      </c>
      <c r="AU146" s="191" t="s">
        <v>84</v>
      </c>
      <c r="AY146" s="19" t="s">
        <v>208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216</v>
      </c>
      <c r="BM146" s="191" t="s">
        <v>486</v>
      </c>
    </row>
    <row r="147" spans="1:65" s="2" customFormat="1" ht="16.5" customHeight="1">
      <c r="A147" s="38"/>
      <c r="B147" s="179"/>
      <c r="C147" s="180" t="s">
        <v>488</v>
      </c>
      <c r="D147" s="180" t="s">
        <v>211</v>
      </c>
      <c r="E147" s="181" t="s">
        <v>1980</v>
      </c>
      <c r="F147" s="182" t="s">
        <v>1423</v>
      </c>
      <c r="G147" s="183" t="s">
        <v>1070</v>
      </c>
      <c r="H147" s="184">
        <v>1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216</v>
      </c>
      <c r="AT147" s="191" t="s">
        <v>211</v>
      </c>
      <c r="AU147" s="191" t="s">
        <v>84</v>
      </c>
      <c r="AY147" s="19" t="s">
        <v>208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216</v>
      </c>
      <c r="BM147" s="191" t="s">
        <v>491</v>
      </c>
    </row>
    <row r="148" spans="1:65" s="2" customFormat="1" ht="16.5" customHeight="1">
      <c r="A148" s="38"/>
      <c r="B148" s="179"/>
      <c r="C148" s="180" t="s">
        <v>307</v>
      </c>
      <c r="D148" s="180" t="s">
        <v>211</v>
      </c>
      <c r="E148" s="181" t="s">
        <v>1981</v>
      </c>
      <c r="F148" s="182" t="s">
        <v>1425</v>
      </c>
      <c r="G148" s="183" t="s">
        <v>1070</v>
      </c>
      <c r="H148" s="184">
        <v>1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216</v>
      </c>
      <c r="AT148" s="191" t="s">
        <v>211</v>
      </c>
      <c r="AU148" s="191" t="s">
        <v>84</v>
      </c>
      <c r="AY148" s="19" t="s">
        <v>208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216</v>
      </c>
      <c r="BM148" s="191" t="s">
        <v>495</v>
      </c>
    </row>
    <row r="149" spans="1:65" s="2" customFormat="1" ht="16.5" customHeight="1">
      <c r="A149" s="38"/>
      <c r="B149" s="179"/>
      <c r="C149" s="180" t="s">
        <v>497</v>
      </c>
      <c r="D149" s="180" t="s">
        <v>211</v>
      </c>
      <c r="E149" s="181" t="s">
        <v>1982</v>
      </c>
      <c r="F149" s="182" t="s">
        <v>1427</v>
      </c>
      <c r="G149" s="183" t="s">
        <v>1070</v>
      </c>
      <c r="H149" s="184">
        <v>1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216</v>
      </c>
      <c r="AT149" s="191" t="s">
        <v>211</v>
      </c>
      <c r="AU149" s="191" t="s">
        <v>84</v>
      </c>
      <c r="AY149" s="19" t="s">
        <v>208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216</v>
      </c>
      <c r="BM149" s="191" t="s">
        <v>500</v>
      </c>
    </row>
    <row r="150" spans="1:65" s="2" customFormat="1" ht="16.5" customHeight="1">
      <c r="A150" s="38"/>
      <c r="B150" s="179"/>
      <c r="C150" s="180" t="s">
        <v>312</v>
      </c>
      <c r="D150" s="180" t="s">
        <v>211</v>
      </c>
      <c r="E150" s="181" t="s">
        <v>1983</v>
      </c>
      <c r="F150" s="182" t="s">
        <v>1429</v>
      </c>
      <c r="G150" s="183" t="s">
        <v>1070</v>
      </c>
      <c r="H150" s="184">
        <v>6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216</v>
      </c>
      <c r="AT150" s="191" t="s">
        <v>211</v>
      </c>
      <c r="AU150" s="191" t="s">
        <v>84</v>
      </c>
      <c r="AY150" s="19" t="s">
        <v>208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216</v>
      </c>
      <c r="BM150" s="191" t="s">
        <v>504</v>
      </c>
    </row>
    <row r="151" spans="1:65" s="2" customFormat="1" ht="16.5" customHeight="1">
      <c r="A151" s="38"/>
      <c r="B151" s="179"/>
      <c r="C151" s="180" t="s">
        <v>509</v>
      </c>
      <c r="D151" s="180" t="s">
        <v>211</v>
      </c>
      <c r="E151" s="181" t="s">
        <v>1984</v>
      </c>
      <c r="F151" s="182" t="s">
        <v>1985</v>
      </c>
      <c r="G151" s="183" t="s">
        <v>1070</v>
      </c>
      <c r="H151" s="184">
        <v>1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216</v>
      </c>
      <c r="AT151" s="191" t="s">
        <v>211</v>
      </c>
      <c r="AU151" s="191" t="s">
        <v>84</v>
      </c>
      <c r="AY151" s="19" t="s">
        <v>208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216</v>
      </c>
      <c r="BM151" s="191" t="s">
        <v>512</v>
      </c>
    </row>
    <row r="152" spans="1:65" s="2" customFormat="1" ht="16.5" customHeight="1">
      <c r="A152" s="38"/>
      <c r="B152" s="179"/>
      <c r="C152" s="180" t="s">
        <v>319</v>
      </c>
      <c r="D152" s="180" t="s">
        <v>211</v>
      </c>
      <c r="E152" s="181" t="s">
        <v>1986</v>
      </c>
      <c r="F152" s="182" t="s">
        <v>1987</v>
      </c>
      <c r="G152" s="183" t="s">
        <v>1070</v>
      </c>
      <c r="H152" s="184">
        <v>1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216</v>
      </c>
      <c r="AT152" s="191" t="s">
        <v>211</v>
      </c>
      <c r="AU152" s="191" t="s">
        <v>84</v>
      </c>
      <c r="AY152" s="19" t="s">
        <v>208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216</v>
      </c>
      <c r="BM152" s="191" t="s">
        <v>534</v>
      </c>
    </row>
    <row r="153" spans="1:65" s="2" customFormat="1" ht="16.5" customHeight="1">
      <c r="A153" s="38"/>
      <c r="B153" s="179"/>
      <c r="C153" s="180" t="s">
        <v>535</v>
      </c>
      <c r="D153" s="180" t="s">
        <v>211</v>
      </c>
      <c r="E153" s="181" t="s">
        <v>1988</v>
      </c>
      <c r="F153" s="182" t="s">
        <v>1989</v>
      </c>
      <c r="G153" s="183" t="s">
        <v>1070</v>
      </c>
      <c r="H153" s="184">
        <v>1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216</v>
      </c>
      <c r="AT153" s="191" t="s">
        <v>211</v>
      </c>
      <c r="AU153" s="191" t="s">
        <v>84</v>
      </c>
      <c r="AY153" s="19" t="s">
        <v>208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216</v>
      </c>
      <c r="BM153" s="191" t="s">
        <v>538</v>
      </c>
    </row>
    <row r="154" spans="1:65" s="2" customFormat="1" ht="21.75" customHeight="1">
      <c r="A154" s="38"/>
      <c r="B154" s="179"/>
      <c r="C154" s="180" t="s">
        <v>324</v>
      </c>
      <c r="D154" s="180" t="s">
        <v>211</v>
      </c>
      <c r="E154" s="181" t="s">
        <v>1990</v>
      </c>
      <c r="F154" s="182" t="s">
        <v>1331</v>
      </c>
      <c r="G154" s="183" t="s">
        <v>1070</v>
      </c>
      <c r="H154" s="184">
        <v>1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216</v>
      </c>
      <c r="AT154" s="191" t="s">
        <v>211</v>
      </c>
      <c r="AU154" s="191" t="s">
        <v>84</v>
      </c>
      <c r="AY154" s="19" t="s">
        <v>208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216</v>
      </c>
      <c r="BM154" s="191" t="s">
        <v>550</v>
      </c>
    </row>
    <row r="155" spans="1:65" s="2" customFormat="1" ht="16.5" customHeight="1">
      <c r="A155" s="38"/>
      <c r="B155" s="179"/>
      <c r="C155" s="180" t="s">
        <v>552</v>
      </c>
      <c r="D155" s="180" t="s">
        <v>211</v>
      </c>
      <c r="E155" s="181" t="s">
        <v>1991</v>
      </c>
      <c r="F155" s="182" t="s">
        <v>1992</v>
      </c>
      <c r="G155" s="183" t="s">
        <v>1332</v>
      </c>
      <c r="H155" s="184">
        <v>1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216</v>
      </c>
      <c r="AT155" s="191" t="s">
        <v>211</v>
      </c>
      <c r="AU155" s="191" t="s">
        <v>84</v>
      </c>
      <c r="AY155" s="19" t="s">
        <v>208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216</v>
      </c>
      <c r="BM155" s="191" t="s">
        <v>555</v>
      </c>
    </row>
    <row r="156" spans="1:63" s="12" customFormat="1" ht="25.9" customHeight="1">
      <c r="A156" s="12"/>
      <c r="B156" s="166"/>
      <c r="C156" s="12"/>
      <c r="D156" s="167" t="s">
        <v>75</v>
      </c>
      <c r="E156" s="168" t="s">
        <v>1335</v>
      </c>
      <c r="F156" s="168" t="s">
        <v>1993</v>
      </c>
      <c r="G156" s="12"/>
      <c r="H156" s="12"/>
      <c r="I156" s="169"/>
      <c r="J156" s="170">
        <f>BK156</f>
        <v>0</v>
      </c>
      <c r="K156" s="12"/>
      <c r="L156" s="166"/>
      <c r="M156" s="171"/>
      <c r="N156" s="172"/>
      <c r="O156" s="172"/>
      <c r="P156" s="173">
        <f>SUM(P157:P168)</f>
        <v>0</v>
      </c>
      <c r="Q156" s="172"/>
      <c r="R156" s="173">
        <f>SUM(R157:R168)</f>
        <v>0</v>
      </c>
      <c r="S156" s="172"/>
      <c r="T156" s="174">
        <f>SUM(T157:T168)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67" t="s">
        <v>84</v>
      </c>
      <c r="AT156" s="175" t="s">
        <v>75</v>
      </c>
      <c r="AU156" s="175" t="s">
        <v>76</v>
      </c>
      <c r="AY156" s="167" t="s">
        <v>208</v>
      </c>
      <c r="BK156" s="176">
        <f>SUM(BK157:BK168)</f>
        <v>0</v>
      </c>
    </row>
    <row r="157" spans="1:65" s="2" customFormat="1" ht="24.15" customHeight="1">
      <c r="A157" s="38"/>
      <c r="B157" s="179"/>
      <c r="C157" s="180" t="s">
        <v>330</v>
      </c>
      <c r="D157" s="180" t="s">
        <v>211</v>
      </c>
      <c r="E157" s="181" t="s">
        <v>1994</v>
      </c>
      <c r="F157" s="182" t="s">
        <v>1338</v>
      </c>
      <c r="G157" s="183" t="s">
        <v>1070</v>
      </c>
      <c r="H157" s="184">
        <v>1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216</v>
      </c>
      <c r="AT157" s="191" t="s">
        <v>211</v>
      </c>
      <c r="AU157" s="191" t="s">
        <v>84</v>
      </c>
      <c r="AY157" s="19" t="s">
        <v>208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216</v>
      </c>
      <c r="BM157" s="191" t="s">
        <v>565</v>
      </c>
    </row>
    <row r="158" spans="1:65" s="2" customFormat="1" ht="16.5" customHeight="1">
      <c r="A158" s="38"/>
      <c r="B158" s="179"/>
      <c r="C158" s="180" t="s">
        <v>448</v>
      </c>
      <c r="D158" s="180" t="s">
        <v>211</v>
      </c>
      <c r="E158" s="181" t="s">
        <v>1995</v>
      </c>
      <c r="F158" s="182" t="s">
        <v>1438</v>
      </c>
      <c r="G158" s="183" t="s">
        <v>1070</v>
      </c>
      <c r="H158" s="184">
        <v>3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216</v>
      </c>
      <c r="AT158" s="191" t="s">
        <v>211</v>
      </c>
      <c r="AU158" s="191" t="s">
        <v>84</v>
      </c>
      <c r="AY158" s="19" t="s">
        <v>208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216</v>
      </c>
      <c r="BM158" s="191" t="s">
        <v>569</v>
      </c>
    </row>
    <row r="159" spans="1:65" s="2" customFormat="1" ht="21.75" customHeight="1">
      <c r="A159" s="38"/>
      <c r="B159" s="179"/>
      <c r="C159" s="180" t="s">
        <v>337</v>
      </c>
      <c r="D159" s="180" t="s">
        <v>211</v>
      </c>
      <c r="E159" s="181" t="s">
        <v>1897</v>
      </c>
      <c r="F159" s="182" t="s">
        <v>1301</v>
      </c>
      <c r="G159" s="183" t="s">
        <v>442</v>
      </c>
      <c r="H159" s="184">
        <v>2.4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216</v>
      </c>
      <c r="AT159" s="191" t="s">
        <v>211</v>
      </c>
      <c r="AU159" s="191" t="s">
        <v>84</v>
      </c>
      <c r="AY159" s="19" t="s">
        <v>208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216</v>
      </c>
      <c r="BM159" s="191" t="s">
        <v>575</v>
      </c>
    </row>
    <row r="160" spans="1:65" s="2" customFormat="1" ht="21.75" customHeight="1">
      <c r="A160" s="38"/>
      <c r="B160" s="179"/>
      <c r="C160" s="180" t="s">
        <v>599</v>
      </c>
      <c r="D160" s="180" t="s">
        <v>211</v>
      </c>
      <c r="E160" s="181" t="s">
        <v>1903</v>
      </c>
      <c r="F160" s="182" t="s">
        <v>1303</v>
      </c>
      <c r="G160" s="183" t="s">
        <v>442</v>
      </c>
      <c r="H160" s="184">
        <v>1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216</v>
      </c>
      <c r="AT160" s="191" t="s">
        <v>211</v>
      </c>
      <c r="AU160" s="191" t="s">
        <v>84</v>
      </c>
      <c r="AY160" s="19" t="s">
        <v>208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216</v>
      </c>
      <c r="BM160" s="191" t="s">
        <v>602</v>
      </c>
    </row>
    <row r="161" spans="1:65" s="2" customFormat="1" ht="21.75" customHeight="1">
      <c r="A161" s="38"/>
      <c r="B161" s="179"/>
      <c r="C161" s="180" t="s">
        <v>344</v>
      </c>
      <c r="D161" s="180" t="s">
        <v>211</v>
      </c>
      <c r="E161" s="181" t="s">
        <v>1959</v>
      </c>
      <c r="F161" s="182" t="s">
        <v>1960</v>
      </c>
      <c r="G161" s="183" t="s">
        <v>442</v>
      </c>
      <c r="H161" s="184">
        <v>54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216</v>
      </c>
      <c r="AT161" s="191" t="s">
        <v>211</v>
      </c>
      <c r="AU161" s="191" t="s">
        <v>84</v>
      </c>
      <c r="AY161" s="19" t="s">
        <v>208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216</v>
      </c>
      <c r="BM161" s="191" t="s">
        <v>605</v>
      </c>
    </row>
    <row r="162" spans="1:65" s="2" customFormat="1" ht="16.5" customHeight="1">
      <c r="A162" s="38"/>
      <c r="B162" s="179"/>
      <c r="C162" s="180" t="s">
        <v>606</v>
      </c>
      <c r="D162" s="180" t="s">
        <v>211</v>
      </c>
      <c r="E162" s="181" t="s">
        <v>1904</v>
      </c>
      <c r="F162" s="182" t="s">
        <v>1961</v>
      </c>
      <c r="G162" s="183" t="s">
        <v>442</v>
      </c>
      <c r="H162" s="184">
        <v>6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216</v>
      </c>
      <c r="AT162" s="191" t="s">
        <v>211</v>
      </c>
      <c r="AU162" s="191" t="s">
        <v>84</v>
      </c>
      <c r="AY162" s="19" t="s">
        <v>208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216</v>
      </c>
      <c r="BM162" s="191" t="s">
        <v>609</v>
      </c>
    </row>
    <row r="163" spans="1:65" s="2" customFormat="1" ht="24.15" customHeight="1">
      <c r="A163" s="38"/>
      <c r="B163" s="179"/>
      <c r="C163" s="180" t="s">
        <v>352</v>
      </c>
      <c r="D163" s="180" t="s">
        <v>211</v>
      </c>
      <c r="E163" s="181" t="s">
        <v>1996</v>
      </c>
      <c r="F163" s="182" t="s">
        <v>1997</v>
      </c>
      <c r="G163" s="183" t="s">
        <v>1070</v>
      </c>
      <c r="H163" s="184">
        <v>1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216</v>
      </c>
      <c r="AT163" s="191" t="s">
        <v>211</v>
      </c>
      <c r="AU163" s="191" t="s">
        <v>84</v>
      </c>
      <c r="AY163" s="19" t="s">
        <v>208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216</v>
      </c>
      <c r="BM163" s="191" t="s">
        <v>612</v>
      </c>
    </row>
    <row r="164" spans="1:65" s="2" customFormat="1" ht="16.5" customHeight="1">
      <c r="A164" s="38"/>
      <c r="B164" s="179"/>
      <c r="C164" s="180" t="s">
        <v>613</v>
      </c>
      <c r="D164" s="180" t="s">
        <v>211</v>
      </c>
      <c r="E164" s="181" t="s">
        <v>1998</v>
      </c>
      <c r="F164" s="182" t="s">
        <v>1340</v>
      </c>
      <c r="G164" s="183" t="s">
        <v>1070</v>
      </c>
      <c r="H164" s="184">
        <v>1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216</v>
      </c>
      <c r="AT164" s="191" t="s">
        <v>211</v>
      </c>
      <c r="AU164" s="191" t="s">
        <v>84</v>
      </c>
      <c r="AY164" s="19" t="s">
        <v>208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216</v>
      </c>
      <c r="BM164" s="191" t="s">
        <v>616</v>
      </c>
    </row>
    <row r="165" spans="1:65" s="2" customFormat="1" ht="24.15" customHeight="1">
      <c r="A165" s="38"/>
      <c r="B165" s="179"/>
      <c r="C165" s="180" t="s">
        <v>357</v>
      </c>
      <c r="D165" s="180" t="s">
        <v>211</v>
      </c>
      <c r="E165" s="181" t="s">
        <v>1979</v>
      </c>
      <c r="F165" s="182" t="s">
        <v>1325</v>
      </c>
      <c r="G165" s="183" t="s">
        <v>1070</v>
      </c>
      <c r="H165" s="184">
        <v>1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41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216</v>
      </c>
      <c r="AT165" s="191" t="s">
        <v>211</v>
      </c>
      <c r="AU165" s="191" t="s">
        <v>84</v>
      </c>
      <c r="AY165" s="19" t="s">
        <v>208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84</v>
      </c>
      <c r="BK165" s="192">
        <f>ROUND(I165*H165,2)</f>
        <v>0</v>
      </c>
      <c r="BL165" s="19" t="s">
        <v>216</v>
      </c>
      <c r="BM165" s="191" t="s">
        <v>620</v>
      </c>
    </row>
    <row r="166" spans="1:65" s="2" customFormat="1" ht="16.5" customHeight="1">
      <c r="A166" s="38"/>
      <c r="B166" s="179"/>
      <c r="C166" s="180" t="s">
        <v>622</v>
      </c>
      <c r="D166" s="180" t="s">
        <v>211</v>
      </c>
      <c r="E166" s="181" t="s">
        <v>1986</v>
      </c>
      <c r="F166" s="182" t="s">
        <v>1987</v>
      </c>
      <c r="G166" s="183" t="s">
        <v>1070</v>
      </c>
      <c r="H166" s="184">
        <v>1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216</v>
      </c>
      <c r="AT166" s="191" t="s">
        <v>211</v>
      </c>
      <c r="AU166" s="191" t="s">
        <v>84</v>
      </c>
      <c r="AY166" s="19" t="s">
        <v>208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216</v>
      </c>
      <c r="BM166" s="191" t="s">
        <v>625</v>
      </c>
    </row>
    <row r="167" spans="1:65" s="2" customFormat="1" ht="21.75" customHeight="1">
      <c r="A167" s="38"/>
      <c r="B167" s="179"/>
      <c r="C167" s="180" t="s">
        <v>371</v>
      </c>
      <c r="D167" s="180" t="s">
        <v>211</v>
      </c>
      <c r="E167" s="181" t="s">
        <v>1990</v>
      </c>
      <c r="F167" s="182" t="s">
        <v>1331</v>
      </c>
      <c r="G167" s="183" t="s">
        <v>1070</v>
      </c>
      <c r="H167" s="184">
        <v>1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216</v>
      </c>
      <c r="AT167" s="191" t="s">
        <v>211</v>
      </c>
      <c r="AU167" s="191" t="s">
        <v>84</v>
      </c>
      <c r="AY167" s="19" t="s">
        <v>208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216</v>
      </c>
      <c r="BM167" s="191" t="s">
        <v>628</v>
      </c>
    </row>
    <row r="168" spans="1:65" s="2" customFormat="1" ht="16.5" customHeight="1">
      <c r="A168" s="38"/>
      <c r="B168" s="179"/>
      <c r="C168" s="180" t="s">
        <v>630</v>
      </c>
      <c r="D168" s="180" t="s">
        <v>211</v>
      </c>
      <c r="E168" s="181" t="s">
        <v>1991</v>
      </c>
      <c r="F168" s="182" t="s">
        <v>1992</v>
      </c>
      <c r="G168" s="183" t="s">
        <v>1332</v>
      </c>
      <c r="H168" s="184">
        <v>1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216</v>
      </c>
      <c r="AT168" s="191" t="s">
        <v>211</v>
      </c>
      <c r="AU168" s="191" t="s">
        <v>84</v>
      </c>
      <c r="AY168" s="19" t="s">
        <v>208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216</v>
      </c>
      <c r="BM168" s="191" t="s">
        <v>633</v>
      </c>
    </row>
    <row r="169" spans="1:63" s="12" customFormat="1" ht="25.9" customHeight="1">
      <c r="A169" s="12"/>
      <c r="B169" s="166"/>
      <c r="C169" s="12"/>
      <c r="D169" s="167" t="s">
        <v>75</v>
      </c>
      <c r="E169" s="168" t="s">
        <v>1362</v>
      </c>
      <c r="F169" s="168" t="s">
        <v>1999</v>
      </c>
      <c r="G169" s="12"/>
      <c r="H169" s="12"/>
      <c r="I169" s="169"/>
      <c r="J169" s="170">
        <f>BK169</f>
        <v>0</v>
      </c>
      <c r="K169" s="12"/>
      <c r="L169" s="166"/>
      <c r="M169" s="171"/>
      <c r="N169" s="172"/>
      <c r="O169" s="172"/>
      <c r="P169" s="173">
        <f>SUM(P170:P190)</f>
        <v>0</v>
      </c>
      <c r="Q169" s="172"/>
      <c r="R169" s="173">
        <f>SUM(R170:R190)</f>
        <v>0</v>
      </c>
      <c r="S169" s="172"/>
      <c r="T169" s="174">
        <f>SUM(T170:T190)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7" t="s">
        <v>84</v>
      </c>
      <c r="AT169" s="175" t="s">
        <v>75</v>
      </c>
      <c r="AU169" s="175" t="s">
        <v>76</v>
      </c>
      <c r="AY169" s="167" t="s">
        <v>208</v>
      </c>
      <c r="BK169" s="176">
        <f>SUM(BK170:BK190)</f>
        <v>0</v>
      </c>
    </row>
    <row r="170" spans="1:65" s="2" customFormat="1" ht="24.15" customHeight="1">
      <c r="A170" s="38"/>
      <c r="B170" s="179"/>
      <c r="C170" s="180" t="s">
        <v>486</v>
      </c>
      <c r="D170" s="180" t="s">
        <v>211</v>
      </c>
      <c r="E170" s="181" t="s">
        <v>1994</v>
      </c>
      <c r="F170" s="182" t="s">
        <v>1338</v>
      </c>
      <c r="G170" s="183" t="s">
        <v>1070</v>
      </c>
      <c r="H170" s="184">
        <v>1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216</v>
      </c>
      <c r="AT170" s="191" t="s">
        <v>211</v>
      </c>
      <c r="AU170" s="191" t="s">
        <v>84</v>
      </c>
      <c r="AY170" s="19" t="s">
        <v>208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216</v>
      </c>
      <c r="BM170" s="191" t="s">
        <v>638</v>
      </c>
    </row>
    <row r="171" spans="1:65" s="2" customFormat="1" ht="21.75" customHeight="1">
      <c r="A171" s="38"/>
      <c r="B171" s="179"/>
      <c r="C171" s="180" t="s">
        <v>642</v>
      </c>
      <c r="D171" s="180" t="s">
        <v>211</v>
      </c>
      <c r="E171" s="181" t="s">
        <v>1897</v>
      </c>
      <c r="F171" s="182" t="s">
        <v>1301</v>
      </c>
      <c r="G171" s="183" t="s">
        <v>442</v>
      </c>
      <c r="H171" s="184">
        <v>2.4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216</v>
      </c>
      <c r="AT171" s="191" t="s">
        <v>211</v>
      </c>
      <c r="AU171" s="191" t="s">
        <v>84</v>
      </c>
      <c r="AY171" s="19" t="s">
        <v>208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216</v>
      </c>
      <c r="BM171" s="191" t="s">
        <v>645</v>
      </c>
    </row>
    <row r="172" spans="1:65" s="2" customFormat="1" ht="21.75" customHeight="1">
      <c r="A172" s="38"/>
      <c r="B172" s="179"/>
      <c r="C172" s="180" t="s">
        <v>491</v>
      </c>
      <c r="D172" s="180" t="s">
        <v>211</v>
      </c>
      <c r="E172" s="181" t="s">
        <v>1903</v>
      </c>
      <c r="F172" s="182" t="s">
        <v>1303</v>
      </c>
      <c r="G172" s="183" t="s">
        <v>442</v>
      </c>
      <c r="H172" s="184">
        <v>1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216</v>
      </c>
      <c r="AT172" s="191" t="s">
        <v>211</v>
      </c>
      <c r="AU172" s="191" t="s">
        <v>84</v>
      </c>
      <c r="AY172" s="19" t="s">
        <v>208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216</v>
      </c>
      <c r="BM172" s="191" t="s">
        <v>649</v>
      </c>
    </row>
    <row r="173" spans="1:65" s="2" customFormat="1" ht="16.5" customHeight="1">
      <c r="A173" s="38"/>
      <c r="B173" s="179"/>
      <c r="C173" s="180" t="s">
        <v>650</v>
      </c>
      <c r="D173" s="180" t="s">
        <v>211</v>
      </c>
      <c r="E173" s="181" t="s">
        <v>1904</v>
      </c>
      <c r="F173" s="182" t="s">
        <v>1961</v>
      </c>
      <c r="G173" s="183" t="s">
        <v>442</v>
      </c>
      <c r="H173" s="184">
        <v>6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216</v>
      </c>
      <c r="AT173" s="191" t="s">
        <v>211</v>
      </c>
      <c r="AU173" s="191" t="s">
        <v>84</v>
      </c>
      <c r="AY173" s="19" t="s">
        <v>208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216</v>
      </c>
      <c r="BM173" s="191" t="s">
        <v>651</v>
      </c>
    </row>
    <row r="174" spans="1:65" s="2" customFormat="1" ht="16.5" customHeight="1">
      <c r="A174" s="38"/>
      <c r="B174" s="179"/>
      <c r="C174" s="180" t="s">
        <v>495</v>
      </c>
      <c r="D174" s="180" t="s">
        <v>211</v>
      </c>
      <c r="E174" s="181" t="s">
        <v>1905</v>
      </c>
      <c r="F174" s="182" t="s">
        <v>1966</v>
      </c>
      <c r="G174" s="183" t="s">
        <v>442</v>
      </c>
      <c r="H174" s="184">
        <v>12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216</v>
      </c>
      <c r="AT174" s="191" t="s">
        <v>211</v>
      </c>
      <c r="AU174" s="191" t="s">
        <v>84</v>
      </c>
      <c r="AY174" s="19" t="s">
        <v>208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216</v>
      </c>
      <c r="BM174" s="191" t="s">
        <v>652</v>
      </c>
    </row>
    <row r="175" spans="1:65" s="2" customFormat="1" ht="16.5" customHeight="1">
      <c r="A175" s="38"/>
      <c r="B175" s="179"/>
      <c r="C175" s="180" t="s">
        <v>654</v>
      </c>
      <c r="D175" s="180" t="s">
        <v>211</v>
      </c>
      <c r="E175" s="181" t="s">
        <v>1967</v>
      </c>
      <c r="F175" s="182" t="s">
        <v>1968</v>
      </c>
      <c r="G175" s="183" t="s">
        <v>442</v>
      </c>
      <c r="H175" s="184">
        <v>18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216</v>
      </c>
      <c r="AT175" s="191" t="s">
        <v>211</v>
      </c>
      <c r="AU175" s="191" t="s">
        <v>84</v>
      </c>
      <c r="AY175" s="19" t="s">
        <v>208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216</v>
      </c>
      <c r="BM175" s="191" t="s">
        <v>655</v>
      </c>
    </row>
    <row r="176" spans="1:65" s="2" customFormat="1" ht="16.5" customHeight="1">
      <c r="A176" s="38"/>
      <c r="B176" s="179"/>
      <c r="C176" s="180" t="s">
        <v>500</v>
      </c>
      <c r="D176" s="180" t="s">
        <v>211</v>
      </c>
      <c r="E176" s="181" t="s">
        <v>2000</v>
      </c>
      <c r="F176" s="182" t="s">
        <v>1445</v>
      </c>
      <c r="G176" s="183" t="s">
        <v>1070</v>
      </c>
      <c r="H176" s="184">
        <v>1</v>
      </c>
      <c r="I176" s="185"/>
      <c r="J176" s="186">
        <f>ROUND(I176*H176,2)</f>
        <v>0</v>
      </c>
      <c r="K176" s="182" t="s">
        <v>1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216</v>
      </c>
      <c r="AT176" s="191" t="s">
        <v>211</v>
      </c>
      <c r="AU176" s="191" t="s">
        <v>84</v>
      </c>
      <c r="AY176" s="19" t="s">
        <v>208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216</v>
      </c>
      <c r="BM176" s="191" t="s">
        <v>660</v>
      </c>
    </row>
    <row r="177" spans="1:65" s="2" customFormat="1" ht="16.5" customHeight="1">
      <c r="A177" s="38"/>
      <c r="B177" s="179"/>
      <c r="C177" s="180" t="s">
        <v>661</v>
      </c>
      <c r="D177" s="180" t="s">
        <v>211</v>
      </c>
      <c r="E177" s="181" t="s">
        <v>2001</v>
      </c>
      <c r="F177" s="182" t="s">
        <v>1447</v>
      </c>
      <c r="G177" s="183" t="s">
        <v>1070</v>
      </c>
      <c r="H177" s="184">
        <v>2</v>
      </c>
      <c r="I177" s="185"/>
      <c r="J177" s="186">
        <f>ROUND(I177*H177,2)</f>
        <v>0</v>
      </c>
      <c r="K177" s="182" t="s">
        <v>1</v>
      </c>
      <c r="L177" s="39"/>
      <c r="M177" s="187" t="s">
        <v>1</v>
      </c>
      <c r="N177" s="188" t="s">
        <v>41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216</v>
      </c>
      <c r="AT177" s="191" t="s">
        <v>211</v>
      </c>
      <c r="AU177" s="191" t="s">
        <v>84</v>
      </c>
      <c r="AY177" s="19" t="s">
        <v>208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216</v>
      </c>
      <c r="BM177" s="191" t="s">
        <v>664</v>
      </c>
    </row>
    <row r="178" spans="1:65" s="2" customFormat="1" ht="16.5" customHeight="1">
      <c r="A178" s="38"/>
      <c r="B178" s="179"/>
      <c r="C178" s="180" t="s">
        <v>504</v>
      </c>
      <c r="D178" s="180" t="s">
        <v>211</v>
      </c>
      <c r="E178" s="181" t="s">
        <v>2002</v>
      </c>
      <c r="F178" s="182" t="s">
        <v>2003</v>
      </c>
      <c r="G178" s="183" t="s">
        <v>1070</v>
      </c>
      <c r="H178" s="184">
        <v>1</v>
      </c>
      <c r="I178" s="185"/>
      <c r="J178" s="186">
        <f>ROUND(I178*H178,2)</f>
        <v>0</v>
      </c>
      <c r="K178" s="182" t="s">
        <v>1</v>
      </c>
      <c r="L178" s="39"/>
      <c r="M178" s="187" t="s">
        <v>1</v>
      </c>
      <c r="N178" s="188" t="s">
        <v>41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216</v>
      </c>
      <c r="AT178" s="191" t="s">
        <v>211</v>
      </c>
      <c r="AU178" s="191" t="s">
        <v>84</v>
      </c>
      <c r="AY178" s="19" t="s">
        <v>208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84</v>
      </c>
      <c r="BK178" s="192">
        <f>ROUND(I178*H178,2)</f>
        <v>0</v>
      </c>
      <c r="BL178" s="19" t="s">
        <v>216</v>
      </c>
      <c r="BM178" s="191" t="s">
        <v>667</v>
      </c>
    </row>
    <row r="179" spans="1:65" s="2" customFormat="1" ht="16.5" customHeight="1">
      <c r="A179" s="38"/>
      <c r="B179" s="179"/>
      <c r="C179" s="180" t="s">
        <v>670</v>
      </c>
      <c r="D179" s="180" t="s">
        <v>211</v>
      </c>
      <c r="E179" s="181" t="s">
        <v>2004</v>
      </c>
      <c r="F179" s="182" t="s">
        <v>1451</v>
      </c>
      <c r="G179" s="183" t="s">
        <v>1070</v>
      </c>
      <c r="H179" s="184">
        <v>3</v>
      </c>
      <c r="I179" s="185"/>
      <c r="J179" s="186">
        <f>ROUND(I179*H179,2)</f>
        <v>0</v>
      </c>
      <c r="K179" s="182" t="s">
        <v>1</v>
      </c>
      <c r="L179" s="39"/>
      <c r="M179" s="187" t="s">
        <v>1</v>
      </c>
      <c r="N179" s="188" t="s">
        <v>41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216</v>
      </c>
      <c r="AT179" s="191" t="s">
        <v>211</v>
      </c>
      <c r="AU179" s="191" t="s">
        <v>84</v>
      </c>
      <c r="AY179" s="19" t="s">
        <v>208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84</v>
      </c>
      <c r="BK179" s="192">
        <f>ROUND(I179*H179,2)</f>
        <v>0</v>
      </c>
      <c r="BL179" s="19" t="s">
        <v>216</v>
      </c>
      <c r="BM179" s="191" t="s">
        <v>673</v>
      </c>
    </row>
    <row r="180" spans="1:65" s="2" customFormat="1" ht="16.5" customHeight="1">
      <c r="A180" s="38"/>
      <c r="B180" s="179"/>
      <c r="C180" s="180" t="s">
        <v>512</v>
      </c>
      <c r="D180" s="180" t="s">
        <v>211</v>
      </c>
      <c r="E180" s="181" t="s">
        <v>2005</v>
      </c>
      <c r="F180" s="182" t="s">
        <v>1369</v>
      </c>
      <c r="G180" s="183" t="s">
        <v>1070</v>
      </c>
      <c r="H180" s="184">
        <v>1</v>
      </c>
      <c r="I180" s="185"/>
      <c r="J180" s="186">
        <f>ROUND(I180*H180,2)</f>
        <v>0</v>
      </c>
      <c r="K180" s="182" t="s">
        <v>1</v>
      </c>
      <c r="L180" s="39"/>
      <c r="M180" s="187" t="s">
        <v>1</v>
      </c>
      <c r="N180" s="188" t="s">
        <v>41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216</v>
      </c>
      <c r="AT180" s="191" t="s">
        <v>211</v>
      </c>
      <c r="AU180" s="191" t="s">
        <v>84</v>
      </c>
      <c r="AY180" s="19" t="s">
        <v>208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84</v>
      </c>
      <c r="BK180" s="192">
        <f>ROUND(I180*H180,2)</f>
        <v>0</v>
      </c>
      <c r="BL180" s="19" t="s">
        <v>216</v>
      </c>
      <c r="BM180" s="191" t="s">
        <v>676</v>
      </c>
    </row>
    <row r="181" spans="1:65" s="2" customFormat="1" ht="16.5" customHeight="1">
      <c r="A181" s="38"/>
      <c r="B181" s="179"/>
      <c r="C181" s="180" t="s">
        <v>679</v>
      </c>
      <c r="D181" s="180" t="s">
        <v>211</v>
      </c>
      <c r="E181" s="181" t="s">
        <v>2006</v>
      </c>
      <c r="F181" s="182" t="s">
        <v>1354</v>
      </c>
      <c r="G181" s="183" t="s">
        <v>1070</v>
      </c>
      <c r="H181" s="184">
        <v>1</v>
      </c>
      <c r="I181" s="185"/>
      <c r="J181" s="186">
        <f>ROUND(I181*H181,2)</f>
        <v>0</v>
      </c>
      <c r="K181" s="182" t="s">
        <v>1</v>
      </c>
      <c r="L181" s="39"/>
      <c r="M181" s="187" t="s">
        <v>1</v>
      </c>
      <c r="N181" s="188" t="s">
        <v>41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216</v>
      </c>
      <c r="AT181" s="191" t="s">
        <v>211</v>
      </c>
      <c r="AU181" s="191" t="s">
        <v>84</v>
      </c>
      <c r="AY181" s="19" t="s">
        <v>208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84</v>
      </c>
      <c r="BK181" s="192">
        <f>ROUND(I181*H181,2)</f>
        <v>0</v>
      </c>
      <c r="BL181" s="19" t="s">
        <v>216</v>
      </c>
      <c r="BM181" s="191" t="s">
        <v>682</v>
      </c>
    </row>
    <row r="182" spans="1:65" s="2" customFormat="1" ht="16.5" customHeight="1">
      <c r="A182" s="38"/>
      <c r="B182" s="179"/>
      <c r="C182" s="180" t="s">
        <v>534</v>
      </c>
      <c r="D182" s="180" t="s">
        <v>211</v>
      </c>
      <c r="E182" s="181" t="s">
        <v>2007</v>
      </c>
      <c r="F182" s="182" t="s">
        <v>1358</v>
      </c>
      <c r="G182" s="183" t="s">
        <v>1070</v>
      </c>
      <c r="H182" s="184">
        <v>3</v>
      </c>
      <c r="I182" s="185"/>
      <c r="J182" s="186">
        <f>ROUND(I182*H182,2)</f>
        <v>0</v>
      </c>
      <c r="K182" s="182" t="s">
        <v>1</v>
      </c>
      <c r="L182" s="39"/>
      <c r="M182" s="187" t="s">
        <v>1</v>
      </c>
      <c r="N182" s="188" t="s">
        <v>41</v>
      </c>
      <c r="O182" s="77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216</v>
      </c>
      <c r="AT182" s="191" t="s">
        <v>211</v>
      </c>
      <c r="AU182" s="191" t="s">
        <v>84</v>
      </c>
      <c r="AY182" s="19" t="s">
        <v>208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84</v>
      </c>
      <c r="BK182" s="192">
        <f>ROUND(I182*H182,2)</f>
        <v>0</v>
      </c>
      <c r="BL182" s="19" t="s">
        <v>216</v>
      </c>
      <c r="BM182" s="191" t="s">
        <v>691</v>
      </c>
    </row>
    <row r="183" spans="1:65" s="2" customFormat="1" ht="16.5" customHeight="1">
      <c r="A183" s="38"/>
      <c r="B183" s="179"/>
      <c r="C183" s="180" t="s">
        <v>694</v>
      </c>
      <c r="D183" s="180" t="s">
        <v>211</v>
      </c>
      <c r="E183" s="181" t="s">
        <v>2008</v>
      </c>
      <c r="F183" s="182" t="s">
        <v>1360</v>
      </c>
      <c r="G183" s="183" t="s">
        <v>1070</v>
      </c>
      <c r="H183" s="184">
        <v>17</v>
      </c>
      <c r="I183" s="185"/>
      <c r="J183" s="186">
        <f>ROUND(I183*H183,2)</f>
        <v>0</v>
      </c>
      <c r="K183" s="182" t="s">
        <v>1</v>
      </c>
      <c r="L183" s="39"/>
      <c r="M183" s="187" t="s">
        <v>1</v>
      </c>
      <c r="N183" s="188" t="s">
        <v>41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216</v>
      </c>
      <c r="AT183" s="191" t="s">
        <v>211</v>
      </c>
      <c r="AU183" s="191" t="s">
        <v>84</v>
      </c>
      <c r="AY183" s="19" t="s">
        <v>208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84</v>
      </c>
      <c r="BK183" s="192">
        <f>ROUND(I183*H183,2)</f>
        <v>0</v>
      </c>
      <c r="BL183" s="19" t="s">
        <v>216</v>
      </c>
      <c r="BM183" s="191" t="s">
        <v>697</v>
      </c>
    </row>
    <row r="184" spans="1:65" s="2" customFormat="1" ht="16.5" customHeight="1">
      <c r="A184" s="38"/>
      <c r="B184" s="179"/>
      <c r="C184" s="180" t="s">
        <v>538</v>
      </c>
      <c r="D184" s="180" t="s">
        <v>211</v>
      </c>
      <c r="E184" s="181" t="s">
        <v>2009</v>
      </c>
      <c r="F184" s="182" t="s">
        <v>1453</v>
      </c>
      <c r="G184" s="183" t="s">
        <v>1070</v>
      </c>
      <c r="H184" s="184">
        <v>1</v>
      </c>
      <c r="I184" s="185"/>
      <c r="J184" s="186">
        <f>ROUND(I184*H184,2)</f>
        <v>0</v>
      </c>
      <c r="K184" s="182" t="s">
        <v>1</v>
      </c>
      <c r="L184" s="39"/>
      <c r="M184" s="187" t="s">
        <v>1</v>
      </c>
      <c r="N184" s="188" t="s">
        <v>41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216</v>
      </c>
      <c r="AT184" s="191" t="s">
        <v>211</v>
      </c>
      <c r="AU184" s="191" t="s">
        <v>84</v>
      </c>
      <c r="AY184" s="19" t="s">
        <v>208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84</v>
      </c>
      <c r="BK184" s="192">
        <f>ROUND(I184*H184,2)</f>
        <v>0</v>
      </c>
      <c r="BL184" s="19" t="s">
        <v>216</v>
      </c>
      <c r="BM184" s="191" t="s">
        <v>700</v>
      </c>
    </row>
    <row r="185" spans="1:65" s="2" customFormat="1" ht="16.5" customHeight="1">
      <c r="A185" s="38"/>
      <c r="B185" s="179"/>
      <c r="C185" s="180" t="s">
        <v>701</v>
      </c>
      <c r="D185" s="180" t="s">
        <v>211</v>
      </c>
      <c r="E185" s="181" t="s">
        <v>1986</v>
      </c>
      <c r="F185" s="182" t="s">
        <v>1987</v>
      </c>
      <c r="G185" s="183" t="s">
        <v>1070</v>
      </c>
      <c r="H185" s="184">
        <v>4</v>
      </c>
      <c r="I185" s="185"/>
      <c r="J185" s="186">
        <f>ROUND(I185*H185,2)</f>
        <v>0</v>
      </c>
      <c r="K185" s="182" t="s">
        <v>1</v>
      </c>
      <c r="L185" s="39"/>
      <c r="M185" s="187" t="s">
        <v>1</v>
      </c>
      <c r="N185" s="188" t="s">
        <v>41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216</v>
      </c>
      <c r="AT185" s="191" t="s">
        <v>211</v>
      </c>
      <c r="AU185" s="191" t="s">
        <v>84</v>
      </c>
      <c r="AY185" s="19" t="s">
        <v>208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84</v>
      </c>
      <c r="BK185" s="192">
        <f>ROUND(I185*H185,2)</f>
        <v>0</v>
      </c>
      <c r="BL185" s="19" t="s">
        <v>216</v>
      </c>
      <c r="BM185" s="191" t="s">
        <v>702</v>
      </c>
    </row>
    <row r="186" spans="1:65" s="2" customFormat="1" ht="16.5" customHeight="1">
      <c r="A186" s="38"/>
      <c r="B186" s="179"/>
      <c r="C186" s="180" t="s">
        <v>550</v>
      </c>
      <c r="D186" s="180" t="s">
        <v>211</v>
      </c>
      <c r="E186" s="181" t="s">
        <v>2010</v>
      </c>
      <c r="F186" s="182" t="s">
        <v>1457</v>
      </c>
      <c r="G186" s="183" t="s">
        <v>1070</v>
      </c>
      <c r="H186" s="184">
        <v>1</v>
      </c>
      <c r="I186" s="185"/>
      <c r="J186" s="186">
        <f>ROUND(I186*H186,2)</f>
        <v>0</v>
      </c>
      <c r="K186" s="182" t="s">
        <v>1</v>
      </c>
      <c r="L186" s="39"/>
      <c r="M186" s="187" t="s">
        <v>1</v>
      </c>
      <c r="N186" s="188" t="s">
        <v>41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216</v>
      </c>
      <c r="AT186" s="191" t="s">
        <v>211</v>
      </c>
      <c r="AU186" s="191" t="s">
        <v>84</v>
      </c>
      <c r="AY186" s="19" t="s">
        <v>208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84</v>
      </c>
      <c r="BK186" s="192">
        <f>ROUND(I186*H186,2)</f>
        <v>0</v>
      </c>
      <c r="BL186" s="19" t="s">
        <v>216</v>
      </c>
      <c r="BM186" s="191" t="s">
        <v>707</v>
      </c>
    </row>
    <row r="187" spans="1:65" s="2" customFormat="1" ht="16.5" customHeight="1">
      <c r="A187" s="38"/>
      <c r="B187" s="179"/>
      <c r="C187" s="180" t="s">
        <v>709</v>
      </c>
      <c r="D187" s="180" t="s">
        <v>211</v>
      </c>
      <c r="E187" s="181" t="s">
        <v>2011</v>
      </c>
      <c r="F187" s="182" t="s">
        <v>1459</v>
      </c>
      <c r="G187" s="183" t="s">
        <v>1070</v>
      </c>
      <c r="H187" s="184">
        <v>1</v>
      </c>
      <c r="I187" s="185"/>
      <c r="J187" s="186">
        <f>ROUND(I187*H187,2)</f>
        <v>0</v>
      </c>
      <c r="K187" s="182" t="s">
        <v>1</v>
      </c>
      <c r="L187" s="39"/>
      <c r="M187" s="187" t="s">
        <v>1</v>
      </c>
      <c r="N187" s="188" t="s">
        <v>41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216</v>
      </c>
      <c r="AT187" s="191" t="s">
        <v>211</v>
      </c>
      <c r="AU187" s="191" t="s">
        <v>84</v>
      </c>
      <c r="AY187" s="19" t="s">
        <v>208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84</v>
      </c>
      <c r="BK187" s="192">
        <f>ROUND(I187*H187,2)</f>
        <v>0</v>
      </c>
      <c r="BL187" s="19" t="s">
        <v>216</v>
      </c>
      <c r="BM187" s="191" t="s">
        <v>712</v>
      </c>
    </row>
    <row r="188" spans="1:65" s="2" customFormat="1" ht="16.5" customHeight="1">
      <c r="A188" s="38"/>
      <c r="B188" s="179"/>
      <c r="C188" s="180" t="s">
        <v>555</v>
      </c>
      <c r="D188" s="180" t="s">
        <v>211</v>
      </c>
      <c r="E188" s="181" t="s">
        <v>2012</v>
      </c>
      <c r="F188" s="182" t="s">
        <v>1385</v>
      </c>
      <c r="G188" s="183" t="s">
        <v>1070</v>
      </c>
      <c r="H188" s="184">
        <v>1</v>
      </c>
      <c r="I188" s="185"/>
      <c r="J188" s="186">
        <f>ROUND(I188*H188,2)</f>
        <v>0</v>
      </c>
      <c r="K188" s="182" t="s">
        <v>1</v>
      </c>
      <c r="L188" s="39"/>
      <c r="M188" s="187" t="s">
        <v>1</v>
      </c>
      <c r="N188" s="188" t="s">
        <v>41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216</v>
      </c>
      <c r="AT188" s="191" t="s">
        <v>211</v>
      </c>
      <c r="AU188" s="191" t="s">
        <v>84</v>
      </c>
      <c r="AY188" s="19" t="s">
        <v>208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84</v>
      </c>
      <c r="BK188" s="192">
        <f>ROUND(I188*H188,2)</f>
        <v>0</v>
      </c>
      <c r="BL188" s="19" t="s">
        <v>216</v>
      </c>
      <c r="BM188" s="191" t="s">
        <v>715</v>
      </c>
    </row>
    <row r="189" spans="1:65" s="2" customFormat="1" ht="21.75" customHeight="1">
      <c r="A189" s="38"/>
      <c r="B189" s="179"/>
      <c r="C189" s="180" t="s">
        <v>717</v>
      </c>
      <c r="D189" s="180" t="s">
        <v>211</v>
      </c>
      <c r="E189" s="181" t="s">
        <v>1990</v>
      </c>
      <c r="F189" s="182" t="s">
        <v>1331</v>
      </c>
      <c r="G189" s="183" t="s">
        <v>1070</v>
      </c>
      <c r="H189" s="184">
        <v>1</v>
      </c>
      <c r="I189" s="185"/>
      <c r="J189" s="186">
        <f>ROUND(I189*H189,2)</f>
        <v>0</v>
      </c>
      <c r="K189" s="182" t="s">
        <v>1</v>
      </c>
      <c r="L189" s="39"/>
      <c r="M189" s="187" t="s">
        <v>1</v>
      </c>
      <c r="N189" s="188" t="s">
        <v>41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216</v>
      </c>
      <c r="AT189" s="191" t="s">
        <v>211</v>
      </c>
      <c r="AU189" s="191" t="s">
        <v>84</v>
      </c>
      <c r="AY189" s="19" t="s">
        <v>208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84</v>
      </c>
      <c r="BK189" s="192">
        <f>ROUND(I189*H189,2)</f>
        <v>0</v>
      </c>
      <c r="BL189" s="19" t="s">
        <v>216</v>
      </c>
      <c r="BM189" s="191" t="s">
        <v>720</v>
      </c>
    </row>
    <row r="190" spans="1:65" s="2" customFormat="1" ht="16.5" customHeight="1">
      <c r="A190" s="38"/>
      <c r="B190" s="179"/>
      <c r="C190" s="180" t="s">
        <v>565</v>
      </c>
      <c r="D190" s="180" t="s">
        <v>211</v>
      </c>
      <c r="E190" s="181" t="s">
        <v>1991</v>
      </c>
      <c r="F190" s="182" t="s">
        <v>1992</v>
      </c>
      <c r="G190" s="183" t="s">
        <v>1332</v>
      </c>
      <c r="H190" s="184">
        <v>1</v>
      </c>
      <c r="I190" s="185"/>
      <c r="J190" s="186">
        <f>ROUND(I190*H190,2)</f>
        <v>0</v>
      </c>
      <c r="K190" s="182" t="s">
        <v>1</v>
      </c>
      <c r="L190" s="39"/>
      <c r="M190" s="242" t="s">
        <v>1</v>
      </c>
      <c r="N190" s="243" t="s">
        <v>41</v>
      </c>
      <c r="O190" s="244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216</v>
      </c>
      <c r="AT190" s="191" t="s">
        <v>211</v>
      </c>
      <c r="AU190" s="191" t="s">
        <v>84</v>
      </c>
      <c r="AY190" s="19" t="s">
        <v>208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84</v>
      </c>
      <c r="BK190" s="192">
        <f>ROUND(I190*H190,2)</f>
        <v>0</v>
      </c>
      <c r="BL190" s="19" t="s">
        <v>216</v>
      </c>
      <c r="BM190" s="191" t="s">
        <v>723</v>
      </c>
    </row>
    <row r="191" spans="1:31" s="2" customFormat="1" ht="6.95" customHeight="1">
      <c r="A191" s="38"/>
      <c r="B191" s="60"/>
      <c r="C191" s="61"/>
      <c r="D191" s="61"/>
      <c r="E191" s="61"/>
      <c r="F191" s="61"/>
      <c r="G191" s="61"/>
      <c r="H191" s="61"/>
      <c r="I191" s="61"/>
      <c r="J191" s="61"/>
      <c r="K191" s="61"/>
      <c r="L191" s="39"/>
      <c r="M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</sheetData>
  <autoFilter ref="C122:K19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150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1889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2013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ROUND((SUM(BE123:BE190)),2)</f>
        <v>0</v>
      </c>
      <c r="G35" s="38"/>
      <c r="H35" s="38"/>
      <c r="I35" s="136">
        <v>0.21</v>
      </c>
      <c r="J35" s="135">
        <f>ROUND(((SUM(BE123:BE190))*I35),2)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ROUND((SUM(BF123:BF190)),2)</f>
        <v>0</v>
      </c>
      <c r="G36" s="38"/>
      <c r="H36" s="38"/>
      <c r="I36" s="136">
        <v>0.15</v>
      </c>
      <c r="J36" s="135">
        <f>ROUND(((SUM(BF123:BF190))*I36),2)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ROUND((SUM(BG123:BG190)),2)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ROUND((SUM(BH123:BH190)),2)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ROUND((SUM(BI123:BI190)),2)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1889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07.5 - Rozv. RH-K - montáže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2014</v>
      </c>
      <c r="E99" s="150"/>
      <c r="F99" s="150"/>
      <c r="G99" s="150"/>
      <c r="H99" s="150"/>
      <c r="I99" s="150"/>
      <c r="J99" s="151">
        <f>J124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48"/>
      <c r="C100" s="9"/>
      <c r="D100" s="149" t="s">
        <v>2015</v>
      </c>
      <c r="E100" s="150"/>
      <c r="F100" s="150"/>
      <c r="G100" s="150"/>
      <c r="H100" s="150"/>
      <c r="I100" s="150"/>
      <c r="J100" s="151">
        <f>J146</f>
        <v>0</v>
      </c>
      <c r="K100" s="9"/>
      <c r="L100" s="14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48"/>
      <c r="C101" s="9"/>
      <c r="D101" s="149" t="s">
        <v>2015</v>
      </c>
      <c r="E101" s="150"/>
      <c r="F101" s="150"/>
      <c r="G101" s="150"/>
      <c r="H101" s="150"/>
      <c r="I101" s="150"/>
      <c r="J101" s="151">
        <f>J165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193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29" t="str">
        <f>E7</f>
        <v>Modernizace stravovacího provozu oblastní nemocnice Trutnov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2"/>
      <c r="C112" s="32" t="s">
        <v>173</v>
      </c>
      <c r="L112" s="22"/>
    </row>
    <row r="113" spans="1:31" s="2" customFormat="1" ht="16.5" customHeight="1">
      <c r="A113" s="38"/>
      <c r="B113" s="39"/>
      <c r="C113" s="38"/>
      <c r="D113" s="38"/>
      <c r="E113" s="129" t="s">
        <v>1889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1019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>07.5 - Rozv. RH-K - montáže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F14</f>
        <v xml:space="preserve"> </v>
      </c>
      <c r="G117" s="38"/>
      <c r="H117" s="38"/>
      <c r="I117" s="32" t="s">
        <v>22</v>
      </c>
      <c r="J117" s="69" t="str">
        <f>IF(J14="","",J14)</f>
        <v>30. 5. 2022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38"/>
      <c r="E119" s="38"/>
      <c r="F119" s="27" t="str">
        <f>E17</f>
        <v>Královéhradecký kraj, Pivovarské nám. 1245/2, HK</v>
      </c>
      <c r="G119" s="38"/>
      <c r="H119" s="38"/>
      <c r="I119" s="32" t="s">
        <v>30</v>
      </c>
      <c r="J119" s="36" t="str">
        <f>E23</f>
        <v>ARAGON ELL, Heřmanice 126, Nová Paka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IF(E20="","",E20)</f>
        <v>Vyplň údaj</v>
      </c>
      <c r="G120" s="38"/>
      <c r="H120" s="38"/>
      <c r="I120" s="32" t="s">
        <v>33</v>
      </c>
      <c r="J120" s="36" t="str">
        <f>E26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194</v>
      </c>
      <c r="D122" s="159" t="s">
        <v>61</v>
      </c>
      <c r="E122" s="159" t="s">
        <v>57</v>
      </c>
      <c r="F122" s="159" t="s">
        <v>58</v>
      </c>
      <c r="G122" s="159" t="s">
        <v>195</v>
      </c>
      <c r="H122" s="159" t="s">
        <v>196</v>
      </c>
      <c r="I122" s="159" t="s">
        <v>197</v>
      </c>
      <c r="J122" s="159" t="s">
        <v>177</v>
      </c>
      <c r="K122" s="160" t="s">
        <v>198</v>
      </c>
      <c r="L122" s="161"/>
      <c r="M122" s="86" t="s">
        <v>1</v>
      </c>
      <c r="N122" s="87" t="s">
        <v>40</v>
      </c>
      <c r="O122" s="87" t="s">
        <v>199</v>
      </c>
      <c r="P122" s="87" t="s">
        <v>200</v>
      </c>
      <c r="Q122" s="87" t="s">
        <v>201</v>
      </c>
      <c r="R122" s="87" t="s">
        <v>202</v>
      </c>
      <c r="S122" s="87" t="s">
        <v>203</v>
      </c>
      <c r="T122" s="88" t="s">
        <v>204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205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P124+P146+P165</f>
        <v>0</v>
      </c>
      <c r="Q123" s="90"/>
      <c r="R123" s="163">
        <f>R124+R146+R165</f>
        <v>0</v>
      </c>
      <c r="S123" s="90"/>
      <c r="T123" s="164">
        <f>T124+T146+T165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179</v>
      </c>
      <c r="BK123" s="165">
        <f>BK124+BK146+BK165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1022</v>
      </c>
      <c r="F124" s="168" t="s">
        <v>2016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SUM(P125:P145)</f>
        <v>0</v>
      </c>
      <c r="Q124" s="172"/>
      <c r="R124" s="173">
        <f>SUM(R125:R145)</f>
        <v>0</v>
      </c>
      <c r="S124" s="172"/>
      <c r="T124" s="174">
        <f>SUM(T125:T145)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76</v>
      </c>
      <c r="AY124" s="167" t="s">
        <v>208</v>
      </c>
      <c r="BK124" s="176">
        <f>SUM(BK125:BK145)</f>
        <v>0</v>
      </c>
    </row>
    <row r="125" spans="1:65" s="2" customFormat="1" ht="24.15" customHeight="1">
      <c r="A125" s="38"/>
      <c r="B125" s="179"/>
      <c r="C125" s="180" t="s">
        <v>84</v>
      </c>
      <c r="D125" s="180" t="s">
        <v>211</v>
      </c>
      <c r="E125" s="181" t="s">
        <v>2017</v>
      </c>
      <c r="F125" s="182" t="s">
        <v>2018</v>
      </c>
      <c r="G125" s="183" t="s">
        <v>1070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86</v>
      </c>
    </row>
    <row r="126" spans="1:65" s="2" customFormat="1" ht="16.5" customHeight="1">
      <c r="A126" s="38"/>
      <c r="B126" s="179"/>
      <c r="C126" s="180" t="s">
        <v>86</v>
      </c>
      <c r="D126" s="180" t="s">
        <v>211</v>
      </c>
      <c r="E126" s="181" t="s">
        <v>2019</v>
      </c>
      <c r="F126" s="182" t="s">
        <v>2020</v>
      </c>
      <c r="G126" s="183" t="s">
        <v>1070</v>
      </c>
      <c r="H126" s="184">
        <v>1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216</v>
      </c>
    </row>
    <row r="127" spans="1:65" s="2" customFormat="1" ht="24.15" customHeight="1">
      <c r="A127" s="38"/>
      <c r="B127" s="179"/>
      <c r="C127" s="180" t="s">
        <v>226</v>
      </c>
      <c r="D127" s="180" t="s">
        <v>211</v>
      </c>
      <c r="E127" s="181" t="s">
        <v>2021</v>
      </c>
      <c r="F127" s="182" t="s">
        <v>2022</v>
      </c>
      <c r="G127" s="183" t="s">
        <v>1070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84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209</v>
      </c>
    </row>
    <row r="128" spans="1:65" s="2" customFormat="1" ht="16.5" customHeight="1">
      <c r="A128" s="38"/>
      <c r="B128" s="179"/>
      <c r="C128" s="180" t="s">
        <v>216</v>
      </c>
      <c r="D128" s="180" t="s">
        <v>211</v>
      </c>
      <c r="E128" s="181" t="s">
        <v>2023</v>
      </c>
      <c r="F128" s="182" t="s">
        <v>2024</v>
      </c>
      <c r="G128" s="183" t="s">
        <v>1070</v>
      </c>
      <c r="H128" s="184">
        <v>2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216</v>
      </c>
      <c r="AT128" s="191" t="s">
        <v>211</v>
      </c>
      <c r="AU128" s="191" t="s">
        <v>84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216</v>
      </c>
      <c r="BM128" s="191" t="s">
        <v>246</v>
      </c>
    </row>
    <row r="129" spans="1:65" s="2" customFormat="1" ht="16.5" customHeight="1">
      <c r="A129" s="38"/>
      <c r="B129" s="179"/>
      <c r="C129" s="180" t="s">
        <v>250</v>
      </c>
      <c r="D129" s="180" t="s">
        <v>211</v>
      </c>
      <c r="E129" s="181" t="s">
        <v>1895</v>
      </c>
      <c r="F129" s="182" t="s">
        <v>2025</v>
      </c>
      <c r="G129" s="183" t="s">
        <v>1070</v>
      </c>
      <c r="H129" s="184">
        <v>2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216</v>
      </c>
      <c r="AT129" s="191" t="s">
        <v>211</v>
      </c>
      <c r="AU129" s="191" t="s">
        <v>84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216</v>
      </c>
      <c r="BM129" s="191" t="s">
        <v>253</v>
      </c>
    </row>
    <row r="130" spans="1:65" s="2" customFormat="1" ht="16.5" customHeight="1">
      <c r="A130" s="38"/>
      <c r="B130" s="179"/>
      <c r="C130" s="180" t="s">
        <v>209</v>
      </c>
      <c r="D130" s="180" t="s">
        <v>211</v>
      </c>
      <c r="E130" s="181" t="s">
        <v>1897</v>
      </c>
      <c r="F130" s="182" t="s">
        <v>2026</v>
      </c>
      <c r="G130" s="183" t="s">
        <v>1070</v>
      </c>
      <c r="H130" s="184">
        <v>1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216</v>
      </c>
      <c r="AT130" s="191" t="s">
        <v>211</v>
      </c>
      <c r="AU130" s="191" t="s">
        <v>84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216</v>
      </c>
      <c r="BM130" s="191" t="s">
        <v>262</v>
      </c>
    </row>
    <row r="131" spans="1:65" s="2" customFormat="1" ht="16.5" customHeight="1">
      <c r="A131" s="38"/>
      <c r="B131" s="179"/>
      <c r="C131" s="180" t="s">
        <v>268</v>
      </c>
      <c r="D131" s="180" t="s">
        <v>211</v>
      </c>
      <c r="E131" s="181" t="s">
        <v>1903</v>
      </c>
      <c r="F131" s="182" t="s">
        <v>2027</v>
      </c>
      <c r="G131" s="183" t="s">
        <v>1070</v>
      </c>
      <c r="H131" s="184">
        <v>7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216</v>
      </c>
      <c r="AT131" s="191" t="s">
        <v>211</v>
      </c>
      <c r="AU131" s="191" t="s">
        <v>84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216</v>
      </c>
      <c r="BM131" s="191" t="s">
        <v>271</v>
      </c>
    </row>
    <row r="132" spans="1:65" s="2" customFormat="1" ht="24.15" customHeight="1">
      <c r="A132" s="38"/>
      <c r="B132" s="179"/>
      <c r="C132" s="180" t="s">
        <v>246</v>
      </c>
      <c r="D132" s="180" t="s">
        <v>211</v>
      </c>
      <c r="E132" s="181" t="s">
        <v>2028</v>
      </c>
      <c r="F132" s="182" t="s">
        <v>2029</v>
      </c>
      <c r="G132" s="183" t="s">
        <v>1070</v>
      </c>
      <c r="H132" s="184">
        <v>2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216</v>
      </c>
      <c r="AT132" s="191" t="s">
        <v>211</v>
      </c>
      <c r="AU132" s="191" t="s">
        <v>84</v>
      </c>
      <c r="AY132" s="19" t="s">
        <v>208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216</v>
      </c>
      <c r="BM132" s="191" t="s">
        <v>276</v>
      </c>
    </row>
    <row r="133" spans="1:65" s="2" customFormat="1" ht="24.15" customHeight="1">
      <c r="A133" s="38"/>
      <c r="B133" s="179"/>
      <c r="C133" s="180" t="s">
        <v>224</v>
      </c>
      <c r="D133" s="180" t="s">
        <v>211</v>
      </c>
      <c r="E133" s="181" t="s">
        <v>1904</v>
      </c>
      <c r="F133" s="182" t="s">
        <v>2030</v>
      </c>
      <c r="G133" s="183" t="s">
        <v>1070</v>
      </c>
      <c r="H133" s="184">
        <v>2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216</v>
      </c>
      <c r="AT133" s="191" t="s">
        <v>211</v>
      </c>
      <c r="AU133" s="191" t="s">
        <v>84</v>
      </c>
      <c r="AY133" s="19" t="s">
        <v>208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216</v>
      </c>
      <c r="BM133" s="191" t="s">
        <v>281</v>
      </c>
    </row>
    <row r="134" spans="1:65" s="2" customFormat="1" ht="16.5" customHeight="1">
      <c r="A134" s="38"/>
      <c r="B134" s="179"/>
      <c r="C134" s="180" t="s">
        <v>253</v>
      </c>
      <c r="D134" s="180" t="s">
        <v>211</v>
      </c>
      <c r="E134" s="181" t="s">
        <v>1905</v>
      </c>
      <c r="F134" s="182" t="s">
        <v>2031</v>
      </c>
      <c r="G134" s="183" t="s">
        <v>1070</v>
      </c>
      <c r="H134" s="184">
        <v>3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216</v>
      </c>
      <c r="AT134" s="191" t="s">
        <v>211</v>
      </c>
      <c r="AU134" s="191" t="s">
        <v>84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216</v>
      </c>
      <c r="BM134" s="191" t="s">
        <v>300</v>
      </c>
    </row>
    <row r="135" spans="1:65" s="2" customFormat="1" ht="16.5" customHeight="1">
      <c r="A135" s="38"/>
      <c r="B135" s="179"/>
      <c r="C135" s="180" t="s">
        <v>301</v>
      </c>
      <c r="D135" s="180" t="s">
        <v>211</v>
      </c>
      <c r="E135" s="181" t="s">
        <v>2032</v>
      </c>
      <c r="F135" s="182" t="s">
        <v>2033</v>
      </c>
      <c r="G135" s="183" t="s">
        <v>1070</v>
      </c>
      <c r="H135" s="184">
        <v>1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216</v>
      </c>
      <c r="AT135" s="191" t="s">
        <v>211</v>
      </c>
      <c r="AU135" s="191" t="s">
        <v>84</v>
      </c>
      <c r="AY135" s="19" t="s">
        <v>208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216</v>
      </c>
      <c r="BM135" s="191" t="s">
        <v>304</v>
      </c>
    </row>
    <row r="136" spans="1:65" s="2" customFormat="1" ht="21.75" customHeight="1">
      <c r="A136" s="38"/>
      <c r="B136" s="179"/>
      <c r="C136" s="180" t="s">
        <v>262</v>
      </c>
      <c r="D136" s="180" t="s">
        <v>211</v>
      </c>
      <c r="E136" s="181" t="s">
        <v>2034</v>
      </c>
      <c r="F136" s="182" t="s">
        <v>2035</v>
      </c>
      <c r="G136" s="183" t="s">
        <v>1070</v>
      </c>
      <c r="H136" s="184">
        <v>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216</v>
      </c>
      <c r="AT136" s="191" t="s">
        <v>211</v>
      </c>
      <c r="AU136" s="191" t="s">
        <v>84</v>
      </c>
      <c r="AY136" s="19" t="s">
        <v>208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216</v>
      </c>
      <c r="BM136" s="191" t="s">
        <v>307</v>
      </c>
    </row>
    <row r="137" spans="1:65" s="2" customFormat="1" ht="16.5" customHeight="1">
      <c r="A137" s="38"/>
      <c r="B137" s="179"/>
      <c r="C137" s="180" t="s">
        <v>309</v>
      </c>
      <c r="D137" s="180" t="s">
        <v>211</v>
      </c>
      <c r="E137" s="181" t="s">
        <v>1906</v>
      </c>
      <c r="F137" s="182" t="s">
        <v>2036</v>
      </c>
      <c r="G137" s="183" t="s">
        <v>1070</v>
      </c>
      <c r="H137" s="184">
        <v>1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216</v>
      </c>
      <c r="AT137" s="191" t="s">
        <v>211</v>
      </c>
      <c r="AU137" s="191" t="s">
        <v>84</v>
      </c>
      <c r="AY137" s="19" t="s">
        <v>208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216</v>
      </c>
      <c r="BM137" s="191" t="s">
        <v>312</v>
      </c>
    </row>
    <row r="138" spans="1:65" s="2" customFormat="1" ht="16.5" customHeight="1">
      <c r="A138" s="38"/>
      <c r="B138" s="179"/>
      <c r="C138" s="180" t="s">
        <v>271</v>
      </c>
      <c r="D138" s="180" t="s">
        <v>211</v>
      </c>
      <c r="E138" s="181" t="s">
        <v>1907</v>
      </c>
      <c r="F138" s="182" t="s">
        <v>2037</v>
      </c>
      <c r="G138" s="183" t="s">
        <v>1070</v>
      </c>
      <c r="H138" s="184">
        <v>1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216</v>
      </c>
      <c r="AT138" s="191" t="s">
        <v>211</v>
      </c>
      <c r="AU138" s="191" t="s">
        <v>84</v>
      </c>
      <c r="AY138" s="19" t="s">
        <v>208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216</v>
      </c>
      <c r="BM138" s="191" t="s">
        <v>319</v>
      </c>
    </row>
    <row r="139" spans="1:65" s="2" customFormat="1" ht="24.15" customHeight="1">
      <c r="A139" s="38"/>
      <c r="B139" s="179"/>
      <c r="C139" s="180" t="s">
        <v>8</v>
      </c>
      <c r="D139" s="180" t="s">
        <v>211</v>
      </c>
      <c r="E139" s="181" t="s">
        <v>2038</v>
      </c>
      <c r="F139" s="182" t="s">
        <v>2039</v>
      </c>
      <c r="G139" s="183" t="s">
        <v>1070</v>
      </c>
      <c r="H139" s="184">
        <v>12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216</v>
      </c>
      <c r="AT139" s="191" t="s">
        <v>211</v>
      </c>
      <c r="AU139" s="191" t="s">
        <v>84</v>
      </c>
      <c r="AY139" s="19" t="s">
        <v>208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216</v>
      </c>
      <c r="BM139" s="191" t="s">
        <v>324</v>
      </c>
    </row>
    <row r="140" spans="1:65" s="2" customFormat="1" ht="24.15" customHeight="1">
      <c r="A140" s="38"/>
      <c r="B140" s="179"/>
      <c r="C140" s="180" t="s">
        <v>276</v>
      </c>
      <c r="D140" s="180" t="s">
        <v>211</v>
      </c>
      <c r="E140" s="181" t="s">
        <v>2040</v>
      </c>
      <c r="F140" s="182" t="s">
        <v>2041</v>
      </c>
      <c r="G140" s="183" t="s">
        <v>1070</v>
      </c>
      <c r="H140" s="184">
        <v>39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216</v>
      </c>
      <c r="AT140" s="191" t="s">
        <v>211</v>
      </c>
      <c r="AU140" s="191" t="s">
        <v>84</v>
      </c>
      <c r="AY140" s="19" t="s">
        <v>208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216</v>
      </c>
      <c r="BM140" s="191" t="s">
        <v>330</v>
      </c>
    </row>
    <row r="141" spans="1:65" s="2" customFormat="1" ht="24.15" customHeight="1">
      <c r="A141" s="38"/>
      <c r="B141" s="179"/>
      <c r="C141" s="180" t="s">
        <v>334</v>
      </c>
      <c r="D141" s="180" t="s">
        <v>211</v>
      </c>
      <c r="E141" s="181" t="s">
        <v>2042</v>
      </c>
      <c r="F141" s="182" t="s">
        <v>2043</v>
      </c>
      <c r="G141" s="183" t="s">
        <v>1070</v>
      </c>
      <c r="H141" s="184">
        <v>8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216</v>
      </c>
      <c r="AT141" s="191" t="s">
        <v>211</v>
      </c>
      <c r="AU141" s="191" t="s">
        <v>84</v>
      </c>
      <c r="AY141" s="19" t="s">
        <v>208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216</v>
      </c>
      <c r="BM141" s="191" t="s">
        <v>337</v>
      </c>
    </row>
    <row r="142" spans="1:65" s="2" customFormat="1" ht="24.15" customHeight="1">
      <c r="A142" s="38"/>
      <c r="B142" s="179"/>
      <c r="C142" s="180" t="s">
        <v>281</v>
      </c>
      <c r="D142" s="180" t="s">
        <v>211</v>
      </c>
      <c r="E142" s="181" t="s">
        <v>2044</v>
      </c>
      <c r="F142" s="182" t="s">
        <v>2045</v>
      </c>
      <c r="G142" s="183" t="s">
        <v>1070</v>
      </c>
      <c r="H142" s="184">
        <v>85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216</v>
      </c>
      <c r="AT142" s="191" t="s">
        <v>211</v>
      </c>
      <c r="AU142" s="191" t="s">
        <v>84</v>
      </c>
      <c r="AY142" s="19" t="s">
        <v>208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216</v>
      </c>
      <c r="BM142" s="191" t="s">
        <v>344</v>
      </c>
    </row>
    <row r="143" spans="1:65" s="2" customFormat="1" ht="24.15" customHeight="1">
      <c r="A143" s="38"/>
      <c r="B143" s="179"/>
      <c r="C143" s="180" t="s">
        <v>349</v>
      </c>
      <c r="D143" s="180" t="s">
        <v>211</v>
      </c>
      <c r="E143" s="181" t="s">
        <v>2046</v>
      </c>
      <c r="F143" s="182" t="s">
        <v>2047</v>
      </c>
      <c r="G143" s="183" t="s">
        <v>1070</v>
      </c>
      <c r="H143" s="184">
        <v>144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216</v>
      </c>
      <c r="AT143" s="191" t="s">
        <v>211</v>
      </c>
      <c r="AU143" s="191" t="s">
        <v>84</v>
      </c>
      <c r="AY143" s="19" t="s">
        <v>208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216</v>
      </c>
      <c r="BM143" s="191" t="s">
        <v>352</v>
      </c>
    </row>
    <row r="144" spans="1:65" s="2" customFormat="1" ht="24.15" customHeight="1">
      <c r="A144" s="38"/>
      <c r="B144" s="179"/>
      <c r="C144" s="180" t="s">
        <v>300</v>
      </c>
      <c r="D144" s="180" t="s">
        <v>211</v>
      </c>
      <c r="E144" s="181" t="s">
        <v>1908</v>
      </c>
      <c r="F144" s="182" t="s">
        <v>2048</v>
      </c>
      <c r="G144" s="183" t="s">
        <v>1332</v>
      </c>
      <c r="H144" s="184">
        <v>1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216</v>
      </c>
      <c r="AT144" s="191" t="s">
        <v>211</v>
      </c>
      <c r="AU144" s="191" t="s">
        <v>84</v>
      </c>
      <c r="AY144" s="19" t="s">
        <v>208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216</v>
      </c>
      <c r="BM144" s="191" t="s">
        <v>357</v>
      </c>
    </row>
    <row r="145" spans="1:65" s="2" customFormat="1" ht="16.5" customHeight="1">
      <c r="A145" s="38"/>
      <c r="B145" s="179"/>
      <c r="C145" s="180" t="s">
        <v>7</v>
      </c>
      <c r="D145" s="180" t="s">
        <v>211</v>
      </c>
      <c r="E145" s="181" t="s">
        <v>1910</v>
      </c>
      <c r="F145" s="182" t="s">
        <v>1935</v>
      </c>
      <c r="G145" s="183" t="s">
        <v>1936</v>
      </c>
      <c r="H145" s="184">
        <v>72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216</v>
      </c>
      <c r="AT145" s="191" t="s">
        <v>211</v>
      </c>
      <c r="AU145" s="191" t="s">
        <v>84</v>
      </c>
      <c r="AY145" s="19" t="s">
        <v>208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216</v>
      </c>
      <c r="BM145" s="191" t="s">
        <v>371</v>
      </c>
    </row>
    <row r="146" spans="1:63" s="12" customFormat="1" ht="25.9" customHeight="1">
      <c r="A146" s="12"/>
      <c r="B146" s="166"/>
      <c r="C146" s="12"/>
      <c r="D146" s="167" t="s">
        <v>75</v>
      </c>
      <c r="E146" s="168" t="s">
        <v>1335</v>
      </c>
      <c r="F146" s="168" t="s">
        <v>2049</v>
      </c>
      <c r="G146" s="12"/>
      <c r="H146" s="12"/>
      <c r="I146" s="169"/>
      <c r="J146" s="170">
        <f>BK146</f>
        <v>0</v>
      </c>
      <c r="K146" s="12"/>
      <c r="L146" s="166"/>
      <c r="M146" s="171"/>
      <c r="N146" s="172"/>
      <c r="O146" s="172"/>
      <c r="P146" s="173">
        <f>SUM(P147:P164)</f>
        <v>0</v>
      </c>
      <c r="Q146" s="172"/>
      <c r="R146" s="173">
        <f>SUM(R147:R164)</f>
        <v>0</v>
      </c>
      <c r="S146" s="172"/>
      <c r="T146" s="174">
        <f>SUM(T147:T164)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67" t="s">
        <v>84</v>
      </c>
      <c r="AT146" s="175" t="s">
        <v>75</v>
      </c>
      <c r="AU146" s="175" t="s">
        <v>76</v>
      </c>
      <c r="AY146" s="167" t="s">
        <v>208</v>
      </c>
      <c r="BK146" s="176">
        <f>SUM(BK147:BK164)</f>
        <v>0</v>
      </c>
    </row>
    <row r="147" spans="1:65" s="2" customFormat="1" ht="24.15" customHeight="1">
      <c r="A147" s="38"/>
      <c r="B147" s="179"/>
      <c r="C147" s="180" t="s">
        <v>304</v>
      </c>
      <c r="D147" s="180" t="s">
        <v>211</v>
      </c>
      <c r="E147" s="181" t="s">
        <v>2017</v>
      </c>
      <c r="F147" s="182" t="s">
        <v>2018</v>
      </c>
      <c r="G147" s="183" t="s">
        <v>1070</v>
      </c>
      <c r="H147" s="184">
        <v>1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216</v>
      </c>
      <c r="AT147" s="191" t="s">
        <v>211</v>
      </c>
      <c r="AU147" s="191" t="s">
        <v>84</v>
      </c>
      <c r="AY147" s="19" t="s">
        <v>208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216</v>
      </c>
      <c r="BM147" s="191" t="s">
        <v>486</v>
      </c>
    </row>
    <row r="148" spans="1:65" s="2" customFormat="1" ht="16.5" customHeight="1">
      <c r="A148" s="38"/>
      <c r="B148" s="179"/>
      <c r="C148" s="180" t="s">
        <v>488</v>
      </c>
      <c r="D148" s="180" t="s">
        <v>211</v>
      </c>
      <c r="E148" s="181" t="s">
        <v>2019</v>
      </c>
      <c r="F148" s="182" t="s">
        <v>2020</v>
      </c>
      <c r="G148" s="183" t="s">
        <v>1070</v>
      </c>
      <c r="H148" s="184">
        <v>1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216</v>
      </c>
      <c r="AT148" s="191" t="s">
        <v>211</v>
      </c>
      <c r="AU148" s="191" t="s">
        <v>84</v>
      </c>
      <c r="AY148" s="19" t="s">
        <v>208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216</v>
      </c>
      <c r="BM148" s="191" t="s">
        <v>491</v>
      </c>
    </row>
    <row r="149" spans="1:65" s="2" customFormat="1" ht="16.5" customHeight="1">
      <c r="A149" s="38"/>
      <c r="B149" s="179"/>
      <c r="C149" s="180" t="s">
        <v>307</v>
      </c>
      <c r="D149" s="180" t="s">
        <v>211</v>
      </c>
      <c r="E149" s="181" t="s">
        <v>2050</v>
      </c>
      <c r="F149" s="182" t="s">
        <v>2051</v>
      </c>
      <c r="G149" s="183" t="s">
        <v>1070</v>
      </c>
      <c r="H149" s="184">
        <v>1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216</v>
      </c>
      <c r="AT149" s="191" t="s">
        <v>211</v>
      </c>
      <c r="AU149" s="191" t="s">
        <v>84</v>
      </c>
      <c r="AY149" s="19" t="s">
        <v>208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216</v>
      </c>
      <c r="BM149" s="191" t="s">
        <v>495</v>
      </c>
    </row>
    <row r="150" spans="1:65" s="2" customFormat="1" ht="16.5" customHeight="1">
      <c r="A150" s="38"/>
      <c r="B150" s="179"/>
      <c r="C150" s="180" t="s">
        <v>497</v>
      </c>
      <c r="D150" s="180" t="s">
        <v>211</v>
      </c>
      <c r="E150" s="181" t="s">
        <v>2023</v>
      </c>
      <c r="F150" s="182" t="s">
        <v>2024</v>
      </c>
      <c r="G150" s="183" t="s">
        <v>1070</v>
      </c>
      <c r="H150" s="184">
        <v>2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216</v>
      </c>
      <c r="AT150" s="191" t="s">
        <v>211</v>
      </c>
      <c r="AU150" s="191" t="s">
        <v>84</v>
      </c>
      <c r="AY150" s="19" t="s">
        <v>208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216</v>
      </c>
      <c r="BM150" s="191" t="s">
        <v>500</v>
      </c>
    </row>
    <row r="151" spans="1:65" s="2" customFormat="1" ht="24.15" customHeight="1">
      <c r="A151" s="38"/>
      <c r="B151" s="179"/>
      <c r="C151" s="180" t="s">
        <v>312</v>
      </c>
      <c r="D151" s="180" t="s">
        <v>211</v>
      </c>
      <c r="E151" s="181" t="s">
        <v>1904</v>
      </c>
      <c r="F151" s="182" t="s">
        <v>2030</v>
      </c>
      <c r="G151" s="183" t="s">
        <v>1070</v>
      </c>
      <c r="H151" s="184">
        <v>2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216</v>
      </c>
      <c r="AT151" s="191" t="s">
        <v>211</v>
      </c>
      <c r="AU151" s="191" t="s">
        <v>84</v>
      </c>
      <c r="AY151" s="19" t="s">
        <v>208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216</v>
      </c>
      <c r="BM151" s="191" t="s">
        <v>504</v>
      </c>
    </row>
    <row r="152" spans="1:65" s="2" customFormat="1" ht="24.15" customHeight="1">
      <c r="A152" s="38"/>
      <c r="B152" s="179"/>
      <c r="C152" s="180" t="s">
        <v>509</v>
      </c>
      <c r="D152" s="180" t="s">
        <v>211</v>
      </c>
      <c r="E152" s="181" t="s">
        <v>2052</v>
      </c>
      <c r="F152" s="182" t="s">
        <v>2053</v>
      </c>
      <c r="G152" s="183" t="s">
        <v>1070</v>
      </c>
      <c r="H152" s="184">
        <v>4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216</v>
      </c>
      <c r="AT152" s="191" t="s">
        <v>211</v>
      </c>
      <c r="AU152" s="191" t="s">
        <v>84</v>
      </c>
      <c r="AY152" s="19" t="s">
        <v>208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216</v>
      </c>
      <c r="BM152" s="191" t="s">
        <v>512</v>
      </c>
    </row>
    <row r="153" spans="1:65" s="2" customFormat="1" ht="24.15" customHeight="1">
      <c r="A153" s="38"/>
      <c r="B153" s="179"/>
      <c r="C153" s="180" t="s">
        <v>319</v>
      </c>
      <c r="D153" s="180" t="s">
        <v>211</v>
      </c>
      <c r="E153" s="181" t="s">
        <v>2054</v>
      </c>
      <c r="F153" s="182" t="s">
        <v>2055</v>
      </c>
      <c r="G153" s="183" t="s">
        <v>1070</v>
      </c>
      <c r="H153" s="184">
        <v>4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216</v>
      </c>
      <c r="AT153" s="191" t="s">
        <v>211</v>
      </c>
      <c r="AU153" s="191" t="s">
        <v>84</v>
      </c>
      <c r="AY153" s="19" t="s">
        <v>208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216</v>
      </c>
      <c r="BM153" s="191" t="s">
        <v>534</v>
      </c>
    </row>
    <row r="154" spans="1:65" s="2" customFormat="1" ht="24.15" customHeight="1">
      <c r="A154" s="38"/>
      <c r="B154" s="179"/>
      <c r="C154" s="180" t="s">
        <v>535</v>
      </c>
      <c r="D154" s="180" t="s">
        <v>211</v>
      </c>
      <c r="E154" s="181" t="s">
        <v>2056</v>
      </c>
      <c r="F154" s="182" t="s">
        <v>2057</v>
      </c>
      <c r="G154" s="183" t="s">
        <v>1070</v>
      </c>
      <c r="H154" s="184">
        <v>1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216</v>
      </c>
      <c r="AT154" s="191" t="s">
        <v>211</v>
      </c>
      <c r="AU154" s="191" t="s">
        <v>84</v>
      </c>
      <c r="AY154" s="19" t="s">
        <v>208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216</v>
      </c>
      <c r="BM154" s="191" t="s">
        <v>538</v>
      </c>
    </row>
    <row r="155" spans="1:65" s="2" customFormat="1" ht="24.15" customHeight="1">
      <c r="A155" s="38"/>
      <c r="B155" s="179"/>
      <c r="C155" s="180" t="s">
        <v>324</v>
      </c>
      <c r="D155" s="180" t="s">
        <v>211</v>
      </c>
      <c r="E155" s="181" t="s">
        <v>2058</v>
      </c>
      <c r="F155" s="182" t="s">
        <v>2059</v>
      </c>
      <c r="G155" s="183" t="s">
        <v>1070</v>
      </c>
      <c r="H155" s="184">
        <v>1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216</v>
      </c>
      <c r="AT155" s="191" t="s">
        <v>211</v>
      </c>
      <c r="AU155" s="191" t="s">
        <v>84</v>
      </c>
      <c r="AY155" s="19" t="s">
        <v>208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216</v>
      </c>
      <c r="BM155" s="191" t="s">
        <v>550</v>
      </c>
    </row>
    <row r="156" spans="1:65" s="2" customFormat="1" ht="24.15" customHeight="1">
      <c r="A156" s="38"/>
      <c r="B156" s="179"/>
      <c r="C156" s="180" t="s">
        <v>552</v>
      </c>
      <c r="D156" s="180" t="s">
        <v>211</v>
      </c>
      <c r="E156" s="181" t="s">
        <v>2060</v>
      </c>
      <c r="F156" s="182" t="s">
        <v>2061</v>
      </c>
      <c r="G156" s="183" t="s">
        <v>1070</v>
      </c>
      <c r="H156" s="184">
        <v>9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216</v>
      </c>
      <c r="AT156" s="191" t="s">
        <v>211</v>
      </c>
      <c r="AU156" s="191" t="s">
        <v>84</v>
      </c>
      <c r="AY156" s="19" t="s">
        <v>208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216</v>
      </c>
      <c r="BM156" s="191" t="s">
        <v>555</v>
      </c>
    </row>
    <row r="157" spans="1:65" s="2" customFormat="1" ht="24.15" customHeight="1">
      <c r="A157" s="38"/>
      <c r="B157" s="179"/>
      <c r="C157" s="180" t="s">
        <v>330</v>
      </c>
      <c r="D157" s="180" t="s">
        <v>211</v>
      </c>
      <c r="E157" s="181" t="s">
        <v>2040</v>
      </c>
      <c r="F157" s="182" t="s">
        <v>2041</v>
      </c>
      <c r="G157" s="183" t="s">
        <v>1070</v>
      </c>
      <c r="H157" s="184">
        <v>6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216</v>
      </c>
      <c r="AT157" s="191" t="s">
        <v>211</v>
      </c>
      <c r="AU157" s="191" t="s">
        <v>84</v>
      </c>
      <c r="AY157" s="19" t="s">
        <v>208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216</v>
      </c>
      <c r="BM157" s="191" t="s">
        <v>565</v>
      </c>
    </row>
    <row r="158" spans="1:65" s="2" customFormat="1" ht="24.15" customHeight="1">
      <c r="A158" s="38"/>
      <c r="B158" s="179"/>
      <c r="C158" s="180" t="s">
        <v>448</v>
      </c>
      <c r="D158" s="180" t="s">
        <v>211</v>
      </c>
      <c r="E158" s="181" t="s">
        <v>2062</v>
      </c>
      <c r="F158" s="182" t="s">
        <v>2063</v>
      </c>
      <c r="G158" s="183" t="s">
        <v>1070</v>
      </c>
      <c r="H158" s="184">
        <v>3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216</v>
      </c>
      <c r="AT158" s="191" t="s">
        <v>211</v>
      </c>
      <c r="AU158" s="191" t="s">
        <v>84</v>
      </c>
      <c r="AY158" s="19" t="s">
        <v>208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216</v>
      </c>
      <c r="BM158" s="191" t="s">
        <v>569</v>
      </c>
    </row>
    <row r="159" spans="1:65" s="2" customFormat="1" ht="24.15" customHeight="1">
      <c r="A159" s="38"/>
      <c r="B159" s="179"/>
      <c r="C159" s="180" t="s">
        <v>337</v>
      </c>
      <c r="D159" s="180" t="s">
        <v>211</v>
      </c>
      <c r="E159" s="181" t="s">
        <v>2064</v>
      </c>
      <c r="F159" s="182" t="s">
        <v>2065</v>
      </c>
      <c r="G159" s="183" t="s">
        <v>1070</v>
      </c>
      <c r="H159" s="184">
        <v>3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216</v>
      </c>
      <c r="AT159" s="191" t="s">
        <v>211</v>
      </c>
      <c r="AU159" s="191" t="s">
        <v>84</v>
      </c>
      <c r="AY159" s="19" t="s">
        <v>208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216</v>
      </c>
      <c r="BM159" s="191" t="s">
        <v>575</v>
      </c>
    </row>
    <row r="160" spans="1:65" s="2" customFormat="1" ht="24.15" customHeight="1">
      <c r="A160" s="38"/>
      <c r="B160" s="179"/>
      <c r="C160" s="180" t="s">
        <v>599</v>
      </c>
      <c r="D160" s="180" t="s">
        <v>211</v>
      </c>
      <c r="E160" s="181" t="s">
        <v>2066</v>
      </c>
      <c r="F160" s="182" t="s">
        <v>2067</v>
      </c>
      <c r="G160" s="183" t="s">
        <v>1070</v>
      </c>
      <c r="H160" s="184">
        <v>6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216</v>
      </c>
      <c r="AT160" s="191" t="s">
        <v>211</v>
      </c>
      <c r="AU160" s="191" t="s">
        <v>84</v>
      </c>
      <c r="AY160" s="19" t="s">
        <v>208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216</v>
      </c>
      <c r="BM160" s="191" t="s">
        <v>602</v>
      </c>
    </row>
    <row r="161" spans="1:65" s="2" customFormat="1" ht="24.15" customHeight="1">
      <c r="A161" s="38"/>
      <c r="B161" s="179"/>
      <c r="C161" s="180" t="s">
        <v>344</v>
      </c>
      <c r="D161" s="180" t="s">
        <v>211</v>
      </c>
      <c r="E161" s="181" t="s">
        <v>2044</v>
      </c>
      <c r="F161" s="182" t="s">
        <v>2045</v>
      </c>
      <c r="G161" s="183" t="s">
        <v>1070</v>
      </c>
      <c r="H161" s="184">
        <v>20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216</v>
      </c>
      <c r="AT161" s="191" t="s">
        <v>211</v>
      </c>
      <c r="AU161" s="191" t="s">
        <v>84</v>
      </c>
      <c r="AY161" s="19" t="s">
        <v>208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216</v>
      </c>
      <c r="BM161" s="191" t="s">
        <v>605</v>
      </c>
    </row>
    <row r="162" spans="1:65" s="2" customFormat="1" ht="24.15" customHeight="1">
      <c r="A162" s="38"/>
      <c r="B162" s="179"/>
      <c r="C162" s="180" t="s">
        <v>606</v>
      </c>
      <c r="D162" s="180" t="s">
        <v>211</v>
      </c>
      <c r="E162" s="181" t="s">
        <v>2046</v>
      </c>
      <c r="F162" s="182" t="s">
        <v>2047</v>
      </c>
      <c r="G162" s="183" t="s">
        <v>1070</v>
      </c>
      <c r="H162" s="184">
        <v>47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216</v>
      </c>
      <c r="AT162" s="191" t="s">
        <v>211</v>
      </c>
      <c r="AU162" s="191" t="s">
        <v>84</v>
      </c>
      <c r="AY162" s="19" t="s">
        <v>208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216</v>
      </c>
      <c r="BM162" s="191" t="s">
        <v>609</v>
      </c>
    </row>
    <row r="163" spans="1:65" s="2" customFormat="1" ht="24.15" customHeight="1">
      <c r="A163" s="38"/>
      <c r="B163" s="179"/>
      <c r="C163" s="180" t="s">
        <v>352</v>
      </c>
      <c r="D163" s="180" t="s">
        <v>211</v>
      </c>
      <c r="E163" s="181" t="s">
        <v>1908</v>
      </c>
      <c r="F163" s="182" t="s">
        <v>2048</v>
      </c>
      <c r="G163" s="183" t="s">
        <v>1332</v>
      </c>
      <c r="H163" s="184">
        <v>1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216</v>
      </c>
      <c r="AT163" s="191" t="s">
        <v>211</v>
      </c>
      <c r="AU163" s="191" t="s">
        <v>84</v>
      </c>
      <c r="AY163" s="19" t="s">
        <v>208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216</v>
      </c>
      <c r="BM163" s="191" t="s">
        <v>612</v>
      </c>
    </row>
    <row r="164" spans="1:65" s="2" customFormat="1" ht="16.5" customHeight="1">
      <c r="A164" s="38"/>
      <c r="B164" s="179"/>
      <c r="C164" s="180" t="s">
        <v>613</v>
      </c>
      <c r="D164" s="180" t="s">
        <v>211</v>
      </c>
      <c r="E164" s="181" t="s">
        <v>1910</v>
      </c>
      <c r="F164" s="182" t="s">
        <v>1935</v>
      </c>
      <c r="G164" s="183" t="s">
        <v>1936</v>
      </c>
      <c r="H164" s="184">
        <v>72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216</v>
      </c>
      <c r="AT164" s="191" t="s">
        <v>211</v>
      </c>
      <c r="AU164" s="191" t="s">
        <v>84</v>
      </c>
      <c r="AY164" s="19" t="s">
        <v>208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216</v>
      </c>
      <c r="BM164" s="191" t="s">
        <v>616</v>
      </c>
    </row>
    <row r="165" spans="1:63" s="12" customFormat="1" ht="25.9" customHeight="1">
      <c r="A165" s="12"/>
      <c r="B165" s="166"/>
      <c r="C165" s="12"/>
      <c r="D165" s="167" t="s">
        <v>75</v>
      </c>
      <c r="E165" s="168" t="s">
        <v>1335</v>
      </c>
      <c r="F165" s="168" t="s">
        <v>2049</v>
      </c>
      <c r="G165" s="12"/>
      <c r="H165" s="12"/>
      <c r="I165" s="169"/>
      <c r="J165" s="170">
        <f>BK165</f>
        <v>0</v>
      </c>
      <c r="K165" s="12"/>
      <c r="L165" s="166"/>
      <c r="M165" s="171"/>
      <c r="N165" s="172"/>
      <c r="O165" s="172"/>
      <c r="P165" s="173">
        <f>SUM(P166:P190)</f>
        <v>0</v>
      </c>
      <c r="Q165" s="172"/>
      <c r="R165" s="173">
        <f>SUM(R166:R190)</f>
        <v>0</v>
      </c>
      <c r="S165" s="172"/>
      <c r="T165" s="174">
        <f>SUM(T166:T190)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67" t="s">
        <v>84</v>
      </c>
      <c r="AT165" s="175" t="s">
        <v>75</v>
      </c>
      <c r="AU165" s="175" t="s">
        <v>76</v>
      </c>
      <c r="AY165" s="167" t="s">
        <v>208</v>
      </c>
      <c r="BK165" s="176">
        <f>SUM(BK166:BK190)</f>
        <v>0</v>
      </c>
    </row>
    <row r="166" spans="1:65" s="2" customFormat="1" ht="24.15" customHeight="1">
      <c r="A166" s="38"/>
      <c r="B166" s="179"/>
      <c r="C166" s="180" t="s">
        <v>357</v>
      </c>
      <c r="D166" s="180" t="s">
        <v>211</v>
      </c>
      <c r="E166" s="181" t="s">
        <v>2017</v>
      </c>
      <c r="F166" s="182" t="s">
        <v>2018</v>
      </c>
      <c r="G166" s="183" t="s">
        <v>1070</v>
      </c>
      <c r="H166" s="184">
        <v>1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216</v>
      </c>
      <c r="AT166" s="191" t="s">
        <v>211</v>
      </c>
      <c r="AU166" s="191" t="s">
        <v>84</v>
      </c>
      <c r="AY166" s="19" t="s">
        <v>208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216</v>
      </c>
      <c r="BM166" s="191" t="s">
        <v>620</v>
      </c>
    </row>
    <row r="167" spans="1:65" s="2" customFormat="1" ht="16.5" customHeight="1">
      <c r="A167" s="38"/>
      <c r="B167" s="179"/>
      <c r="C167" s="180" t="s">
        <v>622</v>
      </c>
      <c r="D167" s="180" t="s">
        <v>211</v>
      </c>
      <c r="E167" s="181" t="s">
        <v>2050</v>
      </c>
      <c r="F167" s="182" t="s">
        <v>2051</v>
      </c>
      <c r="G167" s="183" t="s">
        <v>1070</v>
      </c>
      <c r="H167" s="184">
        <v>1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216</v>
      </c>
      <c r="AT167" s="191" t="s">
        <v>211</v>
      </c>
      <c r="AU167" s="191" t="s">
        <v>84</v>
      </c>
      <c r="AY167" s="19" t="s">
        <v>208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216</v>
      </c>
      <c r="BM167" s="191" t="s">
        <v>625</v>
      </c>
    </row>
    <row r="168" spans="1:65" s="2" customFormat="1" ht="16.5" customHeight="1">
      <c r="A168" s="38"/>
      <c r="B168" s="179"/>
      <c r="C168" s="180" t="s">
        <v>371</v>
      </c>
      <c r="D168" s="180" t="s">
        <v>211</v>
      </c>
      <c r="E168" s="181" t="s">
        <v>2068</v>
      </c>
      <c r="F168" s="182" t="s">
        <v>2069</v>
      </c>
      <c r="G168" s="183" t="s">
        <v>1070</v>
      </c>
      <c r="H168" s="184">
        <v>6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216</v>
      </c>
      <c r="AT168" s="191" t="s">
        <v>211</v>
      </c>
      <c r="AU168" s="191" t="s">
        <v>84</v>
      </c>
      <c r="AY168" s="19" t="s">
        <v>208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216</v>
      </c>
      <c r="BM168" s="191" t="s">
        <v>628</v>
      </c>
    </row>
    <row r="169" spans="1:65" s="2" customFormat="1" ht="16.5" customHeight="1">
      <c r="A169" s="38"/>
      <c r="B169" s="179"/>
      <c r="C169" s="180" t="s">
        <v>630</v>
      </c>
      <c r="D169" s="180" t="s">
        <v>211</v>
      </c>
      <c r="E169" s="181" t="s">
        <v>2070</v>
      </c>
      <c r="F169" s="182" t="s">
        <v>2071</v>
      </c>
      <c r="G169" s="183" t="s">
        <v>1070</v>
      </c>
      <c r="H169" s="184">
        <v>1</v>
      </c>
      <c r="I169" s="185"/>
      <c r="J169" s="186">
        <f>ROUND(I169*H169,2)</f>
        <v>0</v>
      </c>
      <c r="K169" s="182" t="s">
        <v>1</v>
      </c>
      <c r="L169" s="39"/>
      <c r="M169" s="187" t="s">
        <v>1</v>
      </c>
      <c r="N169" s="188" t="s">
        <v>41</v>
      </c>
      <c r="O169" s="77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216</v>
      </c>
      <c r="AT169" s="191" t="s">
        <v>211</v>
      </c>
      <c r="AU169" s="191" t="s">
        <v>84</v>
      </c>
      <c r="AY169" s="19" t="s">
        <v>208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216</v>
      </c>
      <c r="BM169" s="191" t="s">
        <v>633</v>
      </c>
    </row>
    <row r="170" spans="1:65" s="2" customFormat="1" ht="16.5" customHeight="1">
      <c r="A170" s="38"/>
      <c r="B170" s="179"/>
      <c r="C170" s="180" t="s">
        <v>486</v>
      </c>
      <c r="D170" s="180" t="s">
        <v>211</v>
      </c>
      <c r="E170" s="181" t="s">
        <v>2070</v>
      </c>
      <c r="F170" s="182" t="s">
        <v>2071</v>
      </c>
      <c r="G170" s="183" t="s">
        <v>1070</v>
      </c>
      <c r="H170" s="184">
        <v>1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216</v>
      </c>
      <c r="AT170" s="191" t="s">
        <v>211</v>
      </c>
      <c r="AU170" s="191" t="s">
        <v>84</v>
      </c>
      <c r="AY170" s="19" t="s">
        <v>208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216</v>
      </c>
      <c r="BM170" s="191" t="s">
        <v>638</v>
      </c>
    </row>
    <row r="171" spans="1:65" s="2" customFormat="1" ht="16.5" customHeight="1">
      <c r="A171" s="38"/>
      <c r="B171" s="179"/>
      <c r="C171" s="180" t="s">
        <v>642</v>
      </c>
      <c r="D171" s="180" t="s">
        <v>211</v>
      </c>
      <c r="E171" s="181" t="s">
        <v>2072</v>
      </c>
      <c r="F171" s="182" t="s">
        <v>2073</v>
      </c>
      <c r="G171" s="183" t="s">
        <v>1070</v>
      </c>
      <c r="H171" s="184">
        <v>20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216</v>
      </c>
      <c r="AT171" s="191" t="s">
        <v>211</v>
      </c>
      <c r="AU171" s="191" t="s">
        <v>84</v>
      </c>
      <c r="AY171" s="19" t="s">
        <v>208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216</v>
      </c>
      <c r="BM171" s="191" t="s">
        <v>645</v>
      </c>
    </row>
    <row r="172" spans="1:65" s="2" customFormat="1" ht="21.75" customHeight="1">
      <c r="A172" s="38"/>
      <c r="B172" s="179"/>
      <c r="C172" s="180" t="s">
        <v>491</v>
      </c>
      <c r="D172" s="180" t="s">
        <v>211</v>
      </c>
      <c r="E172" s="181" t="s">
        <v>2074</v>
      </c>
      <c r="F172" s="182" t="s">
        <v>2075</v>
      </c>
      <c r="G172" s="183" t="s">
        <v>1070</v>
      </c>
      <c r="H172" s="184">
        <v>1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216</v>
      </c>
      <c r="AT172" s="191" t="s">
        <v>211</v>
      </c>
      <c r="AU172" s="191" t="s">
        <v>84</v>
      </c>
      <c r="AY172" s="19" t="s">
        <v>208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216</v>
      </c>
      <c r="BM172" s="191" t="s">
        <v>649</v>
      </c>
    </row>
    <row r="173" spans="1:65" s="2" customFormat="1" ht="16.5" customHeight="1">
      <c r="A173" s="38"/>
      <c r="B173" s="179"/>
      <c r="C173" s="180" t="s">
        <v>650</v>
      </c>
      <c r="D173" s="180" t="s">
        <v>211</v>
      </c>
      <c r="E173" s="181" t="s">
        <v>2023</v>
      </c>
      <c r="F173" s="182" t="s">
        <v>2024</v>
      </c>
      <c r="G173" s="183" t="s">
        <v>1070</v>
      </c>
      <c r="H173" s="184">
        <v>4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216</v>
      </c>
      <c r="AT173" s="191" t="s">
        <v>211</v>
      </c>
      <c r="AU173" s="191" t="s">
        <v>84</v>
      </c>
      <c r="AY173" s="19" t="s">
        <v>208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216</v>
      </c>
      <c r="BM173" s="191" t="s">
        <v>651</v>
      </c>
    </row>
    <row r="174" spans="1:65" s="2" customFormat="1" ht="16.5" customHeight="1">
      <c r="A174" s="38"/>
      <c r="B174" s="179"/>
      <c r="C174" s="180" t="s">
        <v>495</v>
      </c>
      <c r="D174" s="180" t="s">
        <v>211</v>
      </c>
      <c r="E174" s="181" t="s">
        <v>2076</v>
      </c>
      <c r="F174" s="182" t="s">
        <v>2077</v>
      </c>
      <c r="G174" s="183" t="s">
        <v>1070</v>
      </c>
      <c r="H174" s="184">
        <v>1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216</v>
      </c>
      <c r="AT174" s="191" t="s">
        <v>211</v>
      </c>
      <c r="AU174" s="191" t="s">
        <v>84</v>
      </c>
      <c r="AY174" s="19" t="s">
        <v>208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216</v>
      </c>
      <c r="BM174" s="191" t="s">
        <v>652</v>
      </c>
    </row>
    <row r="175" spans="1:65" s="2" customFormat="1" ht="33" customHeight="1">
      <c r="A175" s="38"/>
      <c r="B175" s="179"/>
      <c r="C175" s="180" t="s">
        <v>654</v>
      </c>
      <c r="D175" s="180" t="s">
        <v>211</v>
      </c>
      <c r="E175" s="181" t="s">
        <v>2078</v>
      </c>
      <c r="F175" s="182" t="s">
        <v>2079</v>
      </c>
      <c r="G175" s="183" t="s">
        <v>1070</v>
      </c>
      <c r="H175" s="184">
        <v>1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216</v>
      </c>
      <c r="AT175" s="191" t="s">
        <v>211</v>
      </c>
      <c r="AU175" s="191" t="s">
        <v>84</v>
      </c>
      <c r="AY175" s="19" t="s">
        <v>208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216</v>
      </c>
      <c r="BM175" s="191" t="s">
        <v>655</v>
      </c>
    </row>
    <row r="176" spans="1:65" s="2" customFormat="1" ht="24.15" customHeight="1">
      <c r="A176" s="38"/>
      <c r="B176" s="179"/>
      <c r="C176" s="180" t="s">
        <v>500</v>
      </c>
      <c r="D176" s="180" t="s">
        <v>211</v>
      </c>
      <c r="E176" s="181" t="s">
        <v>2052</v>
      </c>
      <c r="F176" s="182" t="s">
        <v>2053</v>
      </c>
      <c r="G176" s="183" t="s">
        <v>1070</v>
      </c>
      <c r="H176" s="184">
        <v>3</v>
      </c>
      <c r="I176" s="185"/>
      <c r="J176" s="186">
        <f>ROUND(I176*H176,2)</f>
        <v>0</v>
      </c>
      <c r="K176" s="182" t="s">
        <v>1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216</v>
      </c>
      <c r="AT176" s="191" t="s">
        <v>211</v>
      </c>
      <c r="AU176" s="191" t="s">
        <v>84</v>
      </c>
      <c r="AY176" s="19" t="s">
        <v>208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216</v>
      </c>
      <c r="BM176" s="191" t="s">
        <v>660</v>
      </c>
    </row>
    <row r="177" spans="1:65" s="2" customFormat="1" ht="24.15" customHeight="1">
      <c r="A177" s="38"/>
      <c r="B177" s="179"/>
      <c r="C177" s="180" t="s">
        <v>661</v>
      </c>
      <c r="D177" s="180" t="s">
        <v>211</v>
      </c>
      <c r="E177" s="181" t="s">
        <v>2054</v>
      </c>
      <c r="F177" s="182" t="s">
        <v>2055</v>
      </c>
      <c r="G177" s="183" t="s">
        <v>1070</v>
      </c>
      <c r="H177" s="184">
        <v>3</v>
      </c>
      <c r="I177" s="185"/>
      <c r="J177" s="186">
        <f>ROUND(I177*H177,2)</f>
        <v>0</v>
      </c>
      <c r="K177" s="182" t="s">
        <v>1</v>
      </c>
      <c r="L177" s="39"/>
      <c r="M177" s="187" t="s">
        <v>1</v>
      </c>
      <c r="N177" s="188" t="s">
        <v>41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216</v>
      </c>
      <c r="AT177" s="191" t="s">
        <v>211</v>
      </c>
      <c r="AU177" s="191" t="s">
        <v>84</v>
      </c>
      <c r="AY177" s="19" t="s">
        <v>208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216</v>
      </c>
      <c r="BM177" s="191" t="s">
        <v>664</v>
      </c>
    </row>
    <row r="178" spans="1:65" s="2" customFormat="1" ht="24.15" customHeight="1">
      <c r="A178" s="38"/>
      <c r="B178" s="179"/>
      <c r="C178" s="180" t="s">
        <v>504</v>
      </c>
      <c r="D178" s="180" t="s">
        <v>211</v>
      </c>
      <c r="E178" s="181" t="s">
        <v>2080</v>
      </c>
      <c r="F178" s="182" t="s">
        <v>2081</v>
      </c>
      <c r="G178" s="183" t="s">
        <v>1070</v>
      </c>
      <c r="H178" s="184">
        <v>4</v>
      </c>
      <c r="I178" s="185"/>
      <c r="J178" s="186">
        <f>ROUND(I178*H178,2)</f>
        <v>0</v>
      </c>
      <c r="K178" s="182" t="s">
        <v>1</v>
      </c>
      <c r="L178" s="39"/>
      <c r="M178" s="187" t="s">
        <v>1</v>
      </c>
      <c r="N178" s="188" t="s">
        <v>41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216</v>
      </c>
      <c r="AT178" s="191" t="s">
        <v>211</v>
      </c>
      <c r="AU178" s="191" t="s">
        <v>84</v>
      </c>
      <c r="AY178" s="19" t="s">
        <v>208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84</v>
      </c>
      <c r="BK178" s="192">
        <f>ROUND(I178*H178,2)</f>
        <v>0</v>
      </c>
      <c r="BL178" s="19" t="s">
        <v>216</v>
      </c>
      <c r="BM178" s="191" t="s">
        <v>667</v>
      </c>
    </row>
    <row r="179" spans="1:65" s="2" customFormat="1" ht="24.15" customHeight="1">
      <c r="A179" s="38"/>
      <c r="B179" s="179"/>
      <c r="C179" s="180" t="s">
        <v>670</v>
      </c>
      <c r="D179" s="180" t="s">
        <v>211</v>
      </c>
      <c r="E179" s="181" t="s">
        <v>2082</v>
      </c>
      <c r="F179" s="182" t="s">
        <v>2083</v>
      </c>
      <c r="G179" s="183" t="s">
        <v>1070</v>
      </c>
      <c r="H179" s="184">
        <v>4</v>
      </c>
      <c r="I179" s="185"/>
      <c r="J179" s="186">
        <f>ROUND(I179*H179,2)</f>
        <v>0</v>
      </c>
      <c r="K179" s="182" t="s">
        <v>1</v>
      </c>
      <c r="L179" s="39"/>
      <c r="M179" s="187" t="s">
        <v>1</v>
      </c>
      <c r="N179" s="188" t="s">
        <v>41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216</v>
      </c>
      <c r="AT179" s="191" t="s">
        <v>211</v>
      </c>
      <c r="AU179" s="191" t="s">
        <v>84</v>
      </c>
      <c r="AY179" s="19" t="s">
        <v>208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84</v>
      </c>
      <c r="BK179" s="192">
        <f>ROUND(I179*H179,2)</f>
        <v>0</v>
      </c>
      <c r="BL179" s="19" t="s">
        <v>216</v>
      </c>
      <c r="BM179" s="191" t="s">
        <v>673</v>
      </c>
    </row>
    <row r="180" spans="1:65" s="2" customFormat="1" ht="24.15" customHeight="1">
      <c r="A180" s="38"/>
      <c r="B180" s="179"/>
      <c r="C180" s="180" t="s">
        <v>512</v>
      </c>
      <c r="D180" s="180" t="s">
        <v>211</v>
      </c>
      <c r="E180" s="181" t="s">
        <v>2056</v>
      </c>
      <c r="F180" s="182" t="s">
        <v>2057</v>
      </c>
      <c r="G180" s="183" t="s">
        <v>1070</v>
      </c>
      <c r="H180" s="184">
        <v>17</v>
      </c>
      <c r="I180" s="185"/>
      <c r="J180" s="186">
        <f>ROUND(I180*H180,2)</f>
        <v>0</v>
      </c>
      <c r="K180" s="182" t="s">
        <v>1</v>
      </c>
      <c r="L180" s="39"/>
      <c r="M180" s="187" t="s">
        <v>1</v>
      </c>
      <c r="N180" s="188" t="s">
        <v>41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216</v>
      </c>
      <c r="AT180" s="191" t="s">
        <v>211</v>
      </c>
      <c r="AU180" s="191" t="s">
        <v>84</v>
      </c>
      <c r="AY180" s="19" t="s">
        <v>208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84</v>
      </c>
      <c r="BK180" s="192">
        <f>ROUND(I180*H180,2)</f>
        <v>0</v>
      </c>
      <c r="BL180" s="19" t="s">
        <v>216</v>
      </c>
      <c r="BM180" s="191" t="s">
        <v>676</v>
      </c>
    </row>
    <row r="181" spans="1:65" s="2" customFormat="1" ht="24.15" customHeight="1">
      <c r="A181" s="38"/>
      <c r="B181" s="179"/>
      <c r="C181" s="180" t="s">
        <v>679</v>
      </c>
      <c r="D181" s="180" t="s">
        <v>211</v>
      </c>
      <c r="E181" s="181" t="s">
        <v>2058</v>
      </c>
      <c r="F181" s="182" t="s">
        <v>2059</v>
      </c>
      <c r="G181" s="183" t="s">
        <v>1070</v>
      </c>
      <c r="H181" s="184">
        <v>17</v>
      </c>
      <c r="I181" s="185"/>
      <c r="J181" s="186">
        <f>ROUND(I181*H181,2)</f>
        <v>0</v>
      </c>
      <c r="K181" s="182" t="s">
        <v>1</v>
      </c>
      <c r="L181" s="39"/>
      <c r="M181" s="187" t="s">
        <v>1</v>
      </c>
      <c r="N181" s="188" t="s">
        <v>41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216</v>
      </c>
      <c r="AT181" s="191" t="s">
        <v>211</v>
      </c>
      <c r="AU181" s="191" t="s">
        <v>84</v>
      </c>
      <c r="AY181" s="19" t="s">
        <v>208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84</v>
      </c>
      <c r="BK181" s="192">
        <f>ROUND(I181*H181,2)</f>
        <v>0</v>
      </c>
      <c r="BL181" s="19" t="s">
        <v>216</v>
      </c>
      <c r="BM181" s="191" t="s">
        <v>682</v>
      </c>
    </row>
    <row r="182" spans="1:65" s="2" customFormat="1" ht="24.15" customHeight="1">
      <c r="A182" s="38"/>
      <c r="B182" s="179"/>
      <c r="C182" s="180" t="s">
        <v>534</v>
      </c>
      <c r="D182" s="180" t="s">
        <v>211</v>
      </c>
      <c r="E182" s="181" t="s">
        <v>2066</v>
      </c>
      <c r="F182" s="182" t="s">
        <v>2067</v>
      </c>
      <c r="G182" s="183" t="s">
        <v>1070</v>
      </c>
      <c r="H182" s="184">
        <v>6</v>
      </c>
      <c r="I182" s="185"/>
      <c r="J182" s="186">
        <f>ROUND(I182*H182,2)</f>
        <v>0</v>
      </c>
      <c r="K182" s="182" t="s">
        <v>1</v>
      </c>
      <c r="L182" s="39"/>
      <c r="M182" s="187" t="s">
        <v>1</v>
      </c>
      <c r="N182" s="188" t="s">
        <v>41</v>
      </c>
      <c r="O182" s="77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216</v>
      </c>
      <c r="AT182" s="191" t="s">
        <v>211</v>
      </c>
      <c r="AU182" s="191" t="s">
        <v>84</v>
      </c>
      <c r="AY182" s="19" t="s">
        <v>208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84</v>
      </c>
      <c r="BK182" s="192">
        <f>ROUND(I182*H182,2)</f>
        <v>0</v>
      </c>
      <c r="BL182" s="19" t="s">
        <v>216</v>
      </c>
      <c r="BM182" s="191" t="s">
        <v>691</v>
      </c>
    </row>
    <row r="183" spans="1:65" s="2" customFormat="1" ht="24.15" customHeight="1">
      <c r="A183" s="38"/>
      <c r="B183" s="179"/>
      <c r="C183" s="180" t="s">
        <v>694</v>
      </c>
      <c r="D183" s="180" t="s">
        <v>211</v>
      </c>
      <c r="E183" s="181" t="s">
        <v>2084</v>
      </c>
      <c r="F183" s="182" t="s">
        <v>2085</v>
      </c>
      <c r="G183" s="183" t="s">
        <v>1070</v>
      </c>
      <c r="H183" s="184">
        <v>3</v>
      </c>
      <c r="I183" s="185"/>
      <c r="J183" s="186">
        <f>ROUND(I183*H183,2)</f>
        <v>0</v>
      </c>
      <c r="K183" s="182" t="s">
        <v>1</v>
      </c>
      <c r="L183" s="39"/>
      <c r="M183" s="187" t="s">
        <v>1</v>
      </c>
      <c r="N183" s="188" t="s">
        <v>41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216</v>
      </c>
      <c r="AT183" s="191" t="s">
        <v>211</v>
      </c>
      <c r="AU183" s="191" t="s">
        <v>84</v>
      </c>
      <c r="AY183" s="19" t="s">
        <v>208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84</v>
      </c>
      <c r="BK183" s="192">
        <f>ROUND(I183*H183,2)</f>
        <v>0</v>
      </c>
      <c r="BL183" s="19" t="s">
        <v>216</v>
      </c>
      <c r="BM183" s="191" t="s">
        <v>697</v>
      </c>
    </row>
    <row r="184" spans="1:65" s="2" customFormat="1" ht="24.15" customHeight="1">
      <c r="A184" s="38"/>
      <c r="B184" s="179"/>
      <c r="C184" s="180" t="s">
        <v>538</v>
      </c>
      <c r="D184" s="180" t="s">
        <v>211</v>
      </c>
      <c r="E184" s="181" t="s">
        <v>2086</v>
      </c>
      <c r="F184" s="182" t="s">
        <v>2087</v>
      </c>
      <c r="G184" s="183" t="s">
        <v>1070</v>
      </c>
      <c r="H184" s="184">
        <v>3</v>
      </c>
      <c r="I184" s="185"/>
      <c r="J184" s="186">
        <f>ROUND(I184*H184,2)</f>
        <v>0</v>
      </c>
      <c r="K184" s="182" t="s">
        <v>1</v>
      </c>
      <c r="L184" s="39"/>
      <c r="M184" s="187" t="s">
        <v>1</v>
      </c>
      <c r="N184" s="188" t="s">
        <v>41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216</v>
      </c>
      <c r="AT184" s="191" t="s">
        <v>211</v>
      </c>
      <c r="AU184" s="191" t="s">
        <v>84</v>
      </c>
      <c r="AY184" s="19" t="s">
        <v>208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84</v>
      </c>
      <c r="BK184" s="192">
        <f>ROUND(I184*H184,2)</f>
        <v>0</v>
      </c>
      <c r="BL184" s="19" t="s">
        <v>216</v>
      </c>
      <c r="BM184" s="191" t="s">
        <v>700</v>
      </c>
    </row>
    <row r="185" spans="1:65" s="2" customFormat="1" ht="24.15" customHeight="1">
      <c r="A185" s="38"/>
      <c r="B185" s="179"/>
      <c r="C185" s="180" t="s">
        <v>701</v>
      </c>
      <c r="D185" s="180" t="s">
        <v>211</v>
      </c>
      <c r="E185" s="181" t="s">
        <v>2088</v>
      </c>
      <c r="F185" s="182" t="s">
        <v>2089</v>
      </c>
      <c r="G185" s="183" t="s">
        <v>1070</v>
      </c>
      <c r="H185" s="184">
        <v>27</v>
      </c>
      <c r="I185" s="185"/>
      <c r="J185" s="186">
        <f>ROUND(I185*H185,2)</f>
        <v>0</v>
      </c>
      <c r="K185" s="182" t="s">
        <v>1</v>
      </c>
      <c r="L185" s="39"/>
      <c r="M185" s="187" t="s">
        <v>1</v>
      </c>
      <c r="N185" s="188" t="s">
        <v>41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216</v>
      </c>
      <c r="AT185" s="191" t="s">
        <v>211</v>
      </c>
      <c r="AU185" s="191" t="s">
        <v>84</v>
      </c>
      <c r="AY185" s="19" t="s">
        <v>208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84</v>
      </c>
      <c r="BK185" s="192">
        <f>ROUND(I185*H185,2)</f>
        <v>0</v>
      </c>
      <c r="BL185" s="19" t="s">
        <v>216</v>
      </c>
      <c r="BM185" s="191" t="s">
        <v>702</v>
      </c>
    </row>
    <row r="186" spans="1:65" s="2" customFormat="1" ht="24.15" customHeight="1">
      <c r="A186" s="38"/>
      <c r="B186" s="179"/>
      <c r="C186" s="180" t="s">
        <v>550</v>
      </c>
      <c r="D186" s="180" t="s">
        <v>211</v>
      </c>
      <c r="E186" s="181" t="s">
        <v>2090</v>
      </c>
      <c r="F186" s="182" t="s">
        <v>2091</v>
      </c>
      <c r="G186" s="183" t="s">
        <v>1070</v>
      </c>
      <c r="H186" s="184">
        <v>24</v>
      </c>
      <c r="I186" s="185"/>
      <c r="J186" s="186">
        <f>ROUND(I186*H186,2)</f>
        <v>0</v>
      </c>
      <c r="K186" s="182" t="s">
        <v>1</v>
      </c>
      <c r="L186" s="39"/>
      <c r="M186" s="187" t="s">
        <v>1</v>
      </c>
      <c r="N186" s="188" t="s">
        <v>41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216</v>
      </c>
      <c r="AT186" s="191" t="s">
        <v>211</v>
      </c>
      <c r="AU186" s="191" t="s">
        <v>84</v>
      </c>
      <c r="AY186" s="19" t="s">
        <v>208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84</v>
      </c>
      <c r="BK186" s="192">
        <f>ROUND(I186*H186,2)</f>
        <v>0</v>
      </c>
      <c r="BL186" s="19" t="s">
        <v>216</v>
      </c>
      <c r="BM186" s="191" t="s">
        <v>707</v>
      </c>
    </row>
    <row r="187" spans="1:65" s="2" customFormat="1" ht="24.15" customHeight="1">
      <c r="A187" s="38"/>
      <c r="B187" s="179"/>
      <c r="C187" s="180" t="s">
        <v>709</v>
      </c>
      <c r="D187" s="180" t="s">
        <v>211</v>
      </c>
      <c r="E187" s="181" t="s">
        <v>2092</v>
      </c>
      <c r="F187" s="182" t="s">
        <v>2093</v>
      </c>
      <c r="G187" s="183" t="s">
        <v>1070</v>
      </c>
      <c r="H187" s="184">
        <v>92</v>
      </c>
      <c r="I187" s="185"/>
      <c r="J187" s="186">
        <f>ROUND(I187*H187,2)</f>
        <v>0</v>
      </c>
      <c r="K187" s="182" t="s">
        <v>1</v>
      </c>
      <c r="L187" s="39"/>
      <c r="M187" s="187" t="s">
        <v>1</v>
      </c>
      <c r="N187" s="188" t="s">
        <v>41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216</v>
      </c>
      <c r="AT187" s="191" t="s">
        <v>211</v>
      </c>
      <c r="AU187" s="191" t="s">
        <v>84</v>
      </c>
      <c r="AY187" s="19" t="s">
        <v>208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84</v>
      </c>
      <c r="BK187" s="192">
        <f>ROUND(I187*H187,2)</f>
        <v>0</v>
      </c>
      <c r="BL187" s="19" t="s">
        <v>216</v>
      </c>
      <c r="BM187" s="191" t="s">
        <v>712</v>
      </c>
    </row>
    <row r="188" spans="1:65" s="2" customFormat="1" ht="24.15" customHeight="1">
      <c r="A188" s="38"/>
      <c r="B188" s="179"/>
      <c r="C188" s="180" t="s">
        <v>555</v>
      </c>
      <c r="D188" s="180" t="s">
        <v>211</v>
      </c>
      <c r="E188" s="181" t="s">
        <v>2046</v>
      </c>
      <c r="F188" s="182" t="s">
        <v>2047</v>
      </c>
      <c r="G188" s="183" t="s">
        <v>1070</v>
      </c>
      <c r="H188" s="184">
        <v>155</v>
      </c>
      <c r="I188" s="185"/>
      <c r="J188" s="186">
        <f>ROUND(I188*H188,2)</f>
        <v>0</v>
      </c>
      <c r="K188" s="182" t="s">
        <v>1</v>
      </c>
      <c r="L188" s="39"/>
      <c r="M188" s="187" t="s">
        <v>1</v>
      </c>
      <c r="N188" s="188" t="s">
        <v>41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216</v>
      </c>
      <c r="AT188" s="191" t="s">
        <v>211</v>
      </c>
      <c r="AU188" s="191" t="s">
        <v>84</v>
      </c>
      <c r="AY188" s="19" t="s">
        <v>208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84</v>
      </c>
      <c r="BK188" s="192">
        <f>ROUND(I188*H188,2)</f>
        <v>0</v>
      </c>
      <c r="BL188" s="19" t="s">
        <v>216</v>
      </c>
      <c r="BM188" s="191" t="s">
        <v>715</v>
      </c>
    </row>
    <row r="189" spans="1:65" s="2" customFormat="1" ht="24.15" customHeight="1">
      <c r="A189" s="38"/>
      <c r="B189" s="179"/>
      <c r="C189" s="180" t="s">
        <v>717</v>
      </c>
      <c r="D189" s="180" t="s">
        <v>211</v>
      </c>
      <c r="E189" s="181" t="s">
        <v>1908</v>
      </c>
      <c r="F189" s="182" t="s">
        <v>2048</v>
      </c>
      <c r="G189" s="183" t="s">
        <v>1332</v>
      </c>
      <c r="H189" s="184">
        <v>1</v>
      </c>
      <c r="I189" s="185"/>
      <c r="J189" s="186">
        <f>ROUND(I189*H189,2)</f>
        <v>0</v>
      </c>
      <c r="K189" s="182" t="s">
        <v>1</v>
      </c>
      <c r="L189" s="39"/>
      <c r="M189" s="187" t="s">
        <v>1</v>
      </c>
      <c r="N189" s="188" t="s">
        <v>41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216</v>
      </c>
      <c r="AT189" s="191" t="s">
        <v>211</v>
      </c>
      <c r="AU189" s="191" t="s">
        <v>84</v>
      </c>
      <c r="AY189" s="19" t="s">
        <v>208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84</v>
      </c>
      <c r="BK189" s="192">
        <f>ROUND(I189*H189,2)</f>
        <v>0</v>
      </c>
      <c r="BL189" s="19" t="s">
        <v>216</v>
      </c>
      <c r="BM189" s="191" t="s">
        <v>720</v>
      </c>
    </row>
    <row r="190" spans="1:65" s="2" customFormat="1" ht="16.5" customHeight="1">
      <c r="A190" s="38"/>
      <c r="B190" s="179"/>
      <c r="C190" s="180" t="s">
        <v>565</v>
      </c>
      <c r="D190" s="180" t="s">
        <v>211</v>
      </c>
      <c r="E190" s="181" t="s">
        <v>1910</v>
      </c>
      <c r="F190" s="182" t="s">
        <v>1935</v>
      </c>
      <c r="G190" s="183" t="s">
        <v>1936</v>
      </c>
      <c r="H190" s="184">
        <v>72</v>
      </c>
      <c r="I190" s="185"/>
      <c r="J190" s="186">
        <f>ROUND(I190*H190,2)</f>
        <v>0</v>
      </c>
      <c r="K190" s="182" t="s">
        <v>1</v>
      </c>
      <c r="L190" s="39"/>
      <c r="M190" s="242" t="s">
        <v>1</v>
      </c>
      <c r="N190" s="243" t="s">
        <v>41</v>
      </c>
      <c r="O190" s="244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216</v>
      </c>
      <c r="AT190" s="191" t="s">
        <v>211</v>
      </c>
      <c r="AU190" s="191" t="s">
        <v>84</v>
      </c>
      <c r="AY190" s="19" t="s">
        <v>208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84</v>
      </c>
      <c r="BK190" s="192">
        <f>ROUND(I190*H190,2)</f>
        <v>0</v>
      </c>
      <c r="BL190" s="19" t="s">
        <v>216</v>
      </c>
      <c r="BM190" s="191" t="s">
        <v>723</v>
      </c>
    </row>
    <row r="191" spans="1:31" s="2" customFormat="1" ht="6.95" customHeight="1">
      <c r="A191" s="38"/>
      <c r="B191" s="60"/>
      <c r="C191" s="61"/>
      <c r="D191" s="61"/>
      <c r="E191" s="61"/>
      <c r="F191" s="61"/>
      <c r="G191" s="61"/>
      <c r="H191" s="61"/>
      <c r="I191" s="61"/>
      <c r="J191" s="61"/>
      <c r="K191" s="61"/>
      <c r="L191" s="39"/>
      <c r="M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</sheetData>
  <autoFilter ref="C122:K19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1889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2094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ROUND((SUM(BE121:BE124)),2)</f>
        <v>0</v>
      </c>
      <c r="G35" s="38"/>
      <c r="H35" s="38"/>
      <c r="I35" s="136">
        <v>0.21</v>
      </c>
      <c r="J35" s="135">
        <f>ROUND(((SUM(BE121:BE124))*I35),2)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ROUND((SUM(BF121:BF124)),2)</f>
        <v>0</v>
      </c>
      <c r="G36" s="38"/>
      <c r="H36" s="38"/>
      <c r="I36" s="136">
        <v>0.15</v>
      </c>
      <c r="J36" s="135">
        <f>ROUND(((SUM(BF121:BF124))*I36),2)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ROUND((SUM(BG121:BG124)),2)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ROUND((SUM(BH121:BH124)),2)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ROUND((SUM(BI121:BI124)),2)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1889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07.6 - Rozváděč SRM-2 - demontáže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2095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193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173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1889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1019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07.6 - Rozváděč SRM-2 - demontáže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194</v>
      </c>
      <c r="D120" s="159" t="s">
        <v>61</v>
      </c>
      <c r="E120" s="159" t="s">
        <v>57</v>
      </c>
      <c r="F120" s="159" t="s">
        <v>58</v>
      </c>
      <c r="G120" s="159" t="s">
        <v>195</v>
      </c>
      <c r="H120" s="159" t="s">
        <v>196</v>
      </c>
      <c r="I120" s="159" t="s">
        <v>197</v>
      </c>
      <c r="J120" s="159" t="s">
        <v>177</v>
      </c>
      <c r="K120" s="160" t="s">
        <v>198</v>
      </c>
      <c r="L120" s="161"/>
      <c r="M120" s="86" t="s">
        <v>1</v>
      </c>
      <c r="N120" s="87" t="s">
        <v>40</v>
      </c>
      <c r="O120" s="87" t="s">
        <v>199</v>
      </c>
      <c r="P120" s="87" t="s">
        <v>200</v>
      </c>
      <c r="Q120" s="87" t="s">
        <v>201</v>
      </c>
      <c r="R120" s="87" t="s">
        <v>202</v>
      </c>
      <c r="S120" s="87" t="s">
        <v>203</v>
      </c>
      <c r="T120" s="88" t="s">
        <v>204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205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179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1022</v>
      </c>
      <c r="F122" s="168" t="s">
        <v>2096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SUM(P123:P124)</f>
        <v>0</v>
      </c>
      <c r="Q122" s="172"/>
      <c r="R122" s="173">
        <f>SUM(R123:R124)</f>
        <v>0</v>
      </c>
      <c r="S122" s="172"/>
      <c r="T122" s="174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208</v>
      </c>
      <c r="BK122" s="176">
        <f>SUM(BK123:BK124)</f>
        <v>0</v>
      </c>
    </row>
    <row r="123" spans="1:65" s="2" customFormat="1" ht="24.15" customHeight="1">
      <c r="A123" s="38"/>
      <c r="B123" s="179"/>
      <c r="C123" s="180" t="s">
        <v>84</v>
      </c>
      <c r="D123" s="180" t="s">
        <v>211</v>
      </c>
      <c r="E123" s="181" t="s">
        <v>1942</v>
      </c>
      <c r="F123" s="182" t="s">
        <v>1943</v>
      </c>
      <c r="G123" s="183" t="s">
        <v>1070</v>
      </c>
      <c r="H123" s="184">
        <v>1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216</v>
      </c>
      <c r="AT123" s="191" t="s">
        <v>211</v>
      </c>
      <c r="AU123" s="191" t="s">
        <v>84</v>
      </c>
      <c r="AY123" s="19" t="s">
        <v>208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216</v>
      </c>
      <c r="BM123" s="191" t="s">
        <v>86</v>
      </c>
    </row>
    <row r="124" spans="1:65" s="2" customFormat="1" ht="44.25" customHeight="1">
      <c r="A124" s="38"/>
      <c r="B124" s="179"/>
      <c r="C124" s="180" t="s">
        <v>86</v>
      </c>
      <c r="D124" s="180" t="s">
        <v>211</v>
      </c>
      <c r="E124" s="181" t="s">
        <v>1952</v>
      </c>
      <c r="F124" s="182" t="s">
        <v>1953</v>
      </c>
      <c r="G124" s="183" t="s">
        <v>442</v>
      </c>
      <c r="H124" s="184">
        <v>6</v>
      </c>
      <c r="I124" s="185"/>
      <c r="J124" s="186">
        <f>ROUND(I124*H124,2)</f>
        <v>0</v>
      </c>
      <c r="K124" s="182" t="s">
        <v>1</v>
      </c>
      <c r="L124" s="39"/>
      <c r="M124" s="242" t="s">
        <v>1</v>
      </c>
      <c r="N124" s="243" t="s">
        <v>41</v>
      </c>
      <c r="O124" s="244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216</v>
      </c>
      <c r="AT124" s="191" t="s">
        <v>211</v>
      </c>
      <c r="AU124" s="191" t="s">
        <v>84</v>
      </c>
      <c r="AY124" s="19" t="s">
        <v>208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216</v>
      </c>
      <c r="BM124" s="191" t="s">
        <v>216</v>
      </c>
    </row>
    <row r="125" spans="1:31" s="2" customFormat="1" ht="6.95" customHeight="1">
      <c r="A125" s="38"/>
      <c r="B125" s="60"/>
      <c r="C125" s="61"/>
      <c r="D125" s="61"/>
      <c r="E125" s="61"/>
      <c r="F125" s="61"/>
      <c r="G125" s="61"/>
      <c r="H125" s="61"/>
      <c r="I125" s="61"/>
      <c r="J125" s="61"/>
      <c r="K125" s="61"/>
      <c r="L125" s="39"/>
      <c r="M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autoFilter ref="C120:K12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1889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2097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ROUND((SUM(BE121:BE126)),2)</f>
        <v>0</v>
      </c>
      <c r="G35" s="38"/>
      <c r="H35" s="38"/>
      <c r="I35" s="136">
        <v>0.21</v>
      </c>
      <c r="J35" s="135">
        <f>ROUND(((SUM(BE121:BE126))*I35),2)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ROUND((SUM(BF121:BF126)),2)</f>
        <v>0</v>
      </c>
      <c r="G36" s="38"/>
      <c r="H36" s="38"/>
      <c r="I36" s="136">
        <v>0.15</v>
      </c>
      <c r="J36" s="135">
        <f>ROUND(((SUM(BF121:BF126))*I36),2)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ROUND((SUM(BG121:BG126)),2)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ROUND((SUM(BH121:BH126)),2)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ROUND((SUM(BI121:BI126)),2)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1889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 xml:space="preserve">07.7 - Rozváděč SRM-2  - materiál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2098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193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173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1889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1019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 xml:space="preserve">07.7 - Rozváděč SRM-2  - materiál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194</v>
      </c>
      <c r="D120" s="159" t="s">
        <v>61</v>
      </c>
      <c r="E120" s="159" t="s">
        <v>57</v>
      </c>
      <c r="F120" s="159" t="s">
        <v>58</v>
      </c>
      <c r="G120" s="159" t="s">
        <v>195</v>
      </c>
      <c r="H120" s="159" t="s">
        <v>196</v>
      </c>
      <c r="I120" s="159" t="s">
        <v>197</v>
      </c>
      <c r="J120" s="159" t="s">
        <v>177</v>
      </c>
      <c r="K120" s="160" t="s">
        <v>198</v>
      </c>
      <c r="L120" s="161"/>
      <c r="M120" s="86" t="s">
        <v>1</v>
      </c>
      <c r="N120" s="87" t="s">
        <v>40</v>
      </c>
      <c r="O120" s="87" t="s">
        <v>199</v>
      </c>
      <c r="P120" s="87" t="s">
        <v>200</v>
      </c>
      <c r="Q120" s="87" t="s">
        <v>201</v>
      </c>
      <c r="R120" s="87" t="s">
        <v>202</v>
      </c>
      <c r="S120" s="87" t="s">
        <v>203</v>
      </c>
      <c r="T120" s="88" t="s">
        <v>204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205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179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1022</v>
      </c>
      <c r="F122" s="168" t="s">
        <v>2099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SUM(P123:P126)</f>
        <v>0</v>
      </c>
      <c r="Q122" s="172"/>
      <c r="R122" s="173">
        <f>SUM(R123:R126)</f>
        <v>0</v>
      </c>
      <c r="S122" s="172"/>
      <c r="T122" s="174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208</v>
      </c>
      <c r="BK122" s="176">
        <f>SUM(BK123:BK126)</f>
        <v>0</v>
      </c>
    </row>
    <row r="123" spans="1:65" s="2" customFormat="1" ht="24.15" customHeight="1">
      <c r="A123" s="38"/>
      <c r="B123" s="179"/>
      <c r="C123" s="180" t="s">
        <v>84</v>
      </c>
      <c r="D123" s="180" t="s">
        <v>211</v>
      </c>
      <c r="E123" s="181" t="s">
        <v>1895</v>
      </c>
      <c r="F123" s="182" t="s">
        <v>2100</v>
      </c>
      <c r="G123" s="183" t="s">
        <v>1070</v>
      </c>
      <c r="H123" s="184">
        <v>1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216</v>
      </c>
      <c r="AT123" s="191" t="s">
        <v>211</v>
      </c>
      <c r="AU123" s="191" t="s">
        <v>84</v>
      </c>
      <c r="AY123" s="19" t="s">
        <v>208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216</v>
      </c>
      <c r="BM123" s="191" t="s">
        <v>86</v>
      </c>
    </row>
    <row r="124" spans="1:65" s="2" customFormat="1" ht="21.75" customHeight="1">
      <c r="A124" s="38"/>
      <c r="B124" s="179"/>
      <c r="C124" s="180" t="s">
        <v>86</v>
      </c>
      <c r="D124" s="180" t="s">
        <v>211</v>
      </c>
      <c r="E124" s="181" t="s">
        <v>1959</v>
      </c>
      <c r="F124" s="182" t="s">
        <v>1960</v>
      </c>
      <c r="G124" s="183" t="s">
        <v>442</v>
      </c>
      <c r="H124" s="184">
        <v>12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216</v>
      </c>
      <c r="AT124" s="191" t="s">
        <v>211</v>
      </c>
      <c r="AU124" s="191" t="s">
        <v>84</v>
      </c>
      <c r="AY124" s="19" t="s">
        <v>208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216</v>
      </c>
      <c r="BM124" s="191" t="s">
        <v>216</v>
      </c>
    </row>
    <row r="125" spans="1:65" s="2" customFormat="1" ht="21.75" customHeight="1">
      <c r="A125" s="38"/>
      <c r="B125" s="179"/>
      <c r="C125" s="180" t="s">
        <v>226</v>
      </c>
      <c r="D125" s="180" t="s">
        <v>211</v>
      </c>
      <c r="E125" s="181" t="s">
        <v>1897</v>
      </c>
      <c r="F125" s="182" t="s">
        <v>1331</v>
      </c>
      <c r="G125" s="183" t="s">
        <v>1070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209</v>
      </c>
    </row>
    <row r="126" spans="1:65" s="2" customFormat="1" ht="16.5" customHeight="1">
      <c r="A126" s="38"/>
      <c r="B126" s="179"/>
      <c r="C126" s="180" t="s">
        <v>216</v>
      </c>
      <c r="D126" s="180" t="s">
        <v>211</v>
      </c>
      <c r="E126" s="181" t="s">
        <v>1903</v>
      </c>
      <c r="F126" s="182" t="s">
        <v>1992</v>
      </c>
      <c r="G126" s="183" t="s">
        <v>1332</v>
      </c>
      <c r="H126" s="184">
        <v>1</v>
      </c>
      <c r="I126" s="185"/>
      <c r="J126" s="186">
        <f>ROUND(I126*H126,2)</f>
        <v>0</v>
      </c>
      <c r="K126" s="182" t="s">
        <v>1</v>
      </c>
      <c r="L126" s="39"/>
      <c r="M126" s="242" t="s">
        <v>1</v>
      </c>
      <c r="N126" s="243" t="s">
        <v>41</v>
      </c>
      <c r="O126" s="244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246</v>
      </c>
    </row>
    <row r="127" spans="1:31" s="2" customFormat="1" ht="6.95" customHeight="1">
      <c r="A127" s="38"/>
      <c r="B127" s="60"/>
      <c r="C127" s="61"/>
      <c r="D127" s="61"/>
      <c r="E127" s="61"/>
      <c r="F127" s="61"/>
      <c r="G127" s="61"/>
      <c r="H127" s="61"/>
      <c r="I127" s="61"/>
      <c r="J127" s="61"/>
      <c r="K127" s="61"/>
      <c r="L127" s="39"/>
      <c r="M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</sheetData>
  <autoFilter ref="C120:K12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1889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2101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ROUND((SUM(BE121:BE130)),2)</f>
        <v>0</v>
      </c>
      <c r="G35" s="38"/>
      <c r="H35" s="38"/>
      <c r="I35" s="136">
        <v>0.21</v>
      </c>
      <c r="J35" s="135">
        <f>ROUND(((SUM(BE121:BE130))*I35),2)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ROUND((SUM(BF121:BF130)),2)</f>
        <v>0</v>
      </c>
      <c r="G36" s="38"/>
      <c r="H36" s="38"/>
      <c r="I36" s="136">
        <v>0.15</v>
      </c>
      <c r="J36" s="135">
        <f>ROUND(((SUM(BF121:BF130))*I36),2)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ROUND((SUM(BG121:BG130)),2)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ROUND((SUM(BH121:BH130)),2)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ROUND((SUM(BI121:BI130)),2)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1889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07.8 - Rozváděč SRM-2 - montáže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2102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193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173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1889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1019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07.8 - Rozváděč SRM-2 - montáže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194</v>
      </c>
      <c r="D120" s="159" t="s">
        <v>61</v>
      </c>
      <c r="E120" s="159" t="s">
        <v>57</v>
      </c>
      <c r="F120" s="159" t="s">
        <v>58</v>
      </c>
      <c r="G120" s="159" t="s">
        <v>195</v>
      </c>
      <c r="H120" s="159" t="s">
        <v>196</v>
      </c>
      <c r="I120" s="159" t="s">
        <v>197</v>
      </c>
      <c r="J120" s="159" t="s">
        <v>177</v>
      </c>
      <c r="K120" s="160" t="s">
        <v>198</v>
      </c>
      <c r="L120" s="161"/>
      <c r="M120" s="86" t="s">
        <v>1</v>
      </c>
      <c r="N120" s="87" t="s">
        <v>40</v>
      </c>
      <c r="O120" s="87" t="s">
        <v>199</v>
      </c>
      <c r="P120" s="87" t="s">
        <v>200</v>
      </c>
      <c r="Q120" s="87" t="s">
        <v>201</v>
      </c>
      <c r="R120" s="87" t="s">
        <v>202</v>
      </c>
      <c r="S120" s="87" t="s">
        <v>203</v>
      </c>
      <c r="T120" s="88" t="s">
        <v>204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205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179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1022</v>
      </c>
      <c r="F122" s="168" t="s">
        <v>2103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SUM(P123:P130)</f>
        <v>0</v>
      </c>
      <c r="Q122" s="172"/>
      <c r="R122" s="173">
        <f>SUM(R123:R130)</f>
        <v>0</v>
      </c>
      <c r="S122" s="172"/>
      <c r="T122" s="174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208</v>
      </c>
      <c r="BK122" s="176">
        <f>SUM(BK123:BK130)</f>
        <v>0</v>
      </c>
    </row>
    <row r="123" spans="1:65" s="2" customFormat="1" ht="16.5" customHeight="1">
      <c r="A123" s="38"/>
      <c r="B123" s="179"/>
      <c r="C123" s="180" t="s">
        <v>84</v>
      </c>
      <c r="D123" s="180" t="s">
        <v>211</v>
      </c>
      <c r="E123" s="181" t="s">
        <v>2019</v>
      </c>
      <c r="F123" s="182" t="s">
        <v>2020</v>
      </c>
      <c r="G123" s="183" t="s">
        <v>1070</v>
      </c>
      <c r="H123" s="184">
        <v>1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216</v>
      </c>
      <c r="AT123" s="191" t="s">
        <v>211</v>
      </c>
      <c r="AU123" s="191" t="s">
        <v>84</v>
      </c>
      <c r="AY123" s="19" t="s">
        <v>208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216</v>
      </c>
      <c r="BM123" s="191" t="s">
        <v>86</v>
      </c>
    </row>
    <row r="124" spans="1:65" s="2" customFormat="1" ht="24.15" customHeight="1">
      <c r="A124" s="38"/>
      <c r="B124" s="179"/>
      <c r="C124" s="180" t="s">
        <v>86</v>
      </c>
      <c r="D124" s="180" t="s">
        <v>211</v>
      </c>
      <c r="E124" s="181" t="s">
        <v>2060</v>
      </c>
      <c r="F124" s="182" t="s">
        <v>2061</v>
      </c>
      <c r="G124" s="183" t="s">
        <v>1070</v>
      </c>
      <c r="H124" s="184">
        <v>9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216</v>
      </c>
      <c r="AT124" s="191" t="s">
        <v>211</v>
      </c>
      <c r="AU124" s="191" t="s">
        <v>84</v>
      </c>
      <c r="AY124" s="19" t="s">
        <v>208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216</v>
      </c>
      <c r="BM124" s="191" t="s">
        <v>216</v>
      </c>
    </row>
    <row r="125" spans="1:65" s="2" customFormat="1" ht="24.15" customHeight="1">
      <c r="A125" s="38"/>
      <c r="B125" s="179"/>
      <c r="C125" s="180" t="s">
        <v>226</v>
      </c>
      <c r="D125" s="180" t="s">
        <v>211</v>
      </c>
      <c r="E125" s="181" t="s">
        <v>2040</v>
      </c>
      <c r="F125" s="182" t="s">
        <v>2041</v>
      </c>
      <c r="G125" s="183" t="s">
        <v>1070</v>
      </c>
      <c r="H125" s="184">
        <v>12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209</v>
      </c>
    </row>
    <row r="126" spans="1:65" s="2" customFormat="1" ht="24.15" customHeight="1">
      <c r="A126" s="38"/>
      <c r="B126" s="179"/>
      <c r="C126" s="180" t="s">
        <v>216</v>
      </c>
      <c r="D126" s="180" t="s">
        <v>211</v>
      </c>
      <c r="E126" s="181" t="s">
        <v>2042</v>
      </c>
      <c r="F126" s="182" t="s">
        <v>2043</v>
      </c>
      <c r="G126" s="183" t="s">
        <v>1070</v>
      </c>
      <c r="H126" s="184">
        <v>3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246</v>
      </c>
    </row>
    <row r="127" spans="1:65" s="2" customFormat="1" ht="24.15" customHeight="1">
      <c r="A127" s="38"/>
      <c r="B127" s="179"/>
      <c r="C127" s="180" t="s">
        <v>250</v>
      </c>
      <c r="D127" s="180" t="s">
        <v>211</v>
      </c>
      <c r="E127" s="181" t="s">
        <v>2062</v>
      </c>
      <c r="F127" s="182" t="s">
        <v>2063</v>
      </c>
      <c r="G127" s="183" t="s">
        <v>1070</v>
      </c>
      <c r="H127" s="184">
        <v>3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84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253</v>
      </c>
    </row>
    <row r="128" spans="1:65" s="2" customFormat="1" ht="24.15" customHeight="1">
      <c r="A128" s="38"/>
      <c r="B128" s="179"/>
      <c r="C128" s="180" t="s">
        <v>209</v>
      </c>
      <c r="D128" s="180" t="s">
        <v>211</v>
      </c>
      <c r="E128" s="181" t="s">
        <v>2046</v>
      </c>
      <c r="F128" s="182" t="s">
        <v>2047</v>
      </c>
      <c r="G128" s="183" t="s">
        <v>1070</v>
      </c>
      <c r="H128" s="184">
        <v>28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216</v>
      </c>
      <c r="AT128" s="191" t="s">
        <v>211</v>
      </c>
      <c r="AU128" s="191" t="s">
        <v>84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216</v>
      </c>
      <c r="BM128" s="191" t="s">
        <v>262</v>
      </c>
    </row>
    <row r="129" spans="1:65" s="2" customFormat="1" ht="24.15" customHeight="1">
      <c r="A129" s="38"/>
      <c r="B129" s="179"/>
      <c r="C129" s="180" t="s">
        <v>268</v>
      </c>
      <c r="D129" s="180" t="s">
        <v>211</v>
      </c>
      <c r="E129" s="181" t="s">
        <v>1895</v>
      </c>
      <c r="F129" s="182" t="s">
        <v>2104</v>
      </c>
      <c r="G129" s="183" t="s">
        <v>1332</v>
      </c>
      <c r="H129" s="184">
        <v>1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216</v>
      </c>
      <c r="AT129" s="191" t="s">
        <v>211</v>
      </c>
      <c r="AU129" s="191" t="s">
        <v>84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216</v>
      </c>
      <c r="BM129" s="191" t="s">
        <v>271</v>
      </c>
    </row>
    <row r="130" spans="1:65" s="2" customFormat="1" ht="16.5" customHeight="1">
      <c r="A130" s="38"/>
      <c r="B130" s="179"/>
      <c r="C130" s="180" t="s">
        <v>246</v>
      </c>
      <c r="D130" s="180" t="s">
        <v>211</v>
      </c>
      <c r="E130" s="181" t="s">
        <v>1897</v>
      </c>
      <c r="F130" s="182" t="s">
        <v>1935</v>
      </c>
      <c r="G130" s="183" t="s">
        <v>1332</v>
      </c>
      <c r="H130" s="184">
        <v>1</v>
      </c>
      <c r="I130" s="185"/>
      <c r="J130" s="186">
        <f>ROUND(I130*H130,2)</f>
        <v>0</v>
      </c>
      <c r="K130" s="182" t="s">
        <v>1</v>
      </c>
      <c r="L130" s="39"/>
      <c r="M130" s="242" t="s">
        <v>1</v>
      </c>
      <c r="N130" s="243" t="s">
        <v>41</v>
      </c>
      <c r="O130" s="244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216</v>
      </c>
      <c r="AT130" s="191" t="s">
        <v>211</v>
      </c>
      <c r="AU130" s="191" t="s">
        <v>84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216</v>
      </c>
      <c r="BM130" s="191" t="s">
        <v>276</v>
      </c>
    </row>
    <row r="131" spans="1:31" s="2" customFormat="1" ht="6.95" customHeight="1">
      <c r="A131" s="38"/>
      <c r="B131" s="60"/>
      <c r="C131" s="61"/>
      <c r="D131" s="61"/>
      <c r="E131" s="61"/>
      <c r="F131" s="61"/>
      <c r="G131" s="61"/>
      <c r="H131" s="61"/>
      <c r="I131" s="61"/>
      <c r="J131" s="61"/>
      <c r="K131" s="61"/>
      <c r="L131" s="39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autoFilter ref="C120:K1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162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1889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2105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ROUND(J124,2)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ROUND((SUM(BE124:BE139)),2)</f>
        <v>0</v>
      </c>
      <c r="G35" s="38"/>
      <c r="H35" s="38"/>
      <c r="I35" s="136">
        <v>0.21</v>
      </c>
      <c r="J35" s="135">
        <f>ROUND(((SUM(BE124:BE139))*I35),2)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ROUND((SUM(BF124:BF139)),2)</f>
        <v>0</v>
      </c>
      <c r="G36" s="38"/>
      <c r="H36" s="38"/>
      <c r="I36" s="136">
        <v>0.15</v>
      </c>
      <c r="J36" s="135">
        <f>ROUND(((SUM(BF124:BF139))*I36),2)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ROUND((SUM(BG124:BG139)),2)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ROUND((SUM(BH124:BH139)),2)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ROUND((SUM(BI124:BI139)),2)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1889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 xml:space="preserve">07.9 - Propojovací skří  - montáže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J124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2106</v>
      </c>
      <c r="E99" s="150"/>
      <c r="F99" s="150"/>
      <c r="G99" s="150"/>
      <c r="H99" s="150"/>
      <c r="I99" s="150"/>
      <c r="J99" s="151">
        <f>J125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2107</v>
      </c>
      <c r="E100" s="154"/>
      <c r="F100" s="154"/>
      <c r="G100" s="154"/>
      <c r="H100" s="154"/>
      <c r="I100" s="154"/>
      <c r="J100" s="155">
        <f>J126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2108</v>
      </c>
      <c r="E101" s="154"/>
      <c r="F101" s="154"/>
      <c r="G101" s="154"/>
      <c r="H101" s="154"/>
      <c r="I101" s="154"/>
      <c r="J101" s="155">
        <f>J129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2109</v>
      </c>
      <c r="E102" s="154"/>
      <c r="F102" s="154"/>
      <c r="G102" s="154"/>
      <c r="H102" s="154"/>
      <c r="I102" s="154"/>
      <c r="J102" s="155">
        <f>J135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38"/>
      <c r="D103" s="38"/>
      <c r="E103" s="38"/>
      <c r="F103" s="38"/>
      <c r="G103" s="38"/>
      <c r="H103" s="38"/>
      <c r="I103" s="38"/>
      <c r="J103" s="38"/>
      <c r="K103" s="38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193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38"/>
      <c r="D112" s="38"/>
      <c r="E112" s="129" t="str">
        <f>E7</f>
        <v>Modernizace stravovacího provozu oblastní nemocnice Trutnov</v>
      </c>
      <c r="F112" s="32"/>
      <c r="G112" s="32"/>
      <c r="H112" s="32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2"/>
      <c r="C113" s="32" t="s">
        <v>173</v>
      </c>
      <c r="L113" s="22"/>
    </row>
    <row r="114" spans="1:31" s="2" customFormat="1" ht="16.5" customHeight="1">
      <c r="A114" s="38"/>
      <c r="B114" s="39"/>
      <c r="C114" s="38"/>
      <c r="D114" s="38"/>
      <c r="E114" s="129" t="s">
        <v>1889</v>
      </c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1019</v>
      </c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38"/>
      <c r="D116" s="38"/>
      <c r="E116" s="67" t="str">
        <f>E11</f>
        <v xml:space="preserve">07.9 - Propojovací skří  - montáže</v>
      </c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38"/>
      <c r="E118" s="38"/>
      <c r="F118" s="27" t="str">
        <f>F14</f>
        <v xml:space="preserve"> </v>
      </c>
      <c r="G118" s="38"/>
      <c r="H118" s="38"/>
      <c r="I118" s="32" t="s">
        <v>22</v>
      </c>
      <c r="J118" s="69" t="str">
        <f>IF(J14="","",J14)</f>
        <v>30. 5. 2022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38"/>
      <c r="E120" s="38"/>
      <c r="F120" s="27" t="str">
        <f>E17</f>
        <v>Královéhradecký kraj, Pivovarské nám. 1245/2, HK</v>
      </c>
      <c r="G120" s="38"/>
      <c r="H120" s="38"/>
      <c r="I120" s="32" t="s">
        <v>30</v>
      </c>
      <c r="J120" s="36" t="str">
        <f>E23</f>
        <v>ARAGON ELL, Heřmanice 126, Nová Paka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38"/>
      <c r="E121" s="38"/>
      <c r="F121" s="27" t="str">
        <f>IF(E20="","",E20)</f>
        <v>Vyplň údaj</v>
      </c>
      <c r="G121" s="38"/>
      <c r="H121" s="38"/>
      <c r="I121" s="32" t="s">
        <v>33</v>
      </c>
      <c r="J121" s="36" t="str">
        <f>E26</f>
        <v xml:space="preserve"> 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56"/>
      <c r="B123" s="157"/>
      <c r="C123" s="158" t="s">
        <v>194</v>
      </c>
      <c r="D123" s="159" t="s">
        <v>61</v>
      </c>
      <c r="E123" s="159" t="s">
        <v>57</v>
      </c>
      <c r="F123" s="159" t="s">
        <v>58</v>
      </c>
      <c r="G123" s="159" t="s">
        <v>195</v>
      </c>
      <c r="H123" s="159" t="s">
        <v>196</v>
      </c>
      <c r="I123" s="159" t="s">
        <v>197</v>
      </c>
      <c r="J123" s="159" t="s">
        <v>177</v>
      </c>
      <c r="K123" s="160" t="s">
        <v>198</v>
      </c>
      <c r="L123" s="161"/>
      <c r="M123" s="86" t="s">
        <v>1</v>
      </c>
      <c r="N123" s="87" t="s">
        <v>40</v>
      </c>
      <c r="O123" s="87" t="s">
        <v>199</v>
      </c>
      <c r="P123" s="87" t="s">
        <v>200</v>
      </c>
      <c r="Q123" s="87" t="s">
        <v>201</v>
      </c>
      <c r="R123" s="87" t="s">
        <v>202</v>
      </c>
      <c r="S123" s="87" t="s">
        <v>203</v>
      </c>
      <c r="T123" s="88" t="s">
        <v>204</v>
      </c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</row>
    <row r="124" spans="1:63" s="2" customFormat="1" ht="22.8" customHeight="1">
      <c r="A124" s="38"/>
      <c r="B124" s="39"/>
      <c r="C124" s="93" t="s">
        <v>205</v>
      </c>
      <c r="D124" s="38"/>
      <c r="E124" s="38"/>
      <c r="F124" s="38"/>
      <c r="G124" s="38"/>
      <c r="H124" s="38"/>
      <c r="I124" s="38"/>
      <c r="J124" s="162">
        <f>BK124</f>
        <v>0</v>
      </c>
      <c r="K124" s="38"/>
      <c r="L124" s="39"/>
      <c r="M124" s="89"/>
      <c r="N124" s="73"/>
      <c r="O124" s="90"/>
      <c r="P124" s="163">
        <f>P125</f>
        <v>0</v>
      </c>
      <c r="Q124" s="90"/>
      <c r="R124" s="163">
        <f>R125</f>
        <v>0</v>
      </c>
      <c r="S124" s="90"/>
      <c r="T124" s="164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75</v>
      </c>
      <c r="AU124" s="19" t="s">
        <v>179</v>
      </c>
      <c r="BK124" s="165">
        <f>BK125</f>
        <v>0</v>
      </c>
    </row>
    <row r="125" spans="1:63" s="12" customFormat="1" ht="25.9" customHeight="1">
      <c r="A125" s="12"/>
      <c r="B125" s="166"/>
      <c r="C125" s="12"/>
      <c r="D125" s="167" t="s">
        <v>75</v>
      </c>
      <c r="E125" s="168" t="s">
        <v>1022</v>
      </c>
      <c r="F125" s="168" t="s">
        <v>2110</v>
      </c>
      <c r="G125" s="12"/>
      <c r="H125" s="12"/>
      <c r="I125" s="169"/>
      <c r="J125" s="170">
        <f>BK125</f>
        <v>0</v>
      </c>
      <c r="K125" s="12"/>
      <c r="L125" s="166"/>
      <c r="M125" s="171"/>
      <c r="N125" s="172"/>
      <c r="O125" s="172"/>
      <c r="P125" s="173">
        <f>P126+P129+P135</f>
        <v>0</v>
      </c>
      <c r="Q125" s="172"/>
      <c r="R125" s="173">
        <f>R126+R129+R135</f>
        <v>0</v>
      </c>
      <c r="S125" s="172"/>
      <c r="T125" s="174">
        <f>T126+T129+T135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84</v>
      </c>
      <c r="AT125" s="175" t="s">
        <v>75</v>
      </c>
      <c r="AU125" s="175" t="s">
        <v>76</v>
      </c>
      <c r="AY125" s="167" t="s">
        <v>208</v>
      </c>
      <c r="BK125" s="176">
        <f>BK126+BK129+BK135</f>
        <v>0</v>
      </c>
    </row>
    <row r="126" spans="1:63" s="12" customFormat="1" ht="22.8" customHeight="1">
      <c r="A126" s="12"/>
      <c r="B126" s="166"/>
      <c r="C126" s="12"/>
      <c r="D126" s="167" t="s">
        <v>75</v>
      </c>
      <c r="E126" s="177" t="s">
        <v>1335</v>
      </c>
      <c r="F126" s="177" t="s">
        <v>2111</v>
      </c>
      <c r="G126" s="12"/>
      <c r="H126" s="12"/>
      <c r="I126" s="169"/>
      <c r="J126" s="178">
        <f>BK126</f>
        <v>0</v>
      </c>
      <c r="K126" s="12"/>
      <c r="L126" s="166"/>
      <c r="M126" s="171"/>
      <c r="N126" s="172"/>
      <c r="O126" s="172"/>
      <c r="P126" s="173">
        <f>SUM(P127:P128)</f>
        <v>0</v>
      </c>
      <c r="Q126" s="172"/>
      <c r="R126" s="173">
        <f>SUM(R127:R128)</f>
        <v>0</v>
      </c>
      <c r="S126" s="172"/>
      <c r="T126" s="174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7" t="s">
        <v>84</v>
      </c>
      <c r="AT126" s="175" t="s">
        <v>75</v>
      </c>
      <c r="AU126" s="175" t="s">
        <v>84</v>
      </c>
      <c r="AY126" s="167" t="s">
        <v>208</v>
      </c>
      <c r="BK126" s="176">
        <f>SUM(BK127:BK128)</f>
        <v>0</v>
      </c>
    </row>
    <row r="127" spans="1:65" s="2" customFormat="1" ht="16.5" customHeight="1">
      <c r="A127" s="38"/>
      <c r="B127" s="179"/>
      <c r="C127" s="180" t="s">
        <v>84</v>
      </c>
      <c r="D127" s="180" t="s">
        <v>211</v>
      </c>
      <c r="E127" s="181" t="s">
        <v>2112</v>
      </c>
      <c r="F127" s="182" t="s">
        <v>2113</v>
      </c>
      <c r="G127" s="183" t="s">
        <v>1070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86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86</v>
      </c>
    </row>
    <row r="128" spans="1:65" s="2" customFormat="1" ht="24.15" customHeight="1">
      <c r="A128" s="38"/>
      <c r="B128" s="179"/>
      <c r="C128" s="180" t="s">
        <v>86</v>
      </c>
      <c r="D128" s="180" t="s">
        <v>211</v>
      </c>
      <c r="E128" s="181" t="s">
        <v>2114</v>
      </c>
      <c r="F128" s="182" t="s">
        <v>2115</v>
      </c>
      <c r="G128" s="183" t="s">
        <v>1070</v>
      </c>
      <c r="H128" s="184">
        <v>9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216</v>
      </c>
      <c r="AT128" s="191" t="s">
        <v>211</v>
      </c>
      <c r="AU128" s="191" t="s">
        <v>86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216</v>
      </c>
      <c r="BM128" s="191" t="s">
        <v>216</v>
      </c>
    </row>
    <row r="129" spans="1:63" s="12" customFormat="1" ht="22.8" customHeight="1">
      <c r="A129" s="12"/>
      <c r="B129" s="166"/>
      <c r="C129" s="12"/>
      <c r="D129" s="167" t="s">
        <v>75</v>
      </c>
      <c r="E129" s="177" t="s">
        <v>1362</v>
      </c>
      <c r="F129" s="177" t="s">
        <v>2116</v>
      </c>
      <c r="G129" s="12"/>
      <c r="H129" s="12"/>
      <c r="I129" s="169"/>
      <c r="J129" s="178">
        <f>BK129</f>
        <v>0</v>
      </c>
      <c r="K129" s="12"/>
      <c r="L129" s="166"/>
      <c r="M129" s="171"/>
      <c r="N129" s="172"/>
      <c r="O129" s="172"/>
      <c r="P129" s="173">
        <f>SUM(P130:P134)</f>
        <v>0</v>
      </c>
      <c r="Q129" s="172"/>
      <c r="R129" s="173">
        <f>SUM(R130:R134)</f>
        <v>0</v>
      </c>
      <c r="S129" s="172"/>
      <c r="T129" s="174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84</v>
      </c>
      <c r="AT129" s="175" t="s">
        <v>75</v>
      </c>
      <c r="AU129" s="175" t="s">
        <v>84</v>
      </c>
      <c r="AY129" s="167" t="s">
        <v>208</v>
      </c>
      <c r="BK129" s="176">
        <f>SUM(BK130:BK134)</f>
        <v>0</v>
      </c>
    </row>
    <row r="130" spans="1:65" s="2" customFormat="1" ht="16.5" customHeight="1">
      <c r="A130" s="38"/>
      <c r="B130" s="179"/>
      <c r="C130" s="180" t="s">
        <v>226</v>
      </c>
      <c r="D130" s="180" t="s">
        <v>211</v>
      </c>
      <c r="E130" s="181" t="s">
        <v>2117</v>
      </c>
      <c r="F130" s="182" t="s">
        <v>2118</v>
      </c>
      <c r="G130" s="183" t="s">
        <v>442</v>
      </c>
      <c r="H130" s="184">
        <v>3.7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216</v>
      </c>
      <c r="AT130" s="191" t="s">
        <v>211</v>
      </c>
      <c r="AU130" s="191" t="s">
        <v>86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216</v>
      </c>
      <c r="BM130" s="191" t="s">
        <v>209</v>
      </c>
    </row>
    <row r="131" spans="1:65" s="2" customFormat="1" ht="24.15" customHeight="1">
      <c r="A131" s="38"/>
      <c r="B131" s="179"/>
      <c r="C131" s="180" t="s">
        <v>216</v>
      </c>
      <c r="D131" s="180" t="s">
        <v>211</v>
      </c>
      <c r="E131" s="181" t="s">
        <v>2119</v>
      </c>
      <c r="F131" s="182" t="s">
        <v>2120</v>
      </c>
      <c r="G131" s="183" t="s">
        <v>442</v>
      </c>
      <c r="H131" s="184">
        <v>5.8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216</v>
      </c>
      <c r="AT131" s="191" t="s">
        <v>211</v>
      </c>
      <c r="AU131" s="191" t="s">
        <v>86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216</v>
      </c>
      <c r="BM131" s="191" t="s">
        <v>246</v>
      </c>
    </row>
    <row r="132" spans="1:65" s="2" customFormat="1" ht="24.15" customHeight="1">
      <c r="A132" s="38"/>
      <c r="B132" s="179"/>
      <c r="C132" s="180" t="s">
        <v>250</v>
      </c>
      <c r="D132" s="180" t="s">
        <v>211</v>
      </c>
      <c r="E132" s="181" t="s">
        <v>2121</v>
      </c>
      <c r="F132" s="182" t="s">
        <v>2122</v>
      </c>
      <c r="G132" s="183" t="s">
        <v>214</v>
      </c>
      <c r="H132" s="184">
        <v>3.96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216</v>
      </c>
      <c r="AT132" s="191" t="s">
        <v>211</v>
      </c>
      <c r="AU132" s="191" t="s">
        <v>86</v>
      </c>
      <c r="AY132" s="19" t="s">
        <v>208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216</v>
      </c>
      <c r="BM132" s="191" t="s">
        <v>253</v>
      </c>
    </row>
    <row r="133" spans="1:65" s="2" customFormat="1" ht="24.15" customHeight="1">
      <c r="A133" s="38"/>
      <c r="B133" s="179"/>
      <c r="C133" s="180" t="s">
        <v>209</v>
      </c>
      <c r="D133" s="180" t="s">
        <v>211</v>
      </c>
      <c r="E133" s="181" t="s">
        <v>2123</v>
      </c>
      <c r="F133" s="182" t="s">
        <v>2124</v>
      </c>
      <c r="G133" s="183" t="s">
        <v>214</v>
      </c>
      <c r="H133" s="184">
        <v>3.96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216</v>
      </c>
      <c r="AT133" s="191" t="s">
        <v>211</v>
      </c>
      <c r="AU133" s="191" t="s">
        <v>86</v>
      </c>
      <c r="AY133" s="19" t="s">
        <v>208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216</v>
      </c>
      <c r="BM133" s="191" t="s">
        <v>262</v>
      </c>
    </row>
    <row r="134" spans="1:65" s="2" customFormat="1" ht="24.15" customHeight="1">
      <c r="A134" s="38"/>
      <c r="B134" s="179"/>
      <c r="C134" s="180" t="s">
        <v>268</v>
      </c>
      <c r="D134" s="180" t="s">
        <v>211</v>
      </c>
      <c r="E134" s="181" t="s">
        <v>2125</v>
      </c>
      <c r="F134" s="182" t="s">
        <v>2126</v>
      </c>
      <c r="G134" s="183" t="s">
        <v>299</v>
      </c>
      <c r="H134" s="184">
        <v>0.06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216</v>
      </c>
      <c r="AT134" s="191" t="s">
        <v>211</v>
      </c>
      <c r="AU134" s="191" t="s">
        <v>86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216</v>
      </c>
      <c r="BM134" s="191" t="s">
        <v>271</v>
      </c>
    </row>
    <row r="135" spans="1:63" s="12" customFormat="1" ht="22.8" customHeight="1">
      <c r="A135" s="12"/>
      <c r="B135" s="166"/>
      <c r="C135" s="12"/>
      <c r="D135" s="167" t="s">
        <v>75</v>
      </c>
      <c r="E135" s="177" t="s">
        <v>1622</v>
      </c>
      <c r="F135" s="177" t="s">
        <v>354</v>
      </c>
      <c r="G135" s="12"/>
      <c r="H135" s="12"/>
      <c r="I135" s="169"/>
      <c r="J135" s="178">
        <f>BK135</f>
        <v>0</v>
      </c>
      <c r="K135" s="12"/>
      <c r="L135" s="166"/>
      <c r="M135" s="171"/>
      <c r="N135" s="172"/>
      <c r="O135" s="172"/>
      <c r="P135" s="173">
        <f>SUM(P136:P139)</f>
        <v>0</v>
      </c>
      <c r="Q135" s="172"/>
      <c r="R135" s="173">
        <f>SUM(R136:R139)</f>
        <v>0</v>
      </c>
      <c r="S135" s="172"/>
      <c r="T135" s="174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67" t="s">
        <v>84</v>
      </c>
      <c r="AT135" s="175" t="s">
        <v>75</v>
      </c>
      <c r="AU135" s="175" t="s">
        <v>84</v>
      </c>
      <c r="AY135" s="167" t="s">
        <v>208</v>
      </c>
      <c r="BK135" s="176">
        <f>SUM(BK136:BK139)</f>
        <v>0</v>
      </c>
    </row>
    <row r="136" spans="1:65" s="2" customFormat="1" ht="24.15" customHeight="1">
      <c r="A136" s="38"/>
      <c r="B136" s="179"/>
      <c r="C136" s="180" t="s">
        <v>246</v>
      </c>
      <c r="D136" s="180" t="s">
        <v>211</v>
      </c>
      <c r="E136" s="181" t="s">
        <v>2127</v>
      </c>
      <c r="F136" s="182" t="s">
        <v>2128</v>
      </c>
      <c r="G136" s="183" t="s">
        <v>214</v>
      </c>
      <c r="H136" s="184">
        <v>3.96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216</v>
      </c>
      <c r="AT136" s="191" t="s">
        <v>211</v>
      </c>
      <c r="AU136" s="191" t="s">
        <v>86</v>
      </c>
      <c r="AY136" s="19" t="s">
        <v>208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216</v>
      </c>
      <c r="BM136" s="191" t="s">
        <v>276</v>
      </c>
    </row>
    <row r="137" spans="1:65" s="2" customFormat="1" ht="24.15" customHeight="1">
      <c r="A137" s="38"/>
      <c r="B137" s="179"/>
      <c r="C137" s="180" t="s">
        <v>224</v>
      </c>
      <c r="D137" s="180" t="s">
        <v>211</v>
      </c>
      <c r="E137" s="181" t="s">
        <v>2129</v>
      </c>
      <c r="F137" s="182" t="s">
        <v>2130</v>
      </c>
      <c r="G137" s="183" t="s">
        <v>214</v>
      </c>
      <c r="H137" s="184">
        <v>5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216</v>
      </c>
      <c r="AT137" s="191" t="s">
        <v>211</v>
      </c>
      <c r="AU137" s="191" t="s">
        <v>86</v>
      </c>
      <c r="AY137" s="19" t="s">
        <v>208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216</v>
      </c>
      <c r="BM137" s="191" t="s">
        <v>281</v>
      </c>
    </row>
    <row r="138" spans="1:65" s="2" customFormat="1" ht="24.15" customHeight="1">
      <c r="A138" s="38"/>
      <c r="B138" s="179"/>
      <c r="C138" s="180" t="s">
        <v>253</v>
      </c>
      <c r="D138" s="180" t="s">
        <v>211</v>
      </c>
      <c r="E138" s="181" t="s">
        <v>2131</v>
      </c>
      <c r="F138" s="182" t="s">
        <v>2132</v>
      </c>
      <c r="G138" s="183" t="s">
        <v>214</v>
      </c>
      <c r="H138" s="184">
        <v>3.96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216</v>
      </c>
      <c r="AT138" s="191" t="s">
        <v>211</v>
      </c>
      <c r="AU138" s="191" t="s">
        <v>86</v>
      </c>
      <c r="AY138" s="19" t="s">
        <v>208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216</v>
      </c>
      <c r="BM138" s="191" t="s">
        <v>300</v>
      </c>
    </row>
    <row r="139" spans="1:65" s="2" customFormat="1" ht="24.15" customHeight="1">
      <c r="A139" s="38"/>
      <c r="B139" s="179"/>
      <c r="C139" s="180" t="s">
        <v>301</v>
      </c>
      <c r="D139" s="180" t="s">
        <v>211</v>
      </c>
      <c r="E139" s="181" t="s">
        <v>2133</v>
      </c>
      <c r="F139" s="182" t="s">
        <v>2134</v>
      </c>
      <c r="G139" s="183" t="s">
        <v>214</v>
      </c>
      <c r="H139" s="184">
        <v>3.96</v>
      </c>
      <c r="I139" s="185"/>
      <c r="J139" s="186">
        <f>ROUND(I139*H139,2)</f>
        <v>0</v>
      </c>
      <c r="K139" s="182" t="s">
        <v>1</v>
      </c>
      <c r="L139" s="39"/>
      <c r="M139" s="242" t="s">
        <v>1</v>
      </c>
      <c r="N139" s="243" t="s">
        <v>41</v>
      </c>
      <c r="O139" s="244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216</v>
      </c>
      <c r="AT139" s="191" t="s">
        <v>211</v>
      </c>
      <c r="AU139" s="191" t="s">
        <v>86</v>
      </c>
      <c r="AY139" s="19" t="s">
        <v>208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216</v>
      </c>
      <c r="BM139" s="191" t="s">
        <v>304</v>
      </c>
    </row>
    <row r="140" spans="1:31" s="2" customFormat="1" ht="6.95" customHeight="1">
      <c r="A140" s="38"/>
      <c r="B140" s="60"/>
      <c r="C140" s="61"/>
      <c r="D140" s="61"/>
      <c r="E140" s="61"/>
      <c r="F140" s="61"/>
      <c r="G140" s="61"/>
      <c r="H140" s="61"/>
      <c r="I140" s="61"/>
      <c r="J140" s="61"/>
      <c r="K140" s="61"/>
      <c r="L140" s="39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autoFilter ref="C123:K13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165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1889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2135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ROUND((SUM(BE123:BE128)),2)</f>
        <v>0</v>
      </c>
      <c r="G35" s="38"/>
      <c r="H35" s="38"/>
      <c r="I35" s="136">
        <v>0.21</v>
      </c>
      <c r="J35" s="135">
        <f>ROUND(((SUM(BE123:BE128))*I35),2)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ROUND((SUM(BF123:BF128)),2)</f>
        <v>0</v>
      </c>
      <c r="G36" s="38"/>
      <c r="H36" s="38"/>
      <c r="I36" s="136">
        <v>0.15</v>
      </c>
      <c r="J36" s="135">
        <f>ROUND(((SUM(BF123:BF128))*I36),2)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ROUND((SUM(BG123:BG128)),2)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ROUND((SUM(BH123:BH128)),2)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ROUND((SUM(BI123:BI128)),2)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1889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07.10 - Připojovací skříň - materiál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2136</v>
      </c>
      <c r="E99" s="150"/>
      <c r="F99" s="150"/>
      <c r="G99" s="150"/>
      <c r="H99" s="150"/>
      <c r="I99" s="150"/>
      <c r="J99" s="151">
        <f>J124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2107</v>
      </c>
      <c r="E100" s="154"/>
      <c r="F100" s="154"/>
      <c r="G100" s="154"/>
      <c r="H100" s="154"/>
      <c r="I100" s="154"/>
      <c r="J100" s="155">
        <f>J125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2108</v>
      </c>
      <c r="E101" s="154"/>
      <c r="F101" s="154"/>
      <c r="G101" s="154"/>
      <c r="H101" s="154"/>
      <c r="I101" s="154"/>
      <c r="J101" s="155">
        <f>J127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193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29" t="str">
        <f>E7</f>
        <v>Modernizace stravovacího provozu oblastní nemocnice Trutnov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2"/>
      <c r="C112" s="32" t="s">
        <v>173</v>
      </c>
      <c r="L112" s="22"/>
    </row>
    <row r="113" spans="1:31" s="2" customFormat="1" ht="16.5" customHeight="1">
      <c r="A113" s="38"/>
      <c r="B113" s="39"/>
      <c r="C113" s="38"/>
      <c r="D113" s="38"/>
      <c r="E113" s="129" t="s">
        <v>1889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1019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>07.10 - Připojovací skříň - materiál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F14</f>
        <v xml:space="preserve"> </v>
      </c>
      <c r="G117" s="38"/>
      <c r="H117" s="38"/>
      <c r="I117" s="32" t="s">
        <v>22</v>
      </c>
      <c r="J117" s="69" t="str">
        <f>IF(J14="","",J14)</f>
        <v>30. 5. 2022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38"/>
      <c r="E119" s="38"/>
      <c r="F119" s="27" t="str">
        <f>E17</f>
        <v>Královéhradecký kraj, Pivovarské nám. 1245/2, HK</v>
      </c>
      <c r="G119" s="38"/>
      <c r="H119" s="38"/>
      <c r="I119" s="32" t="s">
        <v>30</v>
      </c>
      <c r="J119" s="36" t="str">
        <f>E23</f>
        <v>ARAGON ELL, Heřmanice 126, Nová Paka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IF(E20="","",E20)</f>
        <v>Vyplň údaj</v>
      </c>
      <c r="G120" s="38"/>
      <c r="H120" s="38"/>
      <c r="I120" s="32" t="s">
        <v>33</v>
      </c>
      <c r="J120" s="36" t="str">
        <f>E26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194</v>
      </c>
      <c r="D122" s="159" t="s">
        <v>61</v>
      </c>
      <c r="E122" s="159" t="s">
        <v>57</v>
      </c>
      <c r="F122" s="159" t="s">
        <v>58</v>
      </c>
      <c r="G122" s="159" t="s">
        <v>195</v>
      </c>
      <c r="H122" s="159" t="s">
        <v>196</v>
      </c>
      <c r="I122" s="159" t="s">
        <v>197</v>
      </c>
      <c r="J122" s="159" t="s">
        <v>177</v>
      </c>
      <c r="K122" s="160" t="s">
        <v>198</v>
      </c>
      <c r="L122" s="161"/>
      <c r="M122" s="86" t="s">
        <v>1</v>
      </c>
      <c r="N122" s="87" t="s">
        <v>40</v>
      </c>
      <c r="O122" s="87" t="s">
        <v>199</v>
      </c>
      <c r="P122" s="87" t="s">
        <v>200</v>
      </c>
      <c r="Q122" s="87" t="s">
        <v>201</v>
      </c>
      <c r="R122" s="87" t="s">
        <v>202</v>
      </c>
      <c r="S122" s="87" t="s">
        <v>203</v>
      </c>
      <c r="T122" s="88" t="s">
        <v>204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205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</f>
        <v>0</v>
      </c>
      <c r="Q123" s="90"/>
      <c r="R123" s="163">
        <f>R124</f>
        <v>0</v>
      </c>
      <c r="S123" s="90"/>
      <c r="T123" s="164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179</v>
      </c>
      <c r="BK123" s="165">
        <f>BK124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1022</v>
      </c>
      <c r="F124" s="168" t="s">
        <v>2137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P125+P127</f>
        <v>0</v>
      </c>
      <c r="Q124" s="172"/>
      <c r="R124" s="173">
        <f>R125+R127</f>
        <v>0</v>
      </c>
      <c r="S124" s="172"/>
      <c r="T124" s="174">
        <f>T125+T127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76</v>
      </c>
      <c r="AY124" s="167" t="s">
        <v>208</v>
      </c>
      <c r="BK124" s="176">
        <f>BK125+BK127</f>
        <v>0</v>
      </c>
    </row>
    <row r="125" spans="1:63" s="12" customFormat="1" ht="22.8" customHeight="1">
      <c r="A125" s="12"/>
      <c r="B125" s="166"/>
      <c r="C125" s="12"/>
      <c r="D125" s="167" t="s">
        <v>75</v>
      </c>
      <c r="E125" s="177" t="s">
        <v>1335</v>
      </c>
      <c r="F125" s="177" t="s">
        <v>2111</v>
      </c>
      <c r="G125" s="12"/>
      <c r="H125" s="12"/>
      <c r="I125" s="169"/>
      <c r="J125" s="178">
        <f>BK125</f>
        <v>0</v>
      </c>
      <c r="K125" s="12"/>
      <c r="L125" s="166"/>
      <c r="M125" s="171"/>
      <c r="N125" s="172"/>
      <c r="O125" s="172"/>
      <c r="P125" s="173">
        <f>P126</f>
        <v>0</v>
      </c>
      <c r="Q125" s="172"/>
      <c r="R125" s="173">
        <f>R126</f>
        <v>0</v>
      </c>
      <c r="S125" s="172"/>
      <c r="T125" s="174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84</v>
      </c>
      <c r="AT125" s="175" t="s">
        <v>75</v>
      </c>
      <c r="AU125" s="175" t="s">
        <v>84</v>
      </c>
      <c r="AY125" s="167" t="s">
        <v>208</v>
      </c>
      <c r="BK125" s="176">
        <f>BK126</f>
        <v>0</v>
      </c>
    </row>
    <row r="126" spans="1:65" s="2" customFormat="1" ht="21.75" customHeight="1">
      <c r="A126" s="38"/>
      <c r="B126" s="179"/>
      <c r="C126" s="180" t="s">
        <v>84</v>
      </c>
      <c r="D126" s="180" t="s">
        <v>211</v>
      </c>
      <c r="E126" s="181" t="s">
        <v>1895</v>
      </c>
      <c r="F126" s="182" t="s">
        <v>2138</v>
      </c>
      <c r="G126" s="183" t="s">
        <v>1070</v>
      </c>
      <c r="H126" s="184">
        <v>1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86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86</v>
      </c>
    </row>
    <row r="127" spans="1:63" s="12" customFormat="1" ht="22.8" customHeight="1">
      <c r="A127" s="12"/>
      <c r="B127" s="166"/>
      <c r="C127" s="12"/>
      <c r="D127" s="167" t="s">
        <v>75</v>
      </c>
      <c r="E127" s="177" t="s">
        <v>1362</v>
      </c>
      <c r="F127" s="177" t="s">
        <v>2116</v>
      </c>
      <c r="G127" s="12"/>
      <c r="H127" s="12"/>
      <c r="I127" s="169"/>
      <c r="J127" s="178">
        <f>BK127</f>
        <v>0</v>
      </c>
      <c r="K127" s="12"/>
      <c r="L127" s="166"/>
      <c r="M127" s="171"/>
      <c r="N127" s="172"/>
      <c r="O127" s="172"/>
      <c r="P127" s="173">
        <f>P128</f>
        <v>0</v>
      </c>
      <c r="Q127" s="172"/>
      <c r="R127" s="173">
        <f>R128</f>
        <v>0</v>
      </c>
      <c r="S127" s="172"/>
      <c r="T127" s="174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7" t="s">
        <v>84</v>
      </c>
      <c r="AT127" s="175" t="s">
        <v>75</v>
      </c>
      <c r="AU127" s="175" t="s">
        <v>84</v>
      </c>
      <c r="AY127" s="167" t="s">
        <v>208</v>
      </c>
      <c r="BK127" s="176">
        <f>BK128</f>
        <v>0</v>
      </c>
    </row>
    <row r="128" spans="1:65" s="2" customFormat="1" ht="33" customHeight="1">
      <c r="A128" s="38"/>
      <c r="B128" s="179"/>
      <c r="C128" s="180" t="s">
        <v>86</v>
      </c>
      <c r="D128" s="180" t="s">
        <v>211</v>
      </c>
      <c r="E128" s="181" t="s">
        <v>2139</v>
      </c>
      <c r="F128" s="182" t="s">
        <v>2140</v>
      </c>
      <c r="G128" s="183" t="s">
        <v>214</v>
      </c>
      <c r="H128" s="184">
        <v>3.96</v>
      </c>
      <c r="I128" s="185"/>
      <c r="J128" s="186">
        <f>ROUND(I128*H128,2)</f>
        <v>0</v>
      </c>
      <c r="K128" s="182" t="s">
        <v>1</v>
      </c>
      <c r="L128" s="39"/>
      <c r="M128" s="242" t="s">
        <v>1</v>
      </c>
      <c r="N128" s="243" t="s">
        <v>41</v>
      </c>
      <c r="O128" s="244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216</v>
      </c>
      <c r="AT128" s="191" t="s">
        <v>211</v>
      </c>
      <c r="AU128" s="191" t="s">
        <v>86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216</v>
      </c>
      <c r="BM128" s="191" t="s">
        <v>216</v>
      </c>
    </row>
    <row r="129" spans="1:31" s="2" customFormat="1" ht="6.95" customHeight="1">
      <c r="A129" s="38"/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39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autoFilter ref="C122:K12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168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1889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2141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ROUND(J124,2)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ROUND((SUM(BE124:BE151)),2)</f>
        <v>0</v>
      </c>
      <c r="G35" s="38"/>
      <c r="H35" s="38"/>
      <c r="I35" s="136">
        <v>0.21</v>
      </c>
      <c r="J35" s="135">
        <f>ROUND(((SUM(BE124:BE151))*I35),2)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ROUND((SUM(BF124:BF151)),2)</f>
        <v>0</v>
      </c>
      <c r="G36" s="38"/>
      <c r="H36" s="38"/>
      <c r="I36" s="136">
        <v>0.15</v>
      </c>
      <c r="J36" s="135">
        <f>ROUND(((SUM(BF124:BF151))*I36),2)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ROUND((SUM(BG124:BG151)),2)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ROUND((SUM(BH124:BH151)),2)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ROUND((SUM(BI124:BI151)),2)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1889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07.11 - Výchozí revize elektroinstalace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J124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2142</v>
      </c>
      <c r="E99" s="150"/>
      <c r="F99" s="150"/>
      <c r="G99" s="150"/>
      <c r="H99" s="150"/>
      <c r="I99" s="150"/>
      <c r="J99" s="151">
        <f>J125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48"/>
      <c r="C100" s="9"/>
      <c r="D100" s="149" t="s">
        <v>2143</v>
      </c>
      <c r="E100" s="150"/>
      <c r="F100" s="150"/>
      <c r="G100" s="150"/>
      <c r="H100" s="150"/>
      <c r="I100" s="150"/>
      <c r="J100" s="151">
        <f>J129</f>
        <v>0</v>
      </c>
      <c r="K100" s="9"/>
      <c r="L100" s="14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48"/>
      <c r="C101" s="9"/>
      <c r="D101" s="149" t="s">
        <v>2144</v>
      </c>
      <c r="E101" s="150"/>
      <c r="F101" s="150"/>
      <c r="G101" s="150"/>
      <c r="H101" s="150"/>
      <c r="I101" s="150"/>
      <c r="J101" s="151">
        <f>J141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48"/>
      <c r="C102" s="9"/>
      <c r="D102" s="149" t="s">
        <v>2145</v>
      </c>
      <c r="E102" s="150"/>
      <c r="F102" s="150"/>
      <c r="G102" s="150"/>
      <c r="H102" s="150"/>
      <c r="I102" s="150"/>
      <c r="J102" s="151">
        <f>J150</f>
        <v>0</v>
      </c>
      <c r="K102" s="9"/>
      <c r="L102" s="14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8"/>
      <c r="B103" s="39"/>
      <c r="C103" s="38"/>
      <c r="D103" s="38"/>
      <c r="E103" s="38"/>
      <c r="F103" s="38"/>
      <c r="G103" s="38"/>
      <c r="H103" s="38"/>
      <c r="I103" s="38"/>
      <c r="J103" s="38"/>
      <c r="K103" s="38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193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38"/>
      <c r="D112" s="38"/>
      <c r="E112" s="129" t="str">
        <f>E7</f>
        <v>Modernizace stravovacího provozu oblastní nemocnice Trutnov</v>
      </c>
      <c r="F112" s="32"/>
      <c r="G112" s="32"/>
      <c r="H112" s="32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2"/>
      <c r="C113" s="32" t="s">
        <v>173</v>
      </c>
      <c r="L113" s="22"/>
    </row>
    <row r="114" spans="1:31" s="2" customFormat="1" ht="16.5" customHeight="1">
      <c r="A114" s="38"/>
      <c r="B114" s="39"/>
      <c r="C114" s="38"/>
      <c r="D114" s="38"/>
      <c r="E114" s="129" t="s">
        <v>1889</v>
      </c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1019</v>
      </c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38"/>
      <c r="D116" s="38"/>
      <c r="E116" s="67" t="str">
        <f>E11</f>
        <v>07.11 - Výchozí revize elektroinstalace</v>
      </c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38"/>
      <c r="E118" s="38"/>
      <c r="F118" s="27" t="str">
        <f>F14</f>
        <v xml:space="preserve"> </v>
      </c>
      <c r="G118" s="38"/>
      <c r="H118" s="38"/>
      <c r="I118" s="32" t="s">
        <v>22</v>
      </c>
      <c r="J118" s="69" t="str">
        <f>IF(J14="","",J14)</f>
        <v>30. 5. 2022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38"/>
      <c r="E120" s="38"/>
      <c r="F120" s="27" t="str">
        <f>E17</f>
        <v>Královéhradecký kraj, Pivovarské nám. 1245/2, HK</v>
      </c>
      <c r="G120" s="38"/>
      <c r="H120" s="38"/>
      <c r="I120" s="32" t="s">
        <v>30</v>
      </c>
      <c r="J120" s="36" t="str">
        <f>E23</f>
        <v>ARAGON ELL, Heřmanice 126, Nová Paka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38"/>
      <c r="E121" s="38"/>
      <c r="F121" s="27" t="str">
        <f>IF(E20="","",E20)</f>
        <v>Vyplň údaj</v>
      </c>
      <c r="G121" s="38"/>
      <c r="H121" s="38"/>
      <c r="I121" s="32" t="s">
        <v>33</v>
      </c>
      <c r="J121" s="36" t="str">
        <f>E26</f>
        <v xml:space="preserve"> 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56"/>
      <c r="B123" s="157"/>
      <c r="C123" s="158" t="s">
        <v>194</v>
      </c>
      <c r="D123" s="159" t="s">
        <v>61</v>
      </c>
      <c r="E123" s="159" t="s">
        <v>57</v>
      </c>
      <c r="F123" s="159" t="s">
        <v>58</v>
      </c>
      <c r="G123" s="159" t="s">
        <v>195</v>
      </c>
      <c r="H123" s="159" t="s">
        <v>196</v>
      </c>
      <c r="I123" s="159" t="s">
        <v>197</v>
      </c>
      <c r="J123" s="159" t="s">
        <v>177</v>
      </c>
      <c r="K123" s="160" t="s">
        <v>198</v>
      </c>
      <c r="L123" s="161"/>
      <c r="M123" s="86" t="s">
        <v>1</v>
      </c>
      <c r="N123" s="87" t="s">
        <v>40</v>
      </c>
      <c r="O123" s="87" t="s">
        <v>199</v>
      </c>
      <c r="P123" s="87" t="s">
        <v>200</v>
      </c>
      <c r="Q123" s="87" t="s">
        <v>201</v>
      </c>
      <c r="R123" s="87" t="s">
        <v>202</v>
      </c>
      <c r="S123" s="87" t="s">
        <v>203</v>
      </c>
      <c r="T123" s="88" t="s">
        <v>204</v>
      </c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</row>
    <row r="124" spans="1:63" s="2" customFormat="1" ht="22.8" customHeight="1">
      <c r="A124" s="38"/>
      <c r="B124" s="39"/>
      <c r="C124" s="93" t="s">
        <v>205</v>
      </c>
      <c r="D124" s="38"/>
      <c r="E124" s="38"/>
      <c r="F124" s="38"/>
      <c r="G124" s="38"/>
      <c r="H124" s="38"/>
      <c r="I124" s="38"/>
      <c r="J124" s="162">
        <f>BK124</f>
        <v>0</v>
      </c>
      <c r="K124" s="38"/>
      <c r="L124" s="39"/>
      <c r="M124" s="89"/>
      <c r="N124" s="73"/>
      <c r="O124" s="90"/>
      <c r="P124" s="163">
        <f>P125+P129+P141+P150</f>
        <v>0</v>
      </c>
      <c r="Q124" s="90"/>
      <c r="R124" s="163">
        <f>R125+R129+R141+R150</f>
        <v>0</v>
      </c>
      <c r="S124" s="90"/>
      <c r="T124" s="164">
        <f>T125+T129+T141+T150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75</v>
      </c>
      <c r="AU124" s="19" t="s">
        <v>179</v>
      </c>
      <c r="BK124" s="165">
        <f>BK125+BK129+BK141+BK150</f>
        <v>0</v>
      </c>
    </row>
    <row r="125" spans="1:63" s="12" customFormat="1" ht="25.9" customHeight="1">
      <c r="A125" s="12"/>
      <c r="B125" s="166"/>
      <c r="C125" s="12"/>
      <c r="D125" s="167" t="s">
        <v>75</v>
      </c>
      <c r="E125" s="168" t="s">
        <v>1022</v>
      </c>
      <c r="F125" s="168" t="s">
        <v>167</v>
      </c>
      <c r="G125" s="12"/>
      <c r="H125" s="12"/>
      <c r="I125" s="169"/>
      <c r="J125" s="170">
        <f>BK125</f>
        <v>0</v>
      </c>
      <c r="K125" s="12"/>
      <c r="L125" s="166"/>
      <c r="M125" s="171"/>
      <c r="N125" s="172"/>
      <c r="O125" s="172"/>
      <c r="P125" s="173">
        <f>SUM(P126:P128)</f>
        <v>0</v>
      </c>
      <c r="Q125" s="172"/>
      <c r="R125" s="173">
        <f>SUM(R126:R128)</f>
        <v>0</v>
      </c>
      <c r="S125" s="172"/>
      <c r="T125" s="174">
        <f>SUM(T126:T128)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84</v>
      </c>
      <c r="AT125" s="175" t="s">
        <v>75</v>
      </c>
      <c r="AU125" s="175" t="s">
        <v>76</v>
      </c>
      <c r="AY125" s="167" t="s">
        <v>208</v>
      </c>
      <c r="BK125" s="176">
        <f>SUM(BK126:BK128)</f>
        <v>0</v>
      </c>
    </row>
    <row r="126" spans="1:65" s="2" customFormat="1" ht="24.15" customHeight="1">
      <c r="A126" s="38"/>
      <c r="B126" s="179"/>
      <c r="C126" s="180" t="s">
        <v>84</v>
      </c>
      <c r="D126" s="180" t="s">
        <v>211</v>
      </c>
      <c r="E126" s="181" t="s">
        <v>2146</v>
      </c>
      <c r="F126" s="182" t="s">
        <v>2147</v>
      </c>
      <c r="G126" s="183" t="s">
        <v>1070</v>
      </c>
      <c r="H126" s="184">
        <v>1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86</v>
      </c>
    </row>
    <row r="127" spans="1:65" s="2" customFormat="1" ht="24.15" customHeight="1">
      <c r="A127" s="38"/>
      <c r="B127" s="179"/>
      <c r="C127" s="180" t="s">
        <v>86</v>
      </c>
      <c r="D127" s="180" t="s">
        <v>211</v>
      </c>
      <c r="E127" s="181" t="s">
        <v>2148</v>
      </c>
      <c r="F127" s="182" t="s">
        <v>2149</v>
      </c>
      <c r="G127" s="183" t="s">
        <v>1070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84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216</v>
      </c>
    </row>
    <row r="128" spans="1:65" s="2" customFormat="1" ht="24.15" customHeight="1">
      <c r="A128" s="38"/>
      <c r="B128" s="179"/>
      <c r="C128" s="180" t="s">
        <v>226</v>
      </c>
      <c r="D128" s="180" t="s">
        <v>211</v>
      </c>
      <c r="E128" s="181" t="s">
        <v>2150</v>
      </c>
      <c r="F128" s="182" t="s">
        <v>2151</v>
      </c>
      <c r="G128" s="183" t="s">
        <v>1070</v>
      </c>
      <c r="H128" s="184">
        <v>1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216</v>
      </c>
      <c r="AT128" s="191" t="s">
        <v>211</v>
      </c>
      <c r="AU128" s="191" t="s">
        <v>84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216</v>
      </c>
      <c r="BM128" s="191" t="s">
        <v>209</v>
      </c>
    </row>
    <row r="129" spans="1:63" s="12" customFormat="1" ht="25.9" customHeight="1">
      <c r="A129" s="12"/>
      <c r="B129" s="166"/>
      <c r="C129" s="12"/>
      <c r="D129" s="167" t="s">
        <v>75</v>
      </c>
      <c r="E129" s="168" t="s">
        <v>1335</v>
      </c>
      <c r="F129" s="168" t="s">
        <v>2152</v>
      </c>
      <c r="G129" s="12"/>
      <c r="H129" s="12"/>
      <c r="I129" s="169"/>
      <c r="J129" s="170">
        <f>BK129</f>
        <v>0</v>
      </c>
      <c r="K129" s="12"/>
      <c r="L129" s="166"/>
      <c r="M129" s="171"/>
      <c r="N129" s="172"/>
      <c r="O129" s="172"/>
      <c r="P129" s="173">
        <f>SUM(P130:P140)</f>
        <v>0</v>
      </c>
      <c r="Q129" s="172"/>
      <c r="R129" s="173">
        <f>SUM(R130:R140)</f>
        <v>0</v>
      </c>
      <c r="S129" s="172"/>
      <c r="T129" s="174">
        <f>SUM(T130:T140)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84</v>
      </c>
      <c r="AT129" s="175" t="s">
        <v>75</v>
      </c>
      <c r="AU129" s="175" t="s">
        <v>76</v>
      </c>
      <c r="AY129" s="167" t="s">
        <v>208</v>
      </c>
      <c r="BK129" s="176">
        <f>SUM(BK130:BK140)</f>
        <v>0</v>
      </c>
    </row>
    <row r="130" spans="1:65" s="2" customFormat="1" ht="24.15" customHeight="1">
      <c r="A130" s="38"/>
      <c r="B130" s="179"/>
      <c r="C130" s="180" t="s">
        <v>216</v>
      </c>
      <c r="D130" s="180" t="s">
        <v>211</v>
      </c>
      <c r="E130" s="181" t="s">
        <v>2153</v>
      </c>
      <c r="F130" s="182" t="s">
        <v>2154</v>
      </c>
      <c r="G130" s="183" t="s">
        <v>2155</v>
      </c>
      <c r="H130" s="184">
        <v>1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216</v>
      </c>
      <c r="AT130" s="191" t="s">
        <v>211</v>
      </c>
      <c r="AU130" s="191" t="s">
        <v>84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216</v>
      </c>
      <c r="BM130" s="191" t="s">
        <v>246</v>
      </c>
    </row>
    <row r="131" spans="1:65" s="2" customFormat="1" ht="24.15" customHeight="1">
      <c r="A131" s="38"/>
      <c r="B131" s="179"/>
      <c r="C131" s="180" t="s">
        <v>250</v>
      </c>
      <c r="D131" s="180" t="s">
        <v>211</v>
      </c>
      <c r="E131" s="181" t="s">
        <v>2156</v>
      </c>
      <c r="F131" s="182" t="s">
        <v>2157</v>
      </c>
      <c r="G131" s="183" t="s">
        <v>2155</v>
      </c>
      <c r="H131" s="184">
        <v>1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216</v>
      </c>
      <c r="AT131" s="191" t="s">
        <v>211</v>
      </c>
      <c r="AU131" s="191" t="s">
        <v>84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216</v>
      </c>
      <c r="BM131" s="191" t="s">
        <v>253</v>
      </c>
    </row>
    <row r="132" spans="1:65" s="2" customFormat="1" ht="24.15" customHeight="1">
      <c r="A132" s="38"/>
      <c r="B132" s="179"/>
      <c r="C132" s="180" t="s">
        <v>209</v>
      </c>
      <c r="D132" s="180" t="s">
        <v>211</v>
      </c>
      <c r="E132" s="181" t="s">
        <v>2158</v>
      </c>
      <c r="F132" s="182" t="s">
        <v>2159</v>
      </c>
      <c r="G132" s="183" t="s">
        <v>2155</v>
      </c>
      <c r="H132" s="184">
        <v>1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216</v>
      </c>
      <c r="AT132" s="191" t="s">
        <v>211</v>
      </c>
      <c r="AU132" s="191" t="s">
        <v>84</v>
      </c>
      <c r="AY132" s="19" t="s">
        <v>208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216</v>
      </c>
      <c r="BM132" s="191" t="s">
        <v>262</v>
      </c>
    </row>
    <row r="133" spans="1:65" s="2" customFormat="1" ht="24.15" customHeight="1">
      <c r="A133" s="38"/>
      <c r="B133" s="179"/>
      <c r="C133" s="180" t="s">
        <v>268</v>
      </c>
      <c r="D133" s="180" t="s">
        <v>211</v>
      </c>
      <c r="E133" s="181" t="s">
        <v>2160</v>
      </c>
      <c r="F133" s="182" t="s">
        <v>2161</v>
      </c>
      <c r="G133" s="183" t="s">
        <v>2162</v>
      </c>
      <c r="H133" s="184">
        <v>29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216</v>
      </c>
      <c r="AT133" s="191" t="s">
        <v>211</v>
      </c>
      <c r="AU133" s="191" t="s">
        <v>84</v>
      </c>
      <c r="AY133" s="19" t="s">
        <v>208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216</v>
      </c>
      <c r="BM133" s="191" t="s">
        <v>271</v>
      </c>
    </row>
    <row r="134" spans="1:65" s="2" customFormat="1" ht="24.15" customHeight="1">
      <c r="A134" s="38"/>
      <c r="B134" s="179"/>
      <c r="C134" s="180" t="s">
        <v>246</v>
      </c>
      <c r="D134" s="180" t="s">
        <v>211</v>
      </c>
      <c r="E134" s="181" t="s">
        <v>2163</v>
      </c>
      <c r="F134" s="182" t="s">
        <v>2164</v>
      </c>
      <c r="G134" s="183" t="s">
        <v>2165</v>
      </c>
      <c r="H134" s="184">
        <v>1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216</v>
      </c>
      <c r="AT134" s="191" t="s">
        <v>211</v>
      </c>
      <c r="AU134" s="191" t="s">
        <v>84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216</v>
      </c>
      <c r="BM134" s="191" t="s">
        <v>276</v>
      </c>
    </row>
    <row r="135" spans="1:65" s="2" customFormat="1" ht="24.15" customHeight="1">
      <c r="A135" s="38"/>
      <c r="B135" s="179"/>
      <c r="C135" s="180" t="s">
        <v>224</v>
      </c>
      <c r="D135" s="180" t="s">
        <v>211</v>
      </c>
      <c r="E135" s="181" t="s">
        <v>2148</v>
      </c>
      <c r="F135" s="182" t="s">
        <v>2149</v>
      </c>
      <c r="G135" s="183" t="s">
        <v>1070</v>
      </c>
      <c r="H135" s="184">
        <v>1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216</v>
      </c>
      <c r="AT135" s="191" t="s">
        <v>211</v>
      </c>
      <c r="AU135" s="191" t="s">
        <v>84</v>
      </c>
      <c r="AY135" s="19" t="s">
        <v>208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216</v>
      </c>
      <c r="BM135" s="191" t="s">
        <v>281</v>
      </c>
    </row>
    <row r="136" spans="1:65" s="2" customFormat="1" ht="24.15" customHeight="1">
      <c r="A136" s="38"/>
      <c r="B136" s="179"/>
      <c r="C136" s="180" t="s">
        <v>253</v>
      </c>
      <c r="D136" s="180" t="s">
        <v>211</v>
      </c>
      <c r="E136" s="181" t="s">
        <v>2150</v>
      </c>
      <c r="F136" s="182" t="s">
        <v>2151</v>
      </c>
      <c r="G136" s="183" t="s">
        <v>1070</v>
      </c>
      <c r="H136" s="184">
        <v>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216</v>
      </c>
      <c r="AT136" s="191" t="s">
        <v>211</v>
      </c>
      <c r="AU136" s="191" t="s">
        <v>84</v>
      </c>
      <c r="AY136" s="19" t="s">
        <v>208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216</v>
      </c>
      <c r="BM136" s="191" t="s">
        <v>300</v>
      </c>
    </row>
    <row r="137" spans="1:65" s="2" customFormat="1" ht="24.15" customHeight="1">
      <c r="A137" s="38"/>
      <c r="B137" s="179"/>
      <c r="C137" s="180" t="s">
        <v>301</v>
      </c>
      <c r="D137" s="180" t="s">
        <v>211</v>
      </c>
      <c r="E137" s="181" t="s">
        <v>2166</v>
      </c>
      <c r="F137" s="182" t="s">
        <v>2167</v>
      </c>
      <c r="G137" s="183" t="s">
        <v>2165</v>
      </c>
      <c r="H137" s="184">
        <v>1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216</v>
      </c>
      <c r="AT137" s="191" t="s">
        <v>211</v>
      </c>
      <c r="AU137" s="191" t="s">
        <v>84</v>
      </c>
      <c r="AY137" s="19" t="s">
        <v>208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216</v>
      </c>
      <c r="BM137" s="191" t="s">
        <v>304</v>
      </c>
    </row>
    <row r="138" spans="1:65" s="2" customFormat="1" ht="24.15" customHeight="1">
      <c r="A138" s="38"/>
      <c r="B138" s="179"/>
      <c r="C138" s="180" t="s">
        <v>262</v>
      </c>
      <c r="D138" s="180" t="s">
        <v>211</v>
      </c>
      <c r="E138" s="181" t="s">
        <v>2168</v>
      </c>
      <c r="F138" s="182" t="s">
        <v>2169</v>
      </c>
      <c r="G138" s="183" t="s">
        <v>2165</v>
      </c>
      <c r="H138" s="184">
        <v>29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216</v>
      </c>
      <c r="AT138" s="191" t="s">
        <v>211</v>
      </c>
      <c r="AU138" s="191" t="s">
        <v>84</v>
      </c>
      <c r="AY138" s="19" t="s">
        <v>208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216</v>
      </c>
      <c r="BM138" s="191" t="s">
        <v>307</v>
      </c>
    </row>
    <row r="139" spans="1:65" s="2" customFormat="1" ht="24.15" customHeight="1">
      <c r="A139" s="38"/>
      <c r="B139" s="179"/>
      <c r="C139" s="180" t="s">
        <v>309</v>
      </c>
      <c r="D139" s="180" t="s">
        <v>211</v>
      </c>
      <c r="E139" s="181" t="s">
        <v>2170</v>
      </c>
      <c r="F139" s="182" t="s">
        <v>2171</v>
      </c>
      <c r="G139" s="183" t="s">
        <v>1070</v>
      </c>
      <c r="H139" s="184">
        <v>1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216</v>
      </c>
      <c r="AT139" s="191" t="s">
        <v>211</v>
      </c>
      <c r="AU139" s="191" t="s">
        <v>84</v>
      </c>
      <c r="AY139" s="19" t="s">
        <v>208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216</v>
      </c>
      <c r="BM139" s="191" t="s">
        <v>312</v>
      </c>
    </row>
    <row r="140" spans="1:65" s="2" customFormat="1" ht="16.5" customHeight="1">
      <c r="A140" s="38"/>
      <c r="B140" s="179"/>
      <c r="C140" s="180" t="s">
        <v>271</v>
      </c>
      <c r="D140" s="180" t="s">
        <v>211</v>
      </c>
      <c r="E140" s="181" t="s">
        <v>2172</v>
      </c>
      <c r="F140" s="182" t="s">
        <v>2173</v>
      </c>
      <c r="G140" s="183" t="s">
        <v>1070</v>
      </c>
      <c r="H140" s="184">
        <v>1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216</v>
      </c>
      <c r="AT140" s="191" t="s">
        <v>211</v>
      </c>
      <c r="AU140" s="191" t="s">
        <v>84</v>
      </c>
      <c r="AY140" s="19" t="s">
        <v>208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216</v>
      </c>
      <c r="BM140" s="191" t="s">
        <v>319</v>
      </c>
    </row>
    <row r="141" spans="1:63" s="12" customFormat="1" ht="25.9" customHeight="1">
      <c r="A141" s="12"/>
      <c r="B141" s="166"/>
      <c r="C141" s="12"/>
      <c r="D141" s="167" t="s">
        <v>75</v>
      </c>
      <c r="E141" s="168" t="s">
        <v>1362</v>
      </c>
      <c r="F141" s="168" t="s">
        <v>2174</v>
      </c>
      <c r="G141" s="12"/>
      <c r="H141" s="12"/>
      <c r="I141" s="169"/>
      <c r="J141" s="170">
        <f>BK141</f>
        <v>0</v>
      </c>
      <c r="K141" s="12"/>
      <c r="L141" s="166"/>
      <c r="M141" s="171"/>
      <c r="N141" s="172"/>
      <c r="O141" s="172"/>
      <c r="P141" s="173">
        <f>SUM(P142:P149)</f>
        <v>0</v>
      </c>
      <c r="Q141" s="172"/>
      <c r="R141" s="173">
        <f>SUM(R142:R149)</f>
        <v>0</v>
      </c>
      <c r="S141" s="172"/>
      <c r="T141" s="174">
        <f>SUM(T142:T149)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67" t="s">
        <v>84</v>
      </c>
      <c r="AT141" s="175" t="s">
        <v>75</v>
      </c>
      <c r="AU141" s="175" t="s">
        <v>76</v>
      </c>
      <c r="AY141" s="167" t="s">
        <v>208</v>
      </c>
      <c r="BK141" s="176">
        <f>SUM(BK142:BK149)</f>
        <v>0</v>
      </c>
    </row>
    <row r="142" spans="1:65" s="2" customFormat="1" ht="24.15" customHeight="1">
      <c r="A142" s="38"/>
      <c r="B142" s="179"/>
      <c r="C142" s="180" t="s">
        <v>8</v>
      </c>
      <c r="D142" s="180" t="s">
        <v>211</v>
      </c>
      <c r="E142" s="181" t="s">
        <v>2153</v>
      </c>
      <c r="F142" s="182" t="s">
        <v>2154</v>
      </c>
      <c r="G142" s="183" t="s">
        <v>2155</v>
      </c>
      <c r="H142" s="184">
        <v>1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216</v>
      </c>
      <c r="AT142" s="191" t="s">
        <v>211</v>
      </c>
      <c r="AU142" s="191" t="s">
        <v>84</v>
      </c>
      <c r="AY142" s="19" t="s">
        <v>208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216</v>
      </c>
      <c r="BM142" s="191" t="s">
        <v>324</v>
      </c>
    </row>
    <row r="143" spans="1:65" s="2" customFormat="1" ht="24.15" customHeight="1">
      <c r="A143" s="38"/>
      <c r="B143" s="179"/>
      <c r="C143" s="180" t="s">
        <v>276</v>
      </c>
      <c r="D143" s="180" t="s">
        <v>211</v>
      </c>
      <c r="E143" s="181" t="s">
        <v>2160</v>
      </c>
      <c r="F143" s="182" t="s">
        <v>2161</v>
      </c>
      <c r="G143" s="183" t="s">
        <v>2162</v>
      </c>
      <c r="H143" s="184">
        <v>3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216</v>
      </c>
      <c r="AT143" s="191" t="s">
        <v>211</v>
      </c>
      <c r="AU143" s="191" t="s">
        <v>84</v>
      </c>
      <c r="AY143" s="19" t="s">
        <v>208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216</v>
      </c>
      <c r="BM143" s="191" t="s">
        <v>330</v>
      </c>
    </row>
    <row r="144" spans="1:65" s="2" customFormat="1" ht="24.15" customHeight="1">
      <c r="A144" s="38"/>
      <c r="B144" s="179"/>
      <c r="C144" s="180" t="s">
        <v>334</v>
      </c>
      <c r="D144" s="180" t="s">
        <v>211</v>
      </c>
      <c r="E144" s="181" t="s">
        <v>2148</v>
      </c>
      <c r="F144" s="182" t="s">
        <v>2149</v>
      </c>
      <c r="G144" s="183" t="s">
        <v>1070</v>
      </c>
      <c r="H144" s="184">
        <v>1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216</v>
      </c>
      <c r="AT144" s="191" t="s">
        <v>211</v>
      </c>
      <c r="AU144" s="191" t="s">
        <v>84</v>
      </c>
      <c r="AY144" s="19" t="s">
        <v>208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216</v>
      </c>
      <c r="BM144" s="191" t="s">
        <v>337</v>
      </c>
    </row>
    <row r="145" spans="1:65" s="2" customFormat="1" ht="24.15" customHeight="1">
      <c r="A145" s="38"/>
      <c r="B145" s="179"/>
      <c r="C145" s="180" t="s">
        <v>281</v>
      </c>
      <c r="D145" s="180" t="s">
        <v>211</v>
      </c>
      <c r="E145" s="181" t="s">
        <v>2150</v>
      </c>
      <c r="F145" s="182" t="s">
        <v>2151</v>
      </c>
      <c r="G145" s="183" t="s">
        <v>1070</v>
      </c>
      <c r="H145" s="184">
        <v>1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216</v>
      </c>
      <c r="AT145" s="191" t="s">
        <v>211</v>
      </c>
      <c r="AU145" s="191" t="s">
        <v>84</v>
      </c>
      <c r="AY145" s="19" t="s">
        <v>208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216</v>
      </c>
      <c r="BM145" s="191" t="s">
        <v>344</v>
      </c>
    </row>
    <row r="146" spans="1:65" s="2" customFormat="1" ht="24.15" customHeight="1">
      <c r="A146" s="38"/>
      <c r="B146" s="179"/>
      <c r="C146" s="180" t="s">
        <v>349</v>
      </c>
      <c r="D146" s="180" t="s">
        <v>211</v>
      </c>
      <c r="E146" s="181" t="s">
        <v>2166</v>
      </c>
      <c r="F146" s="182" t="s">
        <v>2167</v>
      </c>
      <c r="G146" s="183" t="s">
        <v>2165</v>
      </c>
      <c r="H146" s="184">
        <v>1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216</v>
      </c>
      <c r="AT146" s="191" t="s">
        <v>211</v>
      </c>
      <c r="AU146" s="191" t="s">
        <v>84</v>
      </c>
      <c r="AY146" s="19" t="s">
        <v>208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216</v>
      </c>
      <c r="BM146" s="191" t="s">
        <v>352</v>
      </c>
    </row>
    <row r="147" spans="1:65" s="2" customFormat="1" ht="24.15" customHeight="1">
      <c r="A147" s="38"/>
      <c r="B147" s="179"/>
      <c r="C147" s="180" t="s">
        <v>300</v>
      </c>
      <c r="D147" s="180" t="s">
        <v>211</v>
      </c>
      <c r="E147" s="181" t="s">
        <v>2168</v>
      </c>
      <c r="F147" s="182" t="s">
        <v>2169</v>
      </c>
      <c r="G147" s="183" t="s">
        <v>2165</v>
      </c>
      <c r="H147" s="184">
        <v>3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216</v>
      </c>
      <c r="AT147" s="191" t="s">
        <v>211</v>
      </c>
      <c r="AU147" s="191" t="s">
        <v>84</v>
      </c>
      <c r="AY147" s="19" t="s">
        <v>208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216</v>
      </c>
      <c r="BM147" s="191" t="s">
        <v>357</v>
      </c>
    </row>
    <row r="148" spans="1:65" s="2" customFormat="1" ht="24.15" customHeight="1">
      <c r="A148" s="38"/>
      <c r="B148" s="179"/>
      <c r="C148" s="180" t="s">
        <v>7</v>
      </c>
      <c r="D148" s="180" t="s">
        <v>211</v>
      </c>
      <c r="E148" s="181" t="s">
        <v>2170</v>
      </c>
      <c r="F148" s="182" t="s">
        <v>2171</v>
      </c>
      <c r="G148" s="183" t="s">
        <v>1070</v>
      </c>
      <c r="H148" s="184">
        <v>1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216</v>
      </c>
      <c r="AT148" s="191" t="s">
        <v>211</v>
      </c>
      <c r="AU148" s="191" t="s">
        <v>84</v>
      </c>
      <c r="AY148" s="19" t="s">
        <v>208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216</v>
      </c>
      <c r="BM148" s="191" t="s">
        <v>371</v>
      </c>
    </row>
    <row r="149" spans="1:65" s="2" customFormat="1" ht="16.5" customHeight="1">
      <c r="A149" s="38"/>
      <c r="B149" s="179"/>
      <c r="C149" s="180" t="s">
        <v>304</v>
      </c>
      <c r="D149" s="180" t="s">
        <v>211</v>
      </c>
      <c r="E149" s="181" t="s">
        <v>2172</v>
      </c>
      <c r="F149" s="182" t="s">
        <v>2173</v>
      </c>
      <c r="G149" s="183" t="s">
        <v>1070</v>
      </c>
      <c r="H149" s="184">
        <v>1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216</v>
      </c>
      <c r="AT149" s="191" t="s">
        <v>211</v>
      </c>
      <c r="AU149" s="191" t="s">
        <v>84</v>
      </c>
      <c r="AY149" s="19" t="s">
        <v>208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216</v>
      </c>
      <c r="BM149" s="191" t="s">
        <v>486</v>
      </c>
    </row>
    <row r="150" spans="1:63" s="12" customFormat="1" ht="25.9" customHeight="1">
      <c r="A150" s="12"/>
      <c r="B150" s="166"/>
      <c r="C150" s="12"/>
      <c r="D150" s="167" t="s">
        <v>75</v>
      </c>
      <c r="E150" s="168" t="s">
        <v>2175</v>
      </c>
      <c r="F150" s="168" t="s">
        <v>1703</v>
      </c>
      <c r="G150" s="12"/>
      <c r="H150" s="12"/>
      <c r="I150" s="169"/>
      <c r="J150" s="170">
        <f>BK150</f>
        <v>0</v>
      </c>
      <c r="K150" s="12"/>
      <c r="L150" s="166"/>
      <c r="M150" s="171"/>
      <c r="N150" s="172"/>
      <c r="O150" s="172"/>
      <c r="P150" s="173">
        <f>P151</f>
        <v>0</v>
      </c>
      <c r="Q150" s="172"/>
      <c r="R150" s="173">
        <f>R151</f>
        <v>0</v>
      </c>
      <c r="S150" s="172"/>
      <c r="T150" s="174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67" t="s">
        <v>84</v>
      </c>
      <c r="AT150" s="175" t="s">
        <v>75</v>
      </c>
      <c r="AU150" s="175" t="s">
        <v>76</v>
      </c>
      <c r="AY150" s="167" t="s">
        <v>208</v>
      </c>
      <c r="BK150" s="176">
        <f>BK151</f>
        <v>0</v>
      </c>
    </row>
    <row r="151" spans="1:65" s="2" customFormat="1" ht="16.5" customHeight="1">
      <c r="A151" s="38"/>
      <c r="B151" s="179"/>
      <c r="C151" s="180" t="s">
        <v>488</v>
      </c>
      <c r="D151" s="180" t="s">
        <v>211</v>
      </c>
      <c r="E151" s="181" t="s">
        <v>2176</v>
      </c>
      <c r="F151" s="182" t="s">
        <v>2177</v>
      </c>
      <c r="G151" s="183" t="s">
        <v>1070</v>
      </c>
      <c r="H151" s="184">
        <v>1</v>
      </c>
      <c r="I151" s="185"/>
      <c r="J151" s="186">
        <f>ROUND(I151*H151,2)</f>
        <v>0</v>
      </c>
      <c r="K151" s="182" t="s">
        <v>1</v>
      </c>
      <c r="L151" s="39"/>
      <c r="M151" s="242" t="s">
        <v>1</v>
      </c>
      <c r="N151" s="243" t="s">
        <v>41</v>
      </c>
      <c r="O151" s="244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216</v>
      </c>
      <c r="AT151" s="191" t="s">
        <v>211</v>
      </c>
      <c r="AU151" s="191" t="s">
        <v>84</v>
      </c>
      <c r="AY151" s="19" t="s">
        <v>208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216</v>
      </c>
      <c r="BM151" s="191" t="s">
        <v>2178</v>
      </c>
    </row>
    <row r="152" spans="1:31" s="2" customFormat="1" ht="6.95" customHeight="1">
      <c r="A152" s="38"/>
      <c r="B152" s="60"/>
      <c r="C152" s="61"/>
      <c r="D152" s="61"/>
      <c r="E152" s="61"/>
      <c r="F152" s="61"/>
      <c r="G152" s="61"/>
      <c r="H152" s="61"/>
      <c r="I152" s="61"/>
      <c r="J152" s="61"/>
      <c r="K152" s="61"/>
      <c r="L152" s="39"/>
      <c r="M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</row>
  </sheetData>
  <autoFilter ref="C123:K15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171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173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2179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30. 5. 2022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ROUND(J117,2)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ROUND((SUM(BE117:BE124)),2)</f>
        <v>0</v>
      </c>
      <c r="G33" s="38"/>
      <c r="H33" s="38"/>
      <c r="I33" s="136">
        <v>0.21</v>
      </c>
      <c r="J33" s="135">
        <f>ROUND(((SUM(BE117:BE124))*I33),2)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ROUND((SUM(BF117:BF124)),2)</f>
        <v>0</v>
      </c>
      <c r="G34" s="38"/>
      <c r="H34" s="38"/>
      <c r="I34" s="136">
        <v>0.15</v>
      </c>
      <c r="J34" s="135">
        <f>ROUND(((SUM(BF117:BF124))*I34),2)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ROUND((SUM(BG117:BG124)),2)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ROUND((SUM(BH117:BH124)),2)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ROUND((SUM(BI117:BI124)),2)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173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VRN - Vedlejší rozpočtové náklady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30. 5. 2022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38"/>
      <c r="E91" s="38"/>
      <c r="F91" s="27" t="str">
        <f>E15</f>
        <v>Královéhradecký kraj, Pivovarské nám. 1245/2, HK</v>
      </c>
      <c r="G91" s="38"/>
      <c r="H91" s="38"/>
      <c r="I91" s="32" t="s">
        <v>30</v>
      </c>
      <c r="J91" s="36" t="str">
        <f>E21</f>
        <v>ARAGON ELL, Heřmanice 126, Nová Paka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176</v>
      </c>
      <c r="D94" s="137"/>
      <c r="E94" s="137"/>
      <c r="F94" s="137"/>
      <c r="G94" s="137"/>
      <c r="H94" s="137"/>
      <c r="I94" s="137"/>
      <c r="J94" s="146" t="s">
        <v>177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178</v>
      </c>
      <c r="D96" s="38"/>
      <c r="E96" s="38"/>
      <c r="F96" s="38"/>
      <c r="G96" s="38"/>
      <c r="H96" s="38"/>
      <c r="I96" s="38"/>
      <c r="J96" s="96">
        <f>J117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179</v>
      </c>
    </row>
    <row r="97" spans="1:31" s="9" customFormat="1" ht="24.95" customHeight="1">
      <c r="A97" s="9"/>
      <c r="B97" s="148"/>
      <c r="C97" s="9"/>
      <c r="D97" s="149" t="s">
        <v>2179</v>
      </c>
      <c r="E97" s="150"/>
      <c r="F97" s="150"/>
      <c r="G97" s="150"/>
      <c r="H97" s="150"/>
      <c r="I97" s="150"/>
      <c r="J97" s="151">
        <f>J118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38"/>
      <c r="D98" s="38"/>
      <c r="E98" s="38"/>
      <c r="F98" s="38"/>
      <c r="G98" s="38"/>
      <c r="H98" s="38"/>
      <c r="I98" s="38"/>
      <c r="J98" s="38"/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55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193</v>
      </c>
      <c r="D104" s="38"/>
      <c r="E104" s="38"/>
      <c r="F104" s="38"/>
      <c r="G104" s="38"/>
      <c r="H104" s="38"/>
      <c r="I104" s="38"/>
      <c r="J104" s="38"/>
      <c r="K104" s="38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38"/>
      <c r="D105" s="38"/>
      <c r="E105" s="38"/>
      <c r="F105" s="38"/>
      <c r="G105" s="38"/>
      <c r="H105" s="38"/>
      <c r="I105" s="38"/>
      <c r="J105" s="38"/>
      <c r="K105" s="38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6.5" customHeight="1">
      <c r="A107" s="38"/>
      <c r="B107" s="39"/>
      <c r="C107" s="38"/>
      <c r="D107" s="38"/>
      <c r="E107" s="129" t="str">
        <f>E7</f>
        <v>Modernizace stravovacího provozu oblastní nemocnice Trutnov</v>
      </c>
      <c r="F107" s="32"/>
      <c r="G107" s="32"/>
      <c r="H107" s="32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173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67" t="str">
        <f>E9</f>
        <v>VRN - Vedlejší rozpočtové náklady</v>
      </c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38"/>
      <c r="E111" s="38"/>
      <c r="F111" s="27" t="str">
        <f>F12</f>
        <v xml:space="preserve"> </v>
      </c>
      <c r="G111" s="38"/>
      <c r="H111" s="38"/>
      <c r="I111" s="32" t="s">
        <v>22</v>
      </c>
      <c r="J111" s="69" t="str">
        <f>IF(J12="","",J12)</f>
        <v>30. 5. 2022</v>
      </c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38"/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40.05" customHeight="1">
      <c r="A113" s="38"/>
      <c r="B113" s="39"/>
      <c r="C113" s="32" t="s">
        <v>24</v>
      </c>
      <c r="D113" s="38"/>
      <c r="E113" s="38"/>
      <c r="F113" s="27" t="str">
        <f>E15</f>
        <v>Královéhradecký kraj, Pivovarské nám. 1245/2, HK</v>
      </c>
      <c r="G113" s="38"/>
      <c r="H113" s="38"/>
      <c r="I113" s="32" t="s">
        <v>30</v>
      </c>
      <c r="J113" s="36" t="str">
        <f>E21</f>
        <v>ARAGON ELL, Heřmanice 126, Nová Paka</v>
      </c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28</v>
      </c>
      <c r="D114" s="38"/>
      <c r="E114" s="38"/>
      <c r="F114" s="27" t="str">
        <f>IF(E18="","",E18)</f>
        <v>Vyplň údaj</v>
      </c>
      <c r="G114" s="38"/>
      <c r="H114" s="38"/>
      <c r="I114" s="32" t="s">
        <v>33</v>
      </c>
      <c r="J114" s="36" t="str">
        <f>E24</f>
        <v xml:space="preserve"> </v>
      </c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156"/>
      <c r="B116" s="157"/>
      <c r="C116" s="158" t="s">
        <v>194</v>
      </c>
      <c r="D116" s="159" t="s">
        <v>61</v>
      </c>
      <c r="E116" s="159" t="s">
        <v>57</v>
      </c>
      <c r="F116" s="159" t="s">
        <v>58</v>
      </c>
      <c r="G116" s="159" t="s">
        <v>195</v>
      </c>
      <c r="H116" s="159" t="s">
        <v>196</v>
      </c>
      <c r="I116" s="159" t="s">
        <v>197</v>
      </c>
      <c r="J116" s="159" t="s">
        <v>177</v>
      </c>
      <c r="K116" s="160" t="s">
        <v>198</v>
      </c>
      <c r="L116" s="161"/>
      <c r="M116" s="86" t="s">
        <v>1</v>
      </c>
      <c r="N116" s="87" t="s">
        <v>40</v>
      </c>
      <c r="O116" s="87" t="s">
        <v>199</v>
      </c>
      <c r="P116" s="87" t="s">
        <v>200</v>
      </c>
      <c r="Q116" s="87" t="s">
        <v>201</v>
      </c>
      <c r="R116" s="87" t="s">
        <v>202</v>
      </c>
      <c r="S116" s="87" t="s">
        <v>203</v>
      </c>
      <c r="T116" s="88" t="s">
        <v>204</v>
      </c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</row>
    <row r="117" spans="1:63" s="2" customFormat="1" ht="22.8" customHeight="1">
      <c r="A117" s="38"/>
      <c r="B117" s="39"/>
      <c r="C117" s="93" t="s">
        <v>205</v>
      </c>
      <c r="D117" s="38"/>
      <c r="E117" s="38"/>
      <c r="F117" s="38"/>
      <c r="G117" s="38"/>
      <c r="H117" s="38"/>
      <c r="I117" s="38"/>
      <c r="J117" s="162">
        <f>BK117</f>
        <v>0</v>
      </c>
      <c r="K117" s="38"/>
      <c r="L117" s="39"/>
      <c r="M117" s="89"/>
      <c r="N117" s="73"/>
      <c r="O117" s="90"/>
      <c r="P117" s="163">
        <f>P118</f>
        <v>0</v>
      </c>
      <c r="Q117" s="90"/>
      <c r="R117" s="163">
        <f>R118</f>
        <v>0</v>
      </c>
      <c r="S117" s="90"/>
      <c r="T117" s="164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9" t="s">
        <v>75</v>
      </c>
      <c r="AU117" s="19" t="s">
        <v>179</v>
      </c>
      <c r="BK117" s="165">
        <f>BK118</f>
        <v>0</v>
      </c>
    </row>
    <row r="118" spans="1:63" s="12" customFormat="1" ht="25.9" customHeight="1">
      <c r="A118" s="12"/>
      <c r="B118" s="166"/>
      <c r="C118" s="12"/>
      <c r="D118" s="167" t="s">
        <v>75</v>
      </c>
      <c r="E118" s="168" t="s">
        <v>169</v>
      </c>
      <c r="F118" s="168" t="s">
        <v>170</v>
      </c>
      <c r="G118" s="12"/>
      <c r="H118" s="12"/>
      <c r="I118" s="169"/>
      <c r="J118" s="170">
        <f>BK118</f>
        <v>0</v>
      </c>
      <c r="K118" s="12"/>
      <c r="L118" s="166"/>
      <c r="M118" s="171"/>
      <c r="N118" s="172"/>
      <c r="O118" s="172"/>
      <c r="P118" s="173">
        <f>SUM(P119:P124)</f>
        <v>0</v>
      </c>
      <c r="Q118" s="172"/>
      <c r="R118" s="173">
        <f>SUM(R119:R124)</f>
        <v>0</v>
      </c>
      <c r="S118" s="172"/>
      <c r="T118" s="174">
        <f>SUM(T119:T124)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67" t="s">
        <v>250</v>
      </c>
      <c r="AT118" s="175" t="s">
        <v>75</v>
      </c>
      <c r="AU118" s="175" t="s">
        <v>76</v>
      </c>
      <c r="AY118" s="167" t="s">
        <v>208</v>
      </c>
      <c r="BK118" s="176">
        <f>SUM(BK119:BK124)</f>
        <v>0</v>
      </c>
    </row>
    <row r="119" spans="1:65" s="2" customFormat="1" ht="16.5" customHeight="1">
      <c r="A119" s="38"/>
      <c r="B119" s="179"/>
      <c r="C119" s="180" t="s">
        <v>84</v>
      </c>
      <c r="D119" s="180" t="s">
        <v>211</v>
      </c>
      <c r="E119" s="181" t="s">
        <v>2180</v>
      </c>
      <c r="F119" s="182" t="s">
        <v>2181</v>
      </c>
      <c r="G119" s="183" t="s">
        <v>2182</v>
      </c>
      <c r="H119" s="184">
        <v>1</v>
      </c>
      <c r="I119" s="185"/>
      <c r="J119" s="186">
        <f>ROUND(I119*H119,2)</f>
        <v>0</v>
      </c>
      <c r="K119" s="182" t="s">
        <v>2183</v>
      </c>
      <c r="L119" s="39"/>
      <c r="M119" s="187" t="s">
        <v>1</v>
      </c>
      <c r="N119" s="188" t="s">
        <v>41</v>
      </c>
      <c r="O119" s="77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91" t="s">
        <v>216</v>
      </c>
      <c r="AT119" s="191" t="s">
        <v>211</v>
      </c>
      <c r="AU119" s="191" t="s">
        <v>84</v>
      </c>
      <c r="AY119" s="19" t="s">
        <v>208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84</v>
      </c>
      <c r="BK119" s="192">
        <f>ROUND(I119*H119,2)</f>
        <v>0</v>
      </c>
      <c r="BL119" s="19" t="s">
        <v>216</v>
      </c>
      <c r="BM119" s="191" t="s">
        <v>86</v>
      </c>
    </row>
    <row r="120" spans="1:65" s="2" customFormat="1" ht="16.5" customHeight="1">
      <c r="A120" s="38"/>
      <c r="B120" s="179"/>
      <c r="C120" s="180" t="s">
        <v>86</v>
      </c>
      <c r="D120" s="180" t="s">
        <v>211</v>
      </c>
      <c r="E120" s="181" t="s">
        <v>2184</v>
      </c>
      <c r="F120" s="182" t="s">
        <v>2185</v>
      </c>
      <c r="G120" s="183" t="s">
        <v>2182</v>
      </c>
      <c r="H120" s="184">
        <v>1</v>
      </c>
      <c r="I120" s="185"/>
      <c r="J120" s="186">
        <f>ROUND(I120*H120,2)</f>
        <v>0</v>
      </c>
      <c r="K120" s="182" t="s">
        <v>2183</v>
      </c>
      <c r="L120" s="39"/>
      <c r="M120" s="187" t="s">
        <v>1</v>
      </c>
      <c r="N120" s="188" t="s">
        <v>41</v>
      </c>
      <c r="O120" s="77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91" t="s">
        <v>216</v>
      </c>
      <c r="AT120" s="191" t="s">
        <v>211</v>
      </c>
      <c r="AU120" s="191" t="s">
        <v>84</v>
      </c>
      <c r="AY120" s="19" t="s">
        <v>208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84</v>
      </c>
      <c r="BK120" s="192">
        <f>ROUND(I120*H120,2)</f>
        <v>0</v>
      </c>
      <c r="BL120" s="19" t="s">
        <v>216</v>
      </c>
      <c r="BM120" s="191" t="s">
        <v>216</v>
      </c>
    </row>
    <row r="121" spans="1:47" s="2" customFormat="1" ht="12">
      <c r="A121" s="38"/>
      <c r="B121" s="39"/>
      <c r="C121" s="38"/>
      <c r="D121" s="194" t="s">
        <v>411</v>
      </c>
      <c r="E121" s="38"/>
      <c r="F121" s="230" t="s">
        <v>2186</v>
      </c>
      <c r="G121" s="38"/>
      <c r="H121" s="38"/>
      <c r="I121" s="231"/>
      <c r="J121" s="38"/>
      <c r="K121" s="38"/>
      <c r="L121" s="39"/>
      <c r="M121" s="232"/>
      <c r="N121" s="233"/>
      <c r="O121" s="77"/>
      <c r="P121" s="77"/>
      <c r="Q121" s="77"/>
      <c r="R121" s="77"/>
      <c r="S121" s="77"/>
      <c r="T121" s="7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411</v>
      </c>
      <c r="AU121" s="19" t="s">
        <v>84</v>
      </c>
    </row>
    <row r="122" spans="1:65" s="2" customFormat="1" ht="16.5" customHeight="1">
      <c r="A122" s="38"/>
      <c r="B122" s="179"/>
      <c r="C122" s="180" t="s">
        <v>226</v>
      </c>
      <c r="D122" s="180" t="s">
        <v>211</v>
      </c>
      <c r="E122" s="181" t="s">
        <v>2187</v>
      </c>
      <c r="F122" s="182" t="s">
        <v>2188</v>
      </c>
      <c r="G122" s="183" t="s">
        <v>2189</v>
      </c>
      <c r="H122" s="184">
        <v>1</v>
      </c>
      <c r="I122" s="185"/>
      <c r="J122" s="186">
        <f>ROUND(I122*H122,2)</f>
        <v>0</v>
      </c>
      <c r="K122" s="182" t="s">
        <v>2183</v>
      </c>
      <c r="L122" s="39"/>
      <c r="M122" s="187" t="s">
        <v>1</v>
      </c>
      <c r="N122" s="188" t="s">
        <v>41</v>
      </c>
      <c r="O122" s="77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91" t="s">
        <v>216</v>
      </c>
      <c r="AT122" s="191" t="s">
        <v>211</v>
      </c>
      <c r="AU122" s="191" t="s">
        <v>84</v>
      </c>
      <c r="AY122" s="19" t="s">
        <v>208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84</v>
      </c>
      <c r="BK122" s="192">
        <f>ROUND(I122*H122,2)</f>
        <v>0</v>
      </c>
      <c r="BL122" s="19" t="s">
        <v>216</v>
      </c>
      <c r="BM122" s="191" t="s">
        <v>209</v>
      </c>
    </row>
    <row r="123" spans="1:65" s="2" customFormat="1" ht="16.5" customHeight="1">
      <c r="A123" s="38"/>
      <c r="B123" s="179"/>
      <c r="C123" s="180" t="s">
        <v>216</v>
      </c>
      <c r="D123" s="180" t="s">
        <v>211</v>
      </c>
      <c r="E123" s="181" t="s">
        <v>2190</v>
      </c>
      <c r="F123" s="182" t="s">
        <v>2191</v>
      </c>
      <c r="G123" s="183" t="s">
        <v>2182</v>
      </c>
      <c r="H123" s="184">
        <v>1</v>
      </c>
      <c r="I123" s="185"/>
      <c r="J123" s="186">
        <f>ROUND(I123*H123,2)</f>
        <v>0</v>
      </c>
      <c r="K123" s="182" t="s">
        <v>2183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216</v>
      </c>
      <c r="AT123" s="191" t="s">
        <v>211</v>
      </c>
      <c r="AU123" s="191" t="s">
        <v>84</v>
      </c>
      <c r="AY123" s="19" t="s">
        <v>208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216</v>
      </c>
      <c r="BM123" s="191" t="s">
        <v>246</v>
      </c>
    </row>
    <row r="124" spans="1:65" s="2" customFormat="1" ht="16.5" customHeight="1">
      <c r="A124" s="38"/>
      <c r="B124" s="179"/>
      <c r="C124" s="180" t="s">
        <v>250</v>
      </c>
      <c r="D124" s="180" t="s">
        <v>211</v>
      </c>
      <c r="E124" s="181" t="s">
        <v>2192</v>
      </c>
      <c r="F124" s="182" t="s">
        <v>2193</v>
      </c>
      <c r="G124" s="183" t="s">
        <v>2182</v>
      </c>
      <c r="H124" s="184">
        <v>1</v>
      </c>
      <c r="I124" s="185"/>
      <c r="J124" s="186">
        <f>ROUND(I124*H124,2)</f>
        <v>0</v>
      </c>
      <c r="K124" s="182" t="s">
        <v>2183</v>
      </c>
      <c r="L124" s="39"/>
      <c r="M124" s="242" t="s">
        <v>1</v>
      </c>
      <c r="N124" s="243" t="s">
        <v>41</v>
      </c>
      <c r="O124" s="244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216</v>
      </c>
      <c r="AT124" s="191" t="s">
        <v>211</v>
      </c>
      <c r="AU124" s="191" t="s">
        <v>84</v>
      </c>
      <c r="AY124" s="19" t="s">
        <v>208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216</v>
      </c>
      <c r="BM124" s="191" t="s">
        <v>253</v>
      </c>
    </row>
    <row r="125" spans="1:31" s="2" customFormat="1" ht="6.95" customHeight="1">
      <c r="A125" s="38"/>
      <c r="B125" s="60"/>
      <c r="C125" s="61"/>
      <c r="D125" s="61"/>
      <c r="E125" s="61"/>
      <c r="F125" s="61"/>
      <c r="G125" s="61"/>
      <c r="H125" s="61"/>
      <c r="I125" s="61"/>
      <c r="J125" s="61"/>
      <c r="K125" s="61"/>
      <c r="L125" s="39"/>
      <c r="M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autoFilter ref="C116:K12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173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374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30. 5. 2022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ROUND(J137,2)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ROUND((SUM(BE137:BE876)),2)</f>
        <v>0</v>
      </c>
      <c r="G33" s="38"/>
      <c r="H33" s="38"/>
      <c r="I33" s="136">
        <v>0.21</v>
      </c>
      <c r="J33" s="135">
        <f>ROUND(((SUM(BE137:BE876))*I33),2)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ROUND((SUM(BF137:BF876)),2)</f>
        <v>0</v>
      </c>
      <c r="G34" s="38"/>
      <c r="H34" s="38"/>
      <c r="I34" s="136">
        <v>0.15</v>
      </c>
      <c r="J34" s="135">
        <f>ROUND(((SUM(BF137:BF876))*I34),2)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ROUND((SUM(BG137:BG876)),2)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ROUND((SUM(BH137:BH876)),2)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ROUND((SUM(BI137:BI876)),2)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173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02 - Nové konstrukce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30. 5. 2022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38"/>
      <c r="E91" s="38"/>
      <c r="F91" s="27" t="str">
        <f>E15</f>
        <v>Královéhradecký kraj, Pivovarské nám. 1245/2, HK</v>
      </c>
      <c r="G91" s="38"/>
      <c r="H91" s="38"/>
      <c r="I91" s="32" t="s">
        <v>30</v>
      </c>
      <c r="J91" s="36" t="str">
        <f>E21</f>
        <v>ARAGON ELL, Heřmanice 126, Nová Paka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176</v>
      </c>
      <c r="D94" s="137"/>
      <c r="E94" s="137"/>
      <c r="F94" s="137"/>
      <c r="G94" s="137"/>
      <c r="H94" s="137"/>
      <c r="I94" s="137"/>
      <c r="J94" s="146" t="s">
        <v>177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178</v>
      </c>
      <c r="D96" s="38"/>
      <c r="E96" s="38"/>
      <c r="F96" s="38"/>
      <c r="G96" s="38"/>
      <c r="H96" s="38"/>
      <c r="I96" s="38"/>
      <c r="J96" s="96">
        <f>J137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179</v>
      </c>
    </row>
    <row r="97" spans="1:31" s="9" customFormat="1" ht="24.95" customHeight="1">
      <c r="A97" s="9"/>
      <c r="B97" s="148"/>
      <c r="C97" s="9"/>
      <c r="D97" s="149" t="s">
        <v>180</v>
      </c>
      <c r="E97" s="150"/>
      <c r="F97" s="150"/>
      <c r="G97" s="150"/>
      <c r="H97" s="150"/>
      <c r="I97" s="150"/>
      <c r="J97" s="151">
        <f>J138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375</v>
      </c>
      <c r="E98" s="154"/>
      <c r="F98" s="154"/>
      <c r="G98" s="154"/>
      <c r="H98" s="154"/>
      <c r="I98" s="154"/>
      <c r="J98" s="155">
        <f>J139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376</v>
      </c>
      <c r="E99" s="154"/>
      <c r="F99" s="154"/>
      <c r="G99" s="154"/>
      <c r="H99" s="154"/>
      <c r="I99" s="154"/>
      <c r="J99" s="155">
        <f>J228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181</v>
      </c>
      <c r="E100" s="154"/>
      <c r="F100" s="154"/>
      <c r="G100" s="154"/>
      <c r="H100" s="154"/>
      <c r="I100" s="154"/>
      <c r="J100" s="155">
        <f>J230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377</v>
      </c>
      <c r="E101" s="154"/>
      <c r="F101" s="154"/>
      <c r="G101" s="154"/>
      <c r="H101" s="154"/>
      <c r="I101" s="154"/>
      <c r="J101" s="155">
        <f>J425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183</v>
      </c>
      <c r="E102" s="154"/>
      <c r="F102" s="154"/>
      <c r="G102" s="154"/>
      <c r="H102" s="154"/>
      <c r="I102" s="154"/>
      <c r="J102" s="155">
        <f>J464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378</v>
      </c>
      <c r="E103" s="154"/>
      <c r="F103" s="154"/>
      <c r="G103" s="154"/>
      <c r="H103" s="154"/>
      <c r="I103" s="154"/>
      <c r="J103" s="155">
        <f>J471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8"/>
      <c r="C104" s="9"/>
      <c r="D104" s="149" t="s">
        <v>184</v>
      </c>
      <c r="E104" s="150"/>
      <c r="F104" s="150"/>
      <c r="G104" s="150"/>
      <c r="H104" s="150"/>
      <c r="I104" s="150"/>
      <c r="J104" s="151">
        <f>J473</f>
        <v>0</v>
      </c>
      <c r="K104" s="9"/>
      <c r="L104" s="14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52"/>
      <c r="C105" s="10"/>
      <c r="D105" s="153" t="s">
        <v>185</v>
      </c>
      <c r="E105" s="154"/>
      <c r="F105" s="154"/>
      <c r="G105" s="154"/>
      <c r="H105" s="154"/>
      <c r="I105" s="154"/>
      <c r="J105" s="155">
        <f>J474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2"/>
      <c r="C106" s="10"/>
      <c r="D106" s="153" t="s">
        <v>379</v>
      </c>
      <c r="E106" s="154"/>
      <c r="F106" s="154"/>
      <c r="G106" s="154"/>
      <c r="H106" s="154"/>
      <c r="I106" s="154"/>
      <c r="J106" s="155">
        <f>J550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2"/>
      <c r="C107" s="10"/>
      <c r="D107" s="153" t="s">
        <v>380</v>
      </c>
      <c r="E107" s="154"/>
      <c r="F107" s="154"/>
      <c r="G107" s="154"/>
      <c r="H107" s="154"/>
      <c r="I107" s="154"/>
      <c r="J107" s="155">
        <f>J601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52"/>
      <c r="C108" s="10"/>
      <c r="D108" s="153" t="s">
        <v>381</v>
      </c>
      <c r="E108" s="154"/>
      <c r="F108" s="154"/>
      <c r="G108" s="154"/>
      <c r="H108" s="154"/>
      <c r="I108" s="154"/>
      <c r="J108" s="155">
        <f>J603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52"/>
      <c r="C109" s="10"/>
      <c r="D109" s="153" t="s">
        <v>382</v>
      </c>
      <c r="E109" s="154"/>
      <c r="F109" s="154"/>
      <c r="G109" s="154"/>
      <c r="H109" s="154"/>
      <c r="I109" s="154"/>
      <c r="J109" s="155">
        <f>J612</f>
        <v>0</v>
      </c>
      <c r="K109" s="10"/>
      <c r="L109" s="15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52"/>
      <c r="C110" s="10"/>
      <c r="D110" s="153" t="s">
        <v>383</v>
      </c>
      <c r="E110" s="154"/>
      <c r="F110" s="154"/>
      <c r="G110" s="154"/>
      <c r="H110" s="154"/>
      <c r="I110" s="154"/>
      <c r="J110" s="155">
        <f>J620</f>
        <v>0</v>
      </c>
      <c r="K110" s="10"/>
      <c r="L110" s="15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52"/>
      <c r="C111" s="10"/>
      <c r="D111" s="153" t="s">
        <v>384</v>
      </c>
      <c r="E111" s="154"/>
      <c r="F111" s="154"/>
      <c r="G111" s="154"/>
      <c r="H111" s="154"/>
      <c r="I111" s="154"/>
      <c r="J111" s="155">
        <f>J688</f>
        <v>0</v>
      </c>
      <c r="K111" s="10"/>
      <c r="L111" s="152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52"/>
      <c r="C112" s="10"/>
      <c r="D112" s="153" t="s">
        <v>187</v>
      </c>
      <c r="E112" s="154"/>
      <c r="F112" s="154"/>
      <c r="G112" s="154"/>
      <c r="H112" s="154"/>
      <c r="I112" s="154"/>
      <c r="J112" s="155">
        <f>J690</f>
        <v>0</v>
      </c>
      <c r="K112" s="10"/>
      <c r="L112" s="15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52"/>
      <c r="C113" s="10"/>
      <c r="D113" s="153" t="s">
        <v>188</v>
      </c>
      <c r="E113" s="154"/>
      <c r="F113" s="154"/>
      <c r="G113" s="154"/>
      <c r="H113" s="154"/>
      <c r="I113" s="154"/>
      <c r="J113" s="155">
        <f>J714</f>
        <v>0</v>
      </c>
      <c r="K113" s="10"/>
      <c r="L113" s="152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52"/>
      <c r="C114" s="10"/>
      <c r="D114" s="153" t="s">
        <v>189</v>
      </c>
      <c r="E114" s="154"/>
      <c r="F114" s="154"/>
      <c r="G114" s="154"/>
      <c r="H114" s="154"/>
      <c r="I114" s="154"/>
      <c r="J114" s="155">
        <f>J751</f>
        <v>0</v>
      </c>
      <c r="K114" s="10"/>
      <c r="L114" s="152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52"/>
      <c r="C115" s="10"/>
      <c r="D115" s="153" t="s">
        <v>190</v>
      </c>
      <c r="E115" s="154"/>
      <c r="F115" s="154"/>
      <c r="G115" s="154"/>
      <c r="H115" s="154"/>
      <c r="I115" s="154"/>
      <c r="J115" s="155">
        <f>J759</f>
        <v>0</v>
      </c>
      <c r="K115" s="10"/>
      <c r="L115" s="152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52"/>
      <c r="C116" s="10"/>
      <c r="D116" s="153" t="s">
        <v>385</v>
      </c>
      <c r="E116" s="154"/>
      <c r="F116" s="154"/>
      <c r="G116" s="154"/>
      <c r="H116" s="154"/>
      <c r="I116" s="154"/>
      <c r="J116" s="155">
        <f>J815</f>
        <v>0</v>
      </c>
      <c r="K116" s="10"/>
      <c r="L116" s="152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52"/>
      <c r="C117" s="10"/>
      <c r="D117" s="153" t="s">
        <v>191</v>
      </c>
      <c r="E117" s="154"/>
      <c r="F117" s="154"/>
      <c r="G117" s="154"/>
      <c r="H117" s="154"/>
      <c r="I117" s="154"/>
      <c r="J117" s="155">
        <f>J843</f>
        <v>0</v>
      </c>
      <c r="K117" s="10"/>
      <c r="L117" s="152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3" spans="1:31" s="2" customFormat="1" ht="6.95" customHeight="1">
      <c r="A123" s="38"/>
      <c r="B123" s="62"/>
      <c r="C123" s="63"/>
      <c r="D123" s="63"/>
      <c r="E123" s="63"/>
      <c r="F123" s="63"/>
      <c r="G123" s="63"/>
      <c r="H123" s="63"/>
      <c r="I123" s="63"/>
      <c r="J123" s="63"/>
      <c r="K123" s="63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4.95" customHeight="1">
      <c r="A124" s="38"/>
      <c r="B124" s="39"/>
      <c r="C124" s="23" t="s">
        <v>193</v>
      </c>
      <c r="D124" s="38"/>
      <c r="E124" s="38"/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16</v>
      </c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38"/>
      <c r="D127" s="38"/>
      <c r="E127" s="129" t="str">
        <f>E7</f>
        <v>Modernizace stravovacího provozu oblastní nemocnice Trutnov</v>
      </c>
      <c r="F127" s="32"/>
      <c r="G127" s="32"/>
      <c r="H127" s="32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173</v>
      </c>
      <c r="D128" s="38"/>
      <c r="E128" s="38"/>
      <c r="F128" s="38"/>
      <c r="G128" s="38"/>
      <c r="H128" s="38"/>
      <c r="I128" s="38"/>
      <c r="J128" s="38"/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38"/>
      <c r="D129" s="38"/>
      <c r="E129" s="67" t="str">
        <f>E9</f>
        <v>02 - Nové konstrukce</v>
      </c>
      <c r="F129" s="38"/>
      <c r="G129" s="38"/>
      <c r="H129" s="38"/>
      <c r="I129" s="38"/>
      <c r="J129" s="38"/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38"/>
      <c r="D130" s="38"/>
      <c r="E130" s="38"/>
      <c r="F130" s="38"/>
      <c r="G130" s="38"/>
      <c r="H130" s="38"/>
      <c r="I130" s="38"/>
      <c r="J130" s="38"/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38"/>
      <c r="E131" s="38"/>
      <c r="F131" s="27" t="str">
        <f>F12</f>
        <v xml:space="preserve"> </v>
      </c>
      <c r="G131" s="38"/>
      <c r="H131" s="38"/>
      <c r="I131" s="32" t="s">
        <v>22</v>
      </c>
      <c r="J131" s="69" t="str">
        <f>IF(J12="","",J12)</f>
        <v>30. 5. 2022</v>
      </c>
      <c r="K131" s="38"/>
      <c r="L131" s="55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38"/>
      <c r="D132" s="38"/>
      <c r="E132" s="38"/>
      <c r="F132" s="38"/>
      <c r="G132" s="38"/>
      <c r="H132" s="38"/>
      <c r="I132" s="38"/>
      <c r="J132" s="38"/>
      <c r="K132" s="38"/>
      <c r="L132" s="55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40.05" customHeight="1">
      <c r="A133" s="38"/>
      <c r="B133" s="39"/>
      <c r="C133" s="32" t="s">
        <v>24</v>
      </c>
      <c r="D133" s="38"/>
      <c r="E133" s="38"/>
      <c r="F133" s="27" t="str">
        <f>E15</f>
        <v>Královéhradecký kraj, Pivovarské nám. 1245/2, HK</v>
      </c>
      <c r="G133" s="38"/>
      <c r="H133" s="38"/>
      <c r="I133" s="32" t="s">
        <v>30</v>
      </c>
      <c r="J133" s="36" t="str">
        <f>E21</f>
        <v>ARAGON ELL, Heřmanice 126, Nová Paka</v>
      </c>
      <c r="K133" s="38"/>
      <c r="L133" s="55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38"/>
      <c r="E134" s="38"/>
      <c r="F134" s="27" t="str">
        <f>IF(E18="","",E18)</f>
        <v>Vyplň údaj</v>
      </c>
      <c r="G134" s="38"/>
      <c r="H134" s="38"/>
      <c r="I134" s="32" t="s">
        <v>33</v>
      </c>
      <c r="J134" s="36" t="str">
        <f>E24</f>
        <v xml:space="preserve"> </v>
      </c>
      <c r="K134" s="38"/>
      <c r="L134" s="55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38"/>
      <c r="D135" s="38"/>
      <c r="E135" s="38"/>
      <c r="F135" s="38"/>
      <c r="G135" s="38"/>
      <c r="H135" s="38"/>
      <c r="I135" s="38"/>
      <c r="J135" s="38"/>
      <c r="K135" s="38"/>
      <c r="L135" s="55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56"/>
      <c r="B136" s="157"/>
      <c r="C136" s="158" t="s">
        <v>194</v>
      </c>
      <c r="D136" s="159" t="s">
        <v>61</v>
      </c>
      <c r="E136" s="159" t="s">
        <v>57</v>
      </c>
      <c r="F136" s="159" t="s">
        <v>58</v>
      </c>
      <c r="G136" s="159" t="s">
        <v>195</v>
      </c>
      <c r="H136" s="159" t="s">
        <v>196</v>
      </c>
      <c r="I136" s="159" t="s">
        <v>197</v>
      </c>
      <c r="J136" s="159" t="s">
        <v>177</v>
      </c>
      <c r="K136" s="160" t="s">
        <v>198</v>
      </c>
      <c r="L136" s="161"/>
      <c r="M136" s="86" t="s">
        <v>1</v>
      </c>
      <c r="N136" s="87" t="s">
        <v>40</v>
      </c>
      <c r="O136" s="87" t="s">
        <v>199</v>
      </c>
      <c r="P136" s="87" t="s">
        <v>200</v>
      </c>
      <c r="Q136" s="87" t="s">
        <v>201</v>
      </c>
      <c r="R136" s="87" t="s">
        <v>202</v>
      </c>
      <c r="S136" s="87" t="s">
        <v>203</v>
      </c>
      <c r="T136" s="88" t="s">
        <v>204</v>
      </c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</row>
    <row r="137" spans="1:63" s="2" customFormat="1" ht="22.8" customHeight="1">
      <c r="A137" s="38"/>
      <c r="B137" s="39"/>
      <c r="C137" s="93" t="s">
        <v>205</v>
      </c>
      <c r="D137" s="38"/>
      <c r="E137" s="38"/>
      <c r="F137" s="38"/>
      <c r="G137" s="38"/>
      <c r="H137" s="38"/>
      <c r="I137" s="38"/>
      <c r="J137" s="162">
        <f>BK137</f>
        <v>0</v>
      </c>
      <c r="K137" s="38"/>
      <c r="L137" s="39"/>
      <c r="M137" s="89"/>
      <c r="N137" s="73"/>
      <c r="O137" s="90"/>
      <c r="P137" s="163">
        <f>P138+P473</f>
        <v>0</v>
      </c>
      <c r="Q137" s="90"/>
      <c r="R137" s="163">
        <f>R138+R473</f>
        <v>82.40134999</v>
      </c>
      <c r="S137" s="90"/>
      <c r="T137" s="164">
        <f>T138+T473</f>
        <v>4.5053993199999995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9" t="s">
        <v>75</v>
      </c>
      <c r="AU137" s="19" t="s">
        <v>179</v>
      </c>
      <c r="BK137" s="165">
        <f>BK138+BK473</f>
        <v>0</v>
      </c>
    </row>
    <row r="138" spans="1:63" s="12" customFormat="1" ht="25.9" customHeight="1">
      <c r="A138" s="12"/>
      <c r="B138" s="166"/>
      <c r="C138" s="12"/>
      <c r="D138" s="167" t="s">
        <v>75</v>
      </c>
      <c r="E138" s="168" t="s">
        <v>206</v>
      </c>
      <c r="F138" s="168" t="s">
        <v>207</v>
      </c>
      <c r="G138" s="12"/>
      <c r="H138" s="12"/>
      <c r="I138" s="169"/>
      <c r="J138" s="170">
        <f>BK138</f>
        <v>0</v>
      </c>
      <c r="K138" s="12"/>
      <c r="L138" s="166"/>
      <c r="M138" s="171"/>
      <c r="N138" s="172"/>
      <c r="O138" s="172"/>
      <c r="P138" s="173">
        <f>P139+P228+P230+P425+P464+P471</f>
        <v>0</v>
      </c>
      <c r="Q138" s="172"/>
      <c r="R138" s="173">
        <f>R139+R228+R230+R425+R464+R471</f>
        <v>54.019075380000004</v>
      </c>
      <c r="S138" s="172"/>
      <c r="T138" s="174">
        <f>T139+T228+T230+T425+T464+T471</f>
        <v>4.308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67" t="s">
        <v>84</v>
      </c>
      <c r="AT138" s="175" t="s">
        <v>75</v>
      </c>
      <c r="AU138" s="175" t="s">
        <v>76</v>
      </c>
      <c r="AY138" s="167" t="s">
        <v>208</v>
      </c>
      <c r="BK138" s="176">
        <f>BK139+BK228+BK230+BK425+BK464+BK471</f>
        <v>0</v>
      </c>
    </row>
    <row r="139" spans="1:63" s="12" customFormat="1" ht="22.8" customHeight="1">
      <c r="A139" s="12"/>
      <c r="B139" s="166"/>
      <c r="C139" s="12"/>
      <c r="D139" s="167" t="s">
        <v>75</v>
      </c>
      <c r="E139" s="177" t="s">
        <v>226</v>
      </c>
      <c r="F139" s="177" t="s">
        <v>386</v>
      </c>
      <c r="G139" s="12"/>
      <c r="H139" s="12"/>
      <c r="I139" s="169"/>
      <c r="J139" s="178">
        <f>BK139</f>
        <v>0</v>
      </c>
      <c r="K139" s="12"/>
      <c r="L139" s="166"/>
      <c r="M139" s="171"/>
      <c r="N139" s="172"/>
      <c r="O139" s="172"/>
      <c r="P139" s="173">
        <f>SUM(P140:P227)</f>
        <v>0</v>
      </c>
      <c r="Q139" s="172"/>
      <c r="R139" s="173">
        <f>SUM(R140:R227)</f>
        <v>21.38625656</v>
      </c>
      <c r="S139" s="172"/>
      <c r="T139" s="174">
        <f>SUM(T140:T227)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67" t="s">
        <v>84</v>
      </c>
      <c r="AT139" s="175" t="s">
        <v>75</v>
      </c>
      <c r="AU139" s="175" t="s">
        <v>84</v>
      </c>
      <c r="AY139" s="167" t="s">
        <v>208</v>
      </c>
      <c r="BK139" s="176">
        <f>SUM(BK140:BK227)</f>
        <v>0</v>
      </c>
    </row>
    <row r="140" spans="1:65" s="2" customFormat="1" ht="33" customHeight="1">
      <c r="A140" s="38"/>
      <c r="B140" s="179"/>
      <c r="C140" s="180" t="s">
        <v>84</v>
      </c>
      <c r="D140" s="180" t="s">
        <v>211</v>
      </c>
      <c r="E140" s="181" t="s">
        <v>387</v>
      </c>
      <c r="F140" s="182" t="s">
        <v>388</v>
      </c>
      <c r="G140" s="183" t="s">
        <v>214</v>
      </c>
      <c r="H140" s="184">
        <v>34.331</v>
      </c>
      <c r="I140" s="185"/>
      <c r="J140" s="186">
        <f>ROUND(I140*H140,2)</f>
        <v>0</v>
      </c>
      <c r="K140" s="182" t="s">
        <v>215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0.3484</v>
      </c>
      <c r="R140" s="189">
        <f>Q140*H140</f>
        <v>11.960920400000001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216</v>
      </c>
      <c r="AT140" s="191" t="s">
        <v>211</v>
      </c>
      <c r="AU140" s="191" t="s">
        <v>86</v>
      </c>
      <c r="AY140" s="19" t="s">
        <v>208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216</v>
      </c>
      <c r="BM140" s="191" t="s">
        <v>86</v>
      </c>
    </row>
    <row r="141" spans="1:51" s="15" customFormat="1" ht="12">
      <c r="A141" s="15"/>
      <c r="B141" s="210"/>
      <c r="C141" s="15"/>
      <c r="D141" s="194" t="s">
        <v>217</v>
      </c>
      <c r="E141" s="211" t="s">
        <v>1</v>
      </c>
      <c r="F141" s="212" t="s">
        <v>389</v>
      </c>
      <c r="G141" s="15"/>
      <c r="H141" s="211" t="s">
        <v>1</v>
      </c>
      <c r="I141" s="213"/>
      <c r="J141" s="15"/>
      <c r="K141" s="15"/>
      <c r="L141" s="210"/>
      <c r="M141" s="214"/>
      <c r="N141" s="215"/>
      <c r="O141" s="215"/>
      <c r="P141" s="215"/>
      <c r="Q141" s="215"/>
      <c r="R141" s="215"/>
      <c r="S141" s="215"/>
      <c r="T141" s="21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11" t="s">
        <v>217</v>
      </c>
      <c r="AU141" s="211" t="s">
        <v>86</v>
      </c>
      <c r="AV141" s="15" t="s">
        <v>84</v>
      </c>
      <c r="AW141" s="15" t="s">
        <v>32</v>
      </c>
      <c r="AX141" s="15" t="s">
        <v>76</v>
      </c>
      <c r="AY141" s="211" t="s">
        <v>208</v>
      </c>
    </row>
    <row r="142" spans="1:51" s="13" customFormat="1" ht="12">
      <c r="A142" s="13"/>
      <c r="B142" s="193"/>
      <c r="C142" s="13"/>
      <c r="D142" s="194" t="s">
        <v>217</v>
      </c>
      <c r="E142" s="195" t="s">
        <v>1</v>
      </c>
      <c r="F142" s="196" t="s">
        <v>390</v>
      </c>
      <c r="G142" s="13"/>
      <c r="H142" s="197">
        <v>4.418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217</v>
      </c>
      <c r="AU142" s="195" t="s">
        <v>86</v>
      </c>
      <c r="AV142" s="13" t="s">
        <v>86</v>
      </c>
      <c r="AW142" s="13" t="s">
        <v>32</v>
      </c>
      <c r="AX142" s="13" t="s">
        <v>76</v>
      </c>
      <c r="AY142" s="195" t="s">
        <v>208</v>
      </c>
    </row>
    <row r="143" spans="1:51" s="13" customFormat="1" ht="12">
      <c r="A143" s="13"/>
      <c r="B143" s="193"/>
      <c r="C143" s="13"/>
      <c r="D143" s="194" t="s">
        <v>217</v>
      </c>
      <c r="E143" s="195" t="s">
        <v>1</v>
      </c>
      <c r="F143" s="196" t="s">
        <v>391</v>
      </c>
      <c r="G143" s="13"/>
      <c r="H143" s="197">
        <v>4.94</v>
      </c>
      <c r="I143" s="198"/>
      <c r="J143" s="13"/>
      <c r="K143" s="13"/>
      <c r="L143" s="193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217</v>
      </c>
      <c r="AU143" s="195" t="s">
        <v>86</v>
      </c>
      <c r="AV143" s="13" t="s">
        <v>86</v>
      </c>
      <c r="AW143" s="13" t="s">
        <v>32</v>
      </c>
      <c r="AX143" s="13" t="s">
        <v>76</v>
      </c>
      <c r="AY143" s="195" t="s">
        <v>208</v>
      </c>
    </row>
    <row r="144" spans="1:51" s="13" customFormat="1" ht="12">
      <c r="A144" s="13"/>
      <c r="B144" s="193"/>
      <c r="C144" s="13"/>
      <c r="D144" s="194" t="s">
        <v>217</v>
      </c>
      <c r="E144" s="195" t="s">
        <v>1</v>
      </c>
      <c r="F144" s="196" t="s">
        <v>239</v>
      </c>
      <c r="G144" s="13"/>
      <c r="H144" s="197">
        <v>9.5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217</v>
      </c>
      <c r="AU144" s="195" t="s">
        <v>86</v>
      </c>
      <c r="AV144" s="13" t="s">
        <v>86</v>
      </c>
      <c r="AW144" s="13" t="s">
        <v>32</v>
      </c>
      <c r="AX144" s="13" t="s">
        <v>76</v>
      </c>
      <c r="AY144" s="195" t="s">
        <v>208</v>
      </c>
    </row>
    <row r="145" spans="1:51" s="13" customFormat="1" ht="12">
      <c r="A145" s="13"/>
      <c r="B145" s="193"/>
      <c r="C145" s="13"/>
      <c r="D145" s="194" t="s">
        <v>217</v>
      </c>
      <c r="E145" s="195" t="s">
        <v>1</v>
      </c>
      <c r="F145" s="196" t="s">
        <v>392</v>
      </c>
      <c r="G145" s="13"/>
      <c r="H145" s="197">
        <v>2.205</v>
      </c>
      <c r="I145" s="198"/>
      <c r="J145" s="13"/>
      <c r="K145" s="13"/>
      <c r="L145" s="193"/>
      <c r="M145" s="199"/>
      <c r="N145" s="200"/>
      <c r="O145" s="200"/>
      <c r="P145" s="200"/>
      <c r="Q145" s="200"/>
      <c r="R145" s="200"/>
      <c r="S145" s="200"/>
      <c r="T145" s="20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5" t="s">
        <v>217</v>
      </c>
      <c r="AU145" s="195" t="s">
        <v>86</v>
      </c>
      <c r="AV145" s="13" t="s">
        <v>86</v>
      </c>
      <c r="AW145" s="13" t="s">
        <v>32</v>
      </c>
      <c r="AX145" s="13" t="s">
        <v>76</v>
      </c>
      <c r="AY145" s="195" t="s">
        <v>208</v>
      </c>
    </row>
    <row r="146" spans="1:51" s="13" customFormat="1" ht="12">
      <c r="A146" s="13"/>
      <c r="B146" s="193"/>
      <c r="C146" s="13"/>
      <c r="D146" s="194" t="s">
        <v>217</v>
      </c>
      <c r="E146" s="195" t="s">
        <v>1</v>
      </c>
      <c r="F146" s="196" t="s">
        <v>393</v>
      </c>
      <c r="G146" s="13"/>
      <c r="H146" s="197">
        <v>4.18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217</v>
      </c>
      <c r="AU146" s="195" t="s">
        <v>86</v>
      </c>
      <c r="AV146" s="13" t="s">
        <v>86</v>
      </c>
      <c r="AW146" s="13" t="s">
        <v>32</v>
      </c>
      <c r="AX146" s="13" t="s">
        <v>76</v>
      </c>
      <c r="AY146" s="195" t="s">
        <v>208</v>
      </c>
    </row>
    <row r="147" spans="1:51" s="13" customFormat="1" ht="12">
      <c r="A147" s="13"/>
      <c r="B147" s="193"/>
      <c r="C147" s="13"/>
      <c r="D147" s="194" t="s">
        <v>217</v>
      </c>
      <c r="E147" s="195" t="s">
        <v>1</v>
      </c>
      <c r="F147" s="196" t="s">
        <v>393</v>
      </c>
      <c r="G147" s="13"/>
      <c r="H147" s="197">
        <v>4.18</v>
      </c>
      <c r="I147" s="198"/>
      <c r="J147" s="13"/>
      <c r="K147" s="13"/>
      <c r="L147" s="193"/>
      <c r="M147" s="199"/>
      <c r="N147" s="200"/>
      <c r="O147" s="200"/>
      <c r="P147" s="200"/>
      <c r="Q147" s="200"/>
      <c r="R147" s="200"/>
      <c r="S147" s="200"/>
      <c r="T147" s="20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5" t="s">
        <v>217</v>
      </c>
      <c r="AU147" s="195" t="s">
        <v>86</v>
      </c>
      <c r="AV147" s="13" t="s">
        <v>86</v>
      </c>
      <c r="AW147" s="13" t="s">
        <v>32</v>
      </c>
      <c r="AX147" s="13" t="s">
        <v>76</v>
      </c>
      <c r="AY147" s="195" t="s">
        <v>208</v>
      </c>
    </row>
    <row r="148" spans="1:51" s="13" customFormat="1" ht="12">
      <c r="A148" s="13"/>
      <c r="B148" s="193"/>
      <c r="C148" s="13"/>
      <c r="D148" s="194" t="s">
        <v>217</v>
      </c>
      <c r="E148" s="195" t="s">
        <v>1</v>
      </c>
      <c r="F148" s="196" t="s">
        <v>394</v>
      </c>
      <c r="G148" s="13"/>
      <c r="H148" s="197">
        <v>1.6</v>
      </c>
      <c r="I148" s="198"/>
      <c r="J148" s="13"/>
      <c r="K148" s="13"/>
      <c r="L148" s="193"/>
      <c r="M148" s="199"/>
      <c r="N148" s="200"/>
      <c r="O148" s="200"/>
      <c r="P148" s="200"/>
      <c r="Q148" s="200"/>
      <c r="R148" s="200"/>
      <c r="S148" s="200"/>
      <c r="T148" s="20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5" t="s">
        <v>217</v>
      </c>
      <c r="AU148" s="195" t="s">
        <v>86</v>
      </c>
      <c r="AV148" s="13" t="s">
        <v>86</v>
      </c>
      <c r="AW148" s="13" t="s">
        <v>32</v>
      </c>
      <c r="AX148" s="13" t="s">
        <v>76</v>
      </c>
      <c r="AY148" s="195" t="s">
        <v>208</v>
      </c>
    </row>
    <row r="149" spans="1:51" s="13" customFormat="1" ht="12">
      <c r="A149" s="13"/>
      <c r="B149" s="193"/>
      <c r="C149" s="13"/>
      <c r="D149" s="194" t="s">
        <v>217</v>
      </c>
      <c r="E149" s="195" t="s">
        <v>1</v>
      </c>
      <c r="F149" s="196" t="s">
        <v>395</v>
      </c>
      <c r="G149" s="13"/>
      <c r="H149" s="197">
        <v>3.308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217</v>
      </c>
      <c r="AU149" s="195" t="s">
        <v>86</v>
      </c>
      <c r="AV149" s="13" t="s">
        <v>86</v>
      </c>
      <c r="AW149" s="13" t="s">
        <v>32</v>
      </c>
      <c r="AX149" s="13" t="s">
        <v>76</v>
      </c>
      <c r="AY149" s="195" t="s">
        <v>208</v>
      </c>
    </row>
    <row r="150" spans="1:51" s="14" customFormat="1" ht="12">
      <c r="A150" s="14"/>
      <c r="B150" s="202"/>
      <c r="C150" s="14"/>
      <c r="D150" s="194" t="s">
        <v>217</v>
      </c>
      <c r="E150" s="203" t="s">
        <v>1</v>
      </c>
      <c r="F150" s="204" t="s">
        <v>219</v>
      </c>
      <c r="G150" s="14"/>
      <c r="H150" s="205">
        <v>34.331</v>
      </c>
      <c r="I150" s="206"/>
      <c r="J150" s="14"/>
      <c r="K150" s="14"/>
      <c r="L150" s="202"/>
      <c r="M150" s="207"/>
      <c r="N150" s="208"/>
      <c r="O150" s="208"/>
      <c r="P150" s="208"/>
      <c r="Q150" s="208"/>
      <c r="R150" s="208"/>
      <c r="S150" s="208"/>
      <c r="T150" s="20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03" t="s">
        <v>217</v>
      </c>
      <c r="AU150" s="203" t="s">
        <v>86</v>
      </c>
      <c r="AV150" s="14" t="s">
        <v>216</v>
      </c>
      <c r="AW150" s="14" t="s">
        <v>32</v>
      </c>
      <c r="AX150" s="14" t="s">
        <v>84</v>
      </c>
      <c r="AY150" s="203" t="s">
        <v>208</v>
      </c>
    </row>
    <row r="151" spans="1:65" s="2" customFormat="1" ht="33" customHeight="1">
      <c r="A151" s="38"/>
      <c r="B151" s="179"/>
      <c r="C151" s="180" t="s">
        <v>86</v>
      </c>
      <c r="D151" s="180" t="s">
        <v>211</v>
      </c>
      <c r="E151" s="181" t="s">
        <v>396</v>
      </c>
      <c r="F151" s="182" t="s">
        <v>397</v>
      </c>
      <c r="G151" s="183" t="s">
        <v>329</v>
      </c>
      <c r="H151" s="184">
        <v>1</v>
      </c>
      <c r="I151" s="185"/>
      <c r="J151" s="186">
        <f>ROUND(I151*H151,2)</f>
        <v>0</v>
      </c>
      <c r="K151" s="182" t="s">
        <v>215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0.03235</v>
      </c>
      <c r="R151" s="189">
        <f>Q151*H151</f>
        <v>0.03235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216</v>
      </c>
      <c r="AT151" s="191" t="s">
        <v>211</v>
      </c>
      <c r="AU151" s="191" t="s">
        <v>86</v>
      </c>
      <c r="AY151" s="19" t="s">
        <v>208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216</v>
      </c>
      <c r="BM151" s="191" t="s">
        <v>216</v>
      </c>
    </row>
    <row r="152" spans="1:51" s="13" customFormat="1" ht="12">
      <c r="A152" s="13"/>
      <c r="B152" s="193"/>
      <c r="C152" s="13"/>
      <c r="D152" s="194" t="s">
        <v>217</v>
      </c>
      <c r="E152" s="195" t="s">
        <v>1</v>
      </c>
      <c r="F152" s="196" t="s">
        <v>84</v>
      </c>
      <c r="G152" s="13"/>
      <c r="H152" s="197">
        <v>1</v>
      </c>
      <c r="I152" s="198"/>
      <c r="J152" s="13"/>
      <c r="K152" s="13"/>
      <c r="L152" s="193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217</v>
      </c>
      <c r="AU152" s="195" t="s">
        <v>86</v>
      </c>
      <c r="AV152" s="13" t="s">
        <v>86</v>
      </c>
      <c r="AW152" s="13" t="s">
        <v>32</v>
      </c>
      <c r="AX152" s="13" t="s">
        <v>76</v>
      </c>
      <c r="AY152" s="195" t="s">
        <v>208</v>
      </c>
    </row>
    <row r="153" spans="1:51" s="14" customFormat="1" ht="12">
      <c r="A153" s="14"/>
      <c r="B153" s="202"/>
      <c r="C153" s="14"/>
      <c r="D153" s="194" t="s">
        <v>217</v>
      </c>
      <c r="E153" s="203" t="s">
        <v>1</v>
      </c>
      <c r="F153" s="204" t="s">
        <v>219</v>
      </c>
      <c r="G153" s="14"/>
      <c r="H153" s="205">
        <v>1</v>
      </c>
      <c r="I153" s="206"/>
      <c r="J153" s="14"/>
      <c r="K153" s="14"/>
      <c r="L153" s="202"/>
      <c r="M153" s="207"/>
      <c r="N153" s="208"/>
      <c r="O153" s="208"/>
      <c r="P153" s="208"/>
      <c r="Q153" s="208"/>
      <c r="R153" s="208"/>
      <c r="S153" s="208"/>
      <c r="T153" s="20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03" t="s">
        <v>217</v>
      </c>
      <c r="AU153" s="203" t="s">
        <v>86</v>
      </c>
      <c r="AV153" s="14" t="s">
        <v>216</v>
      </c>
      <c r="AW153" s="14" t="s">
        <v>32</v>
      </c>
      <c r="AX153" s="14" t="s">
        <v>84</v>
      </c>
      <c r="AY153" s="203" t="s">
        <v>208</v>
      </c>
    </row>
    <row r="154" spans="1:65" s="2" customFormat="1" ht="33" customHeight="1">
      <c r="A154" s="38"/>
      <c r="B154" s="179"/>
      <c r="C154" s="180" t="s">
        <v>226</v>
      </c>
      <c r="D154" s="180" t="s">
        <v>211</v>
      </c>
      <c r="E154" s="181" t="s">
        <v>398</v>
      </c>
      <c r="F154" s="182" t="s">
        <v>399</v>
      </c>
      <c r="G154" s="183" t="s">
        <v>329</v>
      </c>
      <c r="H154" s="184">
        <v>3</v>
      </c>
      <c r="I154" s="185"/>
      <c r="J154" s="186">
        <f>ROUND(I154*H154,2)</f>
        <v>0</v>
      </c>
      <c r="K154" s="182" t="s">
        <v>215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0.03835</v>
      </c>
      <c r="R154" s="189">
        <f>Q154*H154</f>
        <v>0.11505000000000001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216</v>
      </c>
      <c r="AT154" s="191" t="s">
        <v>211</v>
      </c>
      <c r="AU154" s="191" t="s">
        <v>86</v>
      </c>
      <c r="AY154" s="19" t="s">
        <v>208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216</v>
      </c>
      <c r="BM154" s="191" t="s">
        <v>209</v>
      </c>
    </row>
    <row r="155" spans="1:51" s="13" customFormat="1" ht="12">
      <c r="A155" s="13"/>
      <c r="B155" s="193"/>
      <c r="C155" s="13"/>
      <c r="D155" s="194" t="s">
        <v>217</v>
      </c>
      <c r="E155" s="195" t="s">
        <v>1</v>
      </c>
      <c r="F155" s="196" t="s">
        <v>226</v>
      </c>
      <c r="G155" s="13"/>
      <c r="H155" s="197">
        <v>3</v>
      </c>
      <c r="I155" s="198"/>
      <c r="J155" s="13"/>
      <c r="K155" s="13"/>
      <c r="L155" s="193"/>
      <c r="M155" s="199"/>
      <c r="N155" s="200"/>
      <c r="O155" s="200"/>
      <c r="P155" s="200"/>
      <c r="Q155" s="200"/>
      <c r="R155" s="200"/>
      <c r="S155" s="200"/>
      <c r="T155" s="20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5" t="s">
        <v>217</v>
      </c>
      <c r="AU155" s="195" t="s">
        <v>86</v>
      </c>
      <c r="AV155" s="13" t="s">
        <v>86</v>
      </c>
      <c r="AW155" s="13" t="s">
        <v>32</v>
      </c>
      <c r="AX155" s="13" t="s">
        <v>76</v>
      </c>
      <c r="AY155" s="195" t="s">
        <v>208</v>
      </c>
    </row>
    <row r="156" spans="1:51" s="14" customFormat="1" ht="12">
      <c r="A156" s="14"/>
      <c r="B156" s="202"/>
      <c r="C156" s="14"/>
      <c r="D156" s="194" t="s">
        <v>217</v>
      </c>
      <c r="E156" s="203" t="s">
        <v>1</v>
      </c>
      <c r="F156" s="204" t="s">
        <v>219</v>
      </c>
      <c r="G156" s="14"/>
      <c r="H156" s="205">
        <v>3</v>
      </c>
      <c r="I156" s="206"/>
      <c r="J156" s="14"/>
      <c r="K156" s="14"/>
      <c r="L156" s="202"/>
      <c r="M156" s="207"/>
      <c r="N156" s="208"/>
      <c r="O156" s="208"/>
      <c r="P156" s="208"/>
      <c r="Q156" s="208"/>
      <c r="R156" s="208"/>
      <c r="S156" s="208"/>
      <c r="T156" s="20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03" t="s">
        <v>217</v>
      </c>
      <c r="AU156" s="203" t="s">
        <v>86</v>
      </c>
      <c r="AV156" s="14" t="s">
        <v>216</v>
      </c>
      <c r="AW156" s="14" t="s">
        <v>32</v>
      </c>
      <c r="AX156" s="14" t="s">
        <v>84</v>
      </c>
      <c r="AY156" s="203" t="s">
        <v>208</v>
      </c>
    </row>
    <row r="157" spans="1:65" s="2" customFormat="1" ht="33" customHeight="1">
      <c r="A157" s="38"/>
      <c r="B157" s="179"/>
      <c r="C157" s="180" t="s">
        <v>216</v>
      </c>
      <c r="D157" s="180" t="s">
        <v>211</v>
      </c>
      <c r="E157" s="181" t="s">
        <v>400</v>
      </c>
      <c r="F157" s="182" t="s">
        <v>401</v>
      </c>
      <c r="G157" s="183" t="s">
        <v>329</v>
      </c>
      <c r="H157" s="184">
        <v>2</v>
      </c>
      <c r="I157" s="185"/>
      <c r="J157" s="186">
        <f>ROUND(I157*H157,2)</f>
        <v>0</v>
      </c>
      <c r="K157" s="182" t="s">
        <v>215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0.03635</v>
      </c>
      <c r="R157" s="189">
        <f>Q157*H157</f>
        <v>0.0727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216</v>
      </c>
      <c r="AT157" s="191" t="s">
        <v>211</v>
      </c>
      <c r="AU157" s="191" t="s">
        <v>86</v>
      </c>
      <c r="AY157" s="19" t="s">
        <v>208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216</v>
      </c>
      <c r="BM157" s="191" t="s">
        <v>246</v>
      </c>
    </row>
    <row r="158" spans="1:51" s="13" customFormat="1" ht="12">
      <c r="A158" s="13"/>
      <c r="B158" s="193"/>
      <c r="C158" s="13"/>
      <c r="D158" s="194" t="s">
        <v>217</v>
      </c>
      <c r="E158" s="195" t="s">
        <v>1</v>
      </c>
      <c r="F158" s="196" t="s">
        <v>86</v>
      </c>
      <c r="G158" s="13"/>
      <c r="H158" s="197">
        <v>2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217</v>
      </c>
      <c r="AU158" s="195" t="s">
        <v>86</v>
      </c>
      <c r="AV158" s="13" t="s">
        <v>86</v>
      </c>
      <c r="AW158" s="13" t="s">
        <v>32</v>
      </c>
      <c r="AX158" s="13" t="s">
        <v>76</v>
      </c>
      <c r="AY158" s="195" t="s">
        <v>208</v>
      </c>
    </row>
    <row r="159" spans="1:51" s="14" customFormat="1" ht="12">
      <c r="A159" s="14"/>
      <c r="B159" s="202"/>
      <c r="C159" s="14"/>
      <c r="D159" s="194" t="s">
        <v>217</v>
      </c>
      <c r="E159" s="203" t="s">
        <v>1</v>
      </c>
      <c r="F159" s="204" t="s">
        <v>219</v>
      </c>
      <c r="G159" s="14"/>
      <c r="H159" s="205">
        <v>2</v>
      </c>
      <c r="I159" s="206"/>
      <c r="J159" s="14"/>
      <c r="K159" s="14"/>
      <c r="L159" s="202"/>
      <c r="M159" s="207"/>
      <c r="N159" s="208"/>
      <c r="O159" s="208"/>
      <c r="P159" s="208"/>
      <c r="Q159" s="208"/>
      <c r="R159" s="208"/>
      <c r="S159" s="208"/>
      <c r="T159" s="20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3" t="s">
        <v>217</v>
      </c>
      <c r="AU159" s="203" t="s">
        <v>86</v>
      </c>
      <c r="AV159" s="14" t="s">
        <v>216</v>
      </c>
      <c r="AW159" s="14" t="s">
        <v>32</v>
      </c>
      <c r="AX159" s="14" t="s">
        <v>84</v>
      </c>
      <c r="AY159" s="203" t="s">
        <v>208</v>
      </c>
    </row>
    <row r="160" spans="1:65" s="2" customFormat="1" ht="33" customHeight="1">
      <c r="A160" s="38"/>
      <c r="B160" s="179"/>
      <c r="C160" s="180" t="s">
        <v>250</v>
      </c>
      <c r="D160" s="180" t="s">
        <v>211</v>
      </c>
      <c r="E160" s="181" t="s">
        <v>402</v>
      </c>
      <c r="F160" s="182" t="s">
        <v>403</v>
      </c>
      <c r="G160" s="183" t="s">
        <v>329</v>
      </c>
      <c r="H160" s="184">
        <v>1</v>
      </c>
      <c r="I160" s="185"/>
      <c r="J160" s="186">
        <f>ROUND(I160*H160,2)</f>
        <v>0</v>
      </c>
      <c r="K160" s="182" t="s">
        <v>215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0.06535</v>
      </c>
      <c r="R160" s="189">
        <f>Q160*H160</f>
        <v>0.06535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216</v>
      </c>
      <c r="AT160" s="191" t="s">
        <v>211</v>
      </c>
      <c r="AU160" s="191" t="s">
        <v>86</v>
      </c>
      <c r="AY160" s="19" t="s">
        <v>208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216</v>
      </c>
      <c r="BM160" s="191" t="s">
        <v>253</v>
      </c>
    </row>
    <row r="161" spans="1:51" s="13" customFormat="1" ht="12">
      <c r="A161" s="13"/>
      <c r="B161" s="193"/>
      <c r="C161" s="13"/>
      <c r="D161" s="194" t="s">
        <v>217</v>
      </c>
      <c r="E161" s="195" t="s">
        <v>1</v>
      </c>
      <c r="F161" s="196" t="s">
        <v>84</v>
      </c>
      <c r="G161" s="13"/>
      <c r="H161" s="197">
        <v>1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217</v>
      </c>
      <c r="AU161" s="195" t="s">
        <v>86</v>
      </c>
      <c r="AV161" s="13" t="s">
        <v>86</v>
      </c>
      <c r="AW161" s="13" t="s">
        <v>32</v>
      </c>
      <c r="AX161" s="13" t="s">
        <v>76</v>
      </c>
      <c r="AY161" s="195" t="s">
        <v>208</v>
      </c>
    </row>
    <row r="162" spans="1:51" s="14" customFormat="1" ht="12">
      <c r="A162" s="14"/>
      <c r="B162" s="202"/>
      <c r="C162" s="14"/>
      <c r="D162" s="194" t="s">
        <v>217</v>
      </c>
      <c r="E162" s="203" t="s">
        <v>1</v>
      </c>
      <c r="F162" s="204" t="s">
        <v>219</v>
      </c>
      <c r="G162" s="14"/>
      <c r="H162" s="205">
        <v>1</v>
      </c>
      <c r="I162" s="206"/>
      <c r="J162" s="14"/>
      <c r="K162" s="14"/>
      <c r="L162" s="202"/>
      <c r="M162" s="207"/>
      <c r="N162" s="208"/>
      <c r="O162" s="208"/>
      <c r="P162" s="208"/>
      <c r="Q162" s="208"/>
      <c r="R162" s="208"/>
      <c r="S162" s="208"/>
      <c r="T162" s="20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03" t="s">
        <v>217</v>
      </c>
      <c r="AU162" s="203" t="s">
        <v>86</v>
      </c>
      <c r="AV162" s="14" t="s">
        <v>216</v>
      </c>
      <c r="AW162" s="14" t="s">
        <v>32</v>
      </c>
      <c r="AX162" s="14" t="s">
        <v>84</v>
      </c>
      <c r="AY162" s="203" t="s">
        <v>208</v>
      </c>
    </row>
    <row r="163" spans="1:65" s="2" customFormat="1" ht="37.8" customHeight="1">
      <c r="A163" s="38"/>
      <c r="B163" s="179"/>
      <c r="C163" s="180" t="s">
        <v>209</v>
      </c>
      <c r="D163" s="180" t="s">
        <v>211</v>
      </c>
      <c r="E163" s="181" t="s">
        <v>404</v>
      </c>
      <c r="F163" s="182" t="s">
        <v>405</v>
      </c>
      <c r="G163" s="183" t="s">
        <v>299</v>
      </c>
      <c r="H163" s="184">
        <v>0.944</v>
      </c>
      <c r="I163" s="185"/>
      <c r="J163" s="186">
        <f>ROUND(I163*H163,2)</f>
        <v>0</v>
      </c>
      <c r="K163" s="182" t="s">
        <v>215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0.01709</v>
      </c>
      <c r="R163" s="189">
        <f>Q163*H163</f>
        <v>0.016132960000000002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216</v>
      </c>
      <c r="AT163" s="191" t="s">
        <v>211</v>
      </c>
      <c r="AU163" s="191" t="s">
        <v>86</v>
      </c>
      <c r="AY163" s="19" t="s">
        <v>208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216</v>
      </c>
      <c r="BM163" s="191" t="s">
        <v>262</v>
      </c>
    </row>
    <row r="164" spans="1:51" s="13" customFormat="1" ht="12">
      <c r="A164" s="13"/>
      <c r="B164" s="193"/>
      <c r="C164" s="13"/>
      <c r="D164" s="194" t="s">
        <v>217</v>
      </c>
      <c r="E164" s="195" t="s">
        <v>1</v>
      </c>
      <c r="F164" s="196" t="s">
        <v>406</v>
      </c>
      <c r="G164" s="13"/>
      <c r="H164" s="197">
        <v>0.73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217</v>
      </c>
      <c r="AU164" s="195" t="s">
        <v>86</v>
      </c>
      <c r="AV164" s="13" t="s">
        <v>86</v>
      </c>
      <c r="AW164" s="13" t="s">
        <v>32</v>
      </c>
      <c r="AX164" s="13" t="s">
        <v>76</v>
      </c>
      <c r="AY164" s="195" t="s">
        <v>208</v>
      </c>
    </row>
    <row r="165" spans="1:51" s="13" customFormat="1" ht="12">
      <c r="A165" s="13"/>
      <c r="B165" s="193"/>
      <c r="C165" s="13"/>
      <c r="D165" s="194" t="s">
        <v>217</v>
      </c>
      <c r="E165" s="195" t="s">
        <v>1</v>
      </c>
      <c r="F165" s="196" t="s">
        <v>407</v>
      </c>
      <c r="G165" s="13"/>
      <c r="H165" s="197">
        <v>0.214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217</v>
      </c>
      <c r="AU165" s="195" t="s">
        <v>86</v>
      </c>
      <c r="AV165" s="13" t="s">
        <v>86</v>
      </c>
      <c r="AW165" s="13" t="s">
        <v>32</v>
      </c>
      <c r="AX165" s="13" t="s">
        <v>76</v>
      </c>
      <c r="AY165" s="195" t="s">
        <v>208</v>
      </c>
    </row>
    <row r="166" spans="1:51" s="14" customFormat="1" ht="12">
      <c r="A166" s="14"/>
      <c r="B166" s="202"/>
      <c r="C166" s="14"/>
      <c r="D166" s="194" t="s">
        <v>217</v>
      </c>
      <c r="E166" s="203" t="s">
        <v>1</v>
      </c>
      <c r="F166" s="204" t="s">
        <v>219</v>
      </c>
      <c r="G166" s="14"/>
      <c r="H166" s="205">
        <v>0.944</v>
      </c>
      <c r="I166" s="206"/>
      <c r="J166" s="14"/>
      <c r="K166" s="14"/>
      <c r="L166" s="202"/>
      <c r="M166" s="207"/>
      <c r="N166" s="208"/>
      <c r="O166" s="208"/>
      <c r="P166" s="208"/>
      <c r="Q166" s="208"/>
      <c r="R166" s="208"/>
      <c r="S166" s="208"/>
      <c r="T166" s="20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03" t="s">
        <v>217</v>
      </c>
      <c r="AU166" s="203" t="s">
        <v>86</v>
      </c>
      <c r="AV166" s="14" t="s">
        <v>216</v>
      </c>
      <c r="AW166" s="14" t="s">
        <v>32</v>
      </c>
      <c r="AX166" s="14" t="s">
        <v>84</v>
      </c>
      <c r="AY166" s="203" t="s">
        <v>208</v>
      </c>
    </row>
    <row r="167" spans="1:65" s="2" customFormat="1" ht="21.75" customHeight="1">
      <c r="A167" s="38"/>
      <c r="B167" s="179"/>
      <c r="C167" s="220" t="s">
        <v>268</v>
      </c>
      <c r="D167" s="220" t="s">
        <v>408</v>
      </c>
      <c r="E167" s="221" t="s">
        <v>409</v>
      </c>
      <c r="F167" s="222" t="s">
        <v>410</v>
      </c>
      <c r="G167" s="223" t="s">
        <v>299</v>
      </c>
      <c r="H167" s="224">
        <v>0.214</v>
      </c>
      <c r="I167" s="225"/>
      <c r="J167" s="226">
        <f>ROUND(I167*H167,2)</f>
        <v>0</v>
      </c>
      <c r="K167" s="222" t="s">
        <v>215</v>
      </c>
      <c r="L167" s="227"/>
      <c r="M167" s="228" t="s">
        <v>1</v>
      </c>
      <c r="N167" s="229" t="s">
        <v>41</v>
      </c>
      <c r="O167" s="77"/>
      <c r="P167" s="189">
        <f>O167*H167</f>
        <v>0</v>
      </c>
      <c r="Q167" s="189">
        <v>1</v>
      </c>
      <c r="R167" s="189">
        <f>Q167*H167</f>
        <v>0.214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246</v>
      </c>
      <c r="AT167" s="191" t="s">
        <v>408</v>
      </c>
      <c r="AU167" s="191" t="s">
        <v>86</v>
      </c>
      <c r="AY167" s="19" t="s">
        <v>208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216</v>
      </c>
      <c r="BM167" s="191" t="s">
        <v>271</v>
      </c>
    </row>
    <row r="168" spans="1:47" s="2" customFormat="1" ht="12">
      <c r="A168" s="38"/>
      <c r="B168" s="39"/>
      <c r="C168" s="38"/>
      <c r="D168" s="194" t="s">
        <v>411</v>
      </c>
      <c r="E168" s="38"/>
      <c r="F168" s="230" t="s">
        <v>412</v>
      </c>
      <c r="G168" s="38"/>
      <c r="H168" s="38"/>
      <c r="I168" s="231"/>
      <c r="J168" s="38"/>
      <c r="K168" s="38"/>
      <c r="L168" s="39"/>
      <c r="M168" s="232"/>
      <c r="N168" s="233"/>
      <c r="O168" s="77"/>
      <c r="P168" s="77"/>
      <c r="Q168" s="77"/>
      <c r="R168" s="77"/>
      <c r="S168" s="77"/>
      <c r="T168" s="7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9" t="s">
        <v>411</v>
      </c>
      <c r="AU168" s="19" t="s">
        <v>86</v>
      </c>
    </row>
    <row r="169" spans="1:51" s="13" customFormat="1" ht="12">
      <c r="A169" s="13"/>
      <c r="B169" s="193"/>
      <c r="C169" s="13"/>
      <c r="D169" s="194" t="s">
        <v>217</v>
      </c>
      <c r="E169" s="195" t="s">
        <v>1</v>
      </c>
      <c r="F169" s="196" t="s">
        <v>407</v>
      </c>
      <c r="G169" s="13"/>
      <c r="H169" s="197">
        <v>0.214</v>
      </c>
      <c r="I169" s="198"/>
      <c r="J169" s="13"/>
      <c r="K169" s="13"/>
      <c r="L169" s="193"/>
      <c r="M169" s="199"/>
      <c r="N169" s="200"/>
      <c r="O169" s="200"/>
      <c r="P169" s="200"/>
      <c r="Q169" s="200"/>
      <c r="R169" s="200"/>
      <c r="S169" s="200"/>
      <c r="T169" s="20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5" t="s">
        <v>217</v>
      </c>
      <c r="AU169" s="195" t="s">
        <v>86</v>
      </c>
      <c r="AV169" s="13" t="s">
        <v>86</v>
      </c>
      <c r="AW169" s="13" t="s">
        <v>32</v>
      </c>
      <c r="AX169" s="13" t="s">
        <v>76</v>
      </c>
      <c r="AY169" s="195" t="s">
        <v>208</v>
      </c>
    </row>
    <row r="170" spans="1:51" s="14" customFormat="1" ht="12">
      <c r="A170" s="14"/>
      <c r="B170" s="202"/>
      <c r="C170" s="14"/>
      <c r="D170" s="194" t="s">
        <v>217</v>
      </c>
      <c r="E170" s="203" t="s">
        <v>1</v>
      </c>
      <c r="F170" s="204" t="s">
        <v>219</v>
      </c>
      <c r="G170" s="14"/>
      <c r="H170" s="205">
        <v>0.214</v>
      </c>
      <c r="I170" s="206"/>
      <c r="J170" s="14"/>
      <c r="K170" s="14"/>
      <c r="L170" s="202"/>
      <c r="M170" s="207"/>
      <c r="N170" s="208"/>
      <c r="O170" s="208"/>
      <c r="P170" s="208"/>
      <c r="Q170" s="208"/>
      <c r="R170" s="208"/>
      <c r="S170" s="208"/>
      <c r="T170" s="20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03" t="s">
        <v>217</v>
      </c>
      <c r="AU170" s="203" t="s">
        <v>86</v>
      </c>
      <c r="AV170" s="14" t="s">
        <v>216</v>
      </c>
      <c r="AW170" s="14" t="s">
        <v>32</v>
      </c>
      <c r="AX170" s="14" t="s">
        <v>84</v>
      </c>
      <c r="AY170" s="203" t="s">
        <v>208</v>
      </c>
    </row>
    <row r="171" spans="1:65" s="2" customFormat="1" ht="21.75" customHeight="1">
      <c r="A171" s="38"/>
      <c r="B171" s="179"/>
      <c r="C171" s="220" t="s">
        <v>246</v>
      </c>
      <c r="D171" s="220" t="s">
        <v>408</v>
      </c>
      <c r="E171" s="221" t="s">
        <v>413</v>
      </c>
      <c r="F171" s="222" t="s">
        <v>414</v>
      </c>
      <c r="G171" s="223" t="s">
        <v>299</v>
      </c>
      <c r="H171" s="224">
        <v>0.73</v>
      </c>
      <c r="I171" s="225"/>
      <c r="J171" s="226">
        <f>ROUND(I171*H171,2)</f>
        <v>0</v>
      </c>
      <c r="K171" s="222" t="s">
        <v>215</v>
      </c>
      <c r="L171" s="227"/>
      <c r="M171" s="228" t="s">
        <v>1</v>
      </c>
      <c r="N171" s="229" t="s">
        <v>41</v>
      </c>
      <c r="O171" s="77"/>
      <c r="P171" s="189">
        <f>O171*H171</f>
        <v>0</v>
      </c>
      <c r="Q171" s="189">
        <v>1</v>
      </c>
      <c r="R171" s="189">
        <f>Q171*H171</f>
        <v>0.73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246</v>
      </c>
      <c r="AT171" s="191" t="s">
        <v>408</v>
      </c>
      <c r="AU171" s="191" t="s">
        <v>86</v>
      </c>
      <c r="AY171" s="19" t="s">
        <v>208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216</v>
      </c>
      <c r="BM171" s="191" t="s">
        <v>276</v>
      </c>
    </row>
    <row r="172" spans="1:47" s="2" customFormat="1" ht="12">
      <c r="A172" s="38"/>
      <c r="B172" s="39"/>
      <c r="C172" s="38"/>
      <c r="D172" s="194" t="s">
        <v>411</v>
      </c>
      <c r="E172" s="38"/>
      <c r="F172" s="230" t="s">
        <v>415</v>
      </c>
      <c r="G172" s="38"/>
      <c r="H172" s="38"/>
      <c r="I172" s="231"/>
      <c r="J172" s="38"/>
      <c r="K172" s="38"/>
      <c r="L172" s="39"/>
      <c r="M172" s="232"/>
      <c r="N172" s="233"/>
      <c r="O172" s="77"/>
      <c r="P172" s="77"/>
      <c r="Q172" s="77"/>
      <c r="R172" s="77"/>
      <c r="S172" s="77"/>
      <c r="T172" s="7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9" t="s">
        <v>411</v>
      </c>
      <c r="AU172" s="19" t="s">
        <v>86</v>
      </c>
    </row>
    <row r="173" spans="1:51" s="13" customFormat="1" ht="12">
      <c r="A173" s="13"/>
      <c r="B173" s="193"/>
      <c r="C173" s="13"/>
      <c r="D173" s="194" t="s">
        <v>217</v>
      </c>
      <c r="E173" s="195" t="s">
        <v>1</v>
      </c>
      <c r="F173" s="196" t="s">
        <v>406</v>
      </c>
      <c r="G173" s="13"/>
      <c r="H173" s="197">
        <v>0.73</v>
      </c>
      <c r="I173" s="198"/>
      <c r="J173" s="13"/>
      <c r="K173" s="13"/>
      <c r="L173" s="193"/>
      <c r="M173" s="199"/>
      <c r="N173" s="200"/>
      <c r="O173" s="200"/>
      <c r="P173" s="200"/>
      <c r="Q173" s="200"/>
      <c r="R173" s="200"/>
      <c r="S173" s="200"/>
      <c r="T173" s="20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5" t="s">
        <v>217</v>
      </c>
      <c r="AU173" s="195" t="s">
        <v>86</v>
      </c>
      <c r="AV173" s="13" t="s">
        <v>86</v>
      </c>
      <c r="AW173" s="13" t="s">
        <v>32</v>
      </c>
      <c r="AX173" s="13" t="s">
        <v>76</v>
      </c>
      <c r="AY173" s="195" t="s">
        <v>208</v>
      </c>
    </row>
    <row r="174" spans="1:51" s="14" customFormat="1" ht="12">
      <c r="A174" s="14"/>
      <c r="B174" s="202"/>
      <c r="C174" s="14"/>
      <c r="D174" s="194" t="s">
        <v>217</v>
      </c>
      <c r="E174" s="203" t="s">
        <v>1</v>
      </c>
      <c r="F174" s="204" t="s">
        <v>219</v>
      </c>
      <c r="G174" s="14"/>
      <c r="H174" s="205">
        <v>0.73</v>
      </c>
      <c r="I174" s="206"/>
      <c r="J174" s="14"/>
      <c r="K174" s="14"/>
      <c r="L174" s="202"/>
      <c r="M174" s="207"/>
      <c r="N174" s="208"/>
      <c r="O174" s="208"/>
      <c r="P174" s="208"/>
      <c r="Q174" s="208"/>
      <c r="R174" s="208"/>
      <c r="S174" s="208"/>
      <c r="T174" s="20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03" t="s">
        <v>217</v>
      </c>
      <c r="AU174" s="203" t="s">
        <v>86</v>
      </c>
      <c r="AV174" s="14" t="s">
        <v>216</v>
      </c>
      <c r="AW174" s="14" t="s">
        <v>32</v>
      </c>
      <c r="AX174" s="14" t="s">
        <v>84</v>
      </c>
      <c r="AY174" s="203" t="s">
        <v>208</v>
      </c>
    </row>
    <row r="175" spans="1:65" s="2" customFormat="1" ht="33" customHeight="1">
      <c r="A175" s="38"/>
      <c r="B175" s="179"/>
      <c r="C175" s="180" t="s">
        <v>224</v>
      </c>
      <c r="D175" s="180" t="s">
        <v>211</v>
      </c>
      <c r="E175" s="181" t="s">
        <v>416</v>
      </c>
      <c r="F175" s="182" t="s">
        <v>417</v>
      </c>
      <c r="G175" s="183" t="s">
        <v>299</v>
      </c>
      <c r="H175" s="184">
        <v>0.224</v>
      </c>
      <c r="I175" s="185"/>
      <c r="J175" s="186">
        <f>ROUND(I175*H175,2)</f>
        <v>0</v>
      </c>
      <c r="K175" s="182" t="s">
        <v>215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0.01221</v>
      </c>
      <c r="R175" s="189">
        <f>Q175*H175</f>
        <v>0.00273504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216</v>
      </c>
      <c r="AT175" s="191" t="s">
        <v>211</v>
      </c>
      <c r="AU175" s="191" t="s">
        <v>86</v>
      </c>
      <c r="AY175" s="19" t="s">
        <v>208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216</v>
      </c>
      <c r="BM175" s="191" t="s">
        <v>281</v>
      </c>
    </row>
    <row r="176" spans="1:51" s="13" customFormat="1" ht="12">
      <c r="A176" s="13"/>
      <c r="B176" s="193"/>
      <c r="C176" s="13"/>
      <c r="D176" s="194" t="s">
        <v>217</v>
      </c>
      <c r="E176" s="195" t="s">
        <v>1</v>
      </c>
      <c r="F176" s="196" t="s">
        <v>418</v>
      </c>
      <c r="G176" s="13"/>
      <c r="H176" s="197">
        <v>0.074</v>
      </c>
      <c r="I176" s="198"/>
      <c r="J176" s="13"/>
      <c r="K176" s="13"/>
      <c r="L176" s="193"/>
      <c r="M176" s="199"/>
      <c r="N176" s="200"/>
      <c r="O176" s="200"/>
      <c r="P176" s="200"/>
      <c r="Q176" s="200"/>
      <c r="R176" s="200"/>
      <c r="S176" s="200"/>
      <c r="T176" s="20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5" t="s">
        <v>217</v>
      </c>
      <c r="AU176" s="195" t="s">
        <v>86</v>
      </c>
      <c r="AV176" s="13" t="s">
        <v>86</v>
      </c>
      <c r="AW176" s="13" t="s">
        <v>32</v>
      </c>
      <c r="AX176" s="13" t="s">
        <v>76</v>
      </c>
      <c r="AY176" s="195" t="s">
        <v>208</v>
      </c>
    </row>
    <row r="177" spans="1:51" s="13" customFormat="1" ht="12">
      <c r="A177" s="13"/>
      <c r="B177" s="193"/>
      <c r="C177" s="13"/>
      <c r="D177" s="194" t="s">
        <v>217</v>
      </c>
      <c r="E177" s="195" t="s">
        <v>1</v>
      </c>
      <c r="F177" s="196" t="s">
        <v>419</v>
      </c>
      <c r="G177" s="13"/>
      <c r="H177" s="197">
        <v>0.15</v>
      </c>
      <c r="I177" s="198"/>
      <c r="J177" s="13"/>
      <c r="K177" s="13"/>
      <c r="L177" s="193"/>
      <c r="M177" s="199"/>
      <c r="N177" s="200"/>
      <c r="O177" s="200"/>
      <c r="P177" s="200"/>
      <c r="Q177" s="200"/>
      <c r="R177" s="200"/>
      <c r="S177" s="200"/>
      <c r="T177" s="20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5" t="s">
        <v>217</v>
      </c>
      <c r="AU177" s="195" t="s">
        <v>86</v>
      </c>
      <c r="AV177" s="13" t="s">
        <v>86</v>
      </c>
      <c r="AW177" s="13" t="s">
        <v>32</v>
      </c>
      <c r="AX177" s="13" t="s">
        <v>76</v>
      </c>
      <c r="AY177" s="195" t="s">
        <v>208</v>
      </c>
    </row>
    <row r="178" spans="1:51" s="14" customFormat="1" ht="12">
      <c r="A178" s="14"/>
      <c r="B178" s="202"/>
      <c r="C178" s="14"/>
      <c r="D178" s="194" t="s">
        <v>217</v>
      </c>
      <c r="E178" s="203" t="s">
        <v>1</v>
      </c>
      <c r="F178" s="204" t="s">
        <v>219</v>
      </c>
      <c r="G178" s="14"/>
      <c r="H178" s="205">
        <v>0.22399999999999998</v>
      </c>
      <c r="I178" s="206"/>
      <c r="J178" s="14"/>
      <c r="K178" s="14"/>
      <c r="L178" s="202"/>
      <c r="M178" s="207"/>
      <c r="N178" s="208"/>
      <c r="O178" s="208"/>
      <c r="P178" s="208"/>
      <c r="Q178" s="208"/>
      <c r="R178" s="208"/>
      <c r="S178" s="208"/>
      <c r="T178" s="20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03" t="s">
        <v>217</v>
      </c>
      <c r="AU178" s="203" t="s">
        <v>86</v>
      </c>
      <c r="AV178" s="14" t="s">
        <v>216</v>
      </c>
      <c r="AW178" s="14" t="s">
        <v>32</v>
      </c>
      <c r="AX178" s="14" t="s">
        <v>84</v>
      </c>
      <c r="AY178" s="203" t="s">
        <v>208</v>
      </c>
    </row>
    <row r="179" spans="1:65" s="2" customFormat="1" ht="21.75" customHeight="1">
      <c r="A179" s="38"/>
      <c r="B179" s="179"/>
      <c r="C179" s="220" t="s">
        <v>253</v>
      </c>
      <c r="D179" s="220" t="s">
        <v>408</v>
      </c>
      <c r="E179" s="221" t="s">
        <v>420</v>
      </c>
      <c r="F179" s="222" t="s">
        <v>421</v>
      </c>
      <c r="G179" s="223" t="s">
        <v>299</v>
      </c>
      <c r="H179" s="224">
        <v>0.224</v>
      </c>
      <c r="I179" s="225"/>
      <c r="J179" s="226">
        <f>ROUND(I179*H179,2)</f>
        <v>0</v>
      </c>
      <c r="K179" s="222" t="s">
        <v>215</v>
      </c>
      <c r="L179" s="227"/>
      <c r="M179" s="228" t="s">
        <v>1</v>
      </c>
      <c r="N179" s="229" t="s">
        <v>41</v>
      </c>
      <c r="O179" s="77"/>
      <c r="P179" s="189">
        <f>O179*H179</f>
        <v>0</v>
      </c>
      <c r="Q179" s="189">
        <v>1</v>
      </c>
      <c r="R179" s="189">
        <f>Q179*H179</f>
        <v>0.224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246</v>
      </c>
      <c r="AT179" s="191" t="s">
        <v>408</v>
      </c>
      <c r="AU179" s="191" t="s">
        <v>86</v>
      </c>
      <c r="AY179" s="19" t="s">
        <v>208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84</v>
      </c>
      <c r="BK179" s="192">
        <f>ROUND(I179*H179,2)</f>
        <v>0</v>
      </c>
      <c r="BL179" s="19" t="s">
        <v>216</v>
      </c>
      <c r="BM179" s="191" t="s">
        <v>300</v>
      </c>
    </row>
    <row r="180" spans="1:47" s="2" customFormat="1" ht="12">
      <c r="A180" s="38"/>
      <c r="B180" s="39"/>
      <c r="C180" s="38"/>
      <c r="D180" s="194" t="s">
        <v>411</v>
      </c>
      <c r="E180" s="38"/>
      <c r="F180" s="230" t="s">
        <v>422</v>
      </c>
      <c r="G180" s="38"/>
      <c r="H180" s="38"/>
      <c r="I180" s="231"/>
      <c r="J180" s="38"/>
      <c r="K180" s="38"/>
      <c r="L180" s="39"/>
      <c r="M180" s="232"/>
      <c r="N180" s="233"/>
      <c r="O180" s="77"/>
      <c r="P180" s="77"/>
      <c r="Q180" s="77"/>
      <c r="R180" s="77"/>
      <c r="S180" s="77"/>
      <c r="T180" s="7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411</v>
      </c>
      <c r="AU180" s="19" t="s">
        <v>86</v>
      </c>
    </row>
    <row r="181" spans="1:51" s="13" customFormat="1" ht="12">
      <c r="A181" s="13"/>
      <c r="B181" s="193"/>
      <c r="C181" s="13"/>
      <c r="D181" s="194" t="s">
        <v>217</v>
      </c>
      <c r="E181" s="195" t="s">
        <v>1</v>
      </c>
      <c r="F181" s="196" t="s">
        <v>418</v>
      </c>
      <c r="G181" s="13"/>
      <c r="H181" s="197">
        <v>0.074</v>
      </c>
      <c r="I181" s="198"/>
      <c r="J181" s="13"/>
      <c r="K181" s="13"/>
      <c r="L181" s="193"/>
      <c r="M181" s="199"/>
      <c r="N181" s="200"/>
      <c r="O181" s="200"/>
      <c r="P181" s="200"/>
      <c r="Q181" s="200"/>
      <c r="R181" s="200"/>
      <c r="S181" s="200"/>
      <c r="T181" s="20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5" t="s">
        <v>217</v>
      </c>
      <c r="AU181" s="195" t="s">
        <v>86</v>
      </c>
      <c r="AV181" s="13" t="s">
        <v>86</v>
      </c>
      <c r="AW181" s="13" t="s">
        <v>32</v>
      </c>
      <c r="AX181" s="13" t="s">
        <v>76</v>
      </c>
      <c r="AY181" s="195" t="s">
        <v>208</v>
      </c>
    </row>
    <row r="182" spans="1:51" s="13" customFormat="1" ht="12">
      <c r="A182" s="13"/>
      <c r="B182" s="193"/>
      <c r="C182" s="13"/>
      <c r="D182" s="194" t="s">
        <v>217</v>
      </c>
      <c r="E182" s="195" t="s">
        <v>1</v>
      </c>
      <c r="F182" s="196" t="s">
        <v>419</v>
      </c>
      <c r="G182" s="13"/>
      <c r="H182" s="197">
        <v>0.15</v>
      </c>
      <c r="I182" s="198"/>
      <c r="J182" s="13"/>
      <c r="K182" s="13"/>
      <c r="L182" s="193"/>
      <c r="M182" s="199"/>
      <c r="N182" s="200"/>
      <c r="O182" s="200"/>
      <c r="P182" s="200"/>
      <c r="Q182" s="200"/>
      <c r="R182" s="200"/>
      <c r="S182" s="200"/>
      <c r="T182" s="20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5" t="s">
        <v>217</v>
      </c>
      <c r="AU182" s="195" t="s">
        <v>86</v>
      </c>
      <c r="AV182" s="13" t="s">
        <v>86</v>
      </c>
      <c r="AW182" s="13" t="s">
        <v>32</v>
      </c>
      <c r="AX182" s="13" t="s">
        <v>76</v>
      </c>
      <c r="AY182" s="195" t="s">
        <v>208</v>
      </c>
    </row>
    <row r="183" spans="1:51" s="14" customFormat="1" ht="12">
      <c r="A183" s="14"/>
      <c r="B183" s="202"/>
      <c r="C183" s="14"/>
      <c r="D183" s="194" t="s">
        <v>217</v>
      </c>
      <c r="E183" s="203" t="s">
        <v>1</v>
      </c>
      <c r="F183" s="204" t="s">
        <v>219</v>
      </c>
      <c r="G183" s="14"/>
      <c r="H183" s="205">
        <v>0.22399999999999998</v>
      </c>
      <c r="I183" s="206"/>
      <c r="J183" s="14"/>
      <c r="K183" s="14"/>
      <c r="L183" s="202"/>
      <c r="M183" s="207"/>
      <c r="N183" s="208"/>
      <c r="O183" s="208"/>
      <c r="P183" s="208"/>
      <c r="Q183" s="208"/>
      <c r="R183" s="208"/>
      <c r="S183" s="208"/>
      <c r="T183" s="20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03" t="s">
        <v>217</v>
      </c>
      <c r="AU183" s="203" t="s">
        <v>86</v>
      </c>
      <c r="AV183" s="14" t="s">
        <v>216</v>
      </c>
      <c r="AW183" s="14" t="s">
        <v>32</v>
      </c>
      <c r="AX183" s="14" t="s">
        <v>84</v>
      </c>
      <c r="AY183" s="203" t="s">
        <v>208</v>
      </c>
    </row>
    <row r="184" spans="1:65" s="2" customFormat="1" ht="33" customHeight="1">
      <c r="A184" s="38"/>
      <c r="B184" s="179"/>
      <c r="C184" s="180" t="s">
        <v>301</v>
      </c>
      <c r="D184" s="180" t="s">
        <v>211</v>
      </c>
      <c r="E184" s="181" t="s">
        <v>423</v>
      </c>
      <c r="F184" s="182" t="s">
        <v>424</v>
      </c>
      <c r="G184" s="183" t="s">
        <v>214</v>
      </c>
      <c r="H184" s="184">
        <v>2.65</v>
      </c>
      <c r="I184" s="185"/>
      <c r="J184" s="186">
        <f>ROUND(I184*H184,2)</f>
        <v>0</v>
      </c>
      <c r="K184" s="182" t="s">
        <v>215</v>
      </c>
      <c r="L184" s="39"/>
      <c r="M184" s="187" t="s">
        <v>1</v>
      </c>
      <c r="N184" s="188" t="s">
        <v>41</v>
      </c>
      <c r="O184" s="77"/>
      <c r="P184" s="189">
        <f>O184*H184</f>
        <v>0</v>
      </c>
      <c r="Q184" s="189">
        <v>0.07133</v>
      </c>
      <c r="R184" s="189">
        <f>Q184*H184</f>
        <v>0.1890245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216</v>
      </c>
      <c r="AT184" s="191" t="s">
        <v>211</v>
      </c>
      <c r="AU184" s="191" t="s">
        <v>86</v>
      </c>
      <c r="AY184" s="19" t="s">
        <v>208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84</v>
      </c>
      <c r="BK184" s="192">
        <f>ROUND(I184*H184,2)</f>
        <v>0</v>
      </c>
      <c r="BL184" s="19" t="s">
        <v>216</v>
      </c>
      <c r="BM184" s="191" t="s">
        <v>304</v>
      </c>
    </row>
    <row r="185" spans="1:51" s="15" customFormat="1" ht="12">
      <c r="A185" s="15"/>
      <c r="B185" s="210"/>
      <c r="C185" s="15"/>
      <c r="D185" s="194" t="s">
        <v>217</v>
      </c>
      <c r="E185" s="211" t="s">
        <v>1</v>
      </c>
      <c r="F185" s="212" t="s">
        <v>425</v>
      </c>
      <c r="G185" s="15"/>
      <c r="H185" s="211" t="s">
        <v>1</v>
      </c>
      <c r="I185" s="213"/>
      <c r="J185" s="15"/>
      <c r="K185" s="15"/>
      <c r="L185" s="210"/>
      <c r="M185" s="214"/>
      <c r="N185" s="215"/>
      <c r="O185" s="215"/>
      <c r="P185" s="215"/>
      <c r="Q185" s="215"/>
      <c r="R185" s="215"/>
      <c r="S185" s="215"/>
      <c r="T185" s="21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11" t="s">
        <v>217</v>
      </c>
      <c r="AU185" s="211" t="s">
        <v>86</v>
      </c>
      <c r="AV185" s="15" t="s">
        <v>84</v>
      </c>
      <c r="AW185" s="15" t="s">
        <v>32</v>
      </c>
      <c r="AX185" s="15" t="s">
        <v>76</v>
      </c>
      <c r="AY185" s="211" t="s">
        <v>208</v>
      </c>
    </row>
    <row r="186" spans="1:51" s="13" customFormat="1" ht="12">
      <c r="A186" s="13"/>
      <c r="B186" s="193"/>
      <c r="C186" s="13"/>
      <c r="D186" s="194" t="s">
        <v>217</v>
      </c>
      <c r="E186" s="195" t="s">
        <v>1</v>
      </c>
      <c r="F186" s="196" t="s">
        <v>426</v>
      </c>
      <c r="G186" s="13"/>
      <c r="H186" s="197">
        <v>1.05</v>
      </c>
      <c r="I186" s="198"/>
      <c r="J186" s="13"/>
      <c r="K186" s="13"/>
      <c r="L186" s="193"/>
      <c r="M186" s="199"/>
      <c r="N186" s="200"/>
      <c r="O186" s="200"/>
      <c r="P186" s="200"/>
      <c r="Q186" s="200"/>
      <c r="R186" s="200"/>
      <c r="S186" s="200"/>
      <c r="T186" s="20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5" t="s">
        <v>217</v>
      </c>
      <c r="AU186" s="195" t="s">
        <v>86</v>
      </c>
      <c r="AV186" s="13" t="s">
        <v>86</v>
      </c>
      <c r="AW186" s="13" t="s">
        <v>32</v>
      </c>
      <c r="AX186" s="13" t="s">
        <v>76</v>
      </c>
      <c r="AY186" s="195" t="s">
        <v>208</v>
      </c>
    </row>
    <row r="187" spans="1:51" s="13" customFormat="1" ht="12">
      <c r="A187" s="13"/>
      <c r="B187" s="193"/>
      <c r="C187" s="13"/>
      <c r="D187" s="194" t="s">
        <v>217</v>
      </c>
      <c r="E187" s="195" t="s">
        <v>1</v>
      </c>
      <c r="F187" s="196" t="s">
        <v>394</v>
      </c>
      <c r="G187" s="13"/>
      <c r="H187" s="197">
        <v>1.6</v>
      </c>
      <c r="I187" s="198"/>
      <c r="J187" s="13"/>
      <c r="K187" s="13"/>
      <c r="L187" s="193"/>
      <c r="M187" s="199"/>
      <c r="N187" s="200"/>
      <c r="O187" s="200"/>
      <c r="P187" s="200"/>
      <c r="Q187" s="200"/>
      <c r="R187" s="200"/>
      <c r="S187" s="200"/>
      <c r="T187" s="20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5" t="s">
        <v>217</v>
      </c>
      <c r="AU187" s="195" t="s">
        <v>86</v>
      </c>
      <c r="AV187" s="13" t="s">
        <v>86</v>
      </c>
      <c r="AW187" s="13" t="s">
        <v>32</v>
      </c>
      <c r="AX187" s="13" t="s">
        <v>76</v>
      </c>
      <c r="AY187" s="195" t="s">
        <v>208</v>
      </c>
    </row>
    <row r="188" spans="1:51" s="14" customFormat="1" ht="12">
      <c r="A188" s="14"/>
      <c r="B188" s="202"/>
      <c r="C188" s="14"/>
      <c r="D188" s="194" t="s">
        <v>217</v>
      </c>
      <c r="E188" s="203" t="s">
        <v>1</v>
      </c>
      <c r="F188" s="204" t="s">
        <v>219</v>
      </c>
      <c r="G188" s="14"/>
      <c r="H188" s="205">
        <v>2.6500000000000004</v>
      </c>
      <c r="I188" s="206"/>
      <c r="J188" s="14"/>
      <c r="K188" s="14"/>
      <c r="L188" s="202"/>
      <c r="M188" s="207"/>
      <c r="N188" s="208"/>
      <c r="O188" s="208"/>
      <c r="P188" s="208"/>
      <c r="Q188" s="208"/>
      <c r="R188" s="208"/>
      <c r="S188" s="208"/>
      <c r="T188" s="20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03" t="s">
        <v>217</v>
      </c>
      <c r="AU188" s="203" t="s">
        <v>86</v>
      </c>
      <c r="AV188" s="14" t="s">
        <v>216</v>
      </c>
      <c r="AW188" s="14" t="s">
        <v>32</v>
      </c>
      <c r="AX188" s="14" t="s">
        <v>84</v>
      </c>
      <c r="AY188" s="203" t="s">
        <v>208</v>
      </c>
    </row>
    <row r="189" spans="1:65" s="2" customFormat="1" ht="33" customHeight="1">
      <c r="A189" s="38"/>
      <c r="B189" s="179"/>
      <c r="C189" s="180" t="s">
        <v>262</v>
      </c>
      <c r="D189" s="180" t="s">
        <v>211</v>
      </c>
      <c r="E189" s="181" t="s">
        <v>423</v>
      </c>
      <c r="F189" s="182" t="s">
        <v>424</v>
      </c>
      <c r="G189" s="183" t="s">
        <v>214</v>
      </c>
      <c r="H189" s="184">
        <v>8.25</v>
      </c>
      <c r="I189" s="185"/>
      <c r="J189" s="186">
        <f>ROUND(I189*H189,2)</f>
        <v>0</v>
      </c>
      <c r="K189" s="182" t="s">
        <v>215</v>
      </c>
      <c r="L189" s="39"/>
      <c r="M189" s="187" t="s">
        <v>1</v>
      </c>
      <c r="N189" s="188" t="s">
        <v>41</v>
      </c>
      <c r="O189" s="77"/>
      <c r="P189" s="189">
        <f>O189*H189</f>
        <v>0</v>
      </c>
      <c r="Q189" s="189">
        <v>0.07133</v>
      </c>
      <c r="R189" s="189">
        <f>Q189*H189</f>
        <v>0.5884725000000001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216</v>
      </c>
      <c r="AT189" s="191" t="s">
        <v>211</v>
      </c>
      <c r="AU189" s="191" t="s">
        <v>86</v>
      </c>
      <c r="AY189" s="19" t="s">
        <v>208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84</v>
      </c>
      <c r="BK189" s="192">
        <f>ROUND(I189*H189,2)</f>
        <v>0</v>
      </c>
      <c r="BL189" s="19" t="s">
        <v>216</v>
      </c>
      <c r="BM189" s="191" t="s">
        <v>307</v>
      </c>
    </row>
    <row r="190" spans="1:51" s="15" customFormat="1" ht="12">
      <c r="A190" s="15"/>
      <c r="B190" s="210"/>
      <c r="C190" s="15"/>
      <c r="D190" s="194" t="s">
        <v>217</v>
      </c>
      <c r="E190" s="211" t="s">
        <v>1</v>
      </c>
      <c r="F190" s="212" t="s">
        <v>427</v>
      </c>
      <c r="G190" s="15"/>
      <c r="H190" s="211" t="s">
        <v>1</v>
      </c>
      <c r="I190" s="213"/>
      <c r="J190" s="15"/>
      <c r="K190" s="15"/>
      <c r="L190" s="210"/>
      <c r="M190" s="214"/>
      <c r="N190" s="215"/>
      <c r="O190" s="215"/>
      <c r="P190" s="215"/>
      <c r="Q190" s="215"/>
      <c r="R190" s="215"/>
      <c r="S190" s="215"/>
      <c r="T190" s="21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11" t="s">
        <v>217</v>
      </c>
      <c r="AU190" s="211" t="s">
        <v>86</v>
      </c>
      <c r="AV190" s="15" t="s">
        <v>84</v>
      </c>
      <c r="AW190" s="15" t="s">
        <v>32</v>
      </c>
      <c r="AX190" s="15" t="s">
        <v>76</v>
      </c>
      <c r="AY190" s="211" t="s">
        <v>208</v>
      </c>
    </row>
    <row r="191" spans="1:51" s="13" customFormat="1" ht="12">
      <c r="A191" s="13"/>
      <c r="B191" s="193"/>
      <c r="C191" s="13"/>
      <c r="D191" s="194" t="s">
        <v>217</v>
      </c>
      <c r="E191" s="195" t="s">
        <v>1</v>
      </c>
      <c r="F191" s="196" t="s">
        <v>428</v>
      </c>
      <c r="G191" s="13"/>
      <c r="H191" s="197">
        <v>11.4</v>
      </c>
      <c r="I191" s="198"/>
      <c r="J191" s="13"/>
      <c r="K191" s="13"/>
      <c r="L191" s="193"/>
      <c r="M191" s="199"/>
      <c r="N191" s="200"/>
      <c r="O191" s="200"/>
      <c r="P191" s="200"/>
      <c r="Q191" s="200"/>
      <c r="R191" s="200"/>
      <c r="S191" s="200"/>
      <c r="T191" s="20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5" t="s">
        <v>217</v>
      </c>
      <c r="AU191" s="195" t="s">
        <v>86</v>
      </c>
      <c r="AV191" s="13" t="s">
        <v>86</v>
      </c>
      <c r="AW191" s="13" t="s">
        <v>32</v>
      </c>
      <c r="AX191" s="13" t="s">
        <v>76</v>
      </c>
      <c r="AY191" s="195" t="s">
        <v>208</v>
      </c>
    </row>
    <row r="192" spans="1:51" s="13" customFormat="1" ht="12">
      <c r="A192" s="13"/>
      <c r="B192" s="193"/>
      <c r="C192" s="13"/>
      <c r="D192" s="194" t="s">
        <v>217</v>
      </c>
      <c r="E192" s="195" t="s">
        <v>1</v>
      </c>
      <c r="F192" s="196" t="s">
        <v>429</v>
      </c>
      <c r="G192" s="13"/>
      <c r="H192" s="197">
        <v>-3.15</v>
      </c>
      <c r="I192" s="198"/>
      <c r="J192" s="13"/>
      <c r="K192" s="13"/>
      <c r="L192" s="193"/>
      <c r="M192" s="199"/>
      <c r="N192" s="200"/>
      <c r="O192" s="200"/>
      <c r="P192" s="200"/>
      <c r="Q192" s="200"/>
      <c r="R192" s="200"/>
      <c r="S192" s="200"/>
      <c r="T192" s="20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5" t="s">
        <v>217</v>
      </c>
      <c r="AU192" s="195" t="s">
        <v>86</v>
      </c>
      <c r="AV192" s="13" t="s">
        <v>86</v>
      </c>
      <c r="AW192" s="13" t="s">
        <v>32</v>
      </c>
      <c r="AX192" s="13" t="s">
        <v>76</v>
      </c>
      <c r="AY192" s="195" t="s">
        <v>208</v>
      </c>
    </row>
    <row r="193" spans="1:51" s="14" customFormat="1" ht="12">
      <c r="A193" s="14"/>
      <c r="B193" s="202"/>
      <c r="C193" s="14"/>
      <c r="D193" s="194" t="s">
        <v>217</v>
      </c>
      <c r="E193" s="203" t="s">
        <v>1</v>
      </c>
      <c r="F193" s="204" t="s">
        <v>219</v>
      </c>
      <c r="G193" s="14"/>
      <c r="H193" s="205">
        <v>8.25</v>
      </c>
      <c r="I193" s="206"/>
      <c r="J193" s="14"/>
      <c r="K193" s="14"/>
      <c r="L193" s="202"/>
      <c r="M193" s="207"/>
      <c r="N193" s="208"/>
      <c r="O193" s="208"/>
      <c r="P193" s="208"/>
      <c r="Q193" s="208"/>
      <c r="R193" s="208"/>
      <c r="S193" s="208"/>
      <c r="T193" s="20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03" t="s">
        <v>217</v>
      </c>
      <c r="AU193" s="203" t="s">
        <v>86</v>
      </c>
      <c r="AV193" s="14" t="s">
        <v>216</v>
      </c>
      <c r="AW193" s="14" t="s">
        <v>32</v>
      </c>
      <c r="AX193" s="14" t="s">
        <v>84</v>
      </c>
      <c r="AY193" s="203" t="s">
        <v>208</v>
      </c>
    </row>
    <row r="194" spans="1:65" s="2" customFormat="1" ht="24.15" customHeight="1">
      <c r="A194" s="38"/>
      <c r="B194" s="179"/>
      <c r="C194" s="180" t="s">
        <v>309</v>
      </c>
      <c r="D194" s="180" t="s">
        <v>211</v>
      </c>
      <c r="E194" s="181" t="s">
        <v>430</v>
      </c>
      <c r="F194" s="182" t="s">
        <v>431</v>
      </c>
      <c r="G194" s="183" t="s">
        <v>214</v>
      </c>
      <c r="H194" s="184">
        <v>107.182</v>
      </c>
      <c r="I194" s="185"/>
      <c r="J194" s="186">
        <f>ROUND(I194*H194,2)</f>
        <v>0</v>
      </c>
      <c r="K194" s="182" t="s">
        <v>215</v>
      </c>
      <c r="L194" s="39"/>
      <c r="M194" s="187" t="s">
        <v>1</v>
      </c>
      <c r="N194" s="188" t="s">
        <v>41</v>
      </c>
      <c r="O194" s="77"/>
      <c r="P194" s="189">
        <f>O194*H194</f>
        <v>0</v>
      </c>
      <c r="Q194" s="189">
        <v>0.06688</v>
      </c>
      <c r="R194" s="189">
        <f>Q194*H194</f>
        <v>7.168332159999999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216</v>
      </c>
      <c r="AT194" s="191" t="s">
        <v>211</v>
      </c>
      <c r="AU194" s="191" t="s">
        <v>86</v>
      </c>
      <c r="AY194" s="19" t="s">
        <v>208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84</v>
      </c>
      <c r="BK194" s="192">
        <f>ROUND(I194*H194,2)</f>
        <v>0</v>
      </c>
      <c r="BL194" s="19" t="s">
        <v>216</v>
      </c>
      <c r="BM194" s="191" t="s">
        <v>312</v>
      </c>
    </row>
    <row r="195" spans="1:51" s="15" customFormat="1" ht="12">
      <c r="A195" s="15"/>
      <c r="B195" s="210"/>
      <c r="C195" s="15"/>
      <c r="D195" s="194" t="s">
        <v>217</v>
      </c>
      <c r="E195" s="211" t="s">
        <v>1</v>
      </c>
      <c r="F195" s="212" t="s">
        <v>389</v>
      </c>
      <c r="G195" s="15"/>
      <c r="H195" s="211" t="s">
        <v>1</v>
      </c>
      <c r="I195" s="213"/>
      <c r="J195" s="15"/>
      <c r="K195" s="15"/>
      <c r="L195" s="210"/>
      <c r="M195" s="214"/>
      <c r="N195" s="215"/>
      <c r="O195" s="215"/>
      <c r="P195" s="215"/>
      <c r="Q195" s="215"/>
      <c r="R195" s="215"/>
      <c r="S195" s="215"/>
      <c r="T195" s="21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11" t="s">
        <v>217</v>
      </c>
      <c r="AU195" s="211" t="s">
        <v>86</v>
      </c>
      <c r="AV195" s="15" t="s">
        <v>84</v>
      </c>
      <c r="AW195" s="15" t="s">
        <v>32</v>
      </c>
      <c r="AX195" s="15" t="s">
        <v>76</v>
      </c>
      <c r="AY195" s="211" t="s">
        <v>208</v>
      </c>
    </row>
    <row r="196" spans="1:51" s="13" customFormat="1" ht="12">
      <c r="A196" s="13"/>
      <c r="B196" s="193"/>
      <c r="C196" s="13"/>
      <c r="D196" s="194" t="s">
        <v>217</v>
      </c>
      <c r="E196" s="195" t="s">
        <v>1</v>
      </c>
      <c r="F196" s="196" t="s">
        <v>432</v>
      </c>
      <c r="G196" s="13"/>
      <c r="H196" s="197">
        <v>120.308</v>
      </c>
      <c r="I196" s="198"/>
      <c r="J196" s="13"/>
      <c r="K196" s="13"/>
      <c r="L196" s="193"/>
      <c r="M196" s="199"/>
      <c r="N196" s="200"/>
      <c r="O196" s="200"/>
      <c r="P196" s="200"/>
      <c r="Q196" s="200"/>
      <c r="R196" s="200"/>
      <c r="S196" s="200"/>
      <c r="T196" s="20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5" t="s">
        <v>217</v>
      </c>
      <c r="AU196" s="195" t="s">
        <v>86</v>
      </c>
      <c r="AV196" s="13" t="s">
        <v>86</v>
      </c>
      <c r="AW196" s="13" t="s">
        <v>32</v>
      </c>
      <c r="AX196" s="13" t="s">
        <v>76</v>
      </c>
      <c r="AY196" s="195" t="s">
        <v>208</v>
      </c>
    </row>
    <row r="197" spans="1:51" s="13" customFormat="1" ht="12">
      <c r="A197" s="13"/>
      <c r="B197" s="193"/>
      <c r="C197" s="13"/>
      <c r="D197" s="194" t="s">
        <v>217</v>
      </c>
      <c r="E197" s="195" t="s">
        <v>1</v>
      </c>
      <c r="F197" s="196" t="s">
        <v>433</v>
      </c>
      <c r="G197" s="13"/>
      <c r="H197" s="197">
        <v>2.52</v>
      </c>
      <c r="I197" s="198"/>
      <c r="J197" s="13"/>
      <c r="K197" s="13"/>
      <c r="L197" s="193"/>
      <c r="M197" s="199"/>
      <c r="N197" s="200"/>
      <c r="O197" s="200"/>
      <c r="P197" s="200"/>
      <c r="Q197" s="200"/>
      <c r="R197" s="200"/>
      <c r="S197" s="200"/>
      <c r="T197" s="20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5" t="s">
        <v>217</v>
      </c>
      <c r="AU197" s="195" t="s">
        <v>86</v>
      </c>
      <c r="AV197" s="13" t="s">
        <v>86</v>
      </c>
      <c r="AW197" s="13" t="s">
        <v>32</v>
      </c>
      <c r="AX197" s="13" t="s">
        <v>76</v>
      </c>
      <c r="AY197" s="195" t="s">
        <v>208</v>
      </c>
    </row>
    <row r="198" spans="1:51" s="16" customFormat="1" ht="12">
      <c r="A198" s="16"/>
      <c r="B198" s="234"/>
      <c r="C198" s="16"/>
      <c r="D198" s="194" t="s">
        <v>217</v>
      </c>
      <c r="E198" s="235" t="s">
        <v>1</v>
      </c>
      <c r="F198" s="236" t="s">
        <v>434</v>
      </c>
      <c r="G198" s="16"/>
      <c r="H198" s="237">
        <v>122.828</v>
      </c>
      <c r="I198" s="238"/>
      <c r="J198" s="16"/>
      <c r="K198" s="16"/>
      <c r="L198" s="234"/>
      <c r="M198" s="239"/>
      <c r="N198" s="240"/>
      <c r="O198" s="240"/>
      <c r="P198" s="240"/>
      <c r="Q198" s="240"/>
      <c r="R198" s="240"/>
      <c r="S198" s="240"/>
      <c r="T198" s="241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35" t="s">
        <v>217</v>
      </c>
      <c r="AU198" s="235" t="s">
        <v>86</v>
      </c>
      <c r="AV198" s="16" t="s">
        <v>226</v>
      </c>
      <c r="AW198" s="16" t="s">
        <v>32</v>
      </c>
      <c r="AX198" s="16" t="s">
        <v>76</v>
      </c>
      <c r="AY198" s="235" t="s">
        <v>208</v>
      </c>
    </row>
    <row r="199" spans="1:51" s="13" customFormat="1" ht="12">
      <c r="A199" s="13"/>
      <c r="B199" s="193"/>
      <c r="C199" s="13"/>
      <c r="D199" s="194" t="s">
        <v>217</v>
      </c>
      <c r="E199" s="195" t="s">
        <v>1</v>
      </c>
      <c r="F199" s="196" t="s">
        <v>435</v>
      </c>
      <c r="G199" s="13"/>
      <c r="H199" s="197">
        <v>-5.04</v>
      </c>
      <c r="I199" s="198"/>
      <c r="J199" s="13"/>
      <c r="K199" s="13"/>
      <c r="L199" s="193"/>
      <c r="M199" s="199"/>
      <c r="N199" s="200"/>
      <c r="O199" s="200"/>
      <c r="P199" s="200"/>
      <c r="Q199" s="200"/>
      <c r="R199" s="200"/>
      <c r="S199" s="200"/>
      <c r="T199" s="20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5" t="s">
        <v>217</v>
      </c>
      <c r="AU199" s="195" t="s">
        <v>86</v>
      </c>
      <c r="AV199" s="13" t="s">
        <v>86</v>
      </c>
      <c r="AW199" s="13" t="s">
        <v>32</v>
      </c>
      <c r="AX199" s="13" t="s">
        <v>76</v>
      </c>
      <c r="AY199" s="195" t="s">
        <v>208</v>
      </c>
    </row>
    <row r="200" spans="1:51" s="13" customFormat="1" ht="12">
      <c r="A200" s="13"/>
      <c r="B200" s="193"/>
      <c r="C200" s="13"/>
      <c r="D200" s="194" t="s">
        <v>217</v>
      </c>
      <c r="E200" s="195" t="s">
        <v>1</v>
      </c>
      <c r="F200" s="196" t="s">
        <v>436</v>
      </c>
      <c r="G200" s="13"/>
      <c r="H200" s="197">
        <v>-4.2</v>
      </c>
      <c r="I200" s="198"/>
      <c r="J200" s="13"/>
      <c r="K200" s="13"/>
      <c r="L200" s="193"/>
      <c r="M200" s="199"/>
      <c r="N200" s="200"/>
      <c r="O200" s="200"/>
      <c r="P200" s="200"/>
      <c r="Q200" s="200"/>
      <c r="R200" s="200"/>
      <c r="S200" s="200"/>
      <c r="T200" s="20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5" t="s">
        <v>217</v>
      </c>
      <c r="AU200" s="195" t="s">
        <v>86</v>
      </c>
      <c r="AV200" s="13" t="s">
        <v>86</v>
      </c>
      <c r="AW200" s="13" t="s">
        <v>32</v>
      </c>
      <c r="AX200" s="13" t="s">
        <v>76</v>
      </c>
      <c r="AY200" s="195" t="s">
        <v>208</v>
      </c>
    </row>
    <row r="201" spans="1:51" s="13" customFormat="1" ht="12">
      <c r="A201" s="13"/>
      <c r="B201" s="193"/>
      <c r="C201" s="13"/>
      <c r="D201" s="194" t="s">
        <v>217</v>
      </c>
      <c r="E201" s="195" t="s">
        <v>1</v>
      </c>
      <c r="F201" s="196" t="s">
        <v>437</v>
      </c>
      <c r="G201" s="13"/>
      <c r="H201" s="197">
        <v>-2.31</v>
      </c>
      <c r="I201" s="198"/>
      <c r="J201" s="13"/>
      <c r="K201" s="13"/>
      <c r="L201" s="193"/>
      <c r="M201" s="199"/>
      <c r="N201" s="200"/>
      <c r="O201" s="200"/>
      <c r="P201" s="200"/>
      <c r="Q201" s="200"/>
      <c r="R201" s="200"/>
      <c r="S201" s="200"/>
      <c r="T201" s="20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5" t="s">
        <v>217</v>
      </c>
      <c r="AU201" s="195" t="s">
        <v>86</v>
      </c>
      <c r="AV201" s="13" t="s">
        <v>86</v>
      </c>
      <c r="AW201" s="13" t="s">
        <v>32</v>
      </c>
      <c r="AX201" s="13" t="s">
        <v>76</v>
      </c>
      <c r="AY201" s="195" t="s">
        <v>208</v>
      </c>
    </row>
    <row r="202" spans="1:51" s="13" customFormat="1" ht="12">
      <c r="A202" s="13"/>
      <c r="B202" s="193"/>
      <c r="C202" s="13"/>
      <c r="D202" s="194" t="s">
        <v>217</v>
      </c>
      <c r="E202" s="195" t="s">
        <v>1</v>
      </c>
      <c r="F202" s="196" t="s">
        <v>438</v>
      </c>
      <c r="G202" s="13"/>
      <c r="H202" s="197">
        <v>-2.52</v>
      </c>
      <c r="I202" s="198"/>
      <c r="J202" s="13"/>
      <c r="K202" s="13"/>
      <c r="L202" s="193"/>
      <c r="M202" s="199"/>
      <c r="N202" s="200"/>
      <c r="O202" s="200"/>
      <c r="P202" s="200"/>
      <c r="Q202" s="200"/>
      <c r="R202" s="200"/>
      <c r="S202" s="200"/>
      <c r="T202" s="20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5" t="s">
        <v>217</v>
      </c>
      <c r="AU202" s="195" t="s">
        <v>86</v>
      </c>
      <c r="AV202" s="13" t="s">
        <v>86</v>
      </c>
      <c r="AW202" s="13" t="s">
        <v>32</v>
      </c>
      <c r="AX202" s="13" t="s">
        <v>76</v>
      </c>
      <c r="AY202" s="195" t="s">
        <v>208</v>
      </c>
    </row>
    <row r="203" spans="1:51" s="13" customFormat="1" ht="12">
      <c r="A203" s="13"/>
      <c r="B203" s="193"/>
      <c r="C203" s="13"/>
      <c r="D203" s="194" t="s">
        <v>217</v>
      </c>
      <c r="E203" s="195" t="s">
        <v>1</v>
      </c>
      <c r="F203" s="196" t="s">
        <v>439</v>
      </c>
      <c r="G203" s="13"/>
      <c r="H203" s="197">
        <v>-1.576</v>
      </c>
      <c r="I203" s="198"/>
      <c r="J203" s="13"/>
      <c r="K203" s="13"/>
      <c r="L203" s="193"/>
      <c r="M203" s="199"/>
      <c r="N203" s="200"/>
      <c r="O203" s="200"/>
      <c r="P203" s="200"/>
      <c r="Q203" s="200"/>
      <c r="R203" s="200"/>
      <c r="S203" s="200"/>
      <c r="T203" s="20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5" t="s">
        <v>217</v>
      </c>
      <c r="AU203" s="195" t="s">
        <v>86</v>
      </c>
      <c r="AV203" s="13" t="s">
        <v>86</v>
      </c>
      <c r="AW203" s="13" t="s">
        <v>32</v>
      </c>
      <c r="AX203" s="13" t="s">
        <v>76</v>
      </c>
      <c r="AY203" s="195" t="s">
        <v>208</v>
      </c>
    </row>
    <row r="204" spans="1:51" s="16" customFormat="1" ht="12">
      <c r="A204" s="16"/>
      <c r="B204" s="234"/>
      <c r="C204" s="16"/>
      <c r="D204" s="194" t="s">
        <v>217</v>
      </c>
      <c r="E204" s="235" t="s">
        <v>1</v>
      </c>
      <c r="F204" s="236" t="s">
        <v>434</v>
      </c>
      <c r="G204" s="16"/>
      <c r="H204" s="237">
        <v>-15.646</v>
      </c>
      <c r="I204" s="238"/>
      <c r="J204" s="16"/>
      <c r="K204" s="16"/>
      <c r="L204" s="234"/>
      <c r="M204" s="239"/>
      <c r="N204" s="240"/>
      <c r="O204" s="240"/>
      <c r="P204" s="240"/>
      <c r="Q204" s="240"/>
      <c r="R204" s="240"/>
      <c r="S204" s="240"/>
      <c r="T204" s="241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35" t="s">
        <v>217</v>
      </c>
      <c r="AU204" s="235" t="s">
        <v>86</v>
      </c>
      <c r="AV204" s="16" t="s">
        <v>226</v>
      </c>
      <c r="AW204" s="16" t="s">
        <v>32</v>
      </c>
      <c r="AX204" s="16" t="s">
        <v>76</v>
      </c>
      <c r="AY204" s="235" t="s">
        <v>208</v>
      </c>
    </row>
    <row r="205" spans="1:51" s="14" customFormat="1" ht="12">
      <c r="A205" s="14"/>
      <c r="B205" s="202"/>
      <c r="C205" s="14"/>
      <c r="D205" s="194" t="s">
        <v>217</v>
      </c>
      <c r="E205" s="203" t="s">
        <v>1</v>
      </c>
      <c r="F205" s="204" t="s">
        <v>219</v>
      </c>
      <c r="G205" s="14"/>
      <c r="H205" s="205">
        <v>107.182</v>
      </c>
      <c r="I205" s="206"/>
      <c r="J205" s="14"/>
      <c r="K205" s="14"/>
      <c r="L205" s="202"/>
      <c r="M205" s="207"/>
      <c r="N205" s="208"/>
      <c r="O205" s="208"/>
      <c r="P205" s="208"/>
      <c r="Q205" s="208"/>
      <c r="R205" s="208"/>
      <c r="S205" s="208"/>
      <c r="T205" s="20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03" t="s">
        <v>217</v>
      </c>
      <c r="AU205" s="203" t="s">
        <v>86</v>
      </c>
      <c r="AV205" s="14" t="s">
        <v>216</v>
      </c>
      <c r="AW205" s="14" t="s">
        <v>32</v>
      </c>
      <c r="AX205" s="14" t="s">
        <v>84</v>
      </c>
      <c r="AY205" s="203" t="s">
        <v>208</v>
      </c>
    </row>
    <row r="206" spans="1:65" s="2" customFormat="1" ht="24.15" customHeight="1">
      <c r="A206" s="38"/>
      <c r="B206" s="179"/>
      <c r="C206" s="180" t="s">
        <v>271</v>
      </c>
      <c r="D206" s="180" t="s">
        <v>211</v>
      </c>
      <c r="E206" s="181" t="s">
        <v>440</v>
      </c>
      <c r="F206" s="182" t="s">
        <v>441</v>
      </c>
      <c r="G206" s="183" t="s">
        <v>442</v>
      </c>
      <c r="H206" s="184">
        <v>55.3</v>
      </c>
      <c r="I206" s="185"/>
      <c r="J206" s="186">
        <f>ROUND(I206*H206,2)</f>
        <v>0</v>
      </c>
      <c r="K206" s="182" t="s">
        <v>215</v>
      </c>
      <c r="L206" s="39"/>
      <c r="M206" s="187" t="s">
        <v>1</v>
      </c>
      <c r="N206" s="188" t="s">
        <v>41</v>
      </c>
      <c r="O206" s="77"/>
      <c r="P206" s="189">
        <f>O206*H206</f>
        <v>0</v>
      </c>
      <c r="Q206" s="189">
        <v>0.00013</v>
      </c>
      <c r="R206" s="189">
        <f>Q206*H206</f>
        <v>0.007188999999999999</v>
      </c>
      <c r="S206" s="189">
        <v>0</v>
      </c>
      <c r="T206" s="19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91" t="s">
        <v>216</v>
      </c>
      <c r="AT206" s="191" t="s">
        <v>211</v>
      </c>
      <c r="AU206" s="191" t="s">
        <v>86</v>
      </c>
      <c r="AY206" s="19" t="s">
        <v>208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9" t="s">
        <v>84</v>
      </c>
      <c r="BK206" s="192">
        <f>ROUND(I206*H206,2)</f>
        <v>0</v>
      </c>
      <c r="BL206" s="19" t="s">
        <v>216</v>
      </c>
      <c r="BM206" s="191" t="s">
        <v>319</v>
      </c>
    </row>
    <row r="207" spans="1:51" s="13" customFormat="1" ht="12">
      <c r="A207" s="13"/>
      <c r="B207" s="193"/>
      <c r="C207" s="13"/>
      <c r="D207" s="194" t="s">
        <v>217</v>
      </c>
      <c r="E207" s="195" t="s">
        <v>1</v>
      </c>
      <c r="F207" s="196" t="s">
        <v>443</v>
      </c>
      <c r="G207" s="13"/>
      <c r="H207" s="197">
        <v>2.1</v>
      </c>
      <c r="I207" s="198"/>
      <c r="J207" s="13"/>
      <c r="K207" s="13"/>
      <c r="L207" s="193"/>
      <c r="M207" s="199"/>
      <c r="N207" s="200"/>
      <c r="O207" s="200"/>
      <c r="P207" s="200"/>
      <c r="Q207" s="200"/>
      <c r="R207" s="200"/>
      <c r="S207" s="200"/>
      <c r="T207" s="20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5" t="s">
        <v>217</v>
      </c>
      <c r="AU207" s="195" t="s">
        <v>86</v>
      </c>
      <c r="AV207" s="13" t="s">
        <v>86</v>
      </c>
      <c r="AW207" s="13" t="s">
        <v>32</v>
      </c>
      <c r="AX207" s="13" t="s">
        <v>76</v>
      </c>
      <c r="AY207" s="195" t="s">
        <v>208</v>
      </c>
    </row>
    <row r="208" spans="1:51" s="13" customFormat="1" ht="12">
      <c r="A208" s="13"/>
      <c r="B208" s="193"/>
      <c r="C208" s="13"/>
      <c r="D208" s="194" t="s">
        <v>217</v>
      </c>
      <c r="E208" s="195" t="s">
        <v>1</v>
      </c>
      <c r="F208" s="196" t="s">
        <v>444</v>
      </c>
      <c r="G208" s="13"/>
      <c r="H208" s="197">
        <v>41.8</v>
      </c>
      <c r="I208" s="198"/>
      <c r="J208" s="13"/>
      <c r="K208" s="13"/>
      <c r="L208" s="193"/>
      <c r="M208" s="199"/>
      <c r="N208" s="200"/>
      <c r="O208" s="200"/>
      <c r="P208" s="200"/>
      <c r="Q208" s="200"/>
      <c r="R208" s="200"/>
      <c r="S208" s="200"/>
      <c r="T208" s="20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5" t="s">
        <v>217</v>
      </c>
      <c r="AU208" s="195" t="s">
        <v>86</v>
      </c>
      <c r="AV208" s="13" t="s">
        <v>86</v>
      </c>
      <c r="AW208" s="13" t="s">
        <v>32</v>
      </c>
      <c r="AX208" s="13" t="s">
        <v>76</v>
      </c>
      <c r="AY208" s="195" t="s">
        <v>208</v>
      </c>
    </row>
    <row r="209" spans="1:51" s="13" customFormat="1" ht="12">
      <c r="A209" s="13"/>
      <c r="B209" s="193"/>
      <c r="C209" s="13"/>
      <c r="D209" s="194" t="s">
        <v>217</v>
      </c>
      <c r="E209" s="195" t="s">
        <v>1</v>
      </c>
      <c r="F209" s="196" t="s">
        <v>236</v>
      </c>
      <c r="G209" s="13"/>
      <c r="H209" s="197">
        <v>11.4</v>
      </c>
      <c r="I209" s="198"/>
      <c r="J209" s="13"/>
      <c r="K209" s="13"/>
      <c r="L209" s="193"/>
      <c r="M209" s="199"/>
      <c r="N209" s="200"/>
      <c r="O209" s="200"/>
      <c r="P209" s="200"/>
      <c r="Q209" s="200"/>
      <c r="R209" s="200"/>
      <c r="S209" s="200"/>
      <c r="T209" s="20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5" t="s">
        <v>217</v>
      </c>
      <c r="AU209" s="195" t="s">
        <v>86</v>
      </c>
      <c r="AV209" s="13" t="s">
        <v>86</v>
      </c>
      <c r="AW209" s="13" t="s">
        <v>32</v>
      </c>
      <c r="AX209" s="13" t="s">
        <v>76</v>
      </c>
      <c r="AY209" s="195" t="s">
        <v>208</v>
      </c>
    </row>
    <row r="210" spans="1:51" s="14" customFormat="1" ht="12">
      <c r="A210" s="14"/>
      <c r="B210" s="202"/>
      <c r="C210" s="14"/>
      <c r="D210" s="194" t="s">
        <v>217</v>
      </c>
      <c r="E210" s="203" t="s">
        <v>1</v>
      </c>
      <c r="F210" s="204" t="s">
        <v>219</v>
      </c>
      <c r="G210" s="14"/>
      <c r="H210" s="205">
        <v>55.3</v>
      </c>
      <c r="I210" s="206"/>
      <c r="J210" s="14"/>
      <c r="K210" s="14"/>
      <c r="L210" s="202"/>
      <c r="M210" s="207"/>
      <c r="N210" s="208"/>
      <c r="O210" s="208"/>
      <c r="P210" s="208"/>
      <c r="Q210" s="208"/>
      <c r="R210" s="208"/>
      <c r="S210" s="208"/>
      <c r="T210" s="20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03" t="s">
        <v>217</v>
      </c>
      <c r="AU210" s="203" t="s">
        <v>86</v>
      </c>
      <c r="AV210" s="14" t="s">
        <v>216</v>
      </c>
      <c r="AW210" s="14" t="s">
        <v>32</v>
      </c>
      <c r="AX210" s="14" t="s">
        <v>84</v>
      </c>
      <c r="AY210" s="203" t="s">
        <v>208</v>
      </c>
    </row>
    <row r="211" spans="1:65" s="2" customFormat="1" ht="16.5" customHeight="1">
      <c r="A211" s="38"/>
      <c r="B211" s="179"/>
      <c r="C211" s="180" t="s">
        <v>8</v>
      </c>
      <c r="D211" s="180" t="s">
        <v>211</v>
      </c>
      <c r="E211" s="181" t="s">
        <v>445</v>
      </c>
      <c r="F211" s="182" t="s">
        <v>446</v>
      </c>
      <c r="G211" s="183" t="s">
        <v>329</v>
      </c>
      <c r="H211" s="184">
        <v>33</v>
      </c>
      <c r="I211" s="185"/>
      <c r="J211" s="186">
        <f>ROUND(I211*H211,2)</f>
        <v>0</v>
      </c>
      <c r="K211" s="182" t="s">
        <v>223</v>
      </c>
      <c r="L211" s="39"/>
      <c r="M211" s="187" t="s">
        <v>1</v>
      </c>
      <c r="N211" s="188" t="s">
        <v>41</v>
      </c>
      <c r="O211" s="77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91" t="s">
        <v>216</v>
      </c>
      <c r="AT211" s="191" t="s">
        <v>211</v>
      </c>
      <c r="AU211" s="191" t="s">
        <v>86</v>
      </c>
      <c r="AY211" s="19" t="s">
        <v>208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84</v>
      </c>
      <c r="BK211" s="192">
        <f>ROUND(I211*H211,2)</f>
        <v>0</v>
      </c>
      <c r="BL211" s="19" t="s">
        <v>216</v>
      </c>
      <c r="BM211" s="191" t="s">
        <v>324</v>
      </c>
    </row>
    <row r="212" spans="1:51" s="15" customFormat="1" ht="12">
      <c r="A212" s="15"/>
      <c r="B212" s="210"/>
      <c r="C212" s="15"/>
      <c r="D212" s="194" t="s">
        <v>217</v>
      </c>
      <c r="E212" s="211" t="s">
        <v>1</v>
      </c>
      <c r="F212" s="212" t="s">
        <v>447</v>
      </c>
      <c r="G212" s="15"/>
      <c r="H212" s="211" t="s">
        <v>1</v>
      </c>
      <c r="I212" s="213"/>
      <c r="J212" s="15"/>
      <c r="K212" s="15"/>
      <c r="L212" s="210"/>
      <c r="M212" s="214"/>
      <c r="N212" s="215"/>
      <c r="O212" s="215"/>
      <c r="P212" s="215"/>
      <c r="Q212" s="215"/>
      <c r="R212" s="215"/>
      <c r="S212" s="215"/>
      <c r="T212" s="21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11" t="s">
        <v>217</v>
      </c>
      <c r="AU212" s="211" t="s">
        <v>86</v>
      </c>
      <c r="AV212" s="15" t="s">
        <v>84</v>
      </c>
      <c r="AW212" s="15" t="s">
        <v>32</v>
      </c>
      <c r="AX212" s="15" t="s">
        <v>76</v>
      </c>
      <c r="AY212" s="211" t="s">
        <v>208</v>
      </c>
    </row>
    <row r="213" spans="1:51" s="13" customFormat="1" ht="12">
      <c r="A213" s="13"/>
      <c r="B213" s="193"/>
      <c r="C213" s="13"/>
      <c r="D213" s="194" t="s">
        <v>217</v>
      </c>
      <c r="E213" s="195" t="s">
        <v>1</v>
      </c>
      <c r="F213" s="196" t="s">
        <v>448</v>
      </c>
      <c r="G213" s="13"/>
      <c r="H213" s="197">
        <v>33</v>
      </c>
      <c r="I213" s="198"/>
      <c r="J213" s="13"/>
      <c r="K213" s="13"/>
      <c r="L213" s="193"/>
      <c r="M213" s="199"/>
      <c r="N213" s="200"/>
      <c r="O213" s="200"/>
      <c r="P213" s="200"/>
      <c r="Q213" s="200"/>
      <c r="R213" s="200"/>
      <c r="S213" s="200"/>
      <c r="T213" s="20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5" t="s">
        <v>217</v>
      </c>
      <c r="AU213" s="195" t="s">
        <v>86</v>
      </c>
      <c r="AV213" s="13" t="s">
        <v>86</v>
      </c>
      <c r="AW213" s="13" t="s">
        <v>32</v>
      </c>
      <c r="AX213" s="13" t="s">
        <v>76</v>
      </c>
      <c r="AY213" s="195" t="s">
        <v>208</v>
      </c>
    </row>
    <row r="214" spans="1:51" s="14" customFormat="1" ht="12">
      <c r="A214" s="14"/>
      <c r="B214" s="202"/>
      <c r="C214" s="14"/>
      <c r="D214" s="194" t="s">
        <v>217</v>
      </c>
      <c r="E214" s="203" t="s">
        <v>1</v>
      </c>
      <c r="F214" s="204" t="s">
        <v>219</v>
      </c>
      <c r="G214" s="14"/>
      <c r="H214" s="205">
        <v>33</v>
      </c>
      <c r="I214" s="206"/>
      <c r="J214" s="14"/>
      <c r="K214" s="14"/>
      <c r="L214" s="202"/>
      <c r="M214" s="207"/>
      <c r="N214" s="208"/>
      <c r="O214" s="208"/>
      <c r="P214" s="208"/>
      <c r="Q214" s="208"/>
      <c r="R214" s="208"/>
      <c r="S214" s="208"/>
      <c r="T214" s="20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03" t="s">
        <v>217</v>
      </c>
      <c r="AU214" s="203" t="s">
        <v>86</v>
      </c>
      <c r="AV214" s="14" t="s">
        <v>216</v>
      </c>
      <c r="AW214" s="14" t="s">
        <v>32</v>
      </c>
      <c r="AX214" s="14" t="s">
        <v>84</v>
      </c>
      <c r="AY214" s="203" t="s">
        <v>208</v>
      </c>
    </row>
    <row r="215" spans="1:65" s="2" customFormat="1" ht="33" customHeight="1">
      <c r="A215" s="38"/>
      <c r="B215" s="179"/>
      <c r="C215" s="180" t="s">
        <v>276</v>
      </c>
      <c r="D215" s="180" t="s">
        <v>211</v>
      </c>
      <c r="E215" s="181" t="s">
        <v>449</v>
      </c>
      <c r="F215" s="182" t="s">
        <v>450</v>
      </c>
      <c r="G215" s="183" t="s">
        <v>329</v>
      </c>
      <c r="H215" s="184">
        <v>1</v>
      </c>
      <c r="I215" s="185"/>
      <c r="J215" s="186">
        <f>ROUND(I215*H215,2)</f>
        <v>0</v>
      </c>
      <c r="K215" s="182" t="s">
        <v>223</v>
      </c>
      <c r="L215" s="39"/>
      <c r="M215" s="187" t="s">
        <v>1</v>
      </c>
      <c r="N215" s="188" t="s">
        <v>41</v>
      </c>
      <c r="O215" s="77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1" t="s">
        <v>216</v>
      </c>
      <c r="AT215" s="191" t="s">
        <v>211</v>
      </c>
      <c r="AU215" s="191" t="s">
        <v>86</v>
      </c>
      <c r="AY215" s="19" t="s">
        <v>208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9" t="s">
        <v>84</v>
      </c>
      <c r="BK215" s="192">
        <f>ROUND(I215*H215,2)</f>
        <v>0</v>
      </c>
      <c r="BL215" s="19" t="s">
        <v>216</v>
      </c>
      <c r="BM215" s="191" t="s">
        <v>330</v>
      </c>
    </row>
    <row r="216" spans="1:51" s="15" customFormat="1" ht="12">
      <c r="A216" s="15"/>
      <c r="B216" s="210"/>
      <c r="C216" s="15"/>
      <c r="D216" s="194" t="s">
        <v>217</v>
      </c>
      <c r="E216" s="211" t="s">
        <v>1</v>
      </c>
      <c r="F216" s="212" t="s">
        <v>447</v>
      </c>
      <c r="G216" s="15"/>
      <c r="H216" s="211" t="s">
        <v>1</v>
      </c>
      <c r="I216" s="213"/>
      <c r="J216" s="15"/>
      <c r="K216" s="15"/>
      <c r="L216" s="210"/>
      <c r="M216" s="214"/>
      <c r="N216" s="215"/>
      <c r="O216" s="215"/>
      <c r="P216" s="215"/>
      <c r="Q216" s="215"/>
      <c r="R216" s="215"/>
      <c r="S216" s="215"/>
      <c r="T216" s="21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11" t="s">
        <v>217</v>
      </c>
      <c r="AU216" s="211" t="s">
        <v>86</v>
      </c>
      <c r="AV216" s="15" t="s">
        <v>84</v>
      </c>
      <c r="AW216" s="15" t="s">
        <v>32</v>
      </c>
      <c r="AX216" s="15" t="s">
        <v>76</v>
      </c>
      <c r="AY216" s="211" t="s">
        <v>208</v>
      </c>
    </row>
    <row r="217" spans="1:51" s="13" customFormat="1" ht="12">
      <c r="A217" s="13"/>
      <c r="B217" s="193"/>
      <c r="C217" s="13"/>
      <c r="D217" s="194" t="s">
        <v>217</v>
      </c>
      <c r="E217" s="195" t="s">
        <v>1</v>
      </c>
      <c r="F217" s="196" t="s">
        <v>84</v>
      </c>
      <c r="G217" s="13"/>
      <c r="H217" s="197">
        <v>1</v>
      </c>
      <c r="I217" s="198"/>
      <c r="J217" s="13"/>
      <c r="K217" s="13"/>
      <c r="L217" s="193"/>
      <c r="M217" s="199"/>
      <c r="N217" s="200"/>
      <c r="O217" s="200"/>
      <c r="P217" s="200"/>
      <c r="Q217" s="200"/>
      <c r="R217" s="200"/>
      <c r="S217" s="200"/>
      <c r="T217" s="20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5" t="s">
        <v>217</v>
      </c>
      <c r="AU217" s="195" t="s">
        <v>86</v>
      </c>
      <c r="AV217" s="13" t="s">
        <v>86</v>
      </c>
      <c r="AW217" s="13" t="s">
        <v>32</v>
      </c>
      <c r="AX217" s="13" t="s">
        <v>76</v>
      </c>
      <c r="AY217" s="195" t="s">
        <v>208</v>
      </c>
    </row>
    <row r="218" spans="1:51" s="14" customFormat="1" ht="12">
      <c r="A218" s="14"/>
      <c r="B218" s="202"/>
      <c r="C218" s="14"/>
      <c r="D218" s="194" t="s">
        <v>217</v>
      </c>
      <c r="E218" s="203" t="s">
        <v>1</v>
      </c>
      <c r="F218" s="204" t="s">
        <v>219</v>
      </c>
      <c r="G218" s="14"/>
      <c r="H218" s="205">
        <v>1</v>
      </c>
      <c r="I218" s="206"/>
      <c r="J218" s="14"/>
      <c r="K218" s="14"/>
      <c r="L218" s="202"/>
      <c r="M218" s="207"/>
      <c r="N218" s="208"/>
      <c r="O218" s="208"/>
      <c r="P218" s="208"/>
      <c r="Q218" s="208"/>
      <c r="R218" s="208"/>
      <c r="S218" s="208"/>
      <c r="T218" s="20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03" t="s">
        <v>217</v>
      </c>
      <c r="AU218" s="203" t="s">
        <v>86</v>
      </c>
      <c r="AV218" s="14" t="s">
        <v>216</v>
      </c>
      <c r="AW218" s="14" t="s">
        <v>32</v>
      </c>
      <c r="AX218" s="14" t="s">
        <v>84</v>
      </c>
      <c r="AY218" s="203" t="s">
        <v>208</v>
      </c>
    </row>
    <row r="219" spans="1:65" s="2" customFormat="1" ht="33" customHeight="1">
      <c r="A219" s="38"/>
      <c r="B219" s="179"/>
      <c r="C219" s="180" t="s">
        <v>334</v>
      </c>
      <c r="D219" s="180" t="s">
        <v>211</v>
      </c>
      <c r="E219" s="181" t="s">
        <v>451</v>
      </c>
      <c r="F219" s="182" t="s">
        <v>452</v>
      </c>
      <c r="G219" s="183" t="s">
        <v>329</v>
      </c>
      <c r="H219" s="184">
        <v>1</v>
      </c>
      <c r="I219" s="185"/>
      <c r="J219" s="186">
        <f>ROUND(I219*H219,2)</f>
        <v>0</v>
      </c>
      <c r="K219" s="182" t="s">
        <v>223</v>
      </c>
      <c r="L219" s="39"/>
      <c r="M219" s="187" t="s">
        <v>1</v>
      </c>
      <c r="N219" s="188" t="s">
        <v>41</v>
      </c>
      <c r="O219" s="77"/>
      <c r="P219" s="189">
        <f>O219*H219</f>
        <v>0</v>
      </c>
      <c r="Q219" s="189">
        <v>0</v>
      </c>
      <c r="R219" s="189">
        <f>Q219*H219</f>
        <v>0</v>
      </c>
      <c r="S219" s="189">
        <v>0</v>
      </c>
      <c r="T219" s="19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91" t="s">
        <v>216</v>
      </c>
      <c r="AT219" s="191" t="s">
        <v>211</v>
      </c>
      <c r="AU219" s="191" t="s">
        <v>86</v>
      </c>
      <c r="AY219" s="19" t="s">
        <v>208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84</v>
      </c>
      <c r="BK219" s="192">
        <f>ROUND(I219*H219,2)</f>
        <v>0</v>
      </c>
      <c r="BL219" s="19" t="s">
        <v>216</v>
      </c>
      <c r="BM219" s="191" t="s">
        <v>337</v>
      </c>
    </row>
    <row r="220" spans="1:51" s="15" customFormat="1" ht="12">
      <c r="A220" s="15"/>
      <c r="B220" s="210"/>
      <c r="C220" s="15"/>
      <c r="D220" s="194" t="s">
        <v>217</v>
      </c>
      <c r="E220" s="211" t="s">
        <v>1</v>
      </c>
      <c r="F220" s="212" t="s">
        <v>447</v>
      </c>
      <c r="G220" s="15"/>
      <c r="H220" s="211" t="s">
        <v>1</v>
      </c>
      <c r="I220" s="213"/>
      <c r="J220" s="15"/>
      <c r="K220" s="15"/>
      <c r="L220" s="210"/>
      <c r="M220" s="214"/>
      <c r="N220" s="215"/>
      <c r="O220" s="215"/>
      <c r="P220" s="215"/>
      <c r="Q220" s="215"/>
      <c r="R220" s="215"/>
      <c r="S220" s="215"/>
      <c r="T220" s="21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11" t="s">
        <v>217</v>
      </c>
      <c r="AU220" s="211" t="s">
        <v>86</v>
      </c>
      <c r="AV220" s="15" t="s">
        <v>84</v>
      </c>
      <c r="AW220" s="15" t="s">
        <v>32</v>
      </c>
      <c r="AX220" s="15" t="s">
        <v>76</v>
      </c>
      <c r="AY220" s="211" t="s">
        <v>208</v>
      </c>
    </row>
    <row r="221" spans="1:51" s="13" customFormat="1" ht="12">
      <c r="A221" s="13"/>
      <c r="B221" s="193"/>
      <c r="C221" s="13"/>
      <c r="D221" s="194" t="s">
        <v>217</v>
      </c>
      <c r="E221" s="195" t="s">
        <v>1</v>
      </c>
      <c r="F221" s="196" t="s">
        <v>84</v>
      </c>
      <c r="G221" s="13"/>
      <c r="H221" s="197">
        <v>1</v>
      </c>
      <c r="I221" s="198"/>
      <c r="J221" s="13"/>
      <c r="K221" s="13"/>
      <c r="L221" s="193"/>
      <c r="M221" s="199"/>
      <c r="N221" s="200"/>
      <c r="O221" s="200"/>
      <c r="P221" s="200"/>
      <c r="Q221" s="200"/>
      <c r="R221" s="200"/>
      <c r="S221" s="200"/>
      <c r="T221" s="20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5" t="s">
        <v>217</v>
      </c>
      <c r="AU221" s="195" t="s">
        <v>86</v>
      </c>
      <c r="AV221" s="13" t="s">
        <v>86</v>
      </c>
      <c r="AW221" s="13" t="s">
        <v>32</v>
      </c>
      <c r="AX221" s="13" t="s">
        <v>76</v>
      </c>
      <c r="AY221" s="195" t="s">
        <v>208</v>
      </c>
    </row>
    <row r="222" spans="1:51" s="14" customFormat="1" ht="12">
      <c r="A222" s="14"/>
      <c r="B222" s="202"/>
      <c r="C222" s="14"/>
      <c r="D222" s="194" t="s">
        <v>217</v>
      </c>
      <c r="E222" s="203" t="s">
        <v>1</v>
      </c>
      <c r="F222" s="204" t="s">
        <v>219</v>
      </c>
      <c r="G222" s="14"/>
      <c r="H222" s="205">
        <v>1</v>
      </c>
      <c r="I222" s="206"/>
      <c r="J222" s="14"/>
      <c r="K222" s="14"/>
      <c r="L222" s="202"/>
      <c r="M222" s="207"/>
      <c r="N222" s="208"/>
      <c r="O222" s="208"/>
      <c r="P222" s="208"/>
      <c r="Q222" s="208"/>
      <c r="R222" s="208"/>
      <c r="S222" s="208"/>
      <c r="T222" s="20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03" t="s">
        <v>217</v>
      </c>
      <c r="AU222" s="203" t="s">
        <v>86</v>
      </c>
      <c r="AV222" s="14" t="s">
        <v>216</v>
      </c>
      <c r="AW222" s="14" t="s">
        <v>32</v>
      </c>
      <c r="AX222" s="14" t="s">
        <v>84</v>
      </c>
      <c r="AY222" s="203" t="s">
        <v>208</v>
      </c>
    </row>
    <row r="223" spans="1:65" s="2" customFormat="1" ht="33" customHeight="1">
      <c r="A223" s="38"/>
      <c r="B223" s="179"/>
      <c r="C223" s="180" t="s">
        <v>281</v>
      </c>
      <c r="D223" s="180" t="s">
        <v>211</v>
      </c>
      <c r="E223" s="181" t="s">
        <v>453</v>
      </c>
      <c r="F223" s="182" t="s">
        <v>454</v>
      </c>
      <c r="G223" s="183" t="s">
        <v>329</v>
      </c>
      <c r="H223" s="184">
        <v>1</v>
      </c>
      <c r="I223" s="185"/>
      <c r="J223" s="186">
        <f>ROUND(I223*H223,2)</f>
        <v>0</v>
      </c>
      <c r="K223" s="182" t="s">
        <v>223</v>
      </c>
      <c r="L223" s="39"/>
      <c r="M223" s="187" t="s">
        <v>1</v>
      </c>
      <c r="N223" s="188" t="s">
        <v>41</v>
      </c>
      <c r="O223" s="77"/>
      <c r="P223" s="189">
        <f>O223*H223</f>
        <v>0</v>
      </c>
      <c r="Q223" s="189">
        <v>0</v>
      </c>
      <c r="R223" s="189">
        <f>Q223*H223</f>
        <v>0</v>
      </c>
      <c r="S223" s="189">
        <v>0</v>
      </c>
      <c r="T223" s="19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91" t="s">
        <v>216</v>
      </c>
      <c r="AT223" s="191" t="s">
        <v>211</v>
      </c>
      <c r="AU223" s="191" t="s">
        <v>86</v>
      </c>
      <c r="AY223" s="19" t="s">
        <v>208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9" t="s">
        <v>84</v>
      </c>
      <c r="BK223" s="192">
        <f>ROUND(I223*H223,2)</f>
        <v>0</v>
      </c>
      <c r="BL223" s="19" t="s">
        <v>216</v>
      </c>
      <c r="BM223" s="191" t="s">
        <v>344</v>
      </c>
    </row>
    <row r="224" spans="1:47" s="2" customFormat="1" ht="12">
      <c r="A224" s="38"/>
      <c r="B224" s="39"/>
      <c r="C224" s="38"/>
      <c r="D224" s="194" t="s">
        <v>411</v>
      </c>
      <c r="E224" s="38"/>
      <c r="F224" s="230" t="s">
        <v>455</v>
      </c>
      <c r="G224" s="38"/>
      <c r="H224" s="38"/>
      <c r="I224" s="231"/>
      <c r="J224" s="38"/>
      <c r="K224" s="38"/>
      <c r="L224" s="39"/>
      <c r="M224" s="232"/>
      <c r="N224" s="233"/>
      <c r="O224" s="77"/>
      <c r="P224" s="77"/>
      <c r="Q224" s="77"/>
      <c r="R224" s="77"/>
      <c r="S224" s="77"/>
      <c r="T224" s="7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9" t="s">
        <v>411</v>
      </c>
      <c r="AU224" s="19" t="s">
        <v>86</v>
      </c>
    </row>
    <row r="225" spans="1:51" s="15" customFormat="1" ht="12">
      <c r="A225" s="15"/>
      <c r="B225" s="210"/>
      <c r="C225" s="15"/>
      <c r="D225" s="194" t="s">
        <v>217</v>
      </c>
      <c r="E225" s="211" t="s">
        <v>1</v>
      </c>
      <c r="F225" s="212" t="s">
        <v>447</v>
      </c>
      <c r="G225" s="15"/>
      <c r="H225" s="211" t="s">
        <v>1</v>
      </c>
      <c r="I225" s="213"/>
      <c r="J225" s="15"/>
      <c r="K225" s="15"/>
      <c r="L225" s="210"/>
      <c r="M225" s="214"/>
      <c r="N225" s="215"/>
      <c r="O225" s="215"/>
      <c r="P225" s="215"/>
      <c r="Q225" s="215"/>
      <c r="R225" s="215"/>
      <c r="S225" s="215"/>
      <c r="T225" s="21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11" t="s">
        <v>217</v>
      </c>
      <c r="AU225" s="211" t="s">
        <v>86</v>
      </c>
      <c r="AV225" s="15" t="s">
        <v>84</v>
      </c>
      <c r="AW225" s="15" t="s">
        <v>32</v>
      </c>
      <c r="AX225" s="15" t="s">
        <v>76</v>
      </c>
      <c r="AY225" s="211" t="s">
        <v>208</v>
      </c>
    </row>
    <row r="226" spans="1:51" s="13" customFormat="1" ht="12">
      <c r="A226" s="13"/>
      <c r="B226" s="193"/>
      <c r="C226" s="13"/>
      <c r="D226" s="194" t="s">
        <v>217</v>
      </c>
      <c r="E226" s="195" t="s">
        <v>1</v>
      </c>
      <c r="F226" s="196" t="s">
        <v>84</v>
      </c>
      <c r="G226" s="13"/>
      <c r="H226" s="197">
        <v>1</v>
      </c>
      <c r="I226" s="198"/>
      <c r="J226" s="13"/>
      <c r="K226" s="13"/>
      <c r="L226" s="193"/>
      <c r="M226" s="199"/>
      <c r="N226" s="200"/>
      <c r="O226" s="200"/>
      <c r="P226" s="200"/>
      <c r="Q226" s="200"/>
      <c r="R226" s="200"/>
      <c r="S226" s="200"/>
      <c r="T226" s="20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5" t="s">
        <v>217</v>
      </c>
      <c r="AU226" s="195" t="s">
        <v>86</v>
      </c>
      <c r="AV226" s="13" t="s">
        <v>86</v>
      </c>
      <c r="AW226" s="13" t="s">
        <v>32</v>
      </c>
      <c r="AX226" s="13" t="s">
        <v>76</v>
      </c>
      <c r="AY226" s="195" t="s">
        <v>208</v>
      </c>
    </row>
    <row r="227" spans="1:51" s="14" customFormat="1" ht="12">
      <c r="A227" s="14"/>
      <c r="B227" s="202"/>
      <c r="C227" s="14"/>
      <c r="D227" s="194" t="s">
        <v>217</v>
      </c>
      <c r="E227" s="203" t="s">
        <v>1</v>
      </c>
      <c r="F227" s="204" t="s">
        <v>219</v>
      </c>
      <c r="G227" s="14"/>
      <c r="H227" s="205">
        <v>1</v>
      </c>
      <c r="I227" s="206"/>
      <c r="J227" s="14"/>
      <c r="K227" s="14"/>
      <c r="L227" s="202"/>
      <c r="M227" s="207"/>
      <c r="N227" s="208"/>
      <c r="O227" s="208"/>
      <c r="P227" s="208"/>
      <c r="Q227" s="208"/>
      <c r="R227" s="208"/>
      <c r="S227" s="208"/>
      <c r="T227" s="20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03" t="s">
        <v>217</v>
      </c>
      <c r="AU227" s="203" t="s">
        <v>86</v>
      </c>
      <c r="AV227" s="14" t="s">
        <v>216</v>
      </c>
      <c r="AW227" s="14" t="s">
        <v>32</v>
      </c>
      <c r="AX227" s="14" t="s">
        <v>84</v>
      </c>
      <c r="AY227" s="203" t="s">
        <v>208</v>
      </c>
    </row>
    <row r="228" spans="1:63" s="12" customFormat="1" ht="22.8" customHeight="1">
      <c r="A228" s="12"/>
      <c r="B228" s="166"/>
      <c r="C228" s="12"/>
      <c r="D228" s="167" t="s">
        <v>75</v>
      </c>
      <c r="E228" s="177" t="s">
        <v>216</v>
      </c>
      <c r="F228" s="177" t="s">
        <v>456</v>
      </c>
      <c r="G228" s="12"/>
      <c r="H228" s="12"/>
      <c r="I228" s="169"/>
      <c r="J228" s="178">
        <f>BK228</f>
        <v>0</v>
      </c>
      <c r="K228" s="12"/>
      <c r="L228" s="166"/>
      <c r="M228" s="171"/>
      <c r="N228" s="172"/>
      <c r="O228" s="172"/>
      <c r="P228" s="173">
        <f>P229</f>
        <v>0</v>
      </c>
      <c r="Q228" s="172"/>
      <c r="R228" s="173">
        <f>R229</f>
        <v>0.472</v>
      </c>
      <c r="S228" s="172"/>
      <c r="T228" s="174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67" t="s">
        <v>84</v>
      </c>
      <c r="AT228" s="175" t="s">
        <v>75</v>
      </c>
      <c r="AU228" s="175" t="s">
        <v>84</v>
      </c>
      <c r="AY228" s="167" t="s">
        <v>208</v>
      </c>
      <c r="BK228" s="176">
        <f>BK229</f>
        <v>0</v>
      </c>
    </row>
    <row r="229" spans="1:65" s="2" customFormat="1" ht="24.15" customHeight="1">
      <c r="A229" s="38"/>
      <c r="B229" s="179"/>
      <c r="C229" s="180" t="s">
        <v>349</v>
      </c>
      <c r="D229" s="180" t="s">
        <v>211</v>
      </c>
      <c r="E229" s="181" t="s">
        <v>457</v>
      </c>
      <c r="F229" s="182" t="s">
        <v>458</v>
      </c>
      <c r="G229" s="183" t="s">
        <v>329</v>
      </c>
      <c r="H229" s="184">
        <v>8</v>
      </c>
      <c r="I229" s="185"/>
      <c r="J229" s="186">
        <f>ROUND(I229*H229,2)</f>
        <v>0</v>
      </c>
      <c r="K229" s="182" t="s">
        <v>215</v>
      </c>
      <c r="L229" s="39"/>
      <c r="M229" s="187" t="s">
        <v>1</v>
      </c>
      <c r="N229" s="188" t="s">
        <v>41</v>
      </c>
      <c r="O229" s="77"/>
      <c r="P229" s="189">
        <f>O229*H229</f>
        <v>0</v>
      </c>
      <c r="Q229" s="189">
        <v>0.059</v>
      </c>
      <c r="R229" s="189">
        <f>Q229*H229</f>
        <v>0.472</v>
      </c>
      <c r="S229" s="189">
        <v>0</v>
      </c>
      <c r="T229" s="19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91" t="s">
        <v>216</v>
      </c>
      <c r="AT229" s="191" t="s">
        <v>211</v>
      </c>
      <c r="AU229" s="191" t="s">
        <v>86</v>
      </c>
      <c r="AY229" s="19" t="s">
        <v>208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9" t="s">
        <v>84</v>
      </c>
      <c r="BK229" s="192">
        <f>ROUND(I229*H229,2)</f>
        <v>0</v>
      </c>
      <c r="BL229" s="19" t="s">
        <v>216</v>
      </c>
      <c r="BM229" s="191" t="s">
        <v>352</v>
      </c>
    </row>
    <row r="230" spans="1:63" s="12" customFormat="1" ht="22.8" customHeight="1">
      <c r="A230" s="12"/>
      <c r="B230" s="166"/>
      <c r="C230" s="12"/>
      <c r="D230" s="167" t="s">
        <v>75</v>
      </c>
      <c r="E230" s="177" t="s">
        <v>209</v>
      </c>
      <c r="F230" s="177" t="s">
        <v>210</v>
      </c>
      <c r="G230" s="12"/>
      <c r="H230" s="12"/>
      <c r="I230" s="169"/>
      <c r="J230" s="178">
        <f>BK230</f>
        <v>0</v>
      </c>
      <c r="K230" s="12"/>
      <c r="L230" s="166"/>
      <c r="M230" s="171"/>
      <c r="N230" s="172"/>
      <c r="O230" s="172"/>
      <c r="P230" s="173">
        <f>SUM(P231:P424)</f>
        <v>0</v>
      </c>
      <c r="Q230" s="172"/>
      <c r="R230" s="173">
        <f>SUM(R231:R424)</f>
        <v>14.5066417</v>
      </c>
      <c r="S230" s="172"/>
      <c r="T230" s="174">
        <f>SUM(T231:T424)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67" t="s">
        <v>84</v>
      </c>
      <c r="AT230" s="175" t="s">
        <v>75</v>
      </c>
      <c r="AU230" s="175" t="s">
        <v>84</v>
      </c>
      <c r="AY230" s="167" t="s">
        <v>208</v>
      </c>
      <c r="BK230" s="176">
        <f>SUM(BK231:BK424)</f>
        <v>0</v>
      </c>
    </row>
    <row r="231" spans="1:65" s="2" customFormat="1" ht="24.15" customHeight="1">
      <c r="A231" s="38"/>
      <c r="B231" s="179"/>
      <c r="C231" s="180" t="s">
        <v>300</v>
      </c>
      <c r="D231" s="180" t="s">
        <v>211</v>
      </c>
      <c r="E231" s="181" t="s">
        <v>459</v>
      </c>
      <c r="F231" s="182" t="s">
        <v>460</v>
      </c>
      <c r="G231" s="183" t="s">
        <v>214</v>
      </c>
      <c r="H231" s="184">
        <v>225.588</v>
      </c>
      <c r="I231" s="185"/>
      <c r="J231" s="186">
        <f>ROUND(I231*H231,2)</f>
        <v>0</v>
      </c>
      <c r="K231" s="182" t="s">
        <v>215</v>
      </c>
      <c r="L231" s="39"/>
      <c r="M231" s="187" t="s">
        <v>1</v>
      </c>
      <c r="N231" s="188" t="s">
        <v>41</v>
      </c>
      <c r="O231" s="77"/>
      <c r="P231" s="189">
        <f>O231*H231</f>
        <v>0</v>
      </c>
      <c r="Q231" s="189">
        <v>0.00438</v>
      </c>
      <c r="R231" s="189">
        <f>Q231*H231</f>
        <v>0.98807544</v>
      </c>
      <c r="S231" s="189">
        <v>0</v>
      </c>
      <c r="T231" s="19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1" t="s">
        <v>216</v>
      </c>
      <c r="AT231" s="191" t="s">
        <v>211</v>
      </c>
      <c r="AU231" s="191" t="s">
        <v>86</v>
      </c>
      <c r="AY231" s="19" t="s">
        <v>208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84</v>
      </c>
      <c r="BK231" s="192">
        <f>ROUND(I231*H231,2)</f>
        <v>0</v>
      </c>
      <c r="BL231" s="19" t="s">
        <v>216</v>
      </c>
      <c r="BM231" s="191" t="s">
        <v>357</v>
      </c>
    </row>
    <row r="232" spans="1:51" s="15" customFormat="1" ht="12">
      <c r="A232" s="15"/>
      <c r="B232" s="210"/>
      <c r="C232" s="15"/>
      <c r="D232" s="194" t="s">
        <v>217</v>
      </c>
      <c r="E232" s="211" t="s">
        <v>1</v>
      </c>
      <c r="F232" s="212" t="s">
        <v>461</v>
      </c>
      <c r="G232" s="15"/>
      <c r="H232" s="211" t="s">
        <v>1</v>
      </c>
      <c r="I232" s="213"/>
      <c r="J232" s="15"/>
      <c r="K232" s="15"/>
      <c r="L232" s="210"/>
      <c r="M232" s="214"/>
      <c r="N232" s="215"/>
      <c r="O232" s="215"/>
      <c r="P232" s="215"/>
      <c r="Q232" s="215"/>
      <c r="R232" s="215"/>
      <c r="S232" s="215"/>
      <c r="T232" s="21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11" t="s">
        <v>217</v>
      </c>
      <c r="AU232" s="211" t="s">
        <v>86</v>
      </c>
      <c r="AV232" s="15" t="s">
        <v>84</v>
      </c>
      <c r="AW232" s="15" t="s">
        <v>32</v>
      </c>
      <c r="AX232" s="15" t="s">
        <v>76</v>
      </c>
      <c r="AY232" s="211" t="s">
        <v>208</v>
      </c>
    </row>
    <row r="233" spans="1:51" s="13" customFormat="1" ht="12">
      <c r="A233" s="13"/>
      <c r="B233" s="193"/>
      <c r="C233" s="13"/>
      <c r="D233" s="194" t="s">
        <v>217</v>
      </c>
      <c r="E233" s="195" t="s">
        <v>1</v>
      </c>
      <c r="F233" s="196" t="s">
        <v>462</v>
      </c>
      <c r="G233" s="13"/>
      <c r="H233" s="197">
        <v>43.32</v>
      </c>
      <c r="I233" s="198"/>
      <c r="J233" s="13"/>
      <c r="K233" s="13"/>
      <c r="L233" s="193"/>
      <c r="M233" s="199"/>
      <c r="N233" s="200"/>
      <c r="O233" s="200"/>
      <c r="P233" s="200"/>
      <c r="Q233" s="200"/>
      <c r="R233" s="200"/>
      <c r="S233" s="200"/>
      <c r="T233" s="20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5" t="s">
        <v>217</v>
      </c>
      <c r="AU233" s="195" t="s">
        <v>86</v>
      </c>
      <c r="AV233" s="13" t="s">
        <v>86</v>
      </c>
      <c r="AW233" s="13" t="s">
        <v>32</v>
      </c>
      <c r="AX233" s="13" t="s">
        <v>76</v>
      </c>
      <c r="AY233" s="195" t="s">
        <v>208</v>
      </c>
    </row>
    <row r="234" spans="1:51" s="13" customFormat="1" ht="12">
      <c r="A234" s="13"/>
      <c r="B234" s="193"/>
      <c r="C234" s="13"/>
      <c r="D234" s="194" t="s">
        <v>217</v>
      </c>
      <c r="E234" s="195" t="s">
        <v>1</v>
      </c>
      <c r="F234" s="196" t="s">
        <v>463</v>
      </c>
      <c r="G234" s="13"/>
      <c r="H234" s="197">
        <v>-10.08</v>
      </c>
      <c r="I234" s="198"/>
      <c r="J234" s="13"/>
      <c r="K234" s="13"/>
      <c r="L234" s="193"/>
      <c r="M234" s="199"/>
      <c r="N234" s="200"/>
      <c r="O234" s="200"/>
      <c r="P234" s="200"/>
      <c r="Q234" s="200"/>
      <c r="R234" s="200"/>
      <c r="S234" s="200"/>
      <c r="T234" s="20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5" t="s">
        <v>217</v>
      </c>
      <c r="AU234" s="195" t="s">
        <v>86</v>
      </c>
      <c r="AV234" s="13" t="s">
        <v>86</v>
      </c>
      <c r="AW234" s="13" t="s">
        <v>32</v>
      </c>
      <c r="AX234" s="13" t="s">
        <v>76</v>
      </c>
      <c r="AY234" s="195" t="s">
        <v>208</v>
      </c>
    </row>
    <row r="235" spans="1:51" s="13" customFormat="1" ht="12">
      <c r="A235" s="13"/>
      <c r="B235" s="193"/>
      <c r="C235" s="13"/>
      <c r="D235" s="194" t="s">
        <v>217</v>
      </c>
      <c r="E235" s="195" t="s">
        <v>1</v>
      </c>
      <c r="F235" s="196" t="s">
        <v>462</v>
      </c>
      <c r="G235" s="13"/>
      <c r="H235" s="197">
        <v>43.32</v>
      </c>
      <c r="I235" s="198"/>
      <c r="J235" s="13"/>
      <c r="K235" s="13"/>
      <c r="L235" s="193"/>
      <c r="M235" s="199"/>
      <c r="N235" s="200"/>
      <c r="O235" s="200"/>
      <c r="P235" s="200"/>
      <c r="Q235" s="200"/>
      <c r="R235" s="200"/>
      <c r="S235" s="200"/>
      <c r="T235" s="20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5" t="s">
        <v>217</v>
      </c>
      <c r="AU235" s="195" t="s">
        <v>86</v>
      </c>
      <c r="AV235" s="13" t="s">
        <v>86</v>
      </c>
      <c r="AW235" s="13" t="s">
        <v>32</v>
      </c>
      <c r="AX235" s="13" t="s">
        <v>76</v>
      </c>
      <c r="AY235" s="195" t="s">
        <v>208</v>
      </c>
    </row>
    <row r="236" spans="1:51" s="13" customFormat="1" ht="12">
      <c r="A236" s="13"/>
      <c r="B236" s="193"/>
      <c r="C236" s="13"/>
      <c r="D236" s="194" t="s">
        <v>217</v>
      </c>
      <c r="E236" s="195" t="s">
        <v>1</v>
      </c>
      <c r="F236" s="196" t="s">
        <v>464</v>
      </c>
      <c r="G236" s="13"/>
      <c r="H236" s="197">
        <v>-8.4</v>
      </c>
      <c r="I236" s="198"/>
      <c r="J236" s="13"/>
      <c r="K236" s="13"/>
      <c r="L236" s="193"/>
      <c r="M236" s="199"/>
      <c r="N236" s="200"/>
      <c r="O236" s="200"/>
      <c r="P236" s="200"/>
      <c r="Q236" s="200"/>
      <c r="R236" s="200"/>
      <c r="S236" s="200"/>
      <c r="T236" s="20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5" t="s">
        <v>217</v>
      </c>
      <c r="AU236" s="195" t="s">
        <v>86</v>
      </c>
      <c r="AV236" s="13" t="s">
        <v>86</v>
      </c>
      <c r="AW236" s="13" t="s">
        <v>32</v>
      </c>
      <c r="AX236" s="13" t="s">
        <v>76</v>
      </c>
      <c r="AY236" s="195" t="s">
        <v>208</v>
      </c>
    </row>
    <row r="237" spans="1:51" s="13" customFormat="1" ht="12">
      <c r="A237" s="13"/>
      <c r="B237" s="193"/>
      <c r="C237" s="13"/>
      <c r="D237" s="194" t="s">
        <v>217</v>
      </c>
      <c r="E237" s="195" t="s">
        <v>1</v>
      </c>
      <c r="F237" s="196" t="s">
        <v>462</v>
      </c>
      <c r="G237" s="13"/>
      <c r="H237" s="197">
        <v>43.32</v>
      </c>
      <c r="I237" s="198"/>
      <c r="J237" s="13"/>
      <c r="K237" s="13"/>
      <c r="L237" s="193"/>
      <c r="M237" s="199"/>
      <c r="N237" s="200"/>
      <c r="O237" s="200"/>
      <c r="P237" s="200"/>
      <c r="Q237" s="200"/>
      <c r="R237" s="200"/>
      <c r="S237" s="200"/>
      <c r="T237" s="20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5" t="s">
        <v>217</v>
      </c>
      <c r="AU237" s="195" t="s">
        <v>86</v>
      </c>
      <c r="AV237" s="13" t="s">
        <v>86</v>
      </c>
      <c r="AW237" s="13" t="s">
        <v>32</v>
      </c>
      <c r="AX237" s="13" t="s">
        <v>76</v>
      </c>
      <c r="AY237" s="195" t="s">
        <v>208</v>
      </c>
    </row>
    <row r="238" spans="1:51" s="13" customFormat="1" ht="12">
      <c r="A238" s="13"/>
      <c r="B238" s="193"/>
      <c r="C238" s="13"/>
      <c r="D238" s="194" t="s">
        <v>217</v>
      </c>
      <c r="E238" s="195" t="s">
        <v>1</v>
      </c>
      <c r="F238" s="196" t="s">
        <v>465</v>
      </c>
      <c r="G238" s="13"/>
      <c r="H238" s="197">
        <v>-4.62</v>
      </c>
      <c r="I238" s="198"/>
      <c r="J238" s="13"/>
      <c r="K238" s="13"/>
      <c r="L238" s="193"/>
      <c r="M238" s="199"/>
      <c r="N238" s="200"/>
      <c r="O238" s="200"/>
      <c r="P238" s="200"/>
      <c r="Q238" s="200"/>
      <c r="R238" s="200"/>
      <c r="S238" s="200"/>
      <c r="T238" s="20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5" t="s">
        <v>217</v>
      </c>
      <c r="AU238" s="195" t="s">
        <v>86</v>
      </c>
      <c r="AV238" s="13" t="s">
        <v>86</v>
      </c>
      <c r="AW238" s="13" t="s">
        <v>32</v>
      </c>
      <c r="AX238" s="13" t="s">
        <v>76</v>
      </c>
      <c r="AY238" s="195" t="s">
        <v>208</v>
      </c>
    </row>
    <row r="239" spans="1:51" s="13" customFormat="1" ht="12">
      <c r="A239" s="13"/>
      <c r="B239" s="193"/>
      <c r="C239" s="13"/>
      <c r="D239" s="194" t="s">
        <v>217</v>
      </c>
      <c r="E239" s="195" t="s">
        <v>1</v>
      </c>
      <c r="F239" s="196" t="s">
        <v>462</v>
      </c>
      <c r="G239" s="13"/>
      <c r="H239" s="197">
        <v>43.32</v>
      </c>
      <c r="I239" s="198"/>
      <c r="J239" s="13"/>
      <c r="K239" s="13"/>
      <c r="L239" s="193"/>
      <c r="M239" s="199"/>
      <c r="N239" s="200"/>
      <c r="O239" s="200"/>
      <c r="P239" s="200"/>
      <c r="Q239" s="200"/>
      <c r="R239" s="200"/>
      <c r="S239" s="200"/>
      <c r="T239" s="20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5" t="s">
        <v>217</v>
      </c>
      <c r="AU239" s="195" t="s">
        <v>86</v>
      </c>
      <c r="AV239" s="13" t="s">
        <v>86</v>
      </c>
      <c r="AW239" s="13" t="s">
        <v>32</v>
      </c>
      <c r="AX239" s="13" t="s">
        <v>76</v>
      </c>
      <c r="AY239" s="195" t="s">
        <v>208</v>
      </c>
    </row>
    <row r="240" spans="1:51" s="13" customFormat="1" ht="12">
      <c r="A240" s="13"/>
      <c r="B240" s="193"/>
      <c r="C240" s="13"/>
      <c r="D240" s="194" t="s">
        <v>217</v>
      </c>
      <c r="E240" s="195" t="s">
        <v>1</v>
      </c>
      <c r="F240" s="196" t="s">
        <v>466</v>
      </c>
      <c r="G240" s="13"/>
      <c r="H240" s="197">
        <v>31.16</v>
      </c>
      <c r="I240" s="198"/>
      <c r="J240" s="13"/>
      <c r="K240" s="13"/>
      <c r="L240" s="193"/>
      <c r="M240" s="199"/>
      <c r="N240" s="200"/>
      <c r="O240" s="200"/>
      <c r="P240" s="200"/>
      <c r="Q240" s="200"/>
      <c r="R240" s="200"/>
      <c r="S240" s="200"/>
      <c r="T240" s="20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5" t="s">
        <v>217</v>
      </c>
      <c r="AU240" s="195" t="s">
        <v>86</v>
      </c>
      <c r="AV240" s="13" t="s">
        <v>86</v>
      </c>
      <c r="AW240" s="13" t="s">
        <v>32</v>
      </c>
      <c r="AX240" s="13" t="s">
        <v>76</v>
      </c>
      <c r="AY240" s="195" t="s">
        <v>208</v>
      </c>
    </row>
    <row r="241" spans="1:51" s="13" customFormat="1" ht="12">
      <c r="A241" s="13"/>
      <c r="B241" s="193"/>
      <c r="C241" s="13"/>
      <c r="D241" s="194" t="s">
        <v>217</v>
      </c>
      <c r="E241" s="195" t="s">
        <v>1</v>
      </c>
      <c r="F241" s="196" t="s">
        <v>467</v>
      </c>
      <c r="G241" s="13"/>
      <c r="H241" s="197">
        <v>-5.04</v>
      </c>
      <c r="I241" s="198"/>
      <c r="J241" s="13"/>
      <c r="K241" s="13"/>
      <c r="L241" s="193"/>
      <c r="M241" s="199"/>
      <c r="N241" s="200"/>
      <c r="O241" s="200"/>
      <c r="P241" s="200"/>
      <c r="Q241" s="200"/>
      <c r="R241" s="200"/>
      <c r="S241" s="200"/>
      <c r="T241" s="20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95" t="s">
        <v>217</v>
      </c>
      <c r="AU241" s="195" t="s">
        <v>86</v>
      </c>
      <c r="AV241" s="13" t="s">
        <v>86</v>
      </c>
      <c r="AW241" s="13" t="s">
        <v>32</v>
      </c>
      <c r="AX241" s="13" t="s">
        <v>76</v>
      </c>
      <c r="AY241" s="195" t="s">
        <v>208</v>
      </c>
    </row>
    <row r="242" spans="1:51" s="13" customFormat="1" ht="12">
      <c r="A242" s="13"/>
      <c r="B242" s="193"/>
      <c r="C242" s="13"/>
      <c r="D242" s="194" t="s">
        <v>217</v>
      </c>
      <c r="E242" s="195" t="s">
        <v>1</v>
      </c>
      <c r="F242" s="196" t="s">
        <v>468</v>
      </c>
      <c r="G242" s="13"/>
      <c r="H242" s="197">
        <v>-3.152</v>
      </c>
      <c r="I242" s="198"/>
      <c r="J242" s="13"/>
      <c r="K242" s="13"/>
      <c r="L242" s="193"/>
      <c r="M242" s="199"/>
      <c r="N242" s="200"/>
      <c r="O242" s="200"/>
      <c r="P242" s="200"/>
      <c r="Q242" s="200"/>
      <c r="R242" s="200"/>
      <c r="S242" s="200"/>
      <c r="T242" s="20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5" t="s">
        <v>217</v>
      </c>
      <c r="AU242" s="195" t="s">
        <v>86</v>
      </c>
      <c r="AV242" s="13" t="s">
        <v>86</v>
      </c>
      <c r="AW242" s="13" t="s">
        <v>32</v>
      </c>
      <c r="AX242" s="13" t="s">
        <v>76</v>
      </c>
      <c r="AY242" s="195" t="s">
        <v>208</v>
      </c>
    </row>
    <row r="243" spans="1:51" s="13" customFormat="1" ht="12">
      <c r="A243" s="13"/>
      <c r="B243" s="193"/>
      <c r="C243" s="13"/>
      <c r="D243" s="194" t="s">
        <v>217</v>
      </c>
      <c r="E243" s="195" t="s">
        <v>1</v>
      </c>
      <c r="F243" s="196" t="s">
        <v>462</v>
      </c>
      <c r="G243" s="13"/>
      <c r="H243" s="197">
        <v>43.32</v>
      </c>
      <c r="I243" s="198"/>
      <c r="J243" s="13"/>
      <c r="K243" s="13"/>
      <c r="L243" s="193"/>
      <c r="M243" s="199"/>
      <c r="N243" s="200"/>
      <c r="O243" s="200"/>
      <c r="P243" s="200"/>
      <c r="Q243" s="200"/>
      <c r="R243" s="200"/>
      <c r="S243" s="200"/>
      <c r="T243" s="20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5" t="s">
        <v>217</v>
      </c>
      <c r="AU243" s="195" t="s">
        <v>86</v>
      </c>
      <c r="AV243" s="13" t="s">
        <v>86</v>
      </c>
      <c r="AW243" s="13" t="s">
        <v>32</v>
      </c>
      <c r="AX243" s="13" t="s">
        <v>76</v>
      </c>
      <c r="AY243" s="195" t="s">
        <v>208</v>
      </c>
    </row>
    <row r="244" spans="1:51" s="13" customFormat="1" ht="12">
      <c r="A244" s="13"/>
      <c r="B244" s="193"/>
      <c r="C244" s="13"/>
      <c r="D244" s="194" t="s">
        <v>217</v>
      </c>
      <c r="E244" s="195" t="s">
        <v>1</v>
      </c>
      <c r="F244" s="196" t="s">
        <v>469</v>
      </c>
      <c r="G244" s="13"/>
      <c r="H244" s="197">
        <v>9.12</v>
      </c>
      <c r="I244" s="198"/>
      <c r="J244" s="13"/>
      <c r="K244" s="13"/>
      <c r="L244" s="193"/>
      <c r="M244" s="199"/>
      <c r="N244" s="200"/>
      <c r="O244" s="200"/>
      <c r="P244" s="200"/>
      <c r="Q244" s="200"/>
      <c r="R244" s="200"/>
      <c r="S244" s="200"/>
      <c r="T244" s="20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5" t="s">
        <v>217</v>
      </c>
      <c r="AU244" s="195" t="s">
        <v>86</v>
      </c>
      <c r="AV244" s="13" t="s">
        <v>86</v>
      </c>
      <c r="AW244" s="13" t="s">
        <v>32</v>
      </c>
      <c r="AX244" s="13" t="s">
        <v>76</v>
      </c>
      <c r="AY244" s="195" t="s">
        <v>208</v>
      </c>
    </row>
    <row r="245" spans="1:51" s="14" customFormat="1" ht="12">
      <c r="A245" s="14"/>
      <c r="B245" s="202"/>
      <c r="C245" s="14"/>
      <c r="D245" s="194" t="s">
        <v>217</v>
      </c>
      <c r="E245" s="203" t="s">
        <v>1</v>
      </c>
      <c r="F245" s="204" t="s">
        <v>219</v>
      </c>
      <c r="G245" s="14"/>
      <c r="H245" s="205">
        <v>225.588</v>
      </c>
      <c r="I245" s="206"/>
      <c r="J245" s="14"/>
      <c r="K245" s="14"/>
      <c r="L245" s="202"/>
      <c r="M245" s="207"/>
      <c r="N245" s="208"/>
      <c r="O245" s="208"/>
      <c r="P245" s="208"/>
      <c r="Q245" s="208"/>
      <c r="R245" s="208"/>
      <c r="S245" s="208"/>
      <c r="T245" s="20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03" t="s">
        <v>217</v>
      </c>
      <c r="AU245" s="203" t="s">
        <v>86</v>
      </c>
      <c r="AV245" s="14" t="s">
        <v>216</v>
      </c>
      <c r="AW245" s="14" t="s">
        <v>32</v>
      </c>
      <c r="AX245" s="14" t="s">
        <v>84</v>
      </c>
      <c r="AY245" s="203" t="s">
        <v>208</v>
      </c>
    </row>
    <row r="246" spans="1:65" s="2" customFormat="1" ht="24.15" customHeight="1">
      <c r="A246" s="38"/>
      <c r="B246" s="179"/>
      <c r="C246" s="180" t="s">
        <v>7</v>
      </c>
      <c r="D246" s="180" t="s">
        <v>211</v>
      </c>
      <c r="E246" s="181" t="s">
        <v>470</v>
      </c>
      <c r="F246" s="182" t="s">
        <v>471</v>
      </c>
      <c r="G246" s="183" t="s">
        <v>214</v>
      </c>
      <c r="H246" s="184">
        <v>374.703</v>
      </c>
      <c r="I246" s="185"/>
      <c r="J246" s="186">
        <f>ROUND(I246*H246,2)</f>
        <v>0</v>
      </c>
      <c r="K246" s="182" t="s">
        <v>215</v>
      </c>
      <c r="L246" s="39"/>
      <c r="M246" s="187" t="s">
        <v>1</v>
      </c>
      <c r="N246" s="188" t="s">
        <v>41</v>
      </c>
      <c r="O246" s="77"/>
      <c r="P246" s="189">
        <f>O246*H246</f>
        <v>0</v>
      </c>
      <c r="Q246" s="189">
        <v>0.00656</v>
      </c>
      <c r="R246" s="189">
        <f>Q246*H246</f>
        <v>2.4580516799999996</v>
      </c>
      <c r="S246" s="189">
        <v>0</v>
      </c>
      <c r="T246" s="19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191" t="s">
        <v>216</v>
      </c>
      <c r="AT246" s="191" t="s">
        <v>211</v>
      </c>
      <c r="AU246" s="191" t="s">
        <v>86</v>
      </c>
      <c r="AY246" s="19" t="s">
        <v>208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9" t="s">
        <v>84</v>
      </c>
      <c r="BK246" s="192">
        <f>ROUND(I246*H246,2)</f>
        <v>0</v>
      </c>
      <c r="BL246" s="19" t="s">
        <v>216</v>
      </c>
      <c r="BM246" s="191" t="s">
        <v>371</v>
      </c>
    </row>
    <row r="247" spans="1:51" s="15" customFormat="1" ht="12">
      <c r="A247" s="15"/>
      <c r="B247" s="210"/>
      <c r="C247" s="15"/>
      <c r="D247" s="194" t="s">
        <v>217</v>
      </c>
      <c r="E247" s="211" t="s">
        <v>1</v>
      </c>
      <c r="F247" s="212" t="s">
        <v>472</v>
      </c>
      <c r="G247" s="15"/>
      <c r="H247" s="211" t="s">
        <v>1</v>
      </c>
      <c r="I247" s="213"/>
      <c r="J247" s="15"/>
      <c r="K247" s="15"/>
      <c r="L247" s="210"/>
      <c r="M247" s="214"/>
      <c r="N247" s="215"/>
      <c r="O247" s="215"/>
      <c r="P247" s="215"/>
      <c r="Q247" s="215"/>
      <c r="R247" s="215"/>
      <c r="S247" s="215"/>
      <c r="T247" s="21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11" t="s">
        <v>217</v>
      </c>
      <c r="AU247" s="211" t="s">
        <v>86</v>
      </c>
      <c r="AV247" s="15" t="s">
        <v>84</v>
      </c>
      <c r="AW247" s="15" t="s">
        <v>32</v>
      </c>
      <c r="AX247" s="15" t="s">
        <v>76</v>
      </c>
      <c r="AY247" s="211" t="s">
        <v>208</v>
      </c>
    </row>
    <row r="248" spans="1:51" s="15" customFormat="1" ht="12">
      <c r="A248" s="15"/>
      <c r="B248" s="210"/>
      <c r="C248" s="15"/>
      <c r="D248" s="194" t="s">
        <v>217</v>
      </c>
      <c r="E248" s="211" t="s">
        <v>1</v>
      </c>
      <c r="F248" s="212" t="s">
        <v>331</v>
      </c>
      <c r="G248" s="15"/>
      <c r="H248" s="211" t="s">
        <v>1</v>
      </c>
      <c r="I248" s="213"/>
      <c r="J248" s="15"/>
      <c r="K248" s="15"/>
      <c r="L248" s="210"/>
      <c r="M248" s="214"/>
      <c r="N248" s="215"/>
      <c r="O248" s="215"/>
      <c r="P248" s="215"/>
      <c r="Q248" s="215"/>
      <c r="R248" s="215"/>
      <c r="S248" s="215"/>
      <c r="T248" s="21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11" t="s">
        <v>217</v>
      </c>
      <c r="AU248" s="211" t="s">
        <v>86</v>
      </c>
      <c r="AV248" s="15" t="s">
        <v>84</v>
      </c>
      <c r="AW248" s="15" t="s">
        <v>32</v>
      </c>
      <c r="AX248" s="15" t="s">
        <v>76</v>
      </c>
      <c r="AY248" s="211" t="s">
        <v>208</v>
      </c>
    </row>
    <row r="249" spans="1:51" s="13" customFormat="1" ht="12">
      <c r="A249" s="13"/>
      <c r="B249" s="193"/>
      <c r="C249" s="13"/>
      <c r="D249" s="194" t="s">
        <v>217</v>
      </c>
      <c r="E249" s="195" t="s">
        <v>1</v>
      </c>
      <c r="F249" s="196" t="s">
        <v>473</v>
      </c>
      <c r="G249" s="13"/>
      <c r="H249" s="197">
        <v>23.94</v>
      </c>
      <c r="I249" s="198"/>
      <c r="J249" s="13"/>
      <c r="K249" s="13"/>
      <c r="L249" s="193"/>
      <c r="M249" s="199"/>
      <c r="N249" s="200"/>
      <c r="O249" s="200"/>
      <c r="P249" s="200"/>
      <c r="Q249" s="200"/>
      <c r="R249" s="200"/>
      <c r="S249" s="200"/>
      <c r="T249" s="20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5" t="s">
        <v>217</v>
      </c>
      <c r="AU249" s="195" t="s">
        <v>86</v>
      </c>
      <c r="AV249" s="13" t="s">
        <v>86</v>
      </c>
      <c r="AW249" s="13" t="s">
        <v>32</v>
      </c>
      <c r="AX249" s="13" t="s">
        <v>76</v>
      </c>
      <c r="AY249" s="195" t="s">
        <v>208</v>
      </c>
    </row>
    <row r="250" spans="1:51" s="13" customFormat="1" ht="12">
      <c r="A250" s="13"/>
      <c r="B250" s="193"/>
      <c r="C250" s="13"/>
      <c r="D250" s="194" t="s">
        <v>217</v>
      </c>
      <c r="E250" s="195" t="s">
        <v>1</v>
      </c>
      <c r="F250" s="196" t="s">
        <v>284</v>
      </c>
      <c r="G250" s="13"/>
      <c r="H250" s="197">
        <v>74.34</v>
      </c>
      <c r="I250" s="198"/>
      <c r="J250" s="13"/>
      <c r="K250" s="13"/>
      <c r="L250" s="193"/>
      <c r="M250" s="199"/>
      <c r="N250" s="200"/>
      <c r="O250" s="200"/>
      <c r="P250" s="200"/>
      <c r="Q250" s="200"/>
      <c r="R250" s="200"/>
      <c r="S250" s="200"/>
      <c r="T250" s="20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5" t="s">
        <v>217</v>
      </c>
      <c r="AU250" s="195" t="s">
        <v>86</v>
      </c>
      <c r="AV250" s="13" t="s">
        <v>86</v>
      </c>
      <c r="AW250" s="13" t="s">
        <v>32</v>
      </c>
      <c r="AX250" s="13" t="s">
        <v>76</v>
      </c>
      <c r="AY250" s="195" t="s">
        <v>208</v>
      </c>
    </row>
    <row r="251" spans="1:51" s="13" customFormat="1" ht="12">
      <c r="A251" s="13"/>
      <c r="B251" s="193"/>
      <c r="C251" s="13"/>
      <c r="D251" s="194" t="s">
        <v>217</v>
      </c>
      <c r="E251" s="195" t="s">
        <v>1</v>
      </c>
      <c r="F251" s="196" t="s">
        <v>285</v>
      </c>
      <c r="G251" s="13"/>
      <c r="H251" s="197">
        <v>23.94</v>
      </c>
      <c r="I251" s="198"/>
      <c r="J251" s="13"/>
      <c r="K251" s="13"/>
      <c r="L251" s="193"/>
      <c r="M251" s="199"/>
      <c r="N251" s="200"/>
      <c r="O251" s="200"/>
      <c r="P251" s="200"/>
      <c r="Q251" s="200"/>
      <c r="R251" s="200"/>
      <c r="S251" s="200"/>
      <c r="T251" s="20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5" t="s">
        <v>217</v>
      </c>
      <c r="AU251" s="195" t="s">
        <v>86</v>
      </c>
      <c r="AV251" s="13" t="s">
        <v>86</v>
      </c>
      <c r="AW251" s="13" t="s">
        <v>32</v>
      </c>
      <c r="AX251" s="13" t="s">
        <v>76</v>
      </c>
      <c r="AY251" s="195" t="s">
        <v>208</v>
      </c>
    </row>
    <row r="252" spans="1:51" s="13" customFormat="1" ht="12">
      <c r="A252" s="13"/>
      <c r="B252" s="193"/>
      <c r="C252" s="13"/>
      <c r="D252" s="194" t="s">
        <v>217</v>
      </c>
      <c r="E252" s="195" t="s">
        <v>1</v>
      </c>
      <c r="F252" s="196" t="s">
        <v>284</v>
      </c>
      <c r="G252" s="13"/>
      <c r="H252" s="197">
        <v>74.34</v>
      </c>
      <c r="I252" s="198"/>
      <c r="J252" s="13"/>
      <c r="K252" s="13"/>
      <c r="L252" s="193"/>
      <c r="M252" s="199"/>
      <c r="N252" s="200"/>
      <c r="O252" s="200"/>
      <c r="P252" s="200"/>
      <c r="Q252" s="200"/>
      <c r="R252" s="200"/>
      <c r="S252" s="200"/>
      <c r="T252" s="20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5" t="s">
        <v>217</v>
      </c>
      <c r="AU252" s="195" t="s">
        <v>86</v>
      </c>
      <c r="AV252" s="13" t="s">
        <v>86</v>
      </c>
      <c r="AW252" s="13" t="s">
        <v>32</v>
      </c>
      <c r="AX252" s="13" t="s">
        <v>76</v>
      </c>
      <c r="AY252" s="195" t="s">
        <v>208</v>
      </c>
    </row>
    <row r="253" spans="1:51" s="13" customFormat="1" ht="12">
      <c r="A253" s="13"/>
      <c r="B253" s="193"/>
      <c r="C253" s="13"/>
      <c r="D253" s="194" t="s">
        <v>217</v>
      </c>
      <c r="E253" s="195" t="s">
        <v>1</v>
      </c>
      <c r="F253" s="196" t="s">
        <v>285</v>
      </c>
      <c r="G253" s="13"/>
      <c r="H253" s="197">
        <v>23.94</v>
      </c>
      <c r="I253" s="198"/>
      <c r="J253" s="13"/>
      <c r="K253" s="13"/>
      <c r="L253" s="193"/>
      <c r="M253" s="199"/>
      <c r="N253" s="200"/>
      <c r="O253" s="200"/>
      <c r="P253" s="200"/>
      <c r="Q253" s="200"/>
      <c r="R253" s="200"/>
      <c r="S253" s="200"/>
      <c r="T253" s="20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5" t="s">
        <v>217</v>
      </c>
      <c r="AU253" s="195" t="s">
        <v>86</v>
      </c>
      <c r="AV253" s="13" t="s">
        <v>86</v>
      </c>
      <c r="AW253" s="13" t="s">
        <v>32</v>
      </c>
      <c r="AX253" s="13" t="s">
        <v>76</v>
      </c>
      <c r="AY253" s="195" t="s">
        <v>208</v>
      </c>
    </row>
    <row r="254" spans="1:51" s="13" customFormat="1" ht="12">
      <c r="A254" s="13"/>
      <c r="B254" s="193"/>
      <c r="C254" s="13"/>
      <c r="D254" s="194" t="s">
        <v>217</v>
      </c>
      <c r="E254" s="195" t="s">
        <v>1</v>
      </c>
      <c r="F254" s="196" t="s">
        <v>284</v>
      </c>
      <c r="G254" s="13"/>
      <c r="H254" s="197">
        <v>74.34</v>
      </c>
      <c r="I254" s="198"/>
      <c r="J254" s="13"/>
      <c r="K254" s="13"/>
      <c r="L254" s="193"/>
      <c r="M254" s="199"/>
      <c r="N254" s="200"/>
      <c r="O254" s="200"/>
      <c r="P254" s="200"/>
      <c r="Q254" s="200"/>
      <c r="R254" s="200"/>
      <c r="S254" s="200"/>
      <c r="T254" s="20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5" t="s">
        <v>217</v>
      </c>
      <c r="AU254" s="195" t="s">
        <v>86</v>
      </c>
      <c r="AV254" s="13" t="s">
        <v>86</v>
      </c>
      <c r="AW254" s="13" t="s">
        <v>32</v>
      </c>
      <c r="AX254" s="13" t="s">
        <v>76</v>
      </c>
      <c r="AY254" s="195" t="s">
        <v>208</v>
      </c>
    </row>
    <row r="255" spans="1:51" s="13" customFormat="1" ht="12">
      <c r="A255" s="13"/>
      <c r="B255" s="193"/>
      <c r="C255" s="13"/>
      <c r="D255" s="194" t="s">
        <v>217</v>
      </c>
      <c r="E255" s="195" t="s">
        <v>1</v>
      </c>
      <c r="F255" s="196" t="s">
        <v>474</v>
      </c>
      <c r="G255" s="13"/>
      <c r="H255" s="197">
        <v>6.088</v>
      </c>
      <c r="I255" s="198"/>
      <c r="J255" s="13"/>
      <c r="K255" s="13"/>
      <c r="L255" s="193"/>
      <c r="M255" s="199"/>
      <c r="N255" s="200"/>
      <c r="O255" s="200"/>
      <c r="P255" s="200"/>
      <c r="Q255" s="200"/>
      <c r="R255" s="200"/>
      <c r="S255" s="200"/>
      <c r="T255" s="20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5" t="s">
        <v>217</v>
      </c>
      <c r="AU255" s="195" t="s">
        <v>86</v>
      </c>
      <c r="AV255" s="13" t="s">
        <v>86</v>
      </c>
      <c r="AW255" s="13" t="s">
        <v>32</v>
      </c>
      <c r="AX255" s="13" t="s">
        <v>76</v>
      </c>
      <c r="AY255" s="195" t="s">
        <v>208</v>
      </c>
    </row>
    <row r="256" spans="1:51" s="13" customFormat="1" ht="12">
      <c r="A256" s="13"/>
      <c r="B256" s="193"/>
      <c r="C256" s="13"/>
      <c r="D256" s="194" t="s">
        <v>217</v>
      </c>
      <c r="E256" s="195" t="s">
        <v>1</v>
      </c>
      <c r="F256" s="196" t="s">
        <v>475</v>
      </c>
      <c r="G256" s="13"/>
      <c r="H256" s="197">
        <v>6.038</v>
      </c>
      <c r="I256" s="198"/>
      <c r="J256" s="13"/>
      <c r="K256" s="13"/>
      <c r="L256" s="193"/>
      <c r="M256" s="199"/>
      <c r="N256" s="200"/>
      <c r="O256" s="200"/>
      <c r="P256" s="200"/>
      <c r="Q256" s="200"/>
      <c r="R256" s="200"/>
      <c r="S256" s="200"/>
      <c r="T256" s="20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5" t="s">
        <v>217</v>
      </c>
      <c r="AU256" s="195" t="s">
        <v>86</v>
      </c>
      <c r="AV256" s="13" t="s">
        <v>86</v>
      </c>
      <c r="AW256" s="13" t="s">
        <v>32</v>
      </c>
      <c r="AX256" s="13" t="s">
        <v>76</v>
      </c>
      <c r="AY256" s="195" t="s">
        <v>208</v>
      </c>
    </row>
    <row r="257" spans="1:51" s="13" customFormat="1" ht="12">
      <c r="A257" s="13"/>
      <c r="B257" s="193"/>
      <c r="C257" s="13"/>
      <c r="D257" s="194" t="s">
        <v>217</v>
      </c>
      <c r="E257" s="195" t="s">
        <v>1</v>
      </c>
      <c r="F257" s="196" t="s">
        <v>285</v>
      </c>
      <c r="G257" s="13"/>
      <c r="H257" s="197">
        <v>23.94</v>
      </c>
      <c r="I257" s="198"/>
      <c r="J257" s="13"/>
      <c r="K257" s="13"/>
      <c r="L257" s="193"/>
      <c r="M257" s="199"/>
      <c r="N257" s="200"/>
      <c r="O257" s="200"/>
      <c r="P257" s="200"/>
      <c r="Q257" s="200"/>
      <c r="R257" s="200"/>
      <c r="S257" s="200"/>
      <c r="T257" s="20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5" t="s">
        <v>217</v>
      </c>
      <c r="AU257" s="195" t="s">
        <v>86</v>
      </c>
      <c r="AV257" s="13" t="s">
        <v>86</v>
      </c>
      <c r="AW257" s="13" t="s">
        <v>32</v>
      </c>
      <c r="AX257" s="13" t="s">
        <v>76</v>
      </c>
      <c r="AY257" s="195" t="s">
        <v>208</v>
      </c>
    </row>
    <row r="258" spans="1:51" s="13" customFormat="1" ht="12">
      <c r="A258" s="13"/>
      <c r="B258" s="193"/>
      <c r="C258" s="13"/>
      <c r="D258" s="194" t="s">
        <v>217</v>
      </c>
      <c r="E258" s="195" t="s">
        <v>1</v>
      </c>
      <c r="F258" s="196" t="s">
        <v>292</v>
      </c>
      <c r="G258" s="13"/>
      <c r="H258" s="197">
        <v>40.74</v>
      </c>
      <c r="I258" s="198"/>
      <c r="J258" s="13"/>
      <c r="K258" s="13"/>
      <c r="L258" s="193"/>
      <c r="M258" s="199"/>
      <c r="N258" s="200"/>
      <c r="O258" s="200"/>
      <c r="P258" s="200"/>
      <c r="Q258" s="200"/>
      <c r="R258" s="200"/>
      <c r="S258" s="200"/>
      <c r="T258" s="20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5" t="s">
        <v>217</v>
      </c>
      <c r="AU258" s="195" t="s">
        <v>86</v>
      </c>
      <c r="AV258" s="13" t="s">
        <v>86</v>
      </c>
      <c r="AW258" s="13" t="s">
        <v>32</v>
      </c>
      <c r="AX258" s="13" t="s">
        <v>76</v>
      </c>
      <c r="AY258" s="195" t="s">
        <v>208</v>
      </c>
    </row>
    <row r="259" spans="1:51" s="13" customFormat="1" ht="12">
      <c r="A259" s="13"/>
      <c r="B259" s="193"/>
      <c r="C259" s="13"/>
      <c r="D259" s="194" t="s">
        <v>217</v>
      </c>
      <c r="E259" s="195" t="s">
        <v>1</v>
      </c>
      <c r="F259" s="196" t="s">
        <v>292</v>
      </c>
      <c r="G259" s="13"/>
      <c r="H259" s="197">
        <v>40.74</v>
      </c>
      <c r="I259" s="198"/>
      <c r="J259" s="13"/>
      <c r="K259" s="13"/>
      <c r="L259" s="193"/>
      <c r="M259" s="199"/>
      <c r="N259" s="200"/>
      <c r="O259" s="200"/>
      <c r="P259" s="200"/>
      <c r="Q259" s="200"/>
      <c r="R259" s="200"/>
      <c r="S259" s="200"/>
      <c r="T259" s="20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5" t="s">
        <v>217</v>
      </c>
      <c r="AU259" s="195" t="s">
        <v>86</v>
      </c>
      <c r="AV259" s="13" t="s">
        <v>86</v>
      </c>
      <c r="AW259" s="13" t="s">
        <v>32</v>
      </c>
      <c r="AX259" s="13" t="s">
        <v>76</v>
      </c>
      <c r="AY259" s="195" t="s">
        <v>208</v>
      </c>
    </row>
    <row r="260" spans="1:51" s="13" customFormat="1" ht="12">
      <c r="A260" s="13"/>
      <c r="B260" s="193"/>
      <c r="C260" s="13"/>
      <c r="D260" s="194" t="s">
        <v>217</v>
      </c>
      <c r="E260" s="195" t="s">
        <v>1</v>
      </c>
      <c r="F260" s="196" t="s">
        <v>285</v>
      </c>
      <c r="G260" s="13"/>
      <c r="H260" s="197">
        <v>23.94</v>
      </c>
      <c r="I260" s="198"/>
      <c r="J260" s="13"/>
      <c r="K260" s="13"/>
      <c r="L260" s="193"/>
      <c r="M260" s="199"/>
      <c r="N260" s="200"/>
      <c r="O260" s="200"/>
      <c r="P260" s="200"/>
      <c r="Q260" s="200"/>
      <c r="R260" s="200"/>
      <c r="S260" s="200"/>
      <c r="T260" s="20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5" t="s">
        <v>217</v>
      </c>
      <c r="AU260" s="195" t="s">
        <v>86</v>
      </c>
      <c r="AV260" s="13" t="s">
        <v>86</v>
      </c>
      <c r="AW260" s="13" t="s">
        <v>32</v>
      </c>
      <c r="AX260" s="13" t="s">
        <v>76</v>
      </c>
      <c r="AY260" s="195" t="s">
        <v>208</v>
      </c>
    </row>
    <row r="261" spans="1:51" s="16" customFormat="1" ht="12">
      <c r="A261" s="16"/>
      <c r="B261" s="234"/>
      <c r="C261" s="16"/>
      <c r="D261" s="194" t="s">
        <v>217</v>
      </c>
      <c r="E261" s="235" t="s">
        <v>1</v>
      </c>
      <c r="F261" s="236" t="s">
        <v>434</v>
      </c>
      <c r="G261" s="16"/>
      <c r="H261" s="237">
        <v>436.3260000000001</v>
      </c>
      <c r="I261" s="238"/>
      <c r="J261" s="16"/>
      <c r="K261" s="16"/>
      <c r="L261" s="234"/>
      <c r="M261" s="239"/>
      <c r="N261" s="240"/>
      <c r="O261" s="240"/>
      <c r="P261" s="240"/>
      <c r="Q261" s="240"/>
      <c r="R261" s="240"/>
      <c r="S261" s="240"/>
      <c r="T261" s="241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T261" s="235" t="s">
        <v>217</v>
      </c>
      <c r="AU261" s="235" t="s">
        <v>86</v>
      </c>
      <c r="AV261" s="16" t="s">
        <v>226</v>
      </c>
      <c r="AW261" s="16" t="s">
        <v>32</v>
      </c>
      <c r="AX261" s="16" t="s">
        <v>76</v>
      </c>
      <c r="AY261" s="235" t="s">
        <v>208</v>
      </c>
    </row>
    <row r="262" spans="1:51" s="13" customFormat="1" ht="12">
      <c r="A262" s="13"/>
      <c r="B262" s="193"/>
      <c r="C262" s="13"/>
      <c r="D262" s="194" t="s">
        <v>217</v>
      </c>
      <c r="E262" s="195" t="s">
        <v>1</v>
      </c>
      <c r="F262" s="196" t="s">
        <v>476</v>
      </c>
      <c r="G262" s="13"/>
      <c r="H262" s="197">
        <v>-17.67</v>
      </c>
      <c r="I262" s="198"/>
      <c r="J262" s="13"/>
      <c r="K262" s="13"/>
      <c r="L262" s="193"/>
      <c r="M262" s="199"/>
      <c r="N262" s="200"/>
      <c r="O262" s="200"/>
      <c r="P262" s="200"/>
      <c r="Q262" s="200"/>
      <c r="R262" s="200"/>
      <c r="S262" s="200"/>
      <c r="T262" s="20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5" t="s">
        <v>217</v>
      </c>
      <c r="AU262" s="195" t="s">
        <v>86</v>
      </c>
      <c r="AV262" s="13" t="s">
        <v>86</v>
      </c>
      <c r="AW262" s="13" t="s">
        <v>32</v>
      </c>
      <c r="AX262" s="13" t="s">
        <v>76</v>
      </c>
      <c r="AY262" s="195" t="s">
        <v>208</v>
      </c>
    </row>
    <row r="263" spans="1:51" s="13" customFormat="1" ht="12">
      <c r="A263" s="13"/>
      <c r="B263" s="193"/>
      <c r="C263" s="13"/>
      <c r="D263" s="194" t="s">
        <v>217</v>
      </c>
      <c r="E263" s="195" t="s">
        <v>1</v>
      </c>
      <c r="F263" s="196" t="s">
        <v>477</v>
      </c>
      <c r="G263" s="13"/>
      <c r="H263" s="197">
        <v>-3</v>
      </c>
      <c r="I263" s="198"/>
      <c r="J263" s="13"/>
      <c r="K263" s="13"/>
      <c r="L263" s="193"/>
      <c r="M263" s="199"/>
      <c r="N263" s="200"/>
      <c r="O263" s="200"/>
      <c r="P263" s="200"/>
      <c r="Q263" s="200"/>
      <c r="R263" s="200"/>
      <c r="S263" s="200"/>
      <c r="T263" s="20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5" t="s">
        <v>217</v>
      </c>
      <c r="AU263" s="195" t="s">
        <v>86</v>
      </c>
      <c r="AV263" s="13" t="s">
        <v>86</v>
      </c>
      <c r="AW263" s="13" t="s">
        <v>32</v>
      </c>
      <c r="AX263" s="13" t="s">
        <v>76</v>
      </c>
      <c r="AY263" s="195" t="s">
        <v>208</v>
      </c>
    </row>
    <row r="264" spans="1:51" s="13" customFormat="1" ht="12">
      <c r="A264" s="13"/>
      <c r="B264" s="193"/>
      <c r="C264" s="13"/>
      <c r="D264" s="194" t="s">
        <v>217</v>
      </c>
      <c r="E264" s="195" t="s">
        <v>1</v>
      </c>
      <c r="F264" s="196" t="s">
        <v>478</v>
      </c>
      <c r="G264" s="13"/>
      <c r="H264" s="197">
        <v>-7.4</v>
      </c>
      <c r="I264" s="198"/>
      <c r="J264" s="13"/>
      <c r="K264" s="13"/>
      <c r="L264" s="193"/>
      <c r="M264" s="199"/>
      <c r="N264" s="200"/>
      <c r="O264" s="200"/>
      <c r="P264" s="200"/>
      <c r="Q264" s="200"/>
      <c r="R264" s="200"/>
      <c r="S264" s="200"/>
      <c r="T264" s="20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5" t="s">
        <v>217</v>
      </c>
      <c r="AU264" s="195" t="s">
        <v>86</v>
      </c>
      <c r="AV264" s="13" t="s">
        <v>86</v>
      </c>
      <c r="AW264" s="13" t="s">
        <v>32</v>
      </c>
      <c r="AX264" s="13" t="s">
        <v>76</v>
      </c>
      <c r="AY264" s="195" t="s">
        <v>208</v>
      </c>
    </row>
    <row r="265" spans="1:51" s="13" customFormat="1" ht="12">
      <c r="A265" s="13"/>
      <c r="B265" s="193"/>
      <c r="C265" s="13"/>
      <c r="D265" s="194" t="s">
        <v>217</v>
      </c>
      <c r="E265" s="195" t="s">
        <v>1</v>
      </c>
      <c r="F265" s="196" t="s">
        <v>479</v>
      </c>
      <c r="G265" s="13"/>
      <c r="H265" s="197">
        <v>-3.885</v>
      </c>
      <c r="I265" s="198"/>
      <c r="J265" s="13"/>
      <c r="K265" s="13"/>
      <c r="L265" s="193"/>
      <c r="M265" s="199"/>
      <c r="N265" s="200"/>
      <c r="O265" s="200"/>
      <c r="P265" s="200"/>
      <c r="Q265" s="200"/>
      <c r="R265" s="200"/>
      <c r="S265" s="200"/>
      <c r="T265" s="20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5" t="s">
        <v>217</v>
      </c>
      <c r="AU265" s="195" t="s">
        <v>86</v>
      </c>
      <c r="AV265" s="13" t="s">
        <v>86</v>
      </c>
      <c r="AW265" s="13" t="s">
        <v>32</v>
      </c>
      <c r="AX265" s="13" t="s">
        <v>76</v>
      </c>
      <c r="AY265" s="195" t="s">
        <v>208</v>
      </c>
    </row>
    <row r="266" spans="1:51" s="13" customFormat="1" ht="12">
      <c r="A266" s="13"/>
      <c r="B266" s="193"/>
      <c r="C266" s="13"/>
      <c r="D266" s="194" t="s">
        <v>217</v>
      </c>
      <c r="E266" s="195" t="s">
        <v>1</v>
      </c>
      <c r="F266" s="196" t="s">
        <v>429</v>
      </c>
      <c r="G266" s="13"/>
      <c r="H266" s="197">
        <v>-3.15</v>
      </c>
      <c r="I266" s="198"/>
      <c r="J266" s="13"/>
      <c r="K266" s="13"/>
      <c r="L266" s="193"/>
      <c r="M266" s="199"/>
      <c r="N266" s="200"/>
      <c r="O266" s="200"/>
      <c r="P266" s="200"/>
      <c r="Q266" s="200"/>
      <c r="R266" s="200"/>
      <c r="S266" s="200"/>
      <c r="T266" s="20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5" t="s">
        <v>217</v>
      </c>
      <c r="AU266" s="195" t="s">
        <v>86</v>
      </c>
      <c r="AV266" s="13" t="s">
        <v>86</v>
      </c>
      <c r="AW266" s="13" t="s">
        <v>32</v>
      </c>
      <c r="AX266" s="13" t="s">
        <v>76</v>
      </c>
      <c r="AY266" s="195" t="s">
        <v>208</v>
      </c>
    </row>
    <row r="267" spans="1:51" s="13" customFormat="1" ht="12">
      <c r="A267" s="13"/>
      <c r="B267" s="193"/>
      <c r="C267" s="13"/>
      <c r="D267" s="194" t="s">
        <v>217</v>
      </c>
      <c r="E267" s="195" t="s">
        <v>1</v>
      </c>
      <c r="F267" s="196" t="s">
        <v>480</v>
      </c>
      <c r="G267" s="13"/>
      <c r="H267" s="197">
        <v>-6.3</v>
      </c>
      <c r="I267" s="198"/>
      <c r="J267" s="13"/>
      <c r="K267" s="13"/>
      <c r="L267" s="193"/>
      <c r="M267" s="199"/>
      <c r="N267" s="200"/>
      <c r="O267" s="200"/>
      <c r="P267" s="200"/>
      <c r="Q267" s="200"/>
      <c r="R267" s="200"/>
      <c r="S267" s="200"/>
      <c r="T267" s="20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5" t="s">
        <v>217</v>
      </c>
      <c r="AU267" s="195" t="s">
        <v>86</v>
      </c>
      <c r="AV267" s="13" t="s">
        <v>86</v>
      </c>
      <c r="AW267" s="13" t="s">
        <v>32</v>
      </c>
      <c r="AX267" s="13" t="s">
        <v>76</v>
      </c>
      <c r="AY267" s="195" t="s">
        <v>208</v>
      </c>
    </row>
    <row r="268" spans="1:51" s="13" customFormat="1" ht="12">
      <c r="A268" s="13"/>
      <c r="B268" s="193"/>
      <c r="C268" s="13"/>
      <c r="D268" s="194" t="s">
        <v>217</v>
      </c>
      <c r="E268" s="195" t="s">
        <v>1</v>
      </c>
      <c r="F268" s="196" t="s">
        <v>439</v>
      </c>
      <c r="G268" s="13"/>
      <c r="H268" s="197">
        <v>-1.576</v>
      </c>
      <c r="I268" s="198"/>
      <c r="J268" s="13"/>
      <c r="K268" s="13"/>
      <c r="L268" s="193"/>
      <c r="M268" s="199"/>
      <c r="N268" s="200"/>
      <c r="O268" s="200"/>
      <c r="P268" s="200"/>
      <c r="Q268" s="200"/>
      <c r="R268" s="200"/>
      <c r="S268" s="200"/>
      <c r="T268" s="20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5" t="s">
        <v>217</v>
      </c>
      <c r="AU268" s="195" t="s">
        <v>86</v>
      </c>
      <c r="AV268" s="13" t="s">
        <v>86</v>
      </c>
      <c r="AW268" s="13" t="s">
        <v>32</v>
      </c>
      <c r="AX268" s="13" t="s">
        <v>76</v>
      </c>
      <c r="AY268" s="195" t="s">
        <v>208</v>
      </c>
    </row>
    <row r="269" spans="1:51" s="13" customFormat="1" ht="12">
      <c r="A269" s="13"/>
      <c r="B269" s="193"/>
      <c r="C269" s="13"/>
      <c r="D269" s="194" t="s">
        <v>217</v>
      </c>
      <c r="E269" s="195" t="s">
        <v>1</v>
      </c>
      <c r="F269" s="196" t="s">
        <v>481</v>
      </c>
      <c r="G269" s="13"/>
      <c r="H269" s="197">
        <v>-3.546</v>
      </c>
      <c r="I269" s="198"/>
      <c r="J269" s="13"/>
      <c r="K269" s="13"/>
      <c r="L269" s="193"/>
      <c r="M269" s="199"/>
      <c r="N269" s="200"/>
      <c r="O269" s="200"/>
      <c r="P269" s="200"/>
      <c r="Q269" s="200"/>
      <c r="R269" s="200"/>
      <c r="S269" s="200"/>
      <c r="T269" s="20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5" t="s">
        <v>217</v>
      </c>
      <c r="AU269" s="195" t="s">
        <v>86</v>
      </c>
      <c r="AV269" s="13" t="s">
        <v>86</v>
      </c>
      <c r="AW269" s="13" t="s">
        <v>32</v>
      </c>
      <c r="AX269" s="13" t="s">
        <v>76</v>
      </c>
      <c r="AY269" s="195" t="s">
        <v>208</v>
      </c>
    </row>
    <row r="270" spans="1:51" s="13" customFormat="1" ht="12">
      <c r="A270" s="13"/>
      <c r="B270" s="193"/>
      <c r="C270" s="13"/>
      <c r="D270" s="194" t="s">
        <v>217</v>
      </c>
      <c r="E270" s="195" t="s">
        <v>1</v>
      </c>
      <c r="F270" s="196" t="s">
        <v>480</v>
      </c>
      <c r="G270" s="13"/>
      <c r="H270" s="197">
        <v>-6.3</v>
      </c>
      <c r="I270" s="198"/>
      <c r="J270" s="13"/>
      <c r="K270" s="13"/>
      <c r="L270" s="193"/>
      <c r="M270" s="199"/>
      <c r="N270" s="200"/>
      <c r="O270" s="200"/>
      <c r="P270" s="200"/>
      <c r="Q270" s="200"/>
      <c r="R270" s="200"/>
      <c r="S270" s="200"/>
      <c r="T270" s="20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5" t="s">
        <v>217</v>
      </c>
      <c r="AU270" s="195" t="s">
        <v>86</v>
      </c>
      <c r="AV270" s="13" t="s">
        <v>86</v>
      </c>
      <c r="AW270" s="13" t="s">
        <v>32</v>
      </c>
      <c r="AX270" s="13" t="s">
        <v>76</v>
      </c>
      <c r="AY270" s="195" t="s">
        <v>208</v>
      </c>
    </row>
    <row r="271" spans="1:51" s="13" customFormat="1" ht="12">
      <c r="A271" s="13"/>
      <c r="B271" s="193"/>
      <c r="C271" s="13"/>
      <c r="D271" s="194" t="s">
        <v>217</v>
      </c>
      <c r="E271" s="195" t="s">
        <v>1</v>
      </c>
      <c r="F271" s="196" t="s">
        <v>482</v>
      </c>
      <c r="G271" s="13"/>
      <c r="H271" s="197">
        <v>-5.25</v>
      </c>
      <c r="I271" s="198"/>
      <c r="J271" s="13"/>
      <c r="K271" s="13"/>
      <c r="L271" s="193"/>
      <c r="M271" s="199"/>
      <c r="N271" s="200"/>
      <c r="O271" s="200"/>
      <c r="P271" s="200"/>
      <c r="Q271" s="200"/>
      <c r="R271" s="200"/>
      <c r="S271" s="200"/>
      <c r="T271" s="20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95" t="s">
        <v>217</v>
      </c>
      <c r="AU271" s="195" t="s">
        <v>86</v>
      </c>
      <c r="AV271" s="13" t="s">
        <v>86</v>
      </c>
      <c r="AW271" s="13" t="s">
        <v>32</v>
      </c>
      <c r="AX271" s="13" t="s">
        <v>76</v>
      </c>
      <c r="AY271" s="195" t="s">
        <v>208</v>
      </c>
    </row>
    <row r="272" spans="1:51" s="13" customFormat="1" ht="12">
      <c r="A272" s="13"/>
      <c r="B272" s="193"/>
      <c r="C272" s="13"/>
      <c r="D272" s="194" t="s">
        <v>217</v>
      </c>
      <c r="E272" s="195" t="s">
        <v>1</v>
      </c>
      <c r="F272" s="196" t="s">
        <v>483</v>
      </c>
      <c r="G272" s="13"/>
      <c r="H272" s="197">
        <v>-3.546</v>
      </c>
      <c r="I272" s="198"/>
      <c r="J272" s="13"/>
      <c r="K272" s="13"/>
      <c r="L272" s="193"/>
      <c r="M272" s="199"/>
      <c r="N272" s="200"/>
      <c r="O272" s="200"/>
      <c r="P272" s="200"/>
      <c r="Q272" s="200"/>
      <c r="R272" s="200"/>
      <c r="S272" s="200"/>
      <c r="T272" s="20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5" t="s">
        <v>217</v>
      </c>
      <c r="AU272" s="195" t="s">
        <v>86</v>
      </c>
      <c r="AV272" s="13" t="s">
        <v>86</v>
      </c>
      <c r="AW272" s="13" t="s">
        <v>32</v>
      </c>
      <c r="AX272" s="13" t="s">
        <v>76</v>
      </c>
      <c r="AY272" s="195" t="s">
        <v>208</v>
      </c>
    </row>
    <row r="273" spans="1:51" s="16" customFormat="1" ht="12">
      <c r="A273" s="16"/>
      <c r="B273" s="234"/>
      <c r="C273" s="16"/>
      <c r="D273" s="194" t="s">
        <v>217</v>
      </c>
      <c r="E273" s="235" t="s">
        <v>1</v>
      </c>
      <c r="F273" s="236" t="s">
        <v>434</v>
      </c>
      <c r="G273" s="16"/>
      <c r="H273" s="237">
        <v>-61.62299999999999</v>
      </c>
      <c r="I273" s="238"/>
      <c r="J273" s="16"/>
      <c r="K273" s="16"/>
      <c r="L273" s="234"/>
      <c r="M273" s="239"/>
      <c r="N273" s="240"/>
      <c r="O273" s="240"/>
      <c r="P273" s="240"/>
      <c r="Q273" s="240"/>
      <c r="R273" s="240"/>
      <c r="S273" s="240"/>
      <c r="T273" s="241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T273" s="235" t="s">
        <v>217</v>
      </c>
      <c r="AU273" s="235" t="s">
        <v>86</v>
      </c>
      <c r="AV273" s="16" t="s">
        <v>226</v>
      </c>
      <c r="AW273" s="16" t="s">
        <v>32</v>
      </c>
      <c r="AX273" s="16" t="s">
        <v>76</v>
      </c>
      <c r="AY273" s="235" t="s">
        <v>208</v>
      </c>
    </row>
    <row r="274" spans="1:51" s="14" customFormat="1" ht="12">
      <c r="A274" s="14"/>
      <c r="B274" s="202"/>
      <c r="C274" s="14"/>
      <c r="D274" s="194" t="s">
        <v>217</v>
      </c>
      <c r="E274" s="203" t="s">
        <v>1</v>
      </c>
      <c r="F274" s="204" t="s">
        <v>219</v>
      </c>
      <c r="G274" s="14"/>
      <c r="H274" s="205">
        <v>374.7030000000001</v>
      </c>
      <c r="I274" s="206"/>
      <c r="J274" s="14"/>
      <c r="K274" s="14"/>
      <c r="L274" s="202"/>
      <c r="M274" s="207"/>
      <c r="N274" s="208"/>
      <c r="O274" s="208"/>
      <c r="P274" s="208"/>
      <c r="Q274" s="208"/>
      <c r="R274" s="208"/>
      <c r="S274" s="208"/>
      <c r="T274" s="20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03" t="s">
        <v>217</v>
      </c>
      <c r="AU274" s="203" t="s">
        <v>86</v>
      </c>
      <c r="AV274" s="14" t="s">
        <v>216</v>
      </c>
      <c r="AW274" s="14" t="s">
        <v>32</v>
      </c>
      <c r="AX274" s="14" t="s">
        <v>84</v>
      </c>
      <c r="AY274" s="203" t="s">
        <v>208</v>
      </c>
    </row>
    <row r="275" spans="1:65" s="2" customFormat="1" ht="16.5" customHeight="1">
      <c r="A275" s="38"/>
      <c r="B275" s="179"/>
      <c r="C275" s="180" t="s">
        <v>304</v>
      </c>
      <c r="D275" s="180" t="s">
        <v>211</v>
      </c>
      <c r="E275" s="181" t="s">
        <v>484</v>
      </c>
      <c r="F275" s="182" t="s">
        <v>485</v>
      </c>
      <c r="G275" s="183" t="s">
        <v>442</v>
      </c>
      <c r="H275" s="184">
        <v>75.6</v>
      </c>
      <c r="I275" s="185"/>
      <c r="J275" s="186">
        <f>ROUND(I275*H275,2)</f>
        <v>0</v>
      </c>
      <c r="K275" s="182" t="s">
        <v>223</v>
      </c>
      <c r="L275" s="39"/>
      <c r="M275" s="187" t="s">
        <v>1</v>
      </c>
      <c r="N275" s="188" t="s">
        <v>41</v>
      </c>
      <c r="O275" s="77"/>
      <c r="P275" s="189">
        <f>O275*H275</f>
        <v>0</v>
      </c>
      <c r="Q275" s="189">
        <v>0</v>
      </c>
      <c r="R275" s="189">
        <f>Q275*H275</f>
        <v>0</v>
      </c>
      <c r="S275" s="189">
        <v>0</v>
      </c>
      <c r="T275" s="19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191" t="s">
        <v>216</v>
      </c>
      <c r="AT275" s="191" t="s">
        <v>211</v>
      </c>
      <c r="AU275" s="191" t="s">
        <v>86</v>
      </c>
      <c r="AY275" s="19" t="s">
        <v>208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19" t="s">
        <v>84</v>
      </c>
      <c r="BK275" s="192">
        <f>ROUND(I275*H275,2)</f>
        <v>0</v>
      </c>
      <c r="BL275" s="19" t="s">
        <v>216</v>
      </c>
      <c r="BM275" s="191" t="s">
        <v>486</v>
      </c>
    </row>
    <row r="276" spans="1:51" s="13" customFormat="1" ht="12">
      <c r="A276" s="13"/>
      <c r="B276" s="193"/>
      <c r="C276" s="13"/>
      <c r="D276" s="194" t="s">
        <v>217</v>
      </c>
      <c r="E276" s="195" t="s">
        <v>1</v>
      </c>
      <c r="F276" s="196" t="s">
        <v>487</v>
      </c>
      <c r="G276" s="13"/>
      <c r="H276" s="197">
        <v>75.6</v>
      </c>
      <c r="I276" s="198"/>
      <c r="J276" s="13"/>
      <c r="K276" s="13"/>
      <c r="L276" s="193"/>
      <c r="M276" s="199"/>
      <c r="N276" s="200"/>
      <c r="O276" s="200"/>
      <c r="P276" s="200"/>
      <c r="Q276" s="200"/>
      <c r="R276" s="200"/>
      <c r="S276" s="200"/>
      <c r="T276" s="20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5" t="s">
        <v>217</v>
      </c>
      <c r="AU276" s="195" t="s">
        <v>86</v>
      </c>
      <c r="AV276" s="13" t="s">
        <v>86</v>
      </c>
      <c r="AW276" s="13" t="s">
        <v>32</v>
      </c>
      <c r="AX276" s="13" t="s">
        <v>76</v>
      </c>
      <c r="AY276" s="195" t="s">
        <v>208</v>
      </c>
    </row>
    <row r="277" spans="1:51" s="14" customFormat="1" ht="12">
      <c r="A277" s="14"/>
      <c r="B277" s="202"/>
      <c r="C277" s="14"/>
      <c r="D277" s="194" t="s">
        <v>217</v>
      </c>
      <c r="E277" s="203" t="s">
        <v>1</v>
      </c>
      <c r="F277" s="204" t="s">
        <v>219</v>
      </c>
      <c r="G277" s="14"/>
      <c r="H277" s="205">
        <v>75.6</v>
      </c>
      <c r="I277" s="206"/>
      <c r="J277" s="14"/>
      <c r="K277" s="14"/>
      <c r="L277" s="202"/>
      <c r="M277" s="207"/>
      <c r="N277" s="208"/>
      <c r="O277" s="208"/>
      <c r="P277" s="208"/>
      <c r="Q277" s="208"/>
      <c r="R277" s="208"/>
      <c r="S277" s="208"/>
      <c r="T277" s="20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03" t="s">
        <v>217</v>
      </c>
      <c r="AU277" s="203" t="s">
        <v>86</v>
      </c>
      <c r="AV277" s="14" t="s">
        <v>216</v>
      </c>
      <c r="AW277" s="14" t="s">
        <v>32</v>
      </c>
      <c r="AX277" s="14" t="s">
        <v>84</v>
      </c>
      <c r="AY277" s="203" t="s">
        <v>208</v>
      </c>
    </row>
    <row r="278" spans="1:65" s="2" customFormat="1" ht="21.75" customHeight="1">
      <c r="A278" s="38"/>
      <c r="B278" s="179"/>
      <c r="C278" s="180" t="s">
        <v>488</v>
      </c>
      <c r="D278" s="180" t="s">
        <v>211</v>
      </c>
      <c r="E278" s="181" t="s">
        <v>489</v>
      </c>
      <c r="F278" s="182" t="s">
        <v>490</v>
      </c>
      <c r="G278" s="183" t="s">
        <v>442</v>
      </c>
      <c r="H278" s="184">
        <v>3.2</v>
      </c>
      <c r="I278" s="185"/>
      <c r="J278" s="186">
        <f>ROUND(I278*H278,2)</f>
        <v>0</v>
      </c>
      <c r="K278" s="182" t="s">
        <v>223</v>
      </c>
      <c r="L278" s="39"/>
      <c r="M278" s="187" t="s">
        <v>1</v>
      </c>
      <c r="N278" s="188" t="s">
        <v>41</v>
      </c>
      <c r="O278" s="77"/>
      <c r="P278" s="189">
        <f>O278*H278</f>
        <v>0</v>
      </c>
      <c r="Q278" s="189">
        <v>0</v>
      </c>
      <c r="R278" s="189">
        <f>Q278*H278</f>
        <v>0</v>
      </c>
      <c r="S278" s="189">
        <v>0</v>
      </c>
      <c r="T278" s="19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191" t="s">
        <v>216</v>
      </c>
      <c r="AT278" s="191" t="s">
        <v>211</v>
      </c>
      <c r="AU278" s="191" t="s">
        <v>86</v>
      </c>
      <c r="AY278" s="19" t="s">
        <v>208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19" t="s">
        <v>84</v>
      </c>
      <c r="BK278" s="192">
        <f>ROUND(I278*H278,2)</f>
        <v>0</v>
      </c>
      <c r="BL278" s="19" t="s">
        <v>216</v>
      </c>
      <c r="BM278" s="191" t="s">
        <v>491</v>
      </c>
    </row>
    <row r="279" spans="1:51" s="13" customFormat="1" ht="12">
      <c r="A279" s="13"/>
      <c r="B279" s="193"/>
      <c r="C279" s="13"/>
      <c r="D279" s="194" t="s">
        <v>217</v>
      </c>
      <c r="E279" s="195" t="s">
        <v>1</v>
      </c>
      <c r="F279" s="196" t="s">
        <v>492</v>
      </c>
      <c r="G279" s="13"/>
      <c r="H279" s="197">
        <v>3.2</v>
      </c>
      <c r="I279" s="198"/>
      <c r="J279" s="13"/>
      <c r="K279" s="13"/>
      <c r="L279" s="193"/>
      <c r="M279" s="199"/>
      <c r="N279" s="200"/>
      <c r="O279" s="200"/>
      <c r="P279" s="200"/>
      <c r="Q279" s="200"/>
      <c r="R279" s="200"/>
      <c r="S279" s="200"/>
      <c r="T279" s="20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95" t="s">
        <v>217</v>
      </c>
      <c r="AU279" s="195" t="s">
        <v>86</v>
      </c>
      <c r="AV279" s="13" t="s">
        <v>86</v>
      </c>
      <c r="AW279" s="13" t="s">
        <v>32</v>
      </c>
      <c r="AX279" s="13" t="s">
        <v>76</v>
      </c>
      <c r="AY279" s="195" t="s">
        <v>208</v>
      </c>
    </row>
    <row r="280" spans="1:51" s="14" customFormat="1" ht="12">
      <c r="A280" s="14"/>
      <c r="B280" s="202"/>
      <c r="C280" s="14"/>
      <c r="D280" s="194" t="s">
        <v>217</v>
      </c>
      <c r="E280" s="203" t="s">
        <v>1</v>
      </c>
      <c r="F280" s="204" t="s">
        <v>219</v>
      </c>
      <c r="G280" s="14"/>
      <c r="H280" s="205">
        <v>3.2</v>
      </c>
      <c r="I280" s="206"/>
      <c r="J280" s="14"/>
      <c r="K280" s="14"/>
      <c r="L280" s="202"/>
      <c r="M280" s="207"/>
      <c r="N280" s="208"/>
      <c r="O280" s="208"/>
      <c r="P280" s="208"/>
      <c r="Q280" s="208"/>
      <c r="R280" s="208"/>
      <c r="S280" s="208"/>
      <c r="T280" s="20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03" t="s">
        <v>217</v>
      </c>
      <c r="AU280" s="203" t="s">
        <v>86</v>
      </c>
      <c r="AV280" s="14" t="s">
        <v>216</v>
      </c>
      <c r="AW280" s="14" t="s">
        <v>32</v>
      </c>
      <c r="AX280" s="14" t="s">
        <v>84</v>
      </c>
      <c r="AY280" s="203" t="s">
        <v>208</v>
      </c>
    </row>
    <row r="281" spans="1:65" s="2" customFormat="1" ht="24.15" customHeight="1">
      <c r="A281" s="38"/>
      <c r="B281" s="179"/>
      <c r="C281" s="180" t="s">
        <v>307</v>
      </c>
      <c r="D281" s="180" t="s">
        <v>211</v>
      </c>
      <c r="E281" s="181" t="s">
        <v>493</v>
      </c>
      <c r="F281" s="182" t="s">
        <v>494</v>
      </c>
      <c r="G281" s="183" t="s">
        <v>214</v>
      </c>
      <c r="H281" s="184">
        <v>38</v>
      </c>
      <c r="I281" s="185"/>
      <c r="J281" s="186">
        <f>ROUND(I281*H281,2)</f>
        <v>0</v>
      </c>
      <c r="K281" s="182" t="s">
        <v>215</v>
      </c>
      <c r="L281" s="39"/>
      <c r="M281" s="187" t="s">
        <v>1</v>
      </c>
      <c r="N281" s="188" t="s">
        <v>41</v>
      </c>
      <c r="O281" s="77"/>
      <c r="P281" s="189">
        <f>O281*H281</f>
        <v>0</v>
      </c>
      <c r="Q281" s="189">
        <v>0.0382</v>
      </c>
      <c r="R281" s="189">
        <f>Q281*H281</f>
        <v>1.4516</v>
      </c>
      <c r="S281" s="189">
        <v>0</v>
      </c>
      <c r="T281" s="19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191" t="s">
        <v>216</v>
      </c>
      <c r="AT281" s="191" t="s">
        <v>211</v>
      </c>
      <c r="AU281" s="191" t="s">
        <v>86</v>
      </c>
      <c r="AY281" s="19" t="s">
        <v>208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19" t="s">
        <v>84</v>
      </c>
      <c r="BK281" s="192">
        <f>ROUND(I281*H281,2)</f>
        <v>0</v>
      </c>
      <c r="BL281" s="19" t="s">
        <v>216</v>
      </c>
      <c r="BM281" s="191" t="s">
        <v>495</v>
      </c>
    </row>
    <row r="282" spans="1:51" s="13" customFormat="1" ht="12">
      <c r="A282" s="13"/>
      <c r="B282" s="193"/>
      <c r="C282" s="13"/>
      <c r="D282" s="194" t="s">
        <v>217</v>
      </c>
      <c r="E282" s="195" t="s">
        <v>1</v>
      </c>
      <c r="F282" s="196" t="s">
        <v>496</v>
      </c>
      <c r="G282" s="13"/>
      <c r="H282" s="197">
        <v>38</v>
      </c>
      <c r="I282" s="198"/>
      <c r="J282" s="13"/>
      <c r="K282" s="13"/>
      <c r="L282" s="193"/>
      <c r="M282" s="199"/>
      <c r="N282" s="200"/>
      <c r="O282" s="200"/>
      <c r="P282" s="200"/>
      <c r="Q282" s="200"/>
      <c r="R282" s="200"/>
      <c r="S282" s="200"/>
      <c r="T282" s="20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5" t="s">
        <v>217</v>
      </c>
      <c r="AU282" s="195" t="s">
        <v>86</v>
      </c>
      <c r="AV282" s="13" t="s">
        <v>86</v>
      </c>
      <c r="AW282" s="13" t="s">
        <v>32</v>
      </c>
      <c r="AX282" s="13" t="s">
        <v>76</v>
      </c>
      <c r="AY282" s="195" t="s">
        <v>208</v>
      </c>
    </row>
    <row r="283" spans="1:51" s="14" customFormat="1" ht="12">
      <c r="A283" s="14"/>
      <c r="B283" s="202"/>
      <c r="C283" s="14"/>
      <c r="D283" s="194" t="s">
        <v>217</v>
      </c>
      <c r="E283" s="203" t="s">
        <v>1</v>
      </c>
      <c r="F283" s="204" t="s">
        <v>219</v>
      </c>
      <c r="G283" s="14"/>
      <c r="H283" s="205">
        <v>38</v>
      </c>
      <c r="I283" s="206"/>
      <c r="J283" s="14"/>
      <c r="K283" s="14"/>
      <c r="L283" s="202"/>
      <c r="M283" s="207"/>
      <c r="N283" s="208"/>
      <c r="O283" s="208"/>
      <c r="P283" s="208"/>
      <c r="Q283" s="208"/>
      <c r="R283" s="208"/>
      <c r="S283" s="208"/>
      <c r="T283" s="20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03" t="s">
        <v>217</v>
      </c>
      <c r="AU283" s="203" t="s">
        <v>86</v>
      </c>
      <c r="AV283" s="14" t="s">
        <v>216</v>
      </c>
      <c r="AW283" s="14" t="s">
        <v>32</v>
      </c>
      <c r="AX283" s="14" t="s">
        <v>84</v>
      </c>
      <c r="AY283" s="203" t="s">
        <v>208</v>
      </c>
    </row>
    <row r="284" spans="1:65" s="2" customFormat="1" ht="16.5" customHeight="1">
      <c r="A284" s="38"/>
      <c r="B284" s="179"/>
      <c r="C284" s="180" t="s">
        <v>497</v>
      </c>
      <c r="D284" s="180" t="s">
        <v>211</v>
      </c>
      <c r="E284" s="181" t="s">
        <v>498</v>
      </c>
      <c r="F284" s="182" t="s">
        <v>499</v>
      </c>
      <c r="G284" s="183" t="s">
        <v>214</v>
      </c>
      <c r="H284" s="184">
        <v>479.097</v>
      </c>
      <c r="I284" s="185"/>
      <c r="J284" s="186">
        <f>ROUND(I284*H284,2)</f>
        <v>0</v>
      </c>
      <c r="K284" s="182" t="s">
        <v>215</v>
      </c>
      <c r="L284" s="39"/>
      <c r="M284" s="187" t="s">
        <v>1</v>
      </c>
      <c r="N284" s="188" t="s">
        <v>41</v>
      </c>
      <c r="O284" s="77"/>
      <c r="P284" s="189">
        <f>O284*H284</f>
        <v>0</v>
      </c>
      <c r="Q284" s="189">
        <v>0</v>
      </c>
      <c r="R284" s="189">
        <f>Q284*H284</f>
        <v>0</v>
      </c>
      <c r="S284" s="189">
        <v>0</v>
      </c>
      <c r="T284" s="19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191" t="s">
        <v>216</v>
      </c>
      <c r="AT284" s="191" t="s">
        <v>211</v>
      </c>
      <c r="AU284" s="191" t="s">
        <v>86</v>
      </c>
      <c r="AY284" s="19" t="s">
        <v>208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19" t="s">
        <v>84</v>
      </c>
      <c r="BK284" s="192">
        <f>ROUND(I284*H284,2)</f>
        <v>0</v>
      </c>
      <c r="BL284" s="19" t="s">
        <v>216</v>
      </c>
      <c r="BM284" s="191" t="s">
        <v>500</v>
      </c>
    </row>
    <row r="285" spans="1:51" s="13" customFormat="1" ht="12">
      <c r="A285" s="13"/>
      <c r="B285" s="193"/>
      <c r="C285" s="13"/>
      <c r="D285" s="194" t="s">
        <v>217</v>
      </c>
      <c r="E285" s="195" t="s">
        <v>1</v>
      </c>
      <c r="F285" s="196" t="s">
        <v>501</v>
      </c>
      <c r="G285" s="13"/>
      <c r="H285" s="197">
        <v>479.097</v>
      </c>
      <c r="I285" s="198"/>
      <c r="J285" s="13"/>
      <c r="K285" s="13"/>
      <c r="L285" s="193"/>
      <c r="M285" s="199"/>
      <c r="N285" s="200"/>
      <c r="O285" s="200"/>
      <c r="P285" s="200"/>
      <c r="Q285" s="200"/>
      <c r="R285" s="200"/>
      <c r="S285" s="200"/>
      <c r="T285" s="20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5" t="s">
        <v>217</v>
      </c>
      <c r="AU285" s="195" t="s">
        <v>86</v>
      </c>
      <c r="AV285" s="13" t="s">
        <v>86</v>
      </c>
      <c r="AW285" s="13" t="s">
        <v>32</v>
      </c>
      <c r="AX285" s="13" t="s">
        <v>76</v>
      </c>
      <c r="AY285" s="195" t="s">
        <v>208</v>
      </c>
    </row>
    <row r="286" spans="1:51" s="14" customFormat="1" ht="12">
      <c r="A286" s="14"/>
      <c r="B286" s="202"/>
      <c r="C286" s="14"/>
      <c r="D286" s="194" t="s">
        <v>217</v>
      </c>
      <c r="E286" s="203" t="s">
        <v>1</v>
      </c>
      <c r="F286" s="204" t="s">
        <v>219</v>
      </c>
      <c r="G286" s="14"/>
      <c r="H286" s="205">
        <v>479.097</v>
      </c>
      <c r="I286" s="206"/>
      <c r="J286" s="14"/>
      <c r="K286" s="14"/>
      <c r="L286" s="202"/>
      <c r="M286" s="207"/>
      <c r="N286" s="208"/>
      <c r="O286" s="208"/>
      <c r="P286" s="208"/>
      <c r="Q286" s="208"/>
      <c r="R286" s="208"/>
      <c r="S286" s="208"/>
      <c r="T286" s="20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03" t="s">
        <v>217</v>
      </c>
      <c r="AU286" s="203" t="s">
        <v>86</v>
      </c>
      <c r="AV286" s="14" t="s">
        <v>216</v>
      </c>
      <c r="AW286" s="14" t="s">
        <v>32</v>
      </c>
      <c r="AX286" s="14" t="s">
        <v>84</v>
      </c>
      <c r="AY286" s="203" t="s">
        <v>208</v>
      </c>
    </row>
    <row r="287" spans="1:65" s="2" customFormat="1" ht="24.15" customHeight="1">
      <c r="A287" s="38"/>
      <c r="B287" s="179"/>
      <c r="C287" s="180" t="s">
        <v>312</v>
      </c>
      <c r="D287" s="180" t="s">
        <v>211</v>
      </c>
      <c r="E287" s="181" t="s">
        <v>502</v>
      </c>
      <c r="F287" s="182" t="s">
        <v>503</v>
      </c>
      <c r="G287" s="183" t="s">
        <v>214</v>
      </c>
      <c r="H287" s="184">
        <v>80.046</v>
      </c>
      <c r="I287" s="185"/>
      <c r="J287" s="186">
        <f>ROUND(I287*H287,2)</f>
        <v>0</v>
      </c>
      <c r="K287" s="182" t="s">
        <v>215</v>
      </c>
      <c r="L287" s="39"/>
      <c r="M287" s="187" t="s">
        <v>1</v>
      </c>
      <c r="N287" s="188" t="s">
        <v>41</v>
      </c>
      <c r="O287" s="77"/>
      <c r="P287" s="189">
        <f>O287*H287</f>
        <v>0</v>
      </c>
      <c r="Q287" s="189">
        <v>0</v>
      </c>
      <c r="R287" s="189">
        <f>Q287*H287</f>
        <v>0</v>
      </c>
      <c r="S287" s="189">
        <v>0</v>
      </c>
      <c r="T287" s="19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191" t="s">
        <v>216</v>
      </c>
      <c r="AT287" s="191" t="s">
        <v>211</v>
      </c>
      <c r="AU287" s="191" t="s">
        <v>86</v>
      </c>
      <c r="AY287" s="19" t="s">
        <v>208</v>
      </c>
      <c r="BE287" s="192">
        <f>IF(N287="základní",J287,0)</f>
        <v>0</v>
      </c>
      <c r="BF287" s="192">
        <f>IF(N287="snížená",J287,0)</f>
        <v>0</v>
      </c>
      <c r="BG287" s="192">
        <f>IF(N287="zákl. přenesená",J287,0)</f>
        <v>0</v>
      </c>
      <c r="BH287" s="192">
        <f>IF(N287="sníž. přenesená",J287,0)</f>
        <v>0</v>
      </c>
      <c r="BI287" s="192">
        <f>IF(N287="nulová",J287,0)</f>
        <v>0</v>
      </c>
      <c r="BJ287" s="19" t="s">
        <v>84</v>
      </c>
      <c r="BK287" s="192">
        <f>ROUND(I287*H287,2)</f>
        <v>0</v>
      </c>
      <c r="BL287" s="19" t="s">
        <v>216</v>
      </c>
      <c r="BM287" s="191" t="s">
        <v>504</v>
      </c>
    </row>
    <row r="288" spans="1:51" s="15" customFormat="1" ht="12">
      <c r="A288" s="15"/>
      <c r="B288" s="210"/>
      <c r="C288" s="15"/>
      <c r="D288" s="194" t="s">
        <v>217</v>
      </c>
      <c r="E288" s="211" t="s">
        <v>1</v>
      </c>
      <c r="F288" s="212" t="s">
        <v>447</v>
      </c>
      <c r="G288" s="15"/>
      <c r="H288" s="211" t="s">
        <v>1</v>
      </c>
      <c r="I288" s="213"/>
      <c r="J288" s="15"/>
      <c r="K288" s="15"/>
      <c r="L288" s="210"/>
      <c r="M288" s="214"/>
      <c r="N288" s="215"/>
      <c r="O288" s="215"/>
      <c r="P288" s="215"/>
      <c r="Q288" s="215"/>
      <c r="R288" s="215"/>
      <c r="S288" s="215"/>
      <c r="T288" s="21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11" t="s">
        <v>217</v>
      </c>
      <c r="AU288" s="211" t="s">
        <v>86</v>
      </c>
      <c r="AV288" s="15" t="s">
        <v>84</v>
      </c>
      <c r="AW288" s="15" t="s">
        <v>32</v>
      </c>
      <c r="AX288" s="15" t="s">
        <v>76</v>
      </c>
      <c r="AY288" s="211" t="s">
        <v>208</v>
      </c>
    </row>
    <row r="289" spans="1:51" s="13" customFormat="1" ht="12">
      <c r="A289" s="13"/>
      <c r="B289" s="193"/>
      <c r="C289" s="13"/>
      <c r="D289" s="194" t="s">
        <v>217</v>
      </c>
      <c r="E289" s="195" t="s">
        <v>1</v>
      </c>
      <c r="F289" s="196" t="s">
        <v>505</v>
      </c>
      <c r="G289" s="13"/>
      <c r="H289" s="197">
        <v>56.7</v>
      </c>
      <c r="I289" s="198"/>
      <c r="J289" s="13"/>
      <c r="K289" s="13"/>
      <c r="L289" s="193"/>
      <c r="M289" s="199"/>
      <c r="N289" s="200"/>
      <c r="O289" s="200"/>
      <c r="P289" s="200"/>
      <c r="Q289" s="200"/>
      <c r="R289" s="200"/>
      <c r="S289" s="200"/>
      <c r="T289" s="20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95" t="s">
        <v>217</v>
      </c>
      <c r="AU289" s="195" t="s">
        <v>86</v>
      </c>
      <c r="AV289" s="13" t="s">
        <v>86</v>
      </c>
      <c r="AW289" s="13" t="s">
        <v>32</v>
      </c>
      <c r="AX289" s="13" t="s">
        <v>76</v>
      </c>
      <c r="AY289" s="195" t="s">
        <v>208</v>
      </c>
    </row>
    <row r="290" spans="1:51" s="13" customFormat="1" ht="12">
      <c r="A290" s="13"/>
      <c r="B290" s="193"/>
      <c r="C290" s="13"/>
      <c r="D290" s="194" t="s">
        <v>217</v>
      </c>
      <c r="E290" s="195" t="s">
        <v>1</v>
      </c>
      <c r="F290" s="196" t="s">
        <v>506</v>
      </c>
      <c r="G290" s="13"/>
      <c r="H290" s="197">
        <v>4.866</v>
      </c>
      <c r="I290" s="198"/>
      <c r="J290" s="13"/>
      <c r="K290" s="13"/>
      <c r="L290" s="193"/>
      <c r="M290" s="199"/>
      <c r="N290" s="200"/>
      <c r="O290" s="200"/>
      <c r="P290" s="200"/>
      <c r="Q290" s="200"/>
      <c r="R290" s="200"/>
      <c r="S290" s="200"/>
      <c r="T290" s="20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5" t="s">
        <v>217</v>
      </c>
      <c r="AU290" s="195" t="s">
        <v>86</v>
      </c>
      <c r="AV290" s="13" t="s">
        <v>86</v>
      </c>
      <c r="AW290" s="13" t="s">
        <v>32</v>
      </c>
      <c r="AX290" s="13" t="s">
        <v>76</v>
      </c>
      <c r="AY290" s="195" t="s">
        <v>208</v>
      </c>
    </row>
    <row r="291" spans="1:51" s="13" customFormat="1" ht="12">
      <c r="A291" s="13"/>
      <c r="B291" s="193"/>
      <c r="C291" s="13"/>
      <c r="D291" s="194" t="s">
        <v>217</v>
      </c>
      <c r="E291" s="195" t="s">
        <v>1</v>
      </c>
      <c r="F291" s="196" t="s">
        <v>507</v>
      </c>
      <c r="G291" s="13"/>
      <c r="H291" s="197">
        <v>10.6</v>
      </c>
      <c r="I291" s="198"/>
      <c r="J291" s="13"/>
      <c r="K291" s="13"/>
      <c r="L291" s="193"/>
      <c r="M291" s="199"/>
      <c r="N291" s="200"/>
      <c r="O291" s="200"/>
      <c r="P291" s="200"/>
      <c r="Q291" s="200"/>
      <c r="R291" s="200"/>
      <c r="S291" s="200"/>
      <c r="T291" s="20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5" t="s">
        <v>217</v>
      </c>
      <c r="AU291" s="195" t="s">
        <v>86</v>
      </c>
      <c r="AV291" s="13" t="s">
        <v>86</v>
      </c>
      <c r="AW291" s="13" t="s">
        <v>32</v>
      </c>
      <c r="AX291" s="13" t="s">
        <v>76</v>
      </c>
      <c r="AY291" s="195" t="s">
        <v>208</v>
      </c>
    </row>
    <row r="292" spans="1:51" s="13" customFormat="1" ht="12">
      <c r="A292" s="13"/>
      <c r="B292" s="193"/>
      <c r="C292" s="13"/>
      <c r="D292" s="194" t="s">
        <v>217</v>
      </c>
      <c r="E292" s="195" t="s">
        <v>1</v>
      </c>
      <c r="F292" s="196" t="s">
        <v>508</v>
      </c>
      <c r="G292" s="13"/>
      <c r="H292" s="197">
        <v>7.88</v>
      </c>
      <c r="I292" s="198"/>
      <c r="J292" s="13"/>
      <c r="K292" s="13"/>
      <c r="L292" s="193"/>
      <c r="M292" s="199"/>
      <c r="N292" s="200"/>
      <c r="O292" s="200"/>
      <c r="P292" s="200"/>
      <c r="Q292" s="200"/>
      <c r="R292" s="200"/>
      <c r="S292" s="200"/>
      <c r="T292" s="20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5" t="s">
        <v>217</v>
      </c>
      <c r="AU292" s="195" t="s">
        <v>86</v>
      </c>
      <c r="AV292" s="13" t="s">
        <v>86</v>
      </c>
      <c r="AW292" s="13" t="s">
        <v>32</v>
      </c>
      <c r="AX292" s="13" t="s">
        <v>76</v>
      </c>
      <c r="AY292" s="195" t="s">
        <v>208</v>
      </c>
    </row>
    <row r="293" spans="1:51" s="14" customFormat="1" ht="12">
      <c r="A293" s="14"/>
      <c r="B293" s="202"/>
      <c r="C293" s="14"/>
      <c r="D293" s="194" t="s">
        <v>217</v>
      </c>
      <c r="E293" s="203" t="s">
        <v>1</v>
      </c>
      <c r="F293" s="204" t="s">
        <v>219</v>
      </c>
      <c r="G293" s="14"/>
      <c r="H293" s="205">
        <v>80.04599999999999</v>
      </c>
      <c r="I293" s="206"/>
      <c r="J293" s="14"/>
      <c r="K293" s="14"/>
      <c r="L293" s="202"/>
      <c r="M293" s="207"/>
      <c r="N293" s="208"/>
      <c r="O293" s="208"/>
      <c r="P293" s="208"/>
      <c r="Q293" s="208"/>
      <c r="R293" s="208"/>
      <c r="S293" s="208"/>
      <c r="T293" s="20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03" t="s">
        <v>217</v>
      </c>
      <c r="AU293" s="203" t="s">
        <v>86</v>
      </c>
      <c r="AV293" s="14" t="s">
        <v>216</v>
      </c>
      <c r="AW293" s="14" t="s">
        <v>32</v>
      </c>
      <c r="AX293" s="14" t="s">
        <v>84</v>
      </c>
      <c r="AY293" s="203" t="s">
        <v>208</v>
      </c>
    </row>
    <row r="294" spans="1:65" s="2" customFormat="1" ht="24.15" customHeight="1">
      <c r="A294" s="38"/>
      <c r="B294" s="179"/>
      <c r="C294" s="180" t="s">
        <v>509</v>
      </c>
      <c r="D294" s="180" t="s">
        <v>211</v>
      </c>
      <c r="E294" s="181" t="s">
        <v>510</v>
      </c>
      <c r="F294" s="182" t="s">
        <v>511</v>
      </c>
      <c r="G294" s="183" t="s">
        <v>245</v>
      </c>
      <c r="H294" s="184">
        <v>35.321</v>
      </c>
      <c r="I294" s="185"/>
      <c r="J294" s="186">
        <f>ROUND(I294*H294,2)</f>
        <v>0</v>
      </c>
      <c r="K294" s="182" t="s">
        <v>223</v>
      </c>
      <c r="L294" s="39"/>
      <c r="M294" s="187" t="s">
        <v>1</v>
      </c>
      <c r="N294" s="188" t="s">
        <v>41</v>
      </c>
      <c r="O294" s="77"/>
      <c r="P294" s="189">
        <f>O294*H294</f>
        <v>0</v>
      </c>
      <c r="Q294" s="189">
        <v>0</v>
      </c>
      <c r="R294" s="189">
        <f>Q294*H294</f>
        <v>0</v>
      </c>
      <c r="S294" s="189">
        <v>0</v>
      </c>
      <c r="T294" s="19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191" t="s">
        <v>216</v>
      </c>
      <c r="AT294" s="191" t="s">
        <v>211</v>
      </c>
      <c r="AU294" s="191" t="s">
        <v>86</v>
      </c>
      <c r="AY294" s="19" t="s">
        <v>208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9" t="s">
        <v>84</v>
      </c>
      <c r="BK294" s="192">
        <f>ROUND(I294*H294,2)</f>
        <v>0</v>
      </c>
      <c r="BL294" s="19" t="s">
        <v>216</v>
      </c>
      <c r="BM294" s="191" t="s">
        <v>512</v>
      </c>
    </row>
    <row r="295" spans="1:51" s="15" customFormat="1" ht="12">
      <c r="A295" s="15"/>
      <c r="B295" s="210"/>
      <c r="C295" s="15"/>
      <c r="D295" s="194" t="s">
        <v>217</v>
      </c>
      <c r="E295" s="211" t="s">
        <v>1</v>
      </c>
      <c r="F295" s="212" t="s">
        <v>513</v>
      </c>
      <c r="G295" s="15"/>
      <c r="H295" s="211" t="s">
        <v>1</v>
      </c>
      <c r="I295" s="213"/>
      <c r="J295" s="15"/>
      <c r="K295" s="15"/>
      <c r="L295" s="210"/>
      <c r="M295" s="214"/>
      <c r="N295" s="215"/>
      <c r="O295" s="215"/>
      <c r="P295" s="215"/>
      <c r="Q295" s="215"/>
      <c r="R295" s="215"/>
      <c r="S295" s="215"/>
      <c r="T295" s="216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11" t="s">
        <v>217</v>
      </c>
      <c r="AU295" s="211" t="s">
        <v>86</v>
      </c>
      <c r="AV295" s="15" t="s">
        <v>84</v>
      </c>
      <c r="AW295" s="15" t="s">
        <v>32</v>
      </c>
      <c r="AX295" s="15" t="s">
        <v>76</v>
      </c>
      <c r="AY295" s="211" t="s">
        <v>208</v>
      </c>
    </row>
    <row r="296" spans="1:51" s="13" customFormat="1" ht="12">
      <c r="A296" s="13"/>
      <c r="B296" s="193"/>
      <c r="C296" s="13"/>
      <c r="D296" s="194" t="s">
        <v>217</v>
      </c>
      <c r="E296" s="195" t="s">
        <v>1</v>
      </c>
      <c r="F296" s="196" t="s">
        <v>514</v>
      </c>
      <c r="G296" s="13"/>
      <c r="H296" s="197">
        <v>19.619</v>
      </c>
      <c r="I296" s="198"/>
      <c r="J296" s="13"/>
      <c r="K296" s="13"/>
      <c r="L296" s="193"/>
      <c r="M296" s="199"/>
      <c r="N296" s="200"/>
      <c r="O296" s="200"/>
      <c r="P296" s="200"/>
      <c r="Q296" s="200"/>
      <c r="R296" s="200"/>
      <c r="S296" s="200"/>
      <c r="T296" s="20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5" t="s">
        <v>217</v>
      </c>
      <c r="AU296" s="195" t="s">
        <v>86</v>
      </c>
      <c r="AV296" s="13" t="s">
        <v>86</v>
      </c>
      <c r="AW296" s="13" t="s">
        <v>32</v>
      </c>
      <c r="AX296" s="13" t="s">
        <v>76</v>
      </c>
      <c r="AY296" s="195" t="s">
        <v>208</v>
      </c>
    </row>
    <row r="297" spans="1:51" s="13" customFormat="1" ht="12">
      <c r="A297" s="13"/>
      <c r="B297" s="193"/>
      <c r="C297" s="13"/>
      <c r="D297" s="194" t="s">
        <v>217</v>
      </c>
      <c r="E297" s="195" t="s">
        <v>1</v>
      </c>
      <c r="F297" s="196" t="s">
        <v>515</v>
      </c>
      <c r="G297" s="13"/>
      <c r="H297" s="197">
        <v>44.859</v>
      </c>
      <c r="I297" s="198"/>
      <c r="J297" s="13"/>
      <c r="K297" s="13"/>
      <c r="L297" s="193"/>
      <c r="M297" s="199"/>
      <c r="N297" s="200"/>
      <c r="O297" s="200"/>
      <c r="P297" s="200"/>
      <c r="Q297" s="200"/>
      <c r="R297" s="200"/>
      <c r="S297" s="200"/>
      <c r="T297" s="20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5" t="s">
        <v>217</v>
      </c>
      <c r="AU297" s="195" t="s">
        <v>86</v>
      </c>
      <c r="AV297" s="13" t="s">
        <v>86</v>
      </c>
      <c r="AW297" s="13" t="s">
        <v>32</v>
      </c>
      <c r="AX297" s="13" t="s">
        <v>76</v>
      </c>
      <c r="AY297" s="195" t="s">
        <v>208</v>
      </c>
    </row>
    <row r="298" spans="1:51" s="13" customFormat="1" ht="12">
      <c r="A298" s="13"/>
      <c r="B298" s="193"/>
      <c r="C298" s="13"/>
      <c r="D298" s="194" t="s">
        <v>217</v>
      </c>
      <c r="E298" s="195" t="s">
        <v>1</v>
      </c>
      <c r="F298" s="196" t="s">
        <v>516</v>
      </c>
      <c r="G298" s="13"/>
      <c r="H298" s="197">
        <v>22.658</v>
      </c>
      <c r="I298" s="198"/>
      <c r="J298" s="13"/>
      <c r="K298" s="13"/>
      <c r="L298" s="193"/>
      <c r="M298" s="199"/>
      <c r="N298" s="200"/>
      <c r="O298" s="200"/>
      <c r="P298" s="200"/>
      <c r="Q298" s="200"/>
      <c r="R298" s="200"/>
      <c r="S298" s="200"/>
      <c r="T298" s="20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95" t="s">
        <v>217</v>
      </c>
      <c r="AU298" s="195" t="s">
        <v>86</v>
      </c>
      <c r="AV298" s="13" t="s">
        <v>86</v>
      </c>
      <c r="AW298" s="13" t="s">
        <v>32</v>
      </c>
      <c r="AX298" s="13" t="s">
        <v>76</v>
      </c>
      <c r="AY298" s="195" t="s">
        <v>208</v>
      </c>
    </row>
    <row r="299" spans="1:51" s="13" customFormat="1" ht="12">
      <c r="A299" s="13"/>
      <c r="B299" s="193"/>
      <c r="C299" s="13"/>
      <c r="D299" s="194" t="s">
        <v>217</v>
      </c>
      <c r="E299" s="195" t="s">
        <v>1</v>
      </c>
      <c r="F299" s="196" t="s">
        <v>517</v>
      </c>
      <c r="G299" s="13"/>
      <c r="H299" s="197">
        <v>14.555</v>
      </c>
      <c r="I299" s="198"/>
      <c r="J299" s="13"/>
      <c r="K299" s="13"/>
      <c r="L299" s="193"/>
      <c r="M299" s="199"/>
      <c r="N299" s="200"/>
      <c r="O299" s="200"/>
      <c r="P299" s="200"/>
      <c r="Q299" s="200"/>
      <c r="R299" s="200"/>
      <c r="S299" s="200"/>
      <c r="T299" s="20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5" t="s">
        <v>217</v>
      </c>
      <c r="AU299" s="195" t="s">
        <v>86</v>
      </c>
      <c r="AV299" s="13" t="s">
        <v>86</v>
      </c>
      <c r="AW299" s="13" t="s">
        <v>32</v>
      </c>
      <c r="AX299" s="13" t="s">
        <v>76</v>
      </c>
      <c r="AY299" s="195" t="s">
        <v>208</v>
      </c>
    </row>
    <row r="300" spans="1:51" s="13" customFormat="1" ht="12">
      <c r="A300" s="13"/>
      <c r="B300" s="193"/>
      <c r="C300" s="13"/>
      <c r="D300" s="194" t="s">
        <v>217</v>
      </c>
      <c r="E300" s="195" t="s">
        <v>1</v>
      </c>
      <c r="F300" s="196" t="s">
        <v>518</v>
      </c>
      <c r="G300" s="13"/>
      <c r="H300" s="197">
        <v>59.85</v>
      </c>
      <c r="I300" s="198"/>
      <c r="J300" s="13"/>
      <c r="K300" s="13"/>
      <c r="L300" s="193"/>
      <c r="M300" s="199"/>
      <c r="N300" s="200"/>
      <c r="O300" s="200"/>
      <c r="P300" s="200"/>
      <c r="Q300" s="200"/>
      <c r="R300" s="200"/>
      <c r="S300" s="200"/>
      <c r="T300" s="20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5" t="s">
        <v>217</v>
      </c>
      <c r="AU300" s="195" t="s">
        <v>86</v>
      </c>
      <c r="AV300" s="13" t="s">
        <v>86</v>
      </c>
      <c r="AW300" s="13" t="s">
        <v>32</v>
      </c>
      <c r="AX300" s="13" t="s">
        <v>76</v>
      </c>
      <c r="AY300" s="195" t="s">
        <v>208</v>
      </c>
    </row>
    <row r="301" spans="1:51" s="13" customFormat="1" ht="12">
      <c r="A301" s="13"/>
      <c r="B301" s="193"/>
      <c r="C301" s="13"/>
      <c r="D301" s="194" t="s">
        <v>217</v>
      </c>
      <c r="E301" s="195" t="s">
        <v>1</v>
      </c>
      <c r="F301" s="196" t="s">
        <v>519</v>
      </c>
      <c r="G301" s="13"/>
      <c r="H301" s="197">
        <v>16.245</v>
      </c>
      <c r="I301" s="198"/>
      <c r="J301" s="13"/>
      <c r="K301" s="13"/>
      <c r="L301" s="193"/>
      <c r="M301" s="199"/>
      <c r="N301" s="200"/>
      <c r="O301" s="200"/>
      <c r="P301" s="200"/>
      <c r="Q301" s="200"/>
      <c r="R301" s="200"/>
      <c r="S301" s="200"/>
      <c r="T301" s="20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95" t="s">
        <v>217</v>
      </c>
      <c r="AU301" s="195" t="s">
        <v>86</v>
      </c>
      <c r="AV301" s="13" t="s">
        <v>86</v>
      </c>
      <c r="AW301" s="13" t="s">
        <v>32</v>
      </c>
      <c r="AX301" s="13" t="s">
        <v>76</v>
      </c>
      <c r="AY301" s="195" t="s">
        <v>208</v>
      </c>
    </row>
    <row r="302" spans="1:51" s="13" customFormat="1" ht="12">
      <c r="A302" s="13"/>
      <c r="B302" s="193"/>
      <c r="C302" s="13"/>
      <c r="D302" s="194" t="s">
        <v>217</v>
      </c>
      <c r="E302" s="195" t="s">
        <v>1</v>
      </c>
      <c r="F302" s="196" t="s">
        <v>520</v>
      </c>
      <c r="G302" s="13"/>
      <c r="H302" s="197">
        <v>16.53</v>
      </c>
      <c r="I302" s="198"/>
      <c r="J302" s="13"/>
      <c r="K302" s="13"/>
      <c r="L302" s="193"/>
      <c r="M302" s="199"/>
      <c r="N302" s="200"/>
      <c r="O302" s="200"/>
      <c r="P302" s="200"/>
      <c r="Q302" s="200"/>
      <c r="R302" s="200"/>
      <c r="S302" s="200"/>
      <c r="T302" s="20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5" t="s">
        <v>217</v>
      </c>
      <c r="AU302" s="195" t="s">
        <v>86</v>
      </c>
      <c r="AV302" s="13" t="s">
        <v>86</v>
      </c>
      <c r="AW302" s="13" t="s">
        <v>32</v>
      </c>
      <c r="AX302" s="13" t="s">
        <v>76</v>
      </c>
      <c r="AY302" s="195" t="s">
        <v>208</v>
      </c>
    </row>
    <row r="303" spans="1:51" s="13" customFormat="1" ht="12">
      <c r="A303" s="13"/>
      <c r="B303" s="193"/>
      <c r="C303" s="13"/>
      <c r="D303" s="194" t="s">
        <v>217</v>
      </c>
      <c r="E303" s="195" t="s">
        <v>1</v>
      </c>
      <c r="F303" s="196" t="s">
        <v>521</v>
      </c>
      <c r="G303" s="13"/>
      <c r="H303" s="197">
        <v>8.625</v>
      </c>
      <c r="I303" s="198"/>
      <c r="J303" s="13"/>
      <c r="K303" s="13"/>
      <c r="L303" s="193"/>
      <c r="M303" s="199"/>
      <c r="N303" s="200"/>
      <c r="O303" s="200"/>
      <c r="P303" s="200"/>
      <c r="Q303" s="200"/>
      <c r="R303" s="200"/>
      <c r="S303" s="200"/>
      <c r="T303" s="20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5" t="s">
        <v>217</v>
      </c>
      <c r="AU303" s="195" t="s">
        <v>86</v>
      </c>
      <c r="AV303" s="13" t="s">
        <v>86</v>
      </c>
      <c r="AW303" s="13" t="s">
        <v>32</v>
      </c>
      <c r="AX303" s="13" t="s">
        <v>76</v>
      </c>
      <c r="AY303" s="195" t="s">
        <v>208</v>
      </c>
    </row>
    <row r="304" spans="1:51" s="13" customFormat="1" ht="12">
      <c r="A304" s="13"/>
      <c r="B304" s="193"/>
      <c r="C304" s="13"/>
      <c r="D304" s="194" t="s">
        <v>217</v>
      </c>
      <c r="E304" s="195" t="s">
        <v>1</v>
      </c>
      <c r="F304" s="196" t="s">
        <v>522</v>
      </c>
      <c r="G304" s="13"/>
      <c r="H304" s="197">
        <v>11.651</v>
      </c>
      <c r="I304" s="198"/>
      <c r="J304" s="13"/>
      <c r="K304" s="13"/>
      <c r="L304" s="193"/>
      <c r="M304" s="199"/>
      <c r="N304" s="200"/>
      <c r="O304" s="200"/>
      <c r="P304" s="200"/>
      <c r="Q304" s="200"/>
      <c r="R304" s="200"/>
      <c r="S304" s="200"/>
      <c r="T304" s="20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95" t="s">
        <v>217</v>
      </c>
      <c r="AU304" s="195" t="s">
        <v>86</v>
      </c>
      <c r="AV304" s="13" t="s">
        <v>86</v>
      </c>
      <c r="AW304" s="13" t="s">
        <v>32</v>
      </c>
      <c r="AX304" s="13" t="s">
        <v>76</v>
      </c>
      <c r="AY304" s="195" t="s">
        <v>208</v>
      </c>
    </row>
    <row r="305" spans="1:51" s="13" customFormat="1" ht="12">
      <c r="A305" s="13"/>
      <c r="B305" s="193"/>
      <c r="C305" s="13"/>
      <c r="D305" s="194" t="s">
        <v>217</v>
      </c>
      <c r="E305" s="195" t="s">
        <v>1</v>
      </c>
      <c r="F305" s="196" t="s">
        <v>523</v>
      </c>
      <c r="G305" s="13"/>
      <c r="H305" s="197">
        <v>56.43</v>
      </c>
      <c r="I305" s="198"/>
      <c r="J305" s="13"/>
      <c r="K305" s="13"/>
      <c r="L305" s="193"/>
      <c r="M305" s="199"/>
      <c r="N305" s="200"/>
      <c r="O305" s="200"/>
      <c r="P305" s="200"/>
      <c r="Q305" s="200"/>
      <c r="R305" s="200"/>
      <c r="S305" s="200"/>
      <c r="T305" s="20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95" t="s">
        <v>217</v>
      </c>
      <c r="AU305" s="195" t="s">
        <v>86</v>
      </c>
      <c r="AV305" s="13" t="s">
        <v>86</v>
      </c>
      <c r="AW305" s="13" t="s">
        <v>32</v>
      </c>
      <c r="AX305" s="13" t="s">
        <v>76</v>
      </c>
      <c r="AY305" s="195" t="s">
        <v>208</v>
      </c>
    </row>
    <row r="306" spans="1:51" s="13" customFormat="1" ht="12">
      <c r="A306" s="13"/>
      <c r="B306" s="193"/>
      <c r="C306" s="13"/>
      <c r="D306" s="194" t="s">
        <v>217</v>
      </c>
      <c r="E306" s="195" t="s">
        <v>1</v>
      </c>
      <c r="F306" s="196" t="s">
        <v>524</v>
      </c>
      <c r="G306" s="13"/>
      <c r="H306" s="197">
        <v>18.9</v>
      </c>
      <c r="I306" s="198"/>
      <c r="J306" s="13"/>
      <c r="K306" s="13"/>
      <c r="L306" s="193"/>
      <c r="M306" s="199"/>
      <c r="N306" s="200"/>
      <c r="O306" s="200"/>
      <c r="P306" s="200"/>
      <c r="Q306" s="200"/>
      <c r="R306" s="200"/>
      <c r="S306" s="200"/>
      <c r="T306" s="20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95" t="s">
        <v>217</v>
      </c>
      <c r="AU306" s="195" t="s">
        <v>86</v>
      </c>
      <c r="AV306" s="13" t="s">
        <v>86</v>
      </c>
      <c r="AW306" s="13" t="s">
        <v>32</v>
      </c>
      <c r="AX306" s="13" t="s">
        <v>76</v>
      </c>
      <c r="AY306" s="195" t="s">
        <v>208</v>
      </c>
    </row>
    <row r="307" spans="1:51" s="13" customFormat="1" ht="12">
      <c r="A307" s="13"/>
      <c r="B307" s="193"/>
      <c r="C307" s="13"/>
      <c r="D307" s="194" t="s">
        <v>217</v>
      </c>
      <c r="E307" s="195" t="s">
        <v>1</v>
      </c>
      <c r="F307" s="196" t="s">
        <v>525</v>
      </c>
      <c r="G307" s="13"/>
      <c r="H307" s="197">
        <v>28.5</v>
      </c>
      <c r="I307" s="198"/>
      <c r="J307" s="13"/>
      <c r="K307" s="13"/>
      <c r="L307" s="193"/>
      <c r="M307" s="199"/>
      <c r="N307" s="200"/>
      <c r="O307" s="200"/>
      <c r="P307" s="200"/>
      <c r="Q307" s="200"/>
      <c r="R307" s="200"/>
      <c r="S307" s="200"/>
      <c r="T307" s="20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5" t="s">
        <v>217</v>
      </c>
      <c r="AU307" s="195" t="s">
        <v>86</v>
      </c>
      <c r="AV307" s="13" t="s">
        <v>86</v>
      </c>
      <c r="AW307" s="13" t="s">
        <v>32</v>
      </c>
      <c r="AX307" s="13" t="s">
        <v>76</v>
      </c>
      <c r="AY307" s="195" t="s">
        <v>208</v>
      </c>
    </row>
    <row r="308" spans="1:51" s="13" customFormat="1" ht="12">
      <c r="A308" s="13"/>
      <c r="B308" s="193"/>
      <c r="C308" s="13"/>
      <c r="D308" s="194" t="s">
        <v>217</v>
      </c>
      <c r="E308" s="195" t="s">
        <v>1</v>
      </c>
      <c r="F308" s="196" t="s">
        <v>526</v>
      </c>
      <c r="G308" s="13"/>
      <c r="H308" s="197">
        <v>16.92</v>
      </c>
      <c r="I308" s="198"/>
      <c r="J308" s="13"/>
      <c r="K308" s="13"/>
      <c r="L308" s="193"/>
      <c r="M308" s="199"/>
      <c r="N308" s="200"/>
      <c r="O308" s="200"/>
      <c r="P308" s="200"/>
      <c r="Q308" s="200"/>
      <c r="R308" s="200"/>
      <c r="S308" s="200"/>
      <c r="T308" s="20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95" t="s">
        <v>217</v>
      </c>
      <c r="AU308" s="195" t="s">
        <v>86</v>
      </c>
      <c r="AV308" s="13" t="s">
        <v>86</v>
      </c>
      <c r="AW308" s="13" t="s">
        <v>32</v>
      </c>
      <c r="AX308" s="13" t="s">
        <v>76</v>
      </c>
      <c r="AY308" s="195" t="s">
        <v>208</v>
      </c>
    </row>
    <row r="309" spans="1:51" s="13" customFormat="1" ht="12">
      <c r="A309" s="13"/>
      <c r="B309" s="193"/>
      <c r="C309" s="13"/>
      <c r="D309" s="194" t="s">
        <v>217</v>
      </c>
      <c r="E309" s="195" t="s">
        <v>1</v>
      </c>
      <c r="F309" s="196" t="s">
        <v>527</v>
      </c>
      <c r="G309" s="13"/>
      <c r="H309" s="197">
        <v>55.29</v>
      </c>
      <c r="I309" s="198"/>
      <c r="J309" s="13"/>
      <c r="K309" s="13"/>
      <c r="L309" s="193"/>
      <c r="M309" s="199"/>
      <c r="N309" s="200"/>
      <c r="O309" s="200"/>
      <c r="P309" s="200"/>
      <c r="Q309" s="200"/>
      <c r="R309" s="200"/>
      <c r="S309" s="200"/>
      <c r="T309" s="20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5" t="s">
        <v>217</v>
      </c>
      <c r="AU309" s="195" t="s">
        <v>86</v>
      </c>
      <c r="AV309" s="13" t="s">
        <v>86</v>
      </c>
      <c r="AW309" s="13" t="s">
        <v>32</v>
      </c>
      <c r="AX309" s="13" t="s">
        <v>76</v>
      </c>
      <c r="AY309" s="195" t="s">
        <v>208</v>
      </c>
    </row>
    <row r="310" spans="1:51" s="16" customFormat="1" ht="12">
      <c r="A310" s="16"/>
      <c r="B310" s="234"/>
      <c r="C310" s="16"/>
      <c r="D310" s="194" t="s">
        <v>217</v>
      </c>
      <c r="E310" s="235" t="s">
        <v>1</v>
      </c>
      <c r="F310" s="236" t="s">
        <v>434</v>
      </c>
      <c r="G310" s="16"/>
      <c r="H310" s="237">
        <v>390.632</v>
      </c>
      <c r="I310" s="238"/>
      <c r="J310" s="16"/>
      <c r="K310" s="16"/>
      <c r="L310" s="234"/>
      <c r="M310" s="239"/>
      <c r="N310" s="240"/>
      <c r="O310" s="240"/>
      <c r="P310" s="240"/>
      <c r="Q310" s="240"/>
      <c r="R310" s="240"/>
      <c r="S310" s="240"/>
      <c r="T310" s="241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T310" s="235" t="s">
        <v>217</v>
      </c>
      <c r="AU310" s="235" t="s">
        <v>86</v>
      </c>
      <c r="AV310" s="16" t="s">
        <v>226</v>
      </c>
      <c r="AW310" s="16" t="s">
        <v>32</v>
      </c>
      <c r="AX310" s="16" t="s">
        <v>76</v>
      </c>
      <c r="AY310" s="235" t="s">
        <v>208</v>
      </c>
    </row>
    <row r="311" spans="1:51" s="15" customFormat="1" ht="12">
      <c r="A311" s="15"/>
      <c r="B311" s="210"/>
      <c r="C311" s="15"/>
      <c r="D311" s="194" t="s">
        <v>217</v>
      </c>
      <c r="E311" s="211" t="s">
        <v>1</v>
      </c>
      <c r="F311" s="212" t="s">
        <v>528</v>
      </c>
      <c r="G311" s="15"/>
      <c r="H311" s="211" t="s">
        <v>1</v>
      </c>
      <c r="I311" s="213"/>
      <c r="J311" s="15"/>
      <c r="K311" s="15"/>
      <c r="L311" s="210"/>
      <c r="M311" s="214"/>
      <c r="N311" s="215"/>
      <c r="O311" s="215"/>
      <c r="P311" s="215"/>
      <c r="Q311" s="215"/>
      <c r="R311" s="215"/>
      <c r="S311" s="215"/>
      <c r="T311" s="216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11" t="s">
        <v>217</v>
      </c>
      <c r="AU311" s="211" t="s">
        <v>86</v>
      </c>
      <c r="AV311" s="15" t="s">
        <v>84</v>
      </c>
      <c r="AW311" s="15" t="s">
        <v>32</v>
      </c>
      <c r="AX311" s="15" t="s">
        <v>76</v>
      </c>
      <c r="AY311" s="211" t="s">
        <v>208</v>
      </c>
    </row>
    <row r="312" spans="1:51" s="13" customFormat="1" ht="12">
      <c r="A312" s="13"/>
      <c r="B312" s="193"/>
      <c r="C312" s="13"/>
      <c r="D312" s="194" t="s">
        <v>217</v>
      </c>
      <c r="E312" s="195" t="s">
        <v>1</v>
      </c>
      <c r="F312" s="196" t="s">
        <v>529</v>
      </c>
      <c r="G312" s="13"/>
      <c r="H312" s="197">
        <v>33.915</v>
      </c>
      <c r="I312" s="198"/>
      <c r="J312" s="13"/>
      <c r="K312" s="13"/>
      <c r="L312" s="193"/>
      <c r="M312" s="199"/>
      <c r="N312" s="200"/>
      <c r="O312" s="200"/>
      <c r="P312" s="200"/>
      <c r="Q312" s="200"/>
      <c r="R312" s="200"/>
      <c r="S312" s="200"/>
      <c r="T312" s="20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95" t="s">
        <v>217</v>
      </c>
      <c r="AU312" s="195" t="s">
        <v>86</v>
      </c>
      <c r="AV312" s="13" t="s">
        <v>86</v>
      </c>
      <c r="AW312" s="13" t="s">
        <v>32</v>
      </c>
      <c r="AX312" s="13" t="s">
        <v>76</v>
      </c>
      <c r="AY312" s="195" t="s">
        <v>208</v>
      </c>
    </row>
    <row r="313" spans="1:51" s="16" customFormat="1" ht="12">
      <c r="A313" s="16"/>
      <c r="B313" s="234"/>
      <c r="C313" s="16"/>
      <c r="D313" s="194" t="s">
        <v>217</v>
      </c>
      <c r="E313" s="235" t="s">
        <v>1</v>
      </c>
      <c r="F313" s="236" t="s">
        <v>434</v>
      </c>
      <c r="G313" s="16"/>
      <c r="H313" s="237">
        <v>33.915</v>
      </c>
      <c r="I313" s="238"/>
      <c r="J313" s="16"/>
      <c r="K313" s="16"/>
      <c r="L313" s="234"/>
      <c r="M313" s="239"/>
      <c r="N313" s="240"/>
      <c r="O313" s="240"/>
      <c r="P313" s="240"/>
      <c r="Q313" s="240"/>
      <c r="R313" s="240"/>
      <c r="S313" s="240"/>
      <c r="T313" s="241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T313" s="235" t="s">
        <v>217</v>
      </c>
      <c r="AU313" s="235" t="s">
        <v>86</v>
      </c>
      <c r="AV313" s="16" t="s">
        <v>226</v>
      </c>
      <c r="AW313" s="16" t="s">
        <v>32</v>
      </c>
      <c r="AX313" s="16" t="s">
        <v>76</v>
      </c>
      <c r="AY313" s="235" t="s">
        <v>208</v>
      </c>
    </row>
    <row r="314" spans="1:51" s="14" customFormat="1" ht="12">
      <c r="A314" s="14"/>
      <c r="B314" s="202"/>
      <c r="C314" s="14"/>
      <c r="D314" s="194" t="s">
        <v>217</v>
      </c>
      <c r="E314" s="203" t="s">
        <v>1</v>
      </c>
      <c r="F314" s="204" t="s">
        <v>219</v>
      </c>
      <c r="G314" s="14"/>
      <c r="H314" s="205">
        <v>424.547</v>
      </c>
      <c r="I314" s="206"/>
      <c r="J314" s="14"/>
      <c r="K314" s="14"/>
      <c r="L314" s="202"/>
      <c r="M314" s="207"/>
      <c r="N314" s="208"/>
      <c r="O314" s="208"/>
      <c r="P314" s="208"/>
      <c r="Q314" s="208"/>
      <c r="R314" s="208"/>
      <c r="S314" s="208"/>
      <c r="T314" s="20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03" t="s">
        <v>217</v>
      </c>
      <c r="AU314" s="203" t="s">
        <v>86</v>
      </c>
      <c r="AV314" s="14" t="s">
        <v>216</v>
      </c>
      <c r="AW314" s="14" t="s">
        <v>32</v>
      </c>
      <c r="AX314" s="14" t="s">
        <v>76</v>
      </c>
      <c r="AY314" s="203" t="s">
        <v>208</v>
      </c>
    </row>
    <row r="315" spans="1:51" s="13" customFormat="1" ht="12">
      <c r="A315" s="13"/>
      <c r="B315" s="193"/>
      <c r="C315" s="13"/>
      <c r="D315" s="194" t="s">
        <v>217</v>
      </c>
      <c r="E315" s="195" t="s">
        <v>1</v>
      </c>
      <c r="F315" s="196" t="s">
        <v>530</v>
      </c>
      <c r="G315" s="13"/>
      <c r="H315" s="197">
        <v>31.251</v>
      </c>
      <c r="I315" s="198"/>
      <c r="J315" s="13"/>
      <c r="K315" s="13"/>
      <c r="L315" s="193"/>
      <c r="M315" s="199"/>
      <c r="N315" s="200"/>
      <c r="O315" s="200"/>
      <c r="P315" s="200"/>
      <c r="Q315" s="200"/>
      <c r="R315" s="200"/>
      <c r="S315" s="200"/>
      <c r="T315" s="20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95" t="s">
        <v>217</v>
      </c>
      <c r="AU315" s="195" t="s">
        <v>86</v>
      </c>
      <c r="AV315" s="13" t="s">
        <v>86</v>
      </c>
      <c r="AW315" s="13" t="s">
        <v>32</v>
      </c>
      <c r="AX315" s="13" t="s">
        <v>76</v>
      </c>
      <c r="AY315" s="195" t="s">
        <v>208</v>
      </c>
    </row>
    <row r="316" spans="1:51" s="13" customFormat="1" ht="12">
      <c r="A316" s="13"/>
      <c r="B316" s="193"/>
      <c r="C316" s="13"/>
      <c r="D316" s="194" t="s">
        <v>217</v>
      </c>
      <c r="E316" s="195" t="s">
        <v>1</v>
      </c>
      <c r="F316" s="196" t="s">
        <v>531</v>
      </c>
      <c r="G316" s="13"/>
      <c r="H316" s="197">
        <v>4.07</v>
      </c>
      <c r="I316" s="198"/>
      <c r="J316" s="13"/>
      <c r="K316" s="13"/>
      <c r="L316" s="193"/>
      <c r="M316" s="199"/>
      <c r="N316" s="200"/>
      <c r="O316" s="200"/>
      <c r="P316" s="200"/>
      <c r="Q316" s="200"/>
      <c r="R316" s="200"/>
      <c r="S316" s="200"/>
      <c r="T316" s="20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95" t="s">
        <v>217</v>
      </c>
      <c r="AU316" s="195" t="s">
        <v>86</v>
      </c>
      <c r="AV316" s="13" t="s">
        <v>86</v>
      </c>
      <c r="AW316" s="13" t="s">
        <v>32</v>
      </c>
      <c r="AX316" s="13" t="s">
        <v>76</v>
      </c>
      <c r="AY316" s="195" t="s">
        <v>208</v>
      </c>
    </row>
    <row r="317" spans="1:51" s="14" customFormat="1" ht="12">
      <c r="A317" s="14"/>
      <c r="B317" s="202"/>
      <c r="C317" s="14"/>
      <c r="D317" s="194" t="s">
        <v>217</v>
      </c>
      <c r="E317" s="203" t="s">
        <v>1</v>
      </c>
      <c r="F317" s="204" t="s">
        <v>219</v>
      </c>
      <c r="G317" s="14"/>
      <c r="H317" s="205">
        <v>35.321</v>
      </c>
      <c r="I317" s="206"/>
      <c r="J317" s="14"/>
      <c r="K317" s="14"/>
      <c r="L317" s="202"/>
      <c r="M317" s="207"/>
      <c r="N317" s="208"/>
      <c r="O317" s="208"/>
      <c r="P317" s="208"/>
      <c r="Q317" s="208"/>
      <c r="R317" s="208"/>
      <c r="S317" s="208"/>
      <c r="T317" s="20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03" t="s">
        <v>217</v>
      </c>
      <c r="AU317" s="203" t="s">
        <v>86</v>
      </c>
      <c r="AV317" s="14" t="s">
        <v>216</v>
      </c>
      <c r="AW317" s="14" t="s">
        <v>32</v>
      </c>
      <c r="AX317" s="14" t="s">
        <v>84</v>
      </c>
      <c r="AY317" s="203" t="s">
        <v>208</v>
      </c>
    </row>
    <row r="318" spans="1:65" s="2" customFormat="1" ht="37.8" customHeight="1">
      <c r="A318" s="38"/>
      <c r="B318" s="179"/>
      <c r="C318" s="180" t="s">
        <v>319</v>
      </c>
      <c r="D318" s="180" t="s">
        <v>211</v>
      </c>
      <c r="E318" s="181" t="s">
        <v>532</v>
      </c>
      <c r="F318" s="182" t="s">
        <v>533</v>
      </c>
      <c r="G318" s="183" t="s">
        <v>214</v>
      </c>
      <c r="H318" s="184">
        <v>424.547</v>
      </c>
      <c r="I318" s="185"/>
      <c r="J318" s="186">
        <f>ROUND(I318*H318,2)</f>
        <v>0</v>
      </c>
      <c r="K318" s="182" t="s">
        <v>223</v>
      </c>
      <c r="L318" s="39"/>
      <c r="M318" s="187" t="s">
        <v>1</v>
      </c>
      <c r="N318" s="188" t="s">
        <v>41</v>
      </c>
      <c r="O318" s="77"/>
      <c r="P318" s="189">
        <f>O318*H318</f>
        <v>0</v>
      </c>
      <c r="Q318" s="189">
        <v>0</v>
      </c>
      <c r="R318" s="189">
        <f>Q318*H318</f>
        <v>0</v>
      </c>
      <c r="S318" s="189">
        <v>0</v>
      </c>
      <c r="T318" s="19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191" t="s">
        <v>216</v>
      </c>
      <c r="AT318" s="191" t="s">
        <v>211</v>
      </c>
      <c r="AU318" s="191" t="s">
        <v>86</v>
      </c>
      <c r="AY318" s="19" t="s">
        <v>208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9" t="s">
        <v>84</v>
      </c>
      <c r="BK318" s="192">
        <f>ROUND(I318*H318,2)</f>
        <v>0</v>
      </c>
      <c r="BL318" s="19" t="s">
        <v>216</v>
      </c>
      <c r="BM318" s="191" t="s">
        <v>534</v>
      </c>
    </row>
    <row r="319" spans="1:51" s="15" customFormat="1" ht="12">
      <c r="A319" s="15"/>
      <c r="B319" s="210"/>
      <c r="C319" s="15"/>
      <c r="D319" s="194" t="s">
        <v>217</v>
      </c>
      <c r="E319" s="211" t="s">
        <v>1</v>
      </c>
      <c r="F319" s="212" t="s">
        <v>513</v>
      </c>
      <c r="G319" s="15"/>
      <c r="H319" s="211" t="s">
        <v>1</v>
      </c>
      <c r="I319" s="213"/>
      <c r="J319" s="15"/>
      <c r="K319" s="15"/>
      <c r="L319" s="210"/>
      <c r="M319" s="214"/>
      <c r="N319" s="215"/>
      <c r="O319" s="215"/>
      <c r="P319" s="215"/>
      <c r="Q319" s="215"/>
      <c r="R319" s="215"/>
      <c r="S319" s="215"/>
      <c r="T319" s="216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11" t="s">
        <v>217</v>
      </c>
      <c r="AU319" s="211" t="s">
        <v>86</v>
      </c>
      <c r="AV319" s="15" t="s">
        <v>84</v>
      </c>
      <c r="AW319" s="15" t="s">
        <v>32</v>
      </c>
      <c r="AX319" s="15" t="s">
        <v>76</v>
      </c>
      <c r="AY319" s="211" t="s">
        <v>208</v>
      </c>
    </row>
    <row r="320" spans="1:51" s="13" customFormat="1" ht="12">
      <c r="A320" s="13"/>
      <c r="B320" s="193"/>
      <c r="C320" s="13"/>
      <c r="D320" s="194" t="s">
        <v>217</v>
      </c>
      <c r="E320" s="195" t="s">
        <v>1</v>
      </c>
      <c r="F320" s="196" t="s">
        <v>514</v>
      </c>
      <c r="G320" s="13"/>
      <c r="H320" s="197">
        <v>19.619</v>
      </c>
      <c r="I320" s="198"/>
      <c r="J320" s="13"/>
      <c r="K320" s="13"/>
      <c r="L320" s="193"/>
      <c r="M320" s="199"/>
      <c r="N320" s="200"/>
      <c r="O320" s="200"/>
      <c r="P320" s="200"/>
      <c r="Q320" s="200"/>
      <c r="R320" s="200"/>
      <c r="S320" s="200"/>
      <c r="T320" s="20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95" t="s">
        <v>217</v>
      </c>
      <c r="AU320" s="195" t="s">
        <v>86</v>
      </c>
      <c r="AV320" s="13" t="s">
        <v>86</v>
      </c>
      <c r="AW320" s="13" t="s">
        <v>32</v>
      </c>
      <c r="AX320" s="13" t="s">
        <v>76</v>
      </c>
      <c r="AY320" s="195" t="s">
        <v>208</v>
      </c>
    </row>
    <row r="321" spans="1:51" s="13" customFormat="1" ht="12">
      <c r="A321" s="13"/>
      <c r="B321" s="193"/>
      <c r="C321" s="13"/>
      <c r="D321" s="194" t="s">
        <v>217</v>
      </c>
      <c r="E321" s="195" t="s">
        <v>1</v>
      </c>
      <c r="F321" s="196" t="s">
        <v>515</v>
      </c>
      <c r="G321" s="13"/>
      <c r="H321" s="197">
        <v>44.859</v>
      </c>
      <c r="I321" s="198"/>
      <c r="J321" s="13"/>
      <c r="K321" s="13"/>
      <c r="L321" s="193"/>
      <c r="M321" s="199"/>
      <c r="N321" s="200"/>
      <c r="O321" s="200"/>
      <c r="P321" s="200"/>
      <c r="Q321" s="200"/>
      <c r="R321" s="200"/>
      <c r="S321" s="200"/>
      <c r="T321" s="20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5" t="s">
        <v>217</v>
      </c>
      <c r="AU321" s="195" t="s">
        <v>86</v>
      </c>
      <c r="AV321" s="13" t="s">
        <v>86</v>
      </c>
      <c r="AW321" s="13" t="s">
        <v>32</v>
      </c>
      <c r="AX321" s="13" t="s">
        <v>76</v>
      </c>
      <c r="AY321" s="195" t="s">
        <v>208</v>
      </c>
    </row>
    <row r="322" spans="1:51" s="13" customFormat="1" ht="12">
      <c r="A322" s="13"/>
      <c r="B322" s="193"/>
      <c r="C322" s="13"/>
      <c r="D322" s="194" t="s">
        <v>217</v>
      </c>
      <c r="E322" s="195" t="s">
        <v>1</v>
      </c>
      <c r="F322" s="196" t="s">
        <v>516</v>
      </c>
      <c r="G322" s="13"/>
      <c r="H322" s="197">
        <v>22.658</v>
      </c>
      <c r="I322" s="198"/>
      <c r="J322" s="13"/>
      <c r="K322" s="13"/>
      <c r="L322" s="193"/>
      <c r="M322" s="199"/>
      <c r="N322" s="200"/>
      <c r="O322" s="200"/>
      <c r="P322" s="200"/>
      <c r="Q322" s="200"/>
      <c r="R322" s="200"/>
      <c r="S322" s="200"/>
      <c r="T322" s="20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5" t="s">
        <v>217</v>
      </c>
      <c r="AU322" s="195" t="s">
        <v>86</v>
      </c>
      <c r="AV322" s="13" t="s">
        <v>86</v>
      </c>
      <c r="AW322" s="13" t="s">
        <v>32</v>
      </c>
      <c r="AX322" s="13" t="s">
        <v>76</v>
      </c>
      <c r="AY322" s="195" t="s">
        <v>208</v>
      </c>
    </row>
    <row r="323" spans="1:51" s="13" customFormat="1" ht="12">
      <c r="A323" s="13"/>
      <c r="B323" s="193"/>
      <c r="C323" s="13"/>
      <c r="D323" s="194" t="s">
        <v>217</v>
      </c>
      <c r="E323" s="195" t="s">
        <v>1</v>
      </c>
      <c r="F323" s="196" t="s">
        <v>517</v>
      </c>
      <c r="G323" s="13"/>
      <c r="H323" s="197">
        <v>14.555</v>
      </c>
      <c r="I323" s="198"/>
      <c r="J323" s="13"/>
      <c r="K323" s="13"/>
      <c r="L323" s="193"/>
      <c r="M323" s="199"/>
      <c r="N323" s="200"/>
      <c r="O323" s="200"/>
      <c r="P323" s="200"/>
      <c r="Q323" s="200"/>
      <c r="R323" s="200"/>
      <c r="S323" s="200"/>
      <c r="T323" s="20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95" t="s">
        <v>217</v>
      </c>
      <c r="AU323" s="195" t="s">
        <v>86</v>
      </c>
      <c r="AV323" s="13" t="s">
        <v>86</v>
      </c>
      <c r="AW323" s="13" t="s">
        <v>32</v>
      </c>
      <c r="AX323" s="13" t="s">
        <v>76</v>
      </c>
      <c r="AY323" s="195" t="s">
        <v>208</v>
      </c>
    </row>
    <row r="324" spans="1:51" s="13" customFormat="1" ht="12">
      <c r="A324" s="13"/>
      <c r="B324" s="193"/>
      <c r="C324" s="13"/>
      <c r="D324" s="194" t="s">
        <v>217</v>
      </c>
      <c r="E324" s="195" t="s">
        <v>1</v>
      </c>
      <c r="F324" s="196" t="s">
        <v>518</v>
      </c>
      <c r="G324" s="13"/>
      <c r="H324" s="197">
        <v>59.85</v>
      </c>
      <c r="I324" s="198"/>
      <c r="J324" s="13"/>
      <c r="K324" s="13"/>
      <c r="L324" s="193"/>
      <c r="M324" s="199"/>
      <c r="N324" s="200"/>
      <c r="O324" s="200"/>
      <c r="P324" s="200"/>
      <c r="Q324" s="200"/>
      <c r="R324" s="200"/>
      <c r="S324" s="200"/>
      <c r="T324" s="20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95" t="s">
        <v>217</v>
      </c>
      <c r="AU324" s="195" t="s">
        <v>86</v>
      </c>
      <c r="AV324" s="13" t="s">
        <v>86</v>
      </c>
      <c r="AW324" s="13" t="s">
        <v>32</v>
      </c>
      <c r="AX324" s="13" t="s">
        <v>76</v>
      </c>
      <c r="AY324" s="195" t="s">
        <v>208</v>
      </c>
    </row>
    <row r="325" spans="1:51" s="13" customFormat="1" ht="12">
      <c r="A325" s="13"/>
      <c r="B325" s="193"/>
      <c r="C325" s="13"/>
      <c r="D325" s="194" t="s">
        <v>217</v>
      </c>
      <c r="E325" s="195" t="s">
        <v>1</v>
      </c>
      <c r="F325" s="196" t="s">
        <v>519</v>
      </c>
      <c r="G325" s="13"/>
      <c r="H325" s="197">
        <v>16.245</v>
      </c>
      <c r="I325" s="198"/>
      <c r="J325" s="13"/>
      <c r="K325" s="13"/>
      <c r="L325" s="193"/>
      <c r="M325" s="199"/>
      <c r="N325" s="200"/>
      <c r="O325" s="200"/>
      <c r="P325" s="200"/>
      <c r="Q325" s="200"/>
      <c r="R325" s="200"/>
      <c r="S325" s="200"/>
      <c r="T325" s="20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95" t="s">
        <v>217</v>
      </c>
      <c r="AU325" s="195" t="s">
        <v>86</v>
      </c>
      <c r="AV325" s="13" t="s">
        <v>86</v>
      </c>
      <c r="AW325" s="13" t="s">
        <v>32</v>
      </c>
      <c r="AX325" s="13" t="s">
        <v>76</v>
      </c>
      <c r="AY325" s="195" t="s">
        <v>208</v>
      </c>
    </row>
    <row r="326" spans="1:51" s="13" customFormat="1" ht="12">
      <c r="A326" s="13"/>
      <c r="B326" s="193"/>
      <c r="C326" s="13"/>
      <c r="D326" s="194" t="s">
        <v>217</v>
      </c>
      <c r="E326" s="195" t="s">
        <v>1</v>
      </c>
      <c r="F326" s="196" t="s">
        <v>520</v>
      </c>
      <c r="G326" s="13"/>
      <c r="H326" s="197">
        <v>16.53</v>
      </c>
      <c r="I326" s="198"/>
      <c r="J326" s="13"/>
      <c r="K326" s="13"/>
      <c r="L326" s="193"/>
      <c r="M326" s="199"/>
      <c r="N326" s="200"/>
      <c r="O326" s="200"/>
      <c r="P326" s="200"/>
      <c r="Q326" s="200"/>
      <c r="R326" s="200"/>
      <c r="S326" s="200"/>
      <c r="T326" s="20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95" t="s">
        <v>217</v>
      </c>
      <c r="AU326" s="195" t="s">
        <v>86</v>
      </c>
      <c r="AV326" s="13" t="s">
        <v>86</v>
      </c>
      <c r="AW326" s="13" t="s">
        <v>32</v>
      </c>
      <c r="AX326" s="13" t="s">
        <v>76</v>
      </c>
      <c r="AY326" s="195" t="s">
        <v>208</v>
      </c>
    </row>
    <row r="327" spans="1:51" s="13" customFormat="1" ht="12">
      <c r="A327" s="13"/>
      <c r="B327" s="193"/>
      <c r="C327" s="13"/>
      <c r="D327" s="194" t="s">
        <v>217</v>
      </c>
      <c r="E327" s="195" t="s">
        <v>1</v>
      </c>
      <c r="F327" s="196" t="s">
        <v>521</v>
      </c>
      <c r="G327" s="13"/>
      <c r="H327" s="197">
        <v>8.625</v>
      </c>
      <c r="I327" s="198"/>
      <c r="J327" s="13"/>
      <c r="K327" s="13"/>
      <c r="L327" s="193"/>
      <c r="M327" s="199"/>
      <c r="N327" s="200"/>
      <c r="O327" s="200"/>
      <c r="P327" s="200"/>
      <c r="Q327" s="200"/>
      <c r="R327" s="200"/>
      <c r="S327" s="200"/>
      <c r="T327" s="20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95" t="s">
        <v>217</v>
      </c>
      <c r="AU327" s="195" t="s">
        <v>86</v>
      </c>
      <c r="AV327" s="13" t="s">
        <v>86</v>
      </c>
      <c r="AW327" s="13" t="s">
        <v>32</v>
      </c>
      <c r="AX327" s="13" t="s">
        <v>76</v>
      </c>
      <c r="AY327" s="195" t="s">
        <v>208</v>
      </c>
    </row>
    <row r="328" spans="1:51" s="13" customFormat="1" ht="12">
      <c r="A328" s="13"/>
      <c r="B328" s="193"/>
      <c r="C328" s="13"/>
      <c r="D328" s="194" t="s">
        <v>217</v>
      </c>
      <c r="E328" s="195" t="s">
        <v>1</v>
      </c>
      <c r="F328" s="196" t="s">
        <v>522</v>
      </c>
      <c r="G328" s="13"/>
      <c r="H328" s="197">
        <v>11.651</v>
      </c>
      <c r="I328" s="198"/>
      <c r="J328" s="13"/>
      <c r="K328" s="13"/>
      <c r="L328" s="193"/>
      <c r="M328" s="199"/>
      <c r="N328" s="200"/>
      <c r="O328" s="200"/>
      <c r="P328" s="200"/>
      <c r="Q328" s="200"/>
      <c r="R328" s="200"/>
      <c r="S328" s="200"/>
      <c r="T328" s="20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95" t="s">
        <v>217</v>
      </c>
      <c r="AU328" s="195" t="s">
        <v>86</v>
      </c>
      <c r="AV328" s="13" t="s">
        <v>86</v>
      </c>
      <c r="AW328" s="13" t="s">
        <v>32</v>
      </c>
      <c r="AX328" s="13" t="s">
        <v>76</v>
      </c>
      <c r="AY328" s="195" t="s">
        <v>208</v>
      </c>
    </row>
    <row r="329" spans="1:51" s="13" customFormat="1" ht="12">
      <c r="A329" s="13"/>
      <c r="B329" s="193"/>
      <c r="C329" s="13"/>
      <c r="D329" s="194" t="s">
        <v>217</v>
      </c>
      <c r="E329" s="195" t="s">
        <v>1</v>
      </c>
      <c r="F329" s="196" t="s">
        <v>523</v>
      </c>
      <c r="G329" s="13"/>
      <c r="H329" s="197">
        <v>56.43</v>
      </c>
      <c r="I329" s="198"/>
      <c r="J329" s="13"/>
      <c r="K329" s="13"/>
      <c r="L329" s="193"/>
      <c r="M329" s="199"/>
      <c r="N329" s="200"/>
      <c r="O329" s="200"/>
      <c r="P329" s="200"/>
      <c r="Q329" s="200"/>
      <c r="R329" s="200"/>
      <c r="S329" s="200"/>
      <c r="T329" s="20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95" t="s">
        <v>217</v>
      </c>
      <c r="AU329" s="195" t="s">
        <v>86</v>
      </c>
      <c r="AV329" s="13" t="s">
        <v>86</v>
      </c>
      <c r="AW329" s="13" t="s">
        <v>32</v>
      </c>
      <c r="AX329" s="13" t="s">
        <v>76</v>
      </c>
      <c r="AY329" s="195" t="s">
        <v>208</v>
      </c>
    </row>
    <row r="330" spans="1:51" s="13" customFormat="1" ht="12">
      <c r="A330" s="13"/>
      <c r="B330" s="193"/>
      <c r="C330" s="13"/>
      <c r="D330" s="194" t="s">
        <v>217</v>
      </c>
      <c r="E330" s="195" t="s">
        <v>1</v>
      </c>
      <c r="F330" s="196" t="s">
        <v>524</v>
      </c>
      <c r="G330" s="13"/>
      <c r="H330" s="197">
        <v>18.9</v>
      </c>
      <c r="I330" s="198"/>
      <c r="J330" s="13"/>
      <c r="K330" s="13"/>
      <c r="L330" s="193"/>
      <c r="M330" s="199"/>
      <c r="N330" s="200"/>
      <c r="O330" s="200"/>
      <c r="P330" s="200"/>
      <c r="Q330" s="200"/>
      <c r="R330" s="200"/>
      <c r="S330" s="200"/>
      <c r="T330" s="20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95" t="s">
        <v>217</v>
      </c>
      <c r="AU330" s="195" t="s">
        <v>86</v>
      </c>
      <c r="AV330" s="13" t="s">
        <v>86</v>
      </c>
      <c r="AW330" s="13" t="s">
        <v>32</v>
      </c>
      <c r="AX330" s="13" t="s">
        <v>76</v>
      </c>
      <c r="AY330" s="195" t="s">
        <v>208</v>
      </c>
    </row>
    <row r="331" spans="1:51" s="13" customFormat="1" ht="12">
      <c r="A331" s="13"/>
      <c r="B331" s="193"/>
      <c r="C331" s="13"/>
      <c r="D331" s="194" t="s">
        <v>217</v>
      </c>
      <c r="E331" s="195" t="s">
        <v>1</v>
      </c>
      <c r="F331" s="196" t="s">
        <v>525</v>
      </c>
      <c r="G331" s="13"/>
      <c r="H331" s="197">
        <v>28.5</v>
      </c>
      <c r="I331" s="198"/>
      <c r="J331" s="13"/>
      <c r="K331" s="13"/>
      <c r="L331" s="193"/>
      <c r="M331" s="199"/>
      <c r="N331" s="200"/>
      <c r="O331" s="200"/>
      <c r="P331" s="200"/>
      <c r="Q331" s="200"/>
      <c r="R331" s="200"/>
      <c r="S331" s="200"/>
      <c r="T331" s="20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95" t="s">
        <v>217</v>
      </c>
      <c r="AU331" s="195" t="s">
        <v>86</v>
      </c>
      <c r="AV331" s="13" t="s">
        <v>86</v>
      </c>
      <c r="AW331" s="13" t="s">
        <v>32</v>
      </c>
      <c r="AX331" s="13" t="s">
        <v>76</v>
      </c>
      <c r="AY331" s="195" t="s">
        <v>208</v>
      </c>
    </row>
    <row r="332" spans="1:51" s="13" customFormat="1" ht="12">
      <c r="A332" s="13"/>
      <c r="B332" s="193"/>
      <c r="C332" s="13"/>
      <c r="D332" s="194" t="s">
        <v>217</v>
      </c>
      <c r="E332" s="195" t="s">
        <v>1</v>
      </c>
      <c r="F332" s="196" t="s">
        <v>526</v>
      </c>
      <c r="G332" s="13"/>
      <c r="H332" s="197">
        <v>16.92</v>
      </c>
      <c r="I332" s="198"/>
      <c r="J332" s="13"/>
      <c r="K332" s="13"/>
      <c r="L332" s="193"/>
      <c r="M332" s="199"/>
      <c r="N332" s="200"/>
      <c r="O332" s="200"/>
      <c r="P332" s="200"/>
      <c r="Q332" s="200"/>
      <c r="R332" s="200"/>
      <c r="S332" s="200"/>
      <c r="T332" s="20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95" t="s">
        <v>217</v>
      </c>
      <c r="AU332" s="195" t="s">
        <v>86</v>
      </c>
      <c r="AV332" s="13" t="s">
        <v>86</v>
      </c>
      <c r="AW332" s="13" t="s">
        <v>32</v>
      </c>
      <c r="AX332" s="13" t="s">
        <v>76</v>
      </c>
      <c r="AY332" s="195" t="s">
        <v>208</v>
      </c>
    </row>
    <row r="333" spans="1:51" s="13" customFormat="1" ht="12">
      <c r="A333" s="13"/>
      <c r="B333" s="193"/>
      <c r="C333" s="13"/>
      <c r="D333" s="194" t="s">
        <v>217</v>
      </c>
      <c r="E333" s="195" t="s">
        <v>1</v>
      </c>
      <c r="F333" s="196" t="s">
        <v>527</v>
      </c>
      <c r="G333" s="13"/>
      <c r="H333" s="197">
        <v>55.29</v>
      </c>
      <c r="I333" s="198"/>
      <c r="J333" s="13"/>
      <c r="K333" s="13"/>
      <c r="L333" s="193"/>
      <c r="M333" s="199"/>
      <c r="N333" s="200"/>
      <c r="O333" s="200"/>
      <c r="P333" s="200"/>
      <c r="Q333" s="200"/>
      <c r="R333" s="200"/>
      <c r="S333" s="200"/>
      <c r="T333" s="20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95" t="s">
        <v>217</v>
      </c>
      <c r="AU333" s="195" t="s">
        <v>86</v>
      </c>
      <c r="AV333" s="13" t="s">
        <v>86</v>
      </c>
      <c r="AW333" s="13" t="s">
        <v>32</v>
      </c>
      <c r="AX333" s="13" t="s">
        <v>76</v>
      </c>
      <c r="AY333" s="195" t="s">
        <v>208</v>
      </c>
    </row>
    <row r="334" spans="1:51" s="16" customFormat="1" ht="12">
      <c r="A334" s="16"/>
      <c r="B334" s="234"/>
      <c r="C334" s="16"/>
      <c r="D334" s="194" t="s">
        <v>217</v>
      </c>
      <c r="E334" s="235" t="s">
        <v>1</v>
      </c>
      <c r="F334" s="236" t="s">
        <v>434</v>
      </c>
      <c r="G334" s="16"/>
      <c r="H334" s="237">
        <v>390.632</v>
      </c>
      <c r="I334" s="238"/>
      <c r="J334" s="16"/>
      <c r="K334" s="16"/>
      <c r="L334" s="234"/>
      <c r="M334" s="239"/>
      <c r="N334" s="240"/>
      <c r="O334" s="240"/>
      <c r="P334" s="240"/>
      <c r="Q334" s="240"/>
      <c r="R334" s="240"/>
      <c r="S334" s="240"/>
      <c r="T334" s="241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T334" s="235" t="s">
        <v>217</v>
      </c>
      <c r="AU334" s="235" t="s">
        <v>86</v>
      </c>
      <c r="AV334" s="16" t="s">
        <v>226</v>
      </c>
      <c r="AW334" s="16" t="s">
        <v>32</v>
      </c>
      <c r="AX334" s="16" t="s">
        <v>76</v>
      </c>
      <c r="AY334" s="235" t="s">
        <v>208</v>
      </c>
    </row>
    <row r="335" spans="1:51" s="13" customFormat="1" ht="12">
      <c r="A335" s="13"/>
      <c r="B335" s="193"/>
      <c r="C335" s="13"/>
      <c r="D335" s="194" t="s">
        <v>217</v>
      </c>
      <c r="E335" s="195" t="s">
        <v>1</v>
      </c>
      <c r="F335" s="196" t="s">
        <v>529</v>
      </c>
      <c r="G335" s="13"/>
      <c r="H335" s="197">
        <v>33.915</v>
      </c>
      <c r="I335" s="198"/>
      <c r="J335" s="13"/>
      <c r="K335" s="13"/>
      <c r="L335" s="193"/>
      <c r="M335" s="199"/>
      <c r="N335" s="200"/>
      <c r="O335" s="200"/>
      <c r="P335" s="200"/>
      <c r="Q335" s="200"/>
      <c r="R335" s="200"/>
      <c r="S335" s="200"/>
      <c r="T335" s="20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95" t="s">
        <v>217</v>
      </c>
      <c r="AU335" s="195" t="s">
        <v>86</v>
      </c>
      <c r="AV335" s="13" t="s">
        <v>86</v>
      </c>
      <c r="AW335" s="13" t="s">
        <v>32</v>
      </c>
      <c r="AX335" s="13" t="s">
        <v>76</v>
      </c>
      <c r="AY335" s="195" t="s">
        <v>208</v>
      </c>
    </row>
    <row r="336" spans="1:51" s="14" customFormat="1" ht="12">
      <c r="A336" s="14"/>
      <c r="B336" s="202"/>
      <c r="C336" s="14"/>
      <c r="D336" s="194" t="s">
        <v>217</v>
      </c>
      <c r="E336" s="203" t="s">
        <v>1</v>
      </c>
      <c r="F336" s="204" t="s">
        <v>219</v>
      </c>
      <c r="G336" s="14"/>
      <c r="H336" s="205">
        <v>424.547</v>
      </c>
      <c r="I336" s="206"/>
      <c r="J336" s="14"/>
      <c r="K336" s="14"/>
      <c r="L336" s="202"/>
      <c r="M336" s="207"/>
      <c r="N336" s="208"/>
      <c r="O336" s="208"/>
      <c r="P336" s="208"/>
      <c r="Q336" s="208"/>
      <c r="R336" s="208"/>
      <c r="S336" s="208"/>
      <c r="T336" s="20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03" t="s">
        <v>217</v>
      </c>
      <c r="AU336" s="203" t="s">
        <v>86</v>
      </c>
      <c r="AV336" s="14" t="s">
        <v>216</v>
      </c>
      <c r="AW336" s="14" t="s">
        <v>32</v>
      </c>
      <c r="AX336" s="14" t="s">
        <v>84</v>
      </c>
      <c r="AY336" s="203" t="s">
        <v>208</v>
      </c>
    </row>
    <row r="337" spans="1:65" s="2" customFormat="1" ht="33" customHeight="1">
      <c r="A337" s="38"/>
      <c r="B337" s="179"/>
      <c r="C337" s="180" t="s">
        <v>535</v>
      </c>
      <c r="D337" s="180" t="s">
        <v>211</v>
      </c>
      <c r="E337" s="181" t="s">
        <v>536</v>
      </c>
      <c r="F337" s="182" t="s">
        <v>537</v>
      </c>
      <c r="G337" s="183" t="s">
        <v>245</v>
      </c>
      <c r="H337" s="184">
        <v>2.625</v>
      </c>
      <c r="I337" s="185"/>
      <c r="J337" s="186">
        <f>ROUND(I337*H337,2)</f>
        <v>0</v>
      </c>
      <c r="K337" s="182" t="s">
        <v>215</v>
      </c>
      <c r="L337" s="39"/>
      <c r="M337" s="187" t="s">
        <v>1</v>
      </c>
      <c r="N337" s="188" t="s">
        <v>41</v>
      </c>
      <c r="O337" s="77"/>
      <c r="P337" s="189">
        <f>O337*H337</f>
        <v>0</v>
      </c>
      <c r="Q337" s="189">
        <v>2.50187</v>
      </c>
      <c r="R337" s="189">
        <f>Q337*H337</f>
        <v>6.567408749999999</v>
      </c>
      <c r="S337" s="189">
        <v>0</v>
      </c>
      <c r="T337" s="190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191" t="s">
        <v>216</v>
      </c>
      <c r="AT337" s="191" t="s">
        <v>211</v>
      </c>
      <c r="AU337" s="191" t="s">
        <v>86</v>
      </c>
      <c r="AY337" s="19" t="s">
        <v>208</v>
      </c>
      <c r="BE337" s="192">
        <f>IF(N337="základní",J337,0)</f>
        <v>0</v>
      </c>
      <c r="BF337" s="192">
        <f>IF(N337="snížená",J337,0)</f>
        <v>0</v>
      </c>
      <c r="BG337" s="192">
        <f>IF(N337="zákl. přenesená",J337,0)</f>
        <v>0</v>
      </c>
      <c r="BH337" s="192">
        <f>IF(N337="sníž. přenesená",J337,0)</f>
        <v>0</v>
      </c>
      <c r="BI337" s="192">
        <f>IF(N337="nulová",J337,0)</f>
        <v>0</v>
      </c>
      <c r="BJ337" s="19" t="s">
        <v>84</v>
      </c>
      <c r="BK337" s="192">
        <f>ROUND(I337*H337,2)</f>
        <v>0</v>
      </c>
      <c r="BL337" s="19" t="s">
        <v>216</v>
      </c>
      <c r="BM337" s="191" t="s">
        <v>538</v>
      </c>
    </row>
    <row r="338" spans="1:51" s="15" customFormat="1" ht="12">
      <c r="A338" s="15"/>
      <c r="B338" s="210"/>
      <c r="C338" s="15"/>
      <c r="D338" s="194" t="s">
        <v>217</v>
      </c>
      <c r="E338" s="211" t="s">
        <v>1</v>
      </c>
      <c r="F338" s="212" t="s">
        <v>539</v>
      </c>
      <c r="G338" s="15"/>
      <c r="H338" s="211" t="s">
        <v>1</v>
      </c>
      <c r="I338" s="213"/>
      <c r="J338" s="15"/>
      <c r="K338" s="15"/>
      <c r="L338" s="210"/>
      <c r="M338" s="214"/>
      <c r="N338" s="215"/>
      <c r="O338" s="215"/>
      <c r="P338" s="215"/>
      <c r="Q338" s="215"/>
      <c r="R338" s="215"/>
      <c r="S338" s="215"/>
      <c r="T338" s="216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11" t="s">
        <v>217</v>
      </c>
      <c r="AU338" s="211" t="s">
        <v>86</v>
      </c>
      <c r="AV338" s="15" t="s">
        <v>84</v>
      </c>
      <c r="AW338" s="15" t="s">
        <v>32</v>
      </c>
      <c r="AX338" s="15" t="s">
        <v>76</v>
      </c>
      <c r="AY338" s="211" t="s">
        <v>208</v>
      </c>
    </row>
    <row r="339" spans="1:51" s="15" customFormat="1" ht="12">
      <c r="A339" s="15"/>
      <c r="B339" s="210"/>
      <c r="C339" s="15"/>
      <c r="D339" s="194" t="s">
        <v>217</v>
      </c>
      <c r="E339" s="211" t="s">
        <v>1</v>
      </c>
      <c r="F339" s="212" t="s">
        <v>540</v>
      </c>
      <c r="G339" s="15"/>
      <c r="H339" s="211" t="s">
        <v>1</v>
      </c>
      <c r="I339" s="213"/>
      <c r="J339" s="15"/>
      <c r="K339" s="15"/>
      <c r="L339" s="210"/>
      <c r="M339" s="214"/>
      <c r="N339" s="215"/>
      <c r="O339" s="215"/>
      <c r="P339" s="215"/>
      <c r="Q339" s="215"/>
      <c r="R339" s="215"/>
      <c r="S339" s="215"/>
      <c r="T339" s="216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11" t="s">
        <v>217</v>
      </c>
      <c r="AU339" s="211" t="s">
        <v>86</v>
      </c>
      <c r="AV339" s="15" t="s">
        <v>84</v>
      </c>
      <c r="AW339" s="15" t="s">
        <v>32</v>
      </c>
      <c r="AX339" s="15" t="s">
        <v>76</v>
      </c>
      <c r="AY339" s="211" t="s">
        <v>208</v>
      </c>
    </row>
    <row r="340" spans="1:51" s="13" customFormat="1" ht="12">
      <c r="A340" s="13"/>
      <c r="B340" s="193"/>
      <c r="C340" s="13"/>
      <c r="D340" s="194" t="s">
        <v>217</v>
      </c>
      <c r="E340" s="195" t="s">
        <v>1</v>
      </c>
      <c r="F340" s="196" t="s">
        <v>541</v>
      </c>
      <c r="G340" s="13"/>
      <c r="H340" s="197">
        <v>0.325</v>
      </c>
      <c r="I340" s="198"/>
      <c r="J340" s="13"/>
      <c r="K340" s="13"/>
      <c r="L340" s="193"/>
      <c r="M340" s="199"/>
      <c r="N340" s="200"/>
      <c r="O340" s="200"/>
      <c r="P340" s="200"/>
      <c r="Q340" s="200"/>
      <c r="R340" s="200"/>
      <c r="S340" s="200"/>
      <c r="T340" s="20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95" t="s">
        <v>217</v>
      </c>
      <c r="AU340" s="195" t="s">
        <v>86</v>
      </c>
      <c r="AV340" s="13" t="s">
        <v>86</v>
      </c>
      <c r="AW340" s="13" t="s">
        <v>32</v>
      </c>
      <c r="AX340" s="13" t="s">
        <v>76</v>
      </c>
      <c r="AY340" s="195" t="s">
        <v>208</v>
      </c>
    </row>
    <row r="341" spans="1:51" s="13" customFormat="1" ht="12">
      <c r="A341" s="13"/>
      <c r="B341" s="193"/>
      <c r="C341" s="13"/>
      <c r="D341" s="194" t="s">
        <v>217</v>
      </c>
      <c r="E341" s="195" t="s">
        <v>1</v>
      </c>
      <c r="F341" s="196" t="s">
        <v>541</v>
      </c>
      <c r="G341" s="13"/>
      <c r="H341" s="197">
        <v>0.325</v>
      </c>
      <c r="I341" s="198"/>
      <c r="J341" s="13"/>
      <c r="K341" s="13"/>
      <c r="L341" s="193"/>
      <c r="M341" s="199"/>
      <c r="N341" s="200"/>
      <c r="O341" s="200"/>
      <c r="P341" s="200"/>
      <c r="Q341" s="200"/>
      <c r="R341" s="200"/>
      <c r="S341" s="200"/>
      <c r="T341" s="20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95" t="s">
        <v>217</v>
      </c>
      <c r="AU341" s="195" t="s">
        <v>86</v>
      </c>
      <c r="AV341" s="13" t="s">
        <v>86</v>
      </c>
      <c r="AW341" s="13" t="s">
        <v>32</v>
      </c>
      <c r="AX341" s="13" t="s">
        <v>76</v>
      </c>
      <c r="AY341" s="195" t="s">
        <v>208</v>
      </c>
    </row>
    <row r="342" spans="1:51" s="13" customFormat="1" ht="12">
      <c r="A342" s="13"/>
      <c r="B342" s="193"/>
      <c r="C342" s="13"/>
      <c r="D342" s="194" t="s">
        <v>217</v>
      </c>
      <c r="E342" s="195" t="s">
        <v>1</v>
      </c>
      <c r="F342" s="196" t="s">
        <v>542</v>
      </c>
      <c r="G342" s="13"/>
      <c r="H342" s="197">
        <v>0.509</v>
      </c>
      <c r="I342" s="198"/>
      <c r="J342" s="13"/>
      <c r="K342" s="13"/>
      <c r="L342" s="193"/>
      <c r="M342" s="199"/>
      <c r="N342" s="200"/>
      <c r="O342" s="200"/>
      <c r="P342" s="200"/>
      <c r="Q342" s="200"/>
      <c r="R342" s="200"/>
      <c r="S342" s="200"/>
      <c r="T342" s="20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195" t="s">
        <v>217</v>
      </c>
      <c r="AU342" s="195" t="s">
        <v>86</v>
      </c>
      <c r="AV342" s="13" t="s">
        <v>86</v>
      </c>
      <c r="AW342" s="13" t="s">
        <v>32</v>
      </c>
      <c r="AX342" s="13" t="s">
        <v>76</v>
      </c>
      <c r="AY342" s="195" t="s">
        <v>208</v>
      </c>
    </row>
    <row r="343" spans="1:51" s="13" customFormat="1" ht="12">
      <c r="A343" s="13"/>
      <c r="B343" s="193"/>
      <c r="C343" s="13"/>
      <c r="D343" s="194" t="s">
        <v>217</v>
      </c>
      <c r="E343" s="195" t="s">
        <v>1</v>
      </c>
      <c r="F343" s="196" t="s">
        <v>543</v>
      </c>
      <c r="G343" s="13"/>
      <c r="H343" s="197">
        <v>0.452</v>
      </c>
      <c r="I343" s="198"/>
      <c r="J343" s="13"/>
      <c r="K343" s="13"/>
      <c r="L343" s="193"/>
      <c r="M343" s="199"/>
      <c r="N343" s="200"/>
      <c r="O343" s="200"/>
      <c r="P343" s="200"/>
      <c r="Q343" s="200"/>
      <c r="R343" s="200"/>
      <c r="S343" s="200"/>
      <c r="T343" s="20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95" t="s">
        <v>217</v>
      </c>
      <c r="AU343" s="195" t="s">
        <v>86</v>
      </c>
      <c r="AV343" s="13" t="s">
        <v>86</v>
      </c>
      <c r="AW343" s="13" t="s">
        <v>32</v>
      </c>
      <c r="AX343" s="13" t="s">
        <v>76</v>
      </c>
      <c r="AY343" s="195" t="s">
        <v>208</v>
      </c>
    </row>
    <row r="344" spans="1:51" s="13" customFormat="1" ht="12">
      <c r="A344" s="13"/>
      <c r="B344" s="193"/>
      <c r="C344" s="13"/>
      <c r="D344" s="194" t="s">
        <v>217</v>
      </c>
      <c r="E344" s="195" t="s">
        <v>1</v>
      </c>
      <c r="F344" s="196" t="s">
        <v>544</v>
      </c>
      <c r="G344" s="13"/>
      <c r="H344" s="197">
        <v>0.227</v>
      </c>
      <c r="I344" s="198"/>
      <c r="J344" s="13"/>
      <c r="K344" s="13"/>
      <c r="L344" s="193"/>
      <c r="M344" s="199"/>
      <c r="N344" s="200"/>
      <c r="O344" s="200"/>
      <c r="P344" s="200"/>
      <c r="Q344" s="200"/>
      <c r="R344" s="200"/>
      <c r="S344" s="200"/>
      <c r="T344" s="20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5" t="s">
        <v>217</v>
      </c>
      <c r="AU344" s="195" t="s">
        <v>86</v>
      </c>
      <c r="AV344" s="13" t="s">
        <v>86</v>
      </c>
      <c r="AW344" s="13" t="s">
        <v>32</v>
      </c>
      <c r="AX344" s="13" t="s">
        <v>76</v>
      </c>
      <c r="AY344" s="195" t="s">
        <v>208</v>
      </c>
    </row>
    <row r="345" spans="1:51" s="13" customFormat="1" ht="12">
      <c r="A345" s="13"/>
      <c r="B345" s="193"/>
      <c r="C345" s="13"/>
      <c r="D345" s="194" t="s">
        <v>217</v>
      </c>
      <c r="E345" s="195" t="s">
        <v>1</v>
      </c>
      <c r="F345" s="196" t="s">
        <v>545</v>
      </c>
      <c r="G345" s="13"/>
      <c r="H345" s="197">
        <v>0.126</v>
      </c>
      <c r="I345" s="198"/>
      <c r="J345" s="13"/>
      <c r="K345" s="13"/>
      <c r="L345" s="193"/>
      <c r="M345" s="199"/>
      <c r="N345" s="200"/>
      <c r="O345" s="200"/>
      <c r="P345" s="200"/>
      <c r="Q345" s="200"/>
      <c r="R345" s="200"/>
      <c r="S345" s="200"/>
      <c r="T345" s="20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95" t="s">
        <v>217</v>
      </c>
      <c r="AU345" s="195" t="s">
        <v>86</v>
      </c>
      <c r="AV345" s="13" t="s">
        <v>86</v>
      </c>
      <c r="AW345" s="13" t="s">
        <v>32</v>
      </c>
      <c r="AX345" s="13" t="s">
        <v>76</v>
      </c>
      <c r="AY345" s="195" t="s">
        <v>208</v>
      </c>
    </row>
    <row r="346" spans="1:51" s="16" customFormat="1" ht="12">
      <c r="A346" s="16"/>
      <c r="B346" s="234"/>
      <c r="C346" s="16"/>
      <c r="D346" s="194" t="s">
        <v>217</v>
      </c>
      <c r="E346" s="235" t="s">
        <v>1</v>
      </c>
      <c r="F346" s="236" t="s">
        <v>434</v>
      </c>
      <c r="G346" s="16"/>
      <c r="H346" s="237">
        <v>1.964</v>
      </c>
      <c r="I346" s="238"/>
      <c r="J346" s="16"/>
      <c r="K346" s="16"/>
      <c r="L346" s="234"/>
      <c r="M346" s="239"/>
      <c r="N346" s="240"/>
      <c r="O346" s="240"/>
      <c r="P346" s="240"/>
      <c r="Q346" s="240"/>
      <c r="R346" s="240"/>
      <c r="S346" s="240"/>
      <c r="T346" s="241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T346" s="235" t="s">
        <v>217</v>
      </c>
      <c r="AU346" s="235" t="s">
        <v>86</v>
      </c>
      <c r="AV346" s="16" t="s">
        <v>226</v>
      </c>
      <c r="AW346" s="16" t="s">
        <v>32</v>
      </c>
      <c r="AX346" s="16" t="s">
        <v>76</v>
      </c>
      <c r="AY346" s="235" t="s">
        <v>208</v>
      </c>
    </row>
    <row r="347" spans="1:51" s="15" customFormat="1" ht="12">
      <c r="A347" s="15"/>
      <c r="B347" s="210"/>
      <c r="C347" s="15"/>
      <c r="D347" s="194" t="s">
        <v>217</v>
      </c>
      <c r="E347" s="211" t="s">
        <v>1</v>
      </c>
      <c r="F347" s="212" t="s">
        <v>546</v>
      </c>
      <c r="G347" s="15"/>
      <c r="H347" s="211" t="s">
        <v>1</v>
      </c>
      <c r="I347" s="213"/>
      <c r="J347" s="15"/>
      <c r="K347" s="15"/>
      <c r="L347" s="210"/>
      <c r="M347" s="214"/>
      <c r="N347" s="215"/>
      <c r="O347" s="215"/>
      <c r="P347" s="215"/>
      <c r="Q347" s="215"/>
      <c r="R347" s="215"/>
      <c r="S347" s="215"/>
      <c r="T347" s="216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11" t="s">
        <v>217</v>
      </c>
      <c r="AU347" s="211" t="s">
        <v>86</v>
      </c>
      <c r="AV347" s="15" t="s">
        <v>84</v>
      </c>
      <c r="AW347" s="15" t="s">
        <v>32</v>
      </c>
      <c r="AX347" s="15" t="s">
        <v>76</v>
      </c>
      <c r="AY347" s="211" t="s">
        <v>208</v>
      </c>
    </row>
    <row r="348" spans="1:51" s="13" customFormat="1" ht="12">
      <c r="A348" s="13"/>
      <c r="B348" s="193"/>
      <c r="C348" s="13"/>
      <c r="D348" s="194" t="s">
        <v>217</v>
      </c>
      <c r="E348" s="195" t="s">
        <v>1</v>
      </c>
      <c r="F348" s="196" t="s">
        <v>547</v>
      </c>
      <c r="G348" s="13"/>
      <c r="H348" s="197">
        <v>0.661</v>
      </c>
      <c r="I348" s="198"/>
      <c r="J348" s="13"/>
      <c r="K348" s="13"/>
      <c r="L348" s="193"/>
      <c r="M348" s="199"/>
      <c r="N348" s="200"/>
      <c r="O348" s="200"/>
      <c r="P348" s="200"/>
      <c r="Q348" s="200"/>
      <c r="R348" s="200"/>
      <c r="S348" s="200"/>
      <c r="T348" s="20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95" t="s">
        <v>217</v>
      </c>
      <c r="AU348" s="195" t="s">
        <v>86</v>
      </c>
      <c r="AV348" s="13" t="s">
        <v>86</v>
      </c>
      <c r="AW348" s="13" t="s">
        <v>32</v>
      </c>
      <c r="AX348" s="13" t="s">
        <v>76</v>
      </c>
      <c r="AY348" s="195" t="s">
        <v>208</v>
      </c>
    </row>
    <row r="349" spans="1:51" s="16" customFormat="1" ht="12">
      <c r="A349" s="16"/>
      <c r="B349" s="234"/>
      <c r="C349" s="16"/>
      <c r="D349" s="194" t="s">
        <v>217</v>
      </c>
      <c r="E349" s="235" t="s">
        <v>1</v>
      </c>
      <c r="F349" s="236" t="s">
        <v>434</v>
      </c>
      <c r="G349" s="16"/>
      <c r="H349" s="237">
        <v>0.661</v>
      </c>
      <c r="I349" s="238"/>
      <c r="J349" s="16"/>
      <c r="K349" s="16"/>
      <c r="L349" s="234"/>
      <c r="M349" s="239"/>
      <c r="N349" s="240"/>
      <c r="O349" s="240"/>
      <c r="P349" s="240"/>
      <c r="Q349" s="240"/>
      <c r="R349" s="240"/>
      <c r="S349" s="240"/>
      <c r="T349" s="241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T349" s="235" t="s">
        <v>217</v>
      </c>
      <c r="AU349" s="235" t="s">
        <v>86</v>
      </c>
      <c r="AV349" s="16" t="s">
        <v>226</v>
      </c>
      <c r="AW349" s="16" t="s">
        <v>32</v>
      </c>
      <c r="AX349" s="16" t="s">
        <v>76</v>
      </c>
      <c r="AY349" s="235" t="s">
        <v>208</v>
      </c>
    </row>
    <row r="350" spans="1:51" s="14" customFormat="1" ht="12">
      <c r="A350" s="14"/>
      <c r="B350" s="202"/>
      <c r="C350" s="14"/>
      <c r="D350" s="194" t="s">
        <v>217</v>
      </c>
      <c r="E350" s="203" t="s">
        <v>1</v>
      </c>
      <c r="F350" s="204" t="s">
        <v>219</v>
      </c>
      <c r="G350" s="14"/>
      <c r="H350" s="205">
        <v>2.625</v>
      </c>
      <c r="I350" s="206"/>
      <c r="J350" s="14"/>
      <c r="K350" s="14"/>
      <c r="L350" s="202"/>
      <c r="M350" s="207"/>
      <c r="N350" s="208"/>
      <c r="O350" s="208"/>
      <c r="P350" s="208"/>
      <c r="Q350" s="208"/>
      <c r="R350" s="208"/>
      <c r="S350" s="208"/>
      <c r="T350" s="20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03" t="s">
        <v>217</v>
      </c>
      <c r="AU350" s="203" t="s">
        <v>86</v>
      </c>
      <c r="AV350" s="14" t="s">
        <v>216</v>
      </c>
      <c r="AW350" s="14" t="s">
        <v>32</v>
      </c>
      <c r="AX350" s="14" t="s">
        <v>84</v>
      </c>
      <c r="AY350" s="203" t="s">
        <v>208</v>
      </c>
    </row>
    <row r="351" spans="1:65" s="2" customFormat="1" ht="24.15" customHeight="1">
      <c r="A351" s="38"/>
      <c r="B351" s="179"/>
      <c r="C351" s="180" t="s">
        <v>324</v>
      </c>
      <c r="D351" s="180" t="s">
        <v>211</v>
      </c>
      <c r="E351" s="181" t="s">
        <v>548</v>
      </c>
      <c r="F351" s="182" t="s">
        <v>549</v>
      </c>
      <c r="G351" s="183" t="s">
        <v>245</v>
      </c>
      <c r="H351" s="184">
        <v>1.02</v>
      </c>
      <c r="I351" s="185"/>
      <c r="J351" s="186">
        <f>ROUND(I351*H351,2)</f>
        <v>0</v>
      </c>
      <c r="K351" s="182" t="s">
        <v>215</v>
      </c>
      <c r="L351" s="39"/>
      <c r="M351" s="187" t="s">
        <v>1</v>
      </c>
      <c r="N351" s="188" t="s">
        <v>41</v>
      </c>
      <c r="O351" s="77"/>
      <c r="P351" s="189">
        <f>O351*H351</f>
        <v>0</v>
      </c>
      <c r="Q351" s="189">
        <v>2.30102</v>
      </c>
      <c r="R351" s="189">
        <f>Q351*H351</f>
        <v>2.3470404</v>
      </c>
      <c r="S351" s="189">
        <v>0</v>
      </c>
      <c r="T351" s="19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191" t="s">
        <v>216</v>
      </c>
      <c r="AT351" s="191" t="s">
        <v>211</v>
      </c>
      <c r="AU351" s="191" t="s">
        <v>86</v>
      </c>
      <c r="AY351" s="19" t="s">
        <v>208</v>
      </c>
      <c r="BE351" s="192">
        <f>IF(N351="základní",J351,0)</f>
        <v>0</v>
      </c>
      <c r="BF351" s="192">
        <f>IF(N351="snížená",J351,0)</f>
        <v>0</v>
      </c>
      <c r="BG351" s="192">
        <f>IF(N351="zákl. přenesená",J351,0)</f>
        <v>0</v>
      </c>
      <c r="BH351" s="192">
        <f>IF(N351="sníž. přenesená",J351,0)</f>
        <v>0</v>
      </c>
      <c r="BI351" s="192">
        <f>IF(N351="nulová",J351,0)</f>
        <v>0</v>
      </c>
      <c r="BJ351" s="19" t="s">
        <v>84</v>
      </c>
      <c r="BK351" s="192">
        <f>ROUND(I351*H351,2)</f>
        <v>0</v>
      </c>
      <c r="BL351" s="19" t="s">
        <v>216</v>
      </c>
      <c r="BM351" s="191" t="s">
        <v>550</v>
      </c>
    </row>
    <row r="352" spans="1:51" s="13" customFormat="1" ht="12">
      <c r="A352" s="13"/>
      <c r="B352" s="193"/>
      <c r="C352" s="13"/>
      <c r="D352" s="194" t="s">
        <v>217</v>
      </c>
      <c r="E352" s="195" t="s">
        <v>1</v>
      </c>
      <c r="F352" s="196" t="s">
        <v>551</v>
      </c>
      <c r="G352" s="13"/>
      <c r="H352" s="197">
        <v>1.02</v>
      </c>
      <c r="I352" s="198"/>
      <c r="J352" s="13"/>
      <c r="K352" s="13"/>
      <c r="L352" s="193"/>
      <c r="M352" s="199"/>
      <c r="N352" s="200"/>
      <c r="O352" s="200"/>
      <c r="P352" s="200"/>
      <c r="Q352" s="200"/>
      <c r="R352" s="200"/>
      <c r="S352" s="200"/>
      <c r="T352" s="20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195" t="s">
        <v>217</v>
      </c>
      <c r="AU352" s="195" t="s">
        <v>86</v>
      </c>
      <c r="AV352" s="13" t="s">
        <v>86</v>
      </c>
      <c r="AW352" s="13" t="s">
        <v>32</v>
      </c>
      <c r="AX352" s="13" t="s">
        <v>76</v>
      </c>
      <c r="AY352" s="195" t="s">
        <v>208</v>
      </c>
    </row>
    <row r="353" spans="1:51" s="14" customFormat="1" ht="12">
      <c r="A353" s="14"/>
      <c r="B353" s="202"/>
      <c r="C353" s="14"/>
      <c r="D353" s="194" t="s">
        <v>217</v>
      </c>
      <c r="E353" s="203" t="s">
        <v>1</v>
      </c>
      <c r="F353" s="204" t="s">
        <v>219</v>
      </c>
      <c r="G353" s="14"/>
      <c r="H353" s="205">
        <v>1.02</v>
      </c>
      <c r="I353" s="206"/>
      <c r="J353" s="14"/>
      <c r="K353" s="14"/>
      <c r="L353" s="202"/>
      <c r="M353" s="207"/>
      <c r="N353" s="208"/>
      <c r="O353" s="208"/>
      <c r="P353" s="208"/>
      <c r="Q353" s="208"/>
      <c r="R353" s="208"/>
      <c r="S353" s="208"/>
      <c r="T353" s="20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03" t="s">
        <v>217</v>
      </c>
      <c r="AU353" s="203" t="s">
        <v>86</v>
      </c>
      <c r="AV353" s="14" t="s">
        <v>216</v>
      </c>
      <c r="AW353" s="14" t="s">
        <v>32</v>
      </c>
      <c r="AX353" s="14" t="s">
        <v>84</v>
      </c>
      <c r="AY353" s="203" t="s">
        <v>208</v>
      </c>
    </row>
    <row r="354" spans="1:65" s="2" customFormat="1" ht="16.5" customHeight="1">
      <c r="A354" s="38"/>
      <c r="B354" s="179"/>
      <c r="C354" s="180" t="s">
        <v>552</v>
      </c>
      <c r="D354" s="180" t="s">
        <v>211</v>
      </c>
      <c r="E354" s="181" t="s">
        <v>553</v>
      </c>
      <c r="F354" s="182" t="s">
        <v>554</v>
      </c>
      <c r="G354" s="183" t="s">
        <v>214</v>
      </c>
      <c r="H354" s="184">
        <v>5.867</v>
      </c>
      <c r="I354" s="185"/>
      <c r="J354" s="186">
        <f>ROUND(I354*H354,2)</f>
        <v>0</v>
      </c>
      <c r="K354" s="182" t="s">
        <v>215</v>
      </c>
      <c r="L354" s="39"/>
      <c r="M354" s="187" t="s">
        <v>1</v>
      </c>
      <c r="N354" s="188" t="s">
        <v>41</v>
      </c>
      <c r="O354" s="77"/>
      <c r="P354" s="189">
        <f>O354*H354</f>
        <v>0</v>
      </c>
      <c r="Q354" s="189">
        <v>0.01352</v>
      </c>
      <c r="R354" s="189">
        <f>Q354*H354</f>
        <v>0.07932184</v>
      </c>
      <c r="S354" s="189">
        <v>0</v>
      </c>
      <c r="T354" s="19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191" t="s">
        <v>216</v>
      </c>
      <c r="AT354" s="191" t="s">
        <v>211</v>
      </c>
      <c r="AU354" s="191" t="s">
        <v>86</v>
      </c>
      <c r="AY354" s="19" t="s">
        <v>208</v>
      </c>
      <c r="BE354" s="192">
        <f>IF(N354="základní",J354,0)</f>
        <v>0</v>
      </c>
      <c r="BF354" s="192">
        <f>IF(N354="snížená",J354,0)</f>
        <v>0</v>
      </c>
      <c r="BG354" s="192">
        <f>IF(N354="zákl. přenesená",J354,0)</f>
        <v>0</v>
      </c>
      <c r="BH354" s="192">
        <f>IF(N354="sníž. přenesená",J354,0)</f>
        <v>0</v>
      </c>
      <c r="BI354" s="192">
        <f>IF(N354="nulová",J354,0)</f>
        <v>0</v>
      </c>
      <c r="BJ354" s="19" t="s">
        <v>84</v>
      </c>
      <c r="BK354" s="192">
        <f>ROUND(I354*H354,2)</f>
        <v>0</v>
      </c>
      <c r="BL354" s="19" t="s">
        <v>216</v>
      </c>
      <c r="BM354" s="191" t="s">
        <v>555</v>
      </c>
    </row>
    <row r="355" spans="1:51" s="15" customFormat="1" ht="12">
      <c r="A355" s="15"/>
      <c r="B355" s="210"/>
      <c r="C355" s="15"/>
      <c r="D355" s="194" t="s">
        <v>217</v>
      </c>
      <c r="E355" s="211" t="s">
        <v>1</v>
      </c>
      <c r="F355" s="212" t="s">
        <v>556</v>
      </c>
      <c r="G355" s="15"/>
      <c r="H355" s="211" t="s">
        <v>1</v>
      </c>
      <c r="I355" s="213"/>
      <c r="J355" s="15"/>
      <c r="K355" s="15"/>
      <c r="L355" s="210"/>
      <c r="M355" s="214"/>
      <c r="N355" s="215"/>
      <c r="O355" s="215"/>
      <c r="P355" s="215"/>
      <c r="Q355" s="215"/>
      <c r="R355" s="215"/>
      <c r="S355" s="215"/>
      <c r="T355" s="216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11" t="s">
        <v>217</v>
      </c>
      <c r="AU355" s="211" t="s">
        <v>86</v>
      </c>
      <c r="AV355" s="15" t="s">
        <v>84</v>
      </c>
      <c r="AW355" s="15" t="s">
        <v>32</v>
      </c>
      <c r="AX355" s="15" t="s">
        <v>76</v>
      </c>
      <c r="AY355" s="211" t="s">
        <v>208</v>
      </c>
    </row>
    <row r="356" spans="1:51" s="13" customFormat="1" ht="12">
      <c r="A356" s="13"/>
      <c r="B356" s="193"/>
      <c r="C356" s="13"/>
      <c r="D356" s="194" t="s">
        <v>217</v>
      </c>
      <c r="E356" s="195" t="s">
        <v>1</v>
      </c>
      <c r="F356" s="196" t="s">
        <v>557</v>
      </c>
      <c r="G356" s="13"/>
      <c r="H356" s="197">
        <v>0.74</v>
      </c>
      <c r="I356" s="198"/>
      <c r="J356" s="13"/>
      <c r="K356" s="13"/>
      <c r="L356" s="193"/>
      <c r="M356" s="199"/>
      <c r="N356" s="200"/>
      <c r="O356" s="200"/>
      <c r="P356" s="200"/>
      <c r="Q356" s="200"/>
      <c r="R356" s="200"/>
      <c r="S356" s="200"/>
      <c r="T356" s="20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95" t="s">
        <v>217</v>
      </c>
      <c r="AU356" s="195" t="s">
        <v>86</v>
      </c>
      <c r="AV356" s="13" t="s">
        <v>86</v>
      </c>
      <c r="AW356" s="13" t="s">
        <v>32</v>
      </c>
      <c r="AX356" s="13" t="s">
        <v>76</v>
      </c>
      <c r="AY356" s="195" t="s">
        <v>208</v>
      </c>
    </row>
    <row r="357" spans="1:51" s="13" customFormat="1" ht="12">
      <c r="A357" s="13"/>
      <c r="B357" s="193"/>
      <c r="C357" s="13"/>
      <c r="D357" s="194" t="s">
        <v>217</v>
      </c>
      <c r="E357" s="195" t="s">
        <v>1</v>
      </c>
      <c r="F357" s="196" t="s">
        <v>557</v>
      </c>
      <c r="G357" s="13"/>
      <c r="H357" s="197">
        <v>0.74</v>
      </c>
      <c r="I357" s="198"/>
      <c r="J357" s="13"/>
      <c r="K357" s="13"/>
      <c r="L357" s="193"/>
      <c r="M357" s="199"/>
      <c r="N357" s="200"/>
      <c r="O357" s="200"/>
      <c r="P357" s="200"/>
      <c r="Q357" s="200"/>
      <c r="R357" s="200"/>
      <c r="S357" s="200"/>
      <c r="T357" s="20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195" t="s">
        <v>217</v>
      </c>
      <c r="AU357" s="195" t="s">
        <v>86</v>
      </c>
      <c r="AV357" s="13" t="s">
        <v>86</v>
      </c>
      <c r="AW357" s="13" t="s">
        <v>32</v>
      </c>
      <c r="AX357" s="13" t="s">
        <v>76</v>
      </c>
      <c r="AY357" s="195" t="s">
        <v>208</v>
      </c>
    </row>
    <row r="358" spans="1:51" s="13" customFormat="1" ht="12">
      <c r="A358" s="13"/>
      <c r="B358" s="193"/>
      <c r="C358" s="13"/>
      <c r="D358" s="194" t="s">
        <v>217</v>
      </c>
      <c r="E358" s="195" t="s">
        <v>1</v>
      </c>
      <c r="F358" s="196" t="s">
        <v>558</v>
      </c>
      <c r="G358" s="13"/>
      <c r="H358" s="197">
        <v>1.222</v>
      </c>
      <c r="I358" s="198"/>
      <c r="J358" s="13"/>
      <c r="K358" s="13"/>
      <c r="L358" s="193"/>
      <c r="M358" s="199"/>
      <c r="N358" s="200"/>
      <c r="O358" s="200"/>
      <c r="P358" s="200"/>
      <c r="Q358" s="200"/>
      <c r="R358" s="200"/>
      <c r="S358" s="200"/>
      <c r="T358" s="20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95" t="s">
        <v>217</v>
      </c>
      <c r="AU358" s="195" t="s">
        <v>86</v>
      </c>
      <c r="AV358" s="13" t="s">
        <v>86</v>
      </c>
      <c r="AW358" s="13" t="s">
        <v>32</v>
      </c>
      <c r="AX358" s="13" t="s">
        <v>76</v>
      </c>
      <c r="AY358" s="195" t="s">
        <v>208</v>
      </c>
    </row>
    <row r="359" spans="1:51" s="13" customFormat="1" ht="12">
      <c r="A359" s="13"/>
      <c r="B359" s="193"/>
      <c r="C359" s="13"/>
      <c r="D359" s="194" t="s">
        <v>217</v>
      </c>
      <c r="E359" s="195" t="s">
        <v>1</v>
      </c>
      <c r="F359" s="196" t="s">
        <v>559</v>
      </c>
      <c r="G359" s="13"/>
      <c r="H359" s="197">
        <v>0.957</v>
      </c>
      <c r="I359" s="198"/>
      <c r="J359" s="13"/>
      <c r="K359" s="13"/>
      <c r="L359" s="193"/>
      <c r="M359" s="199"/>
      <c r="N359" s="200"/>
      <c r="O359" s="200"/>
      <c r="P359" s="200"/>
      <c r="Q359" s="200"/>
      <c r="R359" s="200"/>
      <c r="S359" s="200"/>
      <c r="T359" s="20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95" t="s">
        <v>217</v>
      </c>
      <c r="AU359" s="195" t="s">
        <v>86</v>
      </c>
      <c r="AV359" s="13" t="s">
        <v>86</v>
      </c>
      <c r="AW359" s="13" t="s">
        <v>32</v>
      </c>
      <c r="AX359" s="13" t="s">
        <v>76</v>
      </c>
      <c r="AY359" s="195" t="s">
        <v>208</v>
      </c>
    </row>
    <row r="360" spans="1:51" s="13" customFormat="1" ht="12">
      <c r="A360" s="13"/>
      <c r="B360" s="193"/>
      <c r="C360" s="13"/>
      <c r="D360" s="194" t="s">
        <v>217</v>
      </c>
      <c r="E360" s="195" t="s">
        <v>1</v>
      </c>
      <c r="F360" s="196" t="s">
        <v>560</v>
      </c>
      <c r="G360" s="13"/>
      <c r="H360" s="197">
        <v>0.56</v>
      </c>
      <c r="I360" s="198"/>
      <c r="J360" s="13"/>
      <c r="K360" s="13"/>
      <c r="L360" s="193"/>
      <c r="M360" s="199"/>
      <c r="N360" s="200"/>
      <c r="O360" s="200"/>
      <c r="P360" s="200"/>
      <c r="Q360" s="200"/>
      <c r="R360" s="200"/>
      <c r="S360" s="200"/>
      <c r="T360" s="20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95" t="s">
        <v>217</v>
      </c>
      <c r="AU360" s="195" t="s">
        <v>86</v>
      </c>
      <c r="AV360" s="13" t="s">
        <v>86</v>
      </c>
      <c r="AW360" s="13" t="s">
        <v>32</v>
      </c>
      <c r="AX360" s="13" t="s">
        <v>76</v>
      </c>
      <c r="AY360" s="195" t="s">
        <v>208</v>
      </c>
    </row>
    <row r="361" spans="1:51" s="13" customFormat="1" ht="12">
      <c r="A361" s="13"/>
      <c r="B361" s="193"/>
      <c r="C361" s="13"/>
      <c r="D361" s="194" t="s">
        <v>217</v>
      </c>
      <c r="E361" s="195" t="s">
        <v>1</v>
      </c>
      <c r="F361" s="196" t="s">
        <v>561</v>
      </c>
      <c r="G361" s="13"/>
      <c r="H361" s="197">
        <v>0.522</v>
      </c>
      <c r="I361" s="198"/>
      <c r="J361" s="13"/>
      <c r="K361" s="13"/>
      <c r="L361" s="193"/>
      <c r="M361" s="199"/>
      <c r="N361" s="200"/>
      <c r="O361" s="200"/>
      <c r="P361" s="200"/>
      <c r="Q361" s="200"/>
      <c r="R361" s="200"/>
      <c r="S361" s="200"/>
      <c r="T361" s="20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195" t="s">
        <v>217</v>
      </c>
      <c r="AU361" s="195" t="s">
        <v>86</v>
      </c>
      <c r="AV361" s="13" t="s">
        <v>86</v>
      </c>
      <c r="AW361" s="13" t="s">
        <v>32</v>
      </c>
      <c r="AX361" s="13" t="s">
        <v>76</v>
      </c>
      <c r="AY361" s="195" t="s">
        <v>208</v>
      </c>
    </row>
    <row r="362" spans="1:51" s="16" customFormat="1" ht="12">
      <c r="A362" s="16"/>
      <c r="B362" s="234"/>
      <c r="C362" s="16"/>
      <c r="D362" s="194" t="s">
        <v>217</v>
      </c>
      <c r="E362" s="235" t="s">
        <v>1</v>
      </c>
      <c r="F362" s="236" t="s">
        <v>434</v>
      </c>
      <c r="G362" s="16"/>
      <c r="H362" s="237">
        <v>4.741</v>
      </c>
      <c r="I362" s="238"/>
      <c r="J362" s="16"/>
      <c r="K362" s="16"/>
      <c r="L362" s="234"/>
      <c r="M362" s="239"/>
      <c r="N362" s="240"/>
      <c r="O362" s="240"/>
      <c r="P362" s="240"/>
      <c r="Q362" s="240"/>
      <c r="R362" s="240"/>
      <c r="S362" s="240"/>
      <c r="T362" s="241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T362" s="235" t="s">
        <v>217</v>
      </c>
      <c r="AU362" s="235" t="s">
        <v>86</v>
      </c>
      <c r="AV362" s="16" t="s">
        <v>226</v>
      </c>
      <c r="AW362" s="16" t="s">
        <v>32</v>
      </c>
      <c r="AX362" s="16" t="s">
        <v>76</v>
      </c>
      <c r="AY362" s="235" t="s">
        <v>208</v>
      </c>
    </row>
    <row r="363" spans="1:51" s="13" customFormat="1" ht="12">
      <c r="A363" s="13"/>
      <c r="B363" s="193"/>
      <c r="C363" s="13"/>
      <c r="D363" s="194" t="s">
        <v>217</v>
      </c>
      <c r="E363" s="195" t="s">
        <v>1</v>
      </c>
      <c r="F363" s="196" t="s">
        <v>562</v>
      </c>
      <c r="G363" s="13"/>
      <c r="H363" s="197">
        <v>1.126</v>
      </c>
      <c r="I363" s="198"/>
      <c r="J363" s="13"/>
      <c r="K363" s="13"/>
      <c r="L363" s="193"/>
      <c r="M363" s="199"/>
      <c r="N363" s="200"/>
      <c r="O363" s="200"/>
      <c r="P363" s="200"/>
      <c r="Q363" s="200"/>
      <c r="R363" s="200"/>
      <c r="S363" s="200"/>
      <c r="T363" s="20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95" t="s">
        <v>217</v>
      </c>
      <c r="AU363" s="195" t="s">
        <v>86</v>
      </c>
      <c r="AV363" s="13" t="s">
        <v>86</v>
      </c>
      <c r="AW363" s="13" t="s">
        <v>32</v>
      </c>
      <c r="AX363" s="13" t="s">
        <v>76</v>
      </c>
      <c r="AY363" s="195" t="s">
        <v>208</v>
      </c>
    </row>
    <row r="364" spans="1:51" s="16" customFormat="1" ht="12">
      <c r="A364" s="16"/>
      <c r="B364" s="234"/>
      <c r="C364" s="16"/>
      <c r="D364" s="194" t="s">
        <v>217</v>
      </c>
      <c r="E364" s="235" t="s">
        <v>1</v>
      </c>
      <c r="F364" s="236" t="s">
        <v>434</v>
      </c>
      <c r="G364" s="16"/>
      <c r="H364" s="237">
        <v>1.126</v>
      </c>
      <c r="I364" s="238"/>
      <c r="J364" s="16"/>
      <c r="K364" s="16"/>
      <c r="L364" s="234"/>
      <c r="M364" s="239"/>
      <c r="N364" s="240"/>
      <c r="O364" s="240"/>
      <c r="P364" s="240"/>
      <c r="Q364" s="240"/>
      <c r="R364" s="240"/>
      <c r="S364" s="240"/>
      <c r="T364" s="241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T364" s="235" t="s">
        <v>217</v>
      </c>
      <c r="AU364" s="235" t="s">
        <v>86</v>
      </c>
      <c r="AV364" s="16" t="s">
        <v>226</v>
      </c>
      <c r="AW364" s="16" t="s">
        <v>32</v>
      </c>
      <c r="AX364" s="16" t="s">
        <v>76</v>
      </c>
      <c r="AY364" s="235" t="s">
        <v>208</v>
      </c>
    </row>
    <row r="365" spans="1:51" s="14" customFormat="1" ht="12">
      <c r="A365" s="14"/>
      <c r="B365" s="202"/>
      <c r="C365" s="14"/>
      <c r="D365" s="194" t="s">
        <v>217</v>
      </c>
      <c r="E365" s="203" t="s">
        <v>1</v>
      </c>
      <c r="F365" s="204" t="s">
        <v>219</v>
      </c>
      <c r="G365" s="14"/>
      <c r="H365" s="205">
        <v>5.866999999999999</v>
      </c>
      <c r="I365" s="206"/>
      <c r="J365" s="14"/>
      <c r="K365" s="14"/>
      <c r="L365" s="202"/>
      <c r="M365" s="207"/>
      <c r="N365" s="208"/>
      <c r="O365" s="208"/>
      <c r="P365" s="208"/>
      <c r="Q365" s="208"/>
      <c r="R365" s="208"/>
      <c r="S365" s="208"/>
      <c r="T365" s="20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03" t="s">
        <v>217</v>
      </c>
      <c r="AU365" s="203" t="s">
        <v>86</v>
      </c>
      <c r="AV365" s="14" t="s">
        <v>216</v>
      </c>
      <c r="AW365" s="14" t="s">
        <v>32</v>
      </c>
      <c r="AX365" s="14" t="s">
        <v>84</v>
      </c>
      <c r="AY365" s="203" t="s">
        <v>208</v>
      </c>
    </row>
    <row r="366" spans="1:65" s="2" customFormat="1" ht="16.5" customHeight="1">
      <c r="A366" s="38"/>
      <c r="B366" s="179"/>
      <c r="C366" s="180" t="s">
        <v>330</v>
      </c>
      <c r="D366" s="180" t="s">
        <v>211</v>
      </c>
      <c r="E366" s="181" t="s">
        <v>563</v>
      </c>
      <c r="F366" s="182" t="s">
        <v>564</v>
      </c>
      <c r="G366" s="183" t="s">
        <v>214</v>
      </c>
      <c r="H366" s="184">
        <v>5.867</v>
      </c>
      <c r="I366" s="185"/>
      <c r="J366" s="186">
        <f>ROUND(I366*H366,2)</f>
        <v>0</v>
      </c>
      <c r="K366" s="182" t="s">
        <v>215</v>
      </c>
      <c r="L366" s="39"/>
      <c r="M366" s="187" t="s">
        <v>1</v>
      </c>
      <c r="N366" s="188" t="s">
        <v>41</v>
      </c>
      <c r="O366" s="77"/>
      <c r="P366" s="189">
        <f>O366*H366</f>
        <v>0</v>
      </c>
      <c r="Q366" s="189">
        <v>0</v>
      </c>
      <c r="R366" s="189">
        <f>Q366*H366</f>
        <v>0</v>
      </c>
      <c r="S366" s="189">
        <v>0</v>
      </c>
      <c r="T366" s="190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191" t="s">
        <v>216</v>
      </c>
      <c r="AT366" s="191" t="s">
        <v>211</v>
      </c>
      <c r="AU366" s="191" t="s">
        <v>86</v>
      </c>
      <c r="AY366" s="19" t="s">
        <v>208</v>
      </c>
      <c r="BE366" s="192">
        <f>IF(N366="základní",J366,0)</f>
        <v>0</v>
      </c>
      <c r="BF366" s="192">
        <f>IF(N366="snížená",J366,0)</f>
        <v>0</v>
      </c>
      <c r="BG366" s="192">
        <f>IF(N366="zákl. přenesená",J366,0)</f>
        <v>0</v>
      </c>
      <c r="BH366" s="192">
        <f>IF(N366="sníž. přenesená",J366,0)</f>
        <v>0</v>
      </c>
      <c r="BI366" s="192">
        <f>IF(N366="nulová",J366,0)</f>
        <v>0</v>
      </c>
      <c r="BJ366" s="19" t="s">
        <v>84</v>
      </c>
      <c r="BK366" s="192">
        <f>ROUND(I366*H366,2)</f>
        <v>0</v>
      </c>
      <c r="BL366" s="19" t="s">
        <v>216</v>
      </c>
      <c r="BM366" s="191" t="s">
        <v>565</v>
      </c>
    </row>
    <row r="367" spans="1:51" s="13" customFormat="1" ht="12">
      <c r="A367" s="13"/>
      <c r="B367" s="193"/>
      <c r="C367" s="13"/>
      <c r="D367" s="194" t="s">
        <v>217</v>
      </c>
      <c r="E367" s="195" t="s">
        <v>1</v>
      </c>
      <c r="F367" s="196" t="s">
        <v>566</v>
      </c>
      <c r="G367" s="13"/>
      <c r="H367" s="197">
        <v>5.867</v>
      </c>
      <c r="I367" s="198"/>
      <c r="J367" s="13"/>
      <c r="K367" s="13"/>
      <c r="L367" s="193"/>
      <c r="M367" s="199"/>
      <c r="N367" s="200"/>
      <c r="O367" s="200"/>
      <c r="P367" s="200"/>
      <c r="Q367" s="200"/>
      <c r="R367" s="200"/>
      <c r="S367" s="200"/>
      <c r="T367" s="20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195" t="s">
        <v>217</v>
      </c>
      <c r="AU367" s="195" t="s">
        <v>86</v>
      </c>
      <c r="AV367" s="13" t="s">
        <v>86</v>
      </c>
      <c r="AW367" s="13" t="s">
        <v>32</v>
      </c>
      <c r="AX367" s="13" t="s">
        <v>76</v>
      </c>
      <c r="AY367" s="195" t="s">
        <v>208</v>
      </c>
    </row>
    <row r="368" spans="1:51" s="14" customFormat="1" ht="12">
      <c r="A368" s="14"/>
      <c r="B368" s="202"/>
      <c r="C368" s="14"/>
      <c r="D368" s="194" t="s">
        <v>217</v>
      </c>
      <c r="E368" s="203" t="s">
        <v>1</v>
      </c>
      <c r="F368" s="204" t="s">
        <v>219</v>
      </c>
      <c r="G368" s="14"/>
      <c r="H368" s="205">
        <v>5.867</v>
      </c>
      <c r="I368" s="206"/>
      <c r="J368" s="14"/>
      <c r="K368" s="14"/>
      <c r="L368" s="202"/>
      <c r="M368" s="207"/>
      <c r="N368" s="208"/>
      <c r="O368" s="208"/>
      <c r="P368" s="208"/>
      <c r="Q368" s="208"/>
      <c r="R368" s="208"/>
      <c r="S368" s="208"/>
      <c r="T368" s="209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03" t="s">
        <v>217</v>
      </c>
      <c r="AU368" s="203" t="s">
        <v>86</v>
      </c>
      <c r="AV368" s="14" t="s">
        <v>216</v>
      </c>
      <c r="AW368" s="14" t="s">
        <v>32</v>
      </c>
      <c r="AX368" s="14" t="s">
        <v>84</v>
      </c>
      <c r="AY368" s="203" t="s">
        <v>208</v>
      </c>
    </row>
    <row r="369" spans="1:65" s="2" customFormat="1" ht="16.5" customHeight="1">
      <c r="A369" s="38"/>
      <c r="B369" s="179"/>
      <c r="C369" s="180" t="s">
        <v>448</v>
      </c>
      <c r="D369" s="180" t="s">
        <v>211</v>
      </c>
      <c r="E369" s="181" t="s">
        <v>567</v>
      </c>
      <c r="F369" s="182" t="s">
        <v>568</v>
      </c>
      <c r="G369" s="183" t="s">
        <v>299</v>
      </c>
      <c r="H369" s="184">
        <v>0.489</v>
      </c>
      <c r="I369" s="185"/>
      <c r="J369" s="186">
        <f>ROUND(I369*H369,2)</f>
        <v>0</v>
      </c>
      <c r="K369" s="182" t="s">
        <v>215</v>
      </c>
      <c r="L369" s="39"/>
      <c r="M369" s="187" t="s">
        <v>1</v>
      </c>
      <c r="N369" s="188" t="s">
        <v>41</v>
      </c>
      <c r="O369" s="77"/>
      <c r="P369" s="189">
        <f>O369*H369</f>
        <v>0</v>
      </c>
      <c r="Q369" s="189">
        <v>1.06277</v>
      </c>
      <c r="R369" s="189">
        <f>Q369*H369</f>
        <v>0.51969453</v>
      </c>
      <c r="S369" s="189">
        <v>0</v>
      </c>
      <c r="T369" s="19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191" t="s">
        <v>216</v>
      </c>
      <c r="AT369" s="191" t="s">
        <v>211</v>
      </c>
      <c r="AU369" s="191" t="s">
        <v>86</v>
      </c>
      <c r="AY369" s="19" t="s">
        <v>208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19" t="s">
        <v>84</v>
      </c>
      <c r="BK369" s="192">
        <f>ROUND(I369*H369,2)</f>
        <v>0</v>
      </c>
      <c r="BL369" s="19" t="s">
        <v>216</v>
      </c>
      <c r="BM369" s="191" t="s">
        <v>569</v>
      </c>
    </row>
    <row r="370" spans="1:51" s="15" customFormat="1" ht="12">
      <c r="A370" s="15"/>
      <c r="B370" s="210"/>
      <c r="C370" s="15"/>
      <c r="D370" s="194" t="s">
        <v>217</v>
      </c>
      <c r="E370" s="211" t="s">
        <v>1</v>
      </c>
      <c r="F370" s="212" t="s">
        <v>570</v>
      </c>
      <c r="G370" s="15"/>
      <c r="H370" s="211" t="s">
        <v>1</v>
      </c>
      <c r="I370" s="213"/>
      <c r="J370" s="15"/>
      <c r="K370" s="15"/>
      <c r="L370" s="210"/>
      <c r="M370" s="214"/>
      <c r="N370" s="215"/>
      <c r="O370" s="215"/>
      <c r="P370" s="215"/>
      <c r="Q370" s="215"/>
      <c r="R370" s="215"/>
      <c r="S370" s="215"/>
      <c r="T370" s="216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11" t="s">
        <v>217</v>
      </c>
      <c r="AU370" s="211" t="s">
        <v>86</v>
      </c>
      <c r="AV370" s="15" t="s">
        <v>84</v>
      </c>
      <c r="AW370" s="15" t="s">
        <v>32</v>
      </c>
      <c r="AX370" s="15" t="s">
        <v>76</v>
      </c>
      <c r="AY370" s="211" t="s">
        <v>208</v>
      </c>
    </row>
    <row r="371" spans="1:51" s="13" customFormat="1" ht="12">
      <c r="A371" s="13"/>
      <c r="B371" s="193"/>
      <c r="C371" s="13"/>
      <c r="D371" s="194" t="s">
        <v>217</v>
      </c>
      <c r="E371" s="195" t="s">
        <v>1</v>
      </c>
      <c r="F371" s="196" t="s">
        <v>571</v>
      </c>
      <c r="G371" s="13"/>
      <c r="H371" s="197">
        <v>0.271</v>
      </c>
      <c r="I371" s="198"/>
      <c r="J371" s="13"/>
      <c r="K371" s="13"/>
      <c r="L371" s="193"/>
      <c r="M371" s="199"/>
      <c r="N371" s="200"/>
      <c r="O371" s="200"/>
      <c r="P371" s="200"/>
      <c r="Q371" s="200"/>
      <c r="R371" s="200"/>
      <c r="S371" s="200"/>
      <c r="T371" s="20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95" t="s">
        <v>217</v>
      </c>
      <c r="AU371" s="195" t="s">
        <v>86</v>
      </c>
      <c r="AV371" s="13" t="s">
        <v>86</v>
      </c>
      <c r="AW371" s="13" t="s">
        <v>32</v>
      </c>
      <c r="AX371" s="13" t="s">
        <v>76</v>
      </c>
      <c r="AY371" s="195" t="s">
        <v>208</v>
      </c>
    </row>
    <row r="372" spans="1:51" s="13" customFormat="1" ht="12">
      <c r="A372" s="13"/>
      <c r="B372" s="193"/>
      <c r="C372" s="13"/>
      <c r="D372" s="194" t="s">
        <v>217</v>
      </c>
      <c r="E372" s="195" t="s">
        <v>1</v>
      </c>
      <c r="F372" s="196" t="s">
        <v>572</v>
      </c>
      <c r="G372" s="13"/>
      <c r="H372" s="197">
        <v>0.218</v>
      </c>
      <c r="I372" s="198"/>
      <c r="J372" s="13"/>
      <c r="K372" s="13"/>
      <c r="L372" s="193"/>
      <c r="M372" s="199"/>
      <c r="N372" s="200"/>
      <c r="O372" s="200"/>
      <c r="P372" s="200"/>
      <c r="Q372" s="200"/>
      <c r="R372" s="200"/>
      <c r="S372" s="200"/>
      <c r="T372" s="20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195" t="s">
        <v>217</v>
      </c>
      <c r="AU372" s="195" t="s">
        <v>86</v>
      </c>
      <c r="AV372" s="13" t="s">
        <v>86</v>
      </c>
      <c r="AW372" s="13" t="s">
        <v>32</v>
      </c>
      <c r="AX372" s="13" t="s">
        <v>76</v>
      </c>
      <c r="AY372" s="195" t="s">
        <v>208</v>
      </c>
    </row>
    <row r="373" spans="1:51" s="14" customFormat="1" ht="12">
      <c r="A373" s="14"/>
      <c r="B373" s="202"/>
      <c r="C373" s="14"/>
      <c r="D373" s="194" t="s">
        <v>217</v>
      </c>
      <c r="E373" s="203" t="s">
        <v>1</v>
      </c>
      <c r="F373" s="204" t="s">
        <v>219</v>
      </c>
      <c r="G373" s="14"/>
      <c r="H373" s="205">
        <v>0.489</v>
      </c>
      <c r="I373" s="206"/>
      <c r="J373" s="14"/>
      <c r="K373" s="14"/>
      <c r="L373" s="202"/>
      <c r="M373" s="207"/>
      <c r="N373" s="208"/>
      <c r="O373" s="208"/>
      <c r="P373" s="208"/>
      <c r="Q373" s="208"/>
      <c r="R373" s="208"/>
      <c r="S373" s="208"/>
      <c r="T373" s="20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03" t="s">
        <v>217</v>
      </c>
      <c r="AU373" s="203" t="s">
        <v>86</v>
      </c>
      <c r="AV373" s="14" t="s">
        <v>216</v>
      </c>
      <c r="AW373" s="14" t="s">
        <v>32</v>
      </c>
      <c r="AX373" s="14" t="s">
        <v>84</v>
      </c>
      <c r="AY373" s="203" t="s">
        <v>208</v>
      </c>
    </row>
    <row r="374" spans="1:65" s="2" customFormat="1" ht="37.8" customHeight="1">
      <c r="A374" s="38"/>
      <c r="B374" s="179"/>
      <c r="C374" s="180" t="s">
        <v>337</v>
      </c>
      <c r="D374" s="180" t="s">
        <v>211</v>
      </c>
      <c r="E374" s="181" t="s">
        <v>573</v>
      </c>
      <c r="F374" s="182" t="s">
        <v>574</v>
      </c>
      <c r="G374" s="183" t="s">
        <v>442</v>
      </c>
      <c r="H374" s="184">
        <v>356.953</v>
      </c>
      <c r="I374" s="185"/>
      <c r="J374" s="186">
        <f>ROUND(I374*H374,2)</f>
        <v>0</v>
      </c>
      <c r="K374" s="182" t="s">
        <v>215</v>
      </c>
      <c r="L374" s="39"/>
      <c r="M374" s="187" t="s">
        <v>1</v>
      </c>
      <c r="N374" s="188" t="s">
        <v>41</v>
      </c>
      <c r="O374" s="77"/>
      <c r="P374" s="189">
        <f>O374*H374</f>
        <v>0</v>
      </c>
      <c r="Q374" s="189">
        <v>2E-05</v>
      </c>
      <c r="R374" s="189">
        <f>Q374*H374</f>
        <v>0.00713906</v>
      </c>
      <c r="S374" s="189">
        <v>0</v>
      </c>
      <c r="T374" s="19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191" t="s">
        <v>216</v>
      </c>
      <c r="AT374" s="191" t="s">
        <v>211</v>
      </c>
      <c r="AU374" s="191" t="s">
        <v>86</v>
      </c>
      <c r="AY374" s="19" t="s">
        <v>208</v>
      </c>
      <c r="BE374" s="192">
        <f>IF(N374="základní",J374,0)</f>
        <v>0</v>
      </c>
      <c r="BF374" s="192">
        <f>IF(N374="snížená",J374,0)</f>
        <v>0</v>
      </c>
      <c r="BG374" s="192">
        <f>IF(N374="zákl. přenesená",J374,0)</f>
        <v>0</v>
      </c>
      <c r="BH374" s="192">
        <f>IF(N374="sníž. přenesená",J374,0)</f>
        <v>0</v>
      </c>
      <c r="BI374" s="192">
        <f>IF(N374="nulová",J374,0)</f>
        <v>0</v>
      </c>
      <c r="BJ374" s="19" t="s">
        <v>84</v>
      </c>
      <c r="BK374" s="192">
        <f>ROUND(I374*H374,2)</f>
        <v>0</v>
      </c>
      <c r="BL374" s="19" t="s">
        <v>216</v>
      </c>
      <c r="BM374" s="191" t="s">
        <v>575</v>
      </c>
    </row>
    <row r="375" spans="1:51" s="13" customFormat="1" ht="12">
      <c r="A375" s="13"/>
      <c r="B375" s="193"/>
      <c r="C375" s="13"/>
      <c r="D375" s="194" t="s">
        <v>217</v>
      </c>
      <c r="E375" s="195" t="s">
        <v>1</v>
      </c>
      <c r="F375" s="196" t="s">
        <v>576</v>
      </c>
      <c r="G375" s="13"/>
      <c r="H375" s="197">
        <v>9.57</v>
      </c>
      <c r="I375" s="198"/>
      <c r="J375" s="13"/>
      <c r="K375" s="13"/>
      <c r="L375" s="193"/>
      <c r="M375" s="199"/>
      <c r="N375" s="200"/>
      <c r="O375" s="200"/>
      <c r="P375" s="200"/>
      <c r="Q375" s="200"/>
      <c r="R375" s="200"/>
      <c r="S375" s="200"/>
      <c r="T375" s="20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195" t="s">
        <v>217</v>
      </c>
      <c r="AU375" s="195" t="s">
        <v>86</v>
      </c>
      <c r="AV375" s="13" t="s">
        <v>86</v>
      </c>
      <c r="AW375" s="13" t="s">
        <v>32</v>
      </c>
      <c r="AX375" s="13" t="s">
        <v>76</v>
      </c>
      <c r="AY375" s="195" t="s">
        <v>208</v>
      </c>
    </row>
    <row r="376" spans="1:51" s="13" customFormat="1" ht="12">
      <c r="A376" s="13"/>
      <c r="B376" s="193"/>
      <c r="C376" s="13"/>
      <c r="D376" s="194" t="s">
        <v>217</v>
      </c>
      <c r="E376" s="195" t="s">
        <v>1</v>
      </c>
      <c r="F376" s="196" t="s">
        <v>577</v>
      </c>
      <c r="G376" s="13"/>
      <c r="H376" s="197">
        <v>8.2</v>
      </c>
      <c r="I376" s="198"/>
      <c r="J376" s="13"/>
      <c r="K376" s="13"/>
      <c r="L376" s="193"/>
      <c r="M376" s="199"/>
      <c r="N376" s="200"/>
      <c r="O376" s="200"/>
      <c r="P376" s="200"/>
      <c r="Q376" s="200"/>
      <c r="R376" s="200"/>
      <c r="S376" s="200"/>
      <c r="T376" s="20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195" t="s">
        <v>217</v>
      </c>
      <c r="AU376" s="195" t="s">
        <v>86</v>
      </c>
      <c r="AV376" s="13" t="s">
        <v>86</v>
      </c>
      <c r="AW376" s="13" t="s">
        <v>32</v>
      </c>
      <c r="AX376" s="13" t="s">
        <v>76</v>
      </c>
      <c r="AY376" s="195" t="s">
        <v>208</v>
      </c>
    </row>
    <row r="377" spans="1:51" s="13" customFormat="1" ht="12">
      <c r="A377" s="13"/>
      <c r="B377" s="193"/>
      <c r="C377" s="13"/>
      <c r="D377" s="194" t="s">
        <v>217</v>
      </c>
      <c r="E377" s="195" t="s">
        <v>1</v>
      </c>
      <c r="F377" s="196" t="s">
        <v>578</v>
      </c>
      <c r="G377" s="13"/>
      <c r="H377" s="197">
        <v>18.75</v>
      </c>
      <c r="I377" s="198"/>
      <c r="J377" s="13"/>
      <c r="K377" s="13"/>
      <c r="L377" s="193"/>
      <c r="M377" s="199"/>
      <c r="N377" s="200"/>
      <c r="O377" s="200"/>
      <c r="P377" s="200"/>
      <c r="Q377" s="200"/>
      <c r="R377" s="200"/>
      <c r="S377" s="200"/>
      <c r="T377" s="20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95" t="s">
        <v>217</v>
      </c>
      <c r="AU377" s="195" t="s">
        <v>86</v>
      </c>
      <c r="AV377" s="13" t="s">
        <v>86</v>
      </c>
      <c r="AW377" s="13" t="s">
        <v>32</v>
      </c>
      <c r="AX377" s="13" t="s">
        <v>76</v>
      </c>
      <c r="AY377" s="195" t="s">
        <v>208</v>
      </c>
    </row>
    <row r="378" spans="1:51" s="13" customFormat="1" ht="12">
      <c r="A378" s="13"/>
      <c r="B378" s="193"/>
      <c r="C378" s="13"/>
      <c r="D378" s="194" t="s">
        <v>217</v>
      </c>
      <c r="E378" s="195" t="s">
        <v>1</v>
      </c>
      <c r="F378" s="196" t="s">
        <v>576</v>
      </c>
      <c r="G378" s="13"/>
      <c r="H378" s="197">
        <v>9.57</v>
      </c>
      <c r="I378" s="198"/>
      <c r="J378" s="13"/>
      <c r="K378" s="13"/>
      <c r="L378" s="193"/>
      <c r="M378" s="199"/>
      <c r="N378" s="200"/>
      <c r="O378" s="200"/>
      <c r="P378" s="200"/>
      <c r="Q378" s="200"/>
      <c r="R378" s="200"/>
      <c r="S378" s="200"/>
      <c r="T378" s="20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95" t="s">
        <v>217</v>
      </c>
      <c r="AU378" s="195" t="s">
        <v>86</v>
      </c>
      <c r="AV378" s="13" t="s">
        <v>86</v>
      </c>
      <c r="AW378" s="13" t="s">
        <v>32</v>
      </c>
      <c r="AX378" s="13" t="s">
        <v>76</v>
      </c>
      <c r="AY378" s="195" t="s">
        <v>208</v>
      </c>
    </row>
    <row r="379" spans="1:51" s="13" customFormat="1" ht="12">
      <c r="A379" s="13"/>
      <c r="B379" s="193"/>
      <c r="C379" s="13"/>
      <c r="D379" s="194" t="s">
        <v>217</v>
      </c>
      <c r="E379" s="195" t="s">
        <v>1</v>
      </c>
      <c r="F379" s="196" t="s">
        <v>579</v>
      </c>
      <c r="G379" s="13"/>
      <c r="H379" s="197">
        <v>11.925</v>
      </c>
      <c r="I379" s="198"/>
      <c r="J379" s="13"/>
      <c r="K379" s="13"/>
      <c r="L379" s="193"/>
      <c r="M379" s="199"/>
      <c r="N379" s="200"/>
      <c r="O379" s="200"/>
      <c r="P379" s="200"/>
      <c r="Q379" s="200"/>
      <c r="R379" s="200"/>
      <c r="S379" s="200"/>
      <c r="T379" s="20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195" t="s">
        <v>217</v>
      </c>
      <c r="AU379" s="195" t="s">
        <v>86</v>
      </c>
      <c r="AV379" s="13" t="s">
        <v>86</v>
      </c>
      <c r="AW379" s="13" t="s">
        <v>32</v>
      </c>
      <c r="AX379" s="13" t="s">
        <v>76</v>
      </c>
      <c r="AY379" s="195" t="s">
        <v>208</v>
      </c>
    </row>
    <row r="380" spans="1:51" s="13" customFormat="1" ht="12">
      <c r="A380" s="13"/>
      <c r="B380" s="193"/>
      <c r="C380" s="13"/>
      <c r="D380" s="194" t="s">
        <v>217</v>
      </c>
      <c r="E380" s="195" t="s">
        <v>1</v>
      </c>
      <c r="F380" s="196" t="s">
        <v>580</v>
      </c>
      <c r="G380" s="13"/>
      <c r="H380" s="197">
        <v>11.4</v>
      </c>
      <c r="I380" s="198"/>
      <c r="J380" s="13"/>
      <c r="K380" s="13"/>
      <c r="L380" s="193"/>
      <c r="M380" s="199"/>
      <c r="N380" s="200"/>
      <c r="O380" s="200"/>
      <c r="P380" s="200"/>
      <c r="Q380" s="200"/>
      <c r="R380" s="200"/>
      <c r="S380" s="200"/>
      <c r="T380" s="20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95" t="s">
        <v>217</v>
      </c>
      <c r="AU380" s="195" t="s">
        <v>86</v>
      </c>
      <c r="AV380" s="13" t="s">
        <v>86</v>
      </c>
      <c r="AW380" s="13" t="s">
        <v>32</v>
      </c>
      <c r="AX380" s="13" t="s">
        <v>76</v>
      </c>
      <c r="AY380" s="195" t="s">
        <v>208</v>
      </c>
    </row>
    <row r="381" spans="1:51" s="13" customFormat="1" ht="12">
      <c r="A381" s="13"/>
      <c r="B381" s="193"/>
      <c r="C381" s="13"/>
      <c r="D381" s="194" t="s">
        <v>217</v>
      </c>
      <c r="E381" s="195" t="s">
        <v>1</v>
      </c>
      <c r="F381" s="196" t="s">
        <v>581</v>
      </c>
      <c r="G381" s="13"/>
      <c r="H381" s="197">
        <v>7.1</v>
      </c>
      <c r="I381" s="198"/>
      <c r="J381" s="13"/>
      <c r="K381" s="13"/>
      <c r="L381" s="193"/>
      <c r="M381" s="199"/>
      <c r="N381" s="200"/>
      <c r="O381" s="200"/>
      <c r="P381" s="200"/>
      <c r="Q381" s="200"/>
      <c r="R381" s="200"/>
      <c r="S381" s="200"/>
      <c r="T381" s="20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195" t="s">
        <v>217</v>
      </c>
      <c r="AU381" s="195" t="s">
        <v>86</v>
      </c>
      <c r="AV381" s="13" t="s">
        <v>86</v>
      </c>
      <c r="AW381" s="13" t="s">
        <v>32</v>
      </c>
      <c r="AX381" s="13" t="s">
        <v>76</v>
      </c>
      <c r="AY381" s="195" t="s">
        <v>208</v>
      </c>
    </row>
    <row r="382" spans="1:51" s="13" customFormat="1" ht="12">
      <c r="A382" s="13"/>
      <c r="B382" s="193"/>
      <c r="C382" s="13"/>
      <c r="D382" s="194" t="s">
        <v>217</v>
      </c>
      <c r="E382" s="195" t="s">
        <v>1</v>
      </c>
      <c r="F382" s="196" t="s">
        <v>577</v>
      </c>
      <c r="G382" s="13"/>
      <c r="H382" s="197">
        <v>8.2</v>
      </c>
      <c r="I382" s="198"/>
      <c r="J382" s="13"/>
      <c r="K382" s="13"/>
      <c r="L382" s="193"/>
      <c r="M382" s="199"/>
      <c r="N382" s="200"/>
      <c r="O382" s="200"/>
      <c r="P382" s="200"/>
      <c r="Q382" s="200"/>
      <c r="R382" s="200"/>
      <c r="S382" s="200"/>
      <c r="T382" s="20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195" t="s">
        <v>217</v>
      </c>
      <c r="AU382" s="195" t="s">
        <v>86</v>
      </c>
      <c r="AV382" s="13" t="s">
        <v>86</v>
      </c>
      <c r="AW382" s="13" t="s">
        <v>32</v>
      </c>
      <c r="AX382" s="13" t="s">
        <v>76</v>
      </c>
      <c r="AY382" s="195" t="s">
        <v>208</v>
      </c>
    </row>
    <row r="383" spans="1:51" s="13" customFormat="1" ht="12">
      <c r="A383" s="13"/>
      <c r="B383" s="193"/>
      <c r="C383" s="13"/>
      <c r="D383" s="194" t="s">
        <v>217</v>
      </c>
      <c r="E383" s="195" t="s">
        <v>1</v>
      </c>
      <c r="F383" s="196" t="s">
        <v>582</v>
      </c>
      <c r="G383" s="13"/>
      <c r="H383" s="197">
        <v>21</v>
      </c>
      <c r="I383" s="198"/>
      <c r="J383" s="13"/>
      <c r="K383" s="13"/>
      <c r="L383" s="193"/>
      <c r="M383" s="199"/>
      <c r="N383" s="200"/>
      <c r="O383" s="200"/>
      <c r="P383" s="200"/>
      <c r="Q383" s="200"/>
      <c r="R383" s="200"/>
      <c r="S383" s="200"/>
      <c r="T383" s="20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195" t="s">
        <v>217</v>
      </c>
      <c r="AU383" s="195" t="s">
        <v>86</v>
      </c>
      <c r="AV383" s="13" t="s">
        <v>86</v>
      </c>
      <c r="AW383" s="13" t="s">
        <v>32</v>
      </c>
      <c r="AX383" s="13" t="s">
        <v>76</v>
      </c>
      <c r="AY383" s="195" t="s">
        <v>208</v>
      </c>
    </row>
    <row r="384" spans="1:51" s="13" customFormat="1" ht="12">
      <c r="A384" s="13"/>
      <c r="B384" s="193"/>
      <c r="C384" s="13"/>
      <c r="D384" s="194" t="s">
        <v>217</v>
      </c>
      <c r="E384" s="195" t="s">
        <v>1</v>
      </c>
      <c r="F384" s="196" t="s">
        <v>580</v>
      </c>
      <c r="G384" s="13"/>
      <c r="H384" s="197">
        <v>11.4</v>
      </c>
      <c r="I384" s="198"/>
      <c r="J384" s="13"/>
      <c r="K384" s="13"/>
      <c r="L384" s="193"/>
      <c r="M384" s="199"/>
      <c r="N384" s="200"/>
      <c r="O384" s="200"/>
      <c r="P384" s="200"/>
      <c r="Q384" s="200"/>
      <c r="R384" s="200"/>
      <c r="S384" s="200"/>
      <c r="T384" s="20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195" t="s">
        <v>217</v>
      </c>
      <c r="AU384" s="195" t="s">
        <v>86</v>
      </c>
      <c r="AV384" s="13" t="s">
        <v>86</v>
      </c>
      <c r="AW384" s="13" t="s">
        <v>32</v>
      </c>
      <c r="AX384" s="13" t="s">
        <v>76</v>
      </c>
      <c r="AY384" s="195" t="s">
        <v>208</v>
      </c>
    </row>
    <row r="385" spans="1:51" s="13" customFormat="1" ht="12">
      <c r="A385" s="13"/>
      <c r="B385" s="193"/>
      <c r="C385" s="13"/>
      <c r="D385" s="194" t="s">
        <v>217</v>
      </c>
      <c r="E385" s="195" t="s">
        <v>1</v>
      </c>
      <c r="F385" s="196" t="s">
        <v>583</v>
      </c>
      <c r="G385" s="13"/>
      <c r="H385" s="197">
        <v>5.7</v>
      </c>
      <c r="I385" s="198"/>
      <c r="J385" s="13"/>
      <c r="K385" s="13"/>
      <c r="L385" s="193"/>
      <c r="M385" s="199"/>
      <c r="N385" s="200"/>
      <c r="O385" s="200"/>
      <c r="P385" s="200"/>
      <c r="Q385" s="200"/>
      <c r="R385" s="200"/>
      <c r="S385" s="200"/>
      <c r="T385" s="20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195" t="s">
        <v>217</v>
      </c>
      <c r="AU385" s="195" t="s">
        <v>86</v>
      </c>
      <c r="AV385" s="13" t="s">
        <v>86</v>
      </c>
      <c r="AW385" s="13" t="s">
        <v>32</v>
      </c>
      <c r="AX385" s="13" t="s">
        <v>76</v>
      </c>
      <c r="AY385" s="195" t="s">
        <v>208</v>
      </c>
    </row>
    <row r="386" spans="1:51" s="13" customFormat="1" ht="12">
      <c r="A386" s="13"/>
      <c r="B386" s="193"/>
      <c r="C386" s="13"/>
      <c r="D386" s="194" t="s">
        <v>217</v>
      </c>
      <c r="E386" s="195" t="s">
        <v>1</v>
      </c>
      <c r="F386" s="196" t="s">
        <v>580</v>
      </c>
      <c r="G386" s="13"/>
      <c r="H386" s="197">
        <v>11.4</v>
      </c>
      <c r="I386" s="198"/>
      <c r="J386" s="13"/>
      <c r="K386" s="13"/>
      <c r="L386" s="193"/>
      <c r="M386" s="199"/>
      <c r="N386" s="200"/>
      <c r="O386" s="200"/>
      <c r="P386" s="200"/>
      <c r="Q386" s="200"/>
      <c r="R386" s="200"/>
      <c r="S386" s="200"/>
      <c r="T386" s="20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195" t="s">
        <v>217</v>
      </c>
      <c r="AU386" s="195" t="s">
        <v>86</v>
      </c>
      <c r="AV386" s="13" t="s">
        <v>86</v>
      </c>
      <c r="AW386" s="13" t="s">
        <v>32</v>
      </c>
      <c r="AX386" s="13" t="s">
        <v>76</v>
      </c>
      <c r="AY386" s="195" t="s">
        <v>208</v>
      </c>
    </row>
    <row r="387" spans="1:51" s="13" customFormat="1" ht="12">
      <c r="A387" s="13"/>
      <c r="B387" s="193"/>
      <c r="C387" s="13"/>
      <c r="D387" s="194" t="s">
        <v>217</v>
      </c>
      <c r="E387" s="195" t="s">
        <v>1</v>
      </c>
      <c r="F387" s="196" t="s">
        <v>584</v>
      </c>
      <c r="G387" s="13"/>
      <c r="H387" s="197">
        <v>5.8</v>
      </c>
      <c r="I387" s="198"/>
      <c r="J387" s="13"/>
      <c r="K387" s="13"/>
      <c r="L387" s="193"/>
      <c r="M387" s="199"/>
      <c r="N387" s="200"/>
      <c r="O387" s="200"/>
      <c r="P387" s="200"/>
      <c r="Q387" s="200"/>
      <c r="R387" s="200"/>
      <c r="S387" s="200"/>
      <c r="T387" s="201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195" t="s">
        <v>217</v>
      </c>
      <c r="AU387" s="195" t="s">
        <v>86</v>
      </c>
      <c r="AV387" s="13" t="s">
        <v>86</v>
      </c>
      <c r="AW387" s="13" t="s">
        <v>32</v>
      </c>
      <c r="AX387" s="13" t="s">
        <v>76</v>
      </c>
      <c r="AY387" s="195" t="s">
        <v>208</v>
      </c>
    </row>
    <row r="388" spans="1:51" s="13" customFormat="1" ht="12">
      <c r="A388" s="13"/>
      <c r="B388" s="193"/>
      <c r="C388" s="13"/>
      <c r="D388" s="194" t="s">
        <v>217</v>
      </c>
      <c r="E388" s="195" t="s">
        <v>1</v>
      </c>
      <c r="F388" s="196" t="s">
        <v>580</v>
      </c>
      <c r="G388" s="13"/>
      <c r="H388" s="197">
        <v>11.4</v>
      </c>
      <c r="I388" s="198"/>
      <c r="J388" s="13"/>
      <c r="K388" s="13"/>
      <c r="L388" s="193"/>
      <c r="M388" s="199"/>
      <c r="N388" s="200"/>
      <c r="O388" s="200"/>
      <c r="P388" s="200"/>
      <c r="Q388" s="200"/>
      <c r="R388" s="200"/>
      <c r="S388" s="200"/>
      <c r="T388" s="20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195" t="s">
        <v>217</v>
      </c>
      <c r="AU388" s="195" t="s">
        <v>86</v>
      </c>
      <c r="AV388" s="13" t="s">
        <v>86</v>
      </c>
      <c r="AW388" s="13" t="s">
        <v>32</v>
      </c>
      <c r="AX388" s="13" t="s">
        <v>76</v>
      </c>
      <c r="AY388" s="195" t="s">
        <v>208</v>
      </c>
    </row>
    <row r="389" spans="1:51" s="13" customFormat="1" ht="12">
      <c r="A389" s="13"/>
      <c r="B389" s="193"/>
      <c r="C389" s="13"/>
      <c r="D389" s="194" t="s">
        <v>217</v>
      </c>
      <c r="E389" s="195" t="s">
        <v>1</v>
      </c>
      <c r="F389" s="196" t="s">
        <v>585</v>
      </c>
      <c r="G389" s="13"/>
      <c r="H389" s="197">
        <v>6</v>
      </c>
      <c r="I389" s="198"/>
      <c r="J389" s="13"/>
      <c r="K389" s="13"/>
      <c r="L389" s="193"/>
      <c r="M389" s="199"/>
      <c r="N389" s="200"/>
      <c r="O389" s="200"/>
      <c r="P389" s="200"/>
      <c r="Q389" s="200"/>
      <c r="R389" s="200"/>
      <c r="S389" s="200"/>
      <c r="T389" s="20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195" t="s">
        <v>217</v>
      </c>
      <c r="AU389" s="195" t="s">
        <v>86</v>
      </c>
      <c r="AV389" s="13" t="s">
        <v>86</v>
      </c>
      <c r="AW389" s="13" t="s">
        <v>32</v>
      </c>
      <c r="AX389" s="13" t="s">
        <v>76</v>
      </c>
      <c r="AY389" s="195" t="s">
        <v>208</v>
      </c>
    </row>
    <row r="390" spans="1:51" s="13" customFormat="1" ht="12">
      <c r="A390" s="13"/>
      <c r="B390" s="193"/>
      <c r="C390" s="13"/>
      <c r="D390" s="194" t="s">
        <v>217</v>
      </c>
      <c r="E390" s="195" t="s">
        <v>1</v>
      </c>
      <c r="F390" s="196" t="s">
        <v>586</v>
      </c>
      <c r="G390" s="13"/>
      <c r="H390" s="197">
        <v>5.75</v>
      </c>
      <c r="I390" s="198"/>
      <c r="J390" s="13"/>
      <c r="K390" s="13"/>
      <c r="L390" s="193"/>
      <c r="M390" s="199"/>
      <c r="N390" s="200"/>
      <c r="O390" s="200"/>
      <c r="P390" s="200"/>
      <c r="Q390" s="200"/>
      <c r="R390" s="200"/>
      <c r="S390" s="200"/>
      <c r="T390" s="201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195" t="s">
        <v>217</v>
      </c>
      <c r="AU390" s="195" t="s">
        <v>86</v>
      </c>
      <c r="AV390" s="13" t="s">
        <v>86</v>
      </c>
      <c r="AW390" s="13" t="s">
        <v>32</v>
      </c>
      <c r="AX390" s="13" t="s">
        <v>76</v>
      </c>
      <c r="AY390" s="195" t="s">
        <v>208</v>
      </c>
    </row>
    <row r="391" spans="1:51" s="13" customFormat="1" ht="12">
      <c r="A391" s="13"/>
      <c r="B391" s="193"/>
      <c r="C391" s="13"/>
      <c r="D391" s="194" t="s">
        <v>217</v>
      </c>
      <c r="E391" s="195" t="s">
        <v>1</v>
      </c>
      <c r="F391" s="196" t="s">
        <v>587</v>
      </c>
      <c r="G391" s="13"/>
      <c r="H391" s="197">
        <v>11.798</v>
      </c>
      <c r="I391" s="198"/>
      <c r="J391" s="13"/>
      <c r="K391" s="13"/>
      <c r="L391" s="193"/>
      <c r="M391" s="199"/>
      <c r="N391" s="200"/>
      <c r="O391" s="200"/>
      <c r="P391" s="200"/>
      <c r="Q391" s="200"/>
      <c r="R391" s="200"/>
      <c r="S391" s="200"/>
      <c r="T391" s="20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195" t="s">
        <v>217</v>
      </c>
      <c r="AU391" s="195" t="s">
        <v>86</v>
      </c>
      <c r="AV391" s="13" t="s">
        <v>86</v>
      </c>
      <c r="AW391" s="13" t="s">
        <v>32</v>
      </c>
      <c r="AX391" s="13" t="s">
        <v>76</v>
      </c>
      <c r="AY391" s="195" t="s">
        <v>208</v>
      </c>
    </row>
    <row r="392" spans="1:51" s="13" customFormat="1" ht="12">
      <c r="A392" s="13"/>
      <c r="B392" s="193"/>
      <c r="C392" s="13"/>
      <c r="D392" s="194" t="s">
        <v>217</v>
      </c>
      <c r="E392" s="195" t="s">
        <v>1</v>
      </c>
      <c r="F392" s="196" t="s">
        <v>588</v>
      </c>
      <c r="G392" s="13"/>
      <c r="H392" s="197">
        <v>3.95</v>
      </c>
      <c r="I392" s="198"/>
      <c r="J392" s="13"/>
      <c r="K392" s="13"/>
      <c r="L392" s="193"/>
      <c r="M392" s="199"/>
      <c r="N392" s="200"/>
      <c r="O392" s="200"/>
      <c r="P392" s="200"/>
      <c r="Q392" s="200"/>
      <c r="R392" s="200"/>
      <c r="S392" s="200"/>
      <c r="T392" s="20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195" t="s">
        <v>217</v>
      </c>
      <c r="AU392" s="195" t="s">
        <v>86</v>
      </c>
      <c r="AV392" s="13" t="s">
        <v>86</v>
      </c>
      <c r="AW392" s="13" t="s">
        <v>32</v>
      </c>
      <c r="AX392" s="13" t="s">
        <v>76</v>
      </c>
      <c r="AY392" s="195" t="s">
        <v>208</v>
      </c>
    </row>
    <row r="393" spans="1:51" s="13" customFormat="1" ht="12">
      <c r="A393" s="13"/>
      <c r="B393" s="193"/>
      <c r="C393" s="13"/>
      <c r="D393" s="194" t="s">
        <v>217</v>
      </c>
      <c r="E393" s="195" t="s">
        <v>1</v>
      </c>
      <c r="F393" s="196" t="s">
        <v>580</v>
      </c>
      <c r="G393" s="13"/>
      <c r="H393" s="197">
        <v>11.4</v>
      </c>
      <c r="I393" s="198"/>
      <c r="J393" s="13"/>
      <c r="K393" s="13"/>
      <c r="L393" s="193"/>
      <c r="M393" s="199"/>
      <c r="N393" s="200"/>
      <c r="O393" s="200"/>
      <c r="P393" s="200"/>
      <c r="Q393" s="200"/>
      <c r="R393" s="200"/>
      <c r="S393" s="200"/>
      <c r="T393" s="20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95" t="s">
        <v>217</v>
      </c>
      <c r="AU393" s="195" t="s">
        <v>86</v>
      </c>
      <c r="AV393" s="13" t="s">
        <v>86</v>
      </c>
      <c r="AW393" s="13" t="s">
        <v>32</v>
      </c>
      <c r="AX393" s="13" t="s">
        <v>76</v>
      </c>
      <c r="AY393" s="195" t="s">
        <v>208</v>
      </c>
    </row>
    <row r="394" spans="1:51" s="13" customFormat="1" ht="12">
      <c r="A394" s="13"/>
      <c r="B394" s="193"/>
      <c r="C394" s="13"/>
      <c r="D394" s="194" t="s">
        <v>217</v>
      </c>
      <c r="E394" s="195" t="s">
        <v>1</v>
      </c>
      <c r="F394" s="196" t="s">
        <v>589</v>
      </c>
      <c r="G394" s="13"/>
      <c r="H394" s="197">
        <v>19.8</v>
      </c>
      <c r="I394" s="198"/>
      <c r="J394" s="13"/>
      <c r="K394" s="13"/>
      <c r="L394" s="193"/>
      <c r="M394" s="199"/>
      <c r="N394" s="200"/>
      <c r="O394" s="200"/>
      <c r="P394" s="200"/>
      <c r="Q394" s="200"/>
      <c r="R394" s="200"/>
      <c r="S394" s="200"/>
      <c r="T394" s="20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195" t="s">
        <v>217</v>
      </c>
      <c r="AU394" s="195" t="s">
        <v>86</v>
      </c>
      <c r="AV394" s="13" t="s">
        <v>86</v>
      </c>
      <c r="AW394" s="13" t="s">
        <v>32</v>
      </c>
      <c r="AX394" s="13" t="s">
        <v>76</v>
      </c>
      <c r="AY394" s="195" t="s">
        <v>208</v>
      </c>
    </row>
    <row r="395" spans="1:51" s="13" customFormat="1" ht="12">
      <c r="A395" s="13"/>
      <c r="B395" s="193"/>
      <c r="C395" s="13"/>
      <c r="D395" s="194" t="s">
        <v>217</v>
      </c>
      <c r="E395" s="195" t="s">
        <v>1</v>
      </c>
      <c r="F395" s="196" t="s">
        <v>590</v>
      </c>
      <c r="G395" s="13"/>
      <c r="H395" s="197">
        <v>3.6</v>
      </c>
      <c r="I395" s="198"/>
      <c r="J395" s="13"/>
      <c r="K395" s="13"/>
      <c r="L395" s="193"/>
      <c r="M395" s="199"/>
      <c r="N395" s="200"/>
      <c r="O395" s="200"/>
      <c r="P395" s="200"/>
      <c r="Q395" s="200"/>
      <c r="R395" s="200"/>
      <c r="S395" s="200"/>
      <c r="T395" s="20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195" t="s">
        <v>217</v>
      </c>
      <c r="AU395" s="195" t="s">
        <v>86</v>
      </c>
      <c r="AV395" s="13" t="s">
        <v>86</v>
      </c>
      <c r="AW395" s="13" t="s">
        <v>32</v>
      </c>
      <c r="AX395" s="13" t="s">
        <v>76</v>
      </c>
      <c r="AY395" s="195" t="s">
        <v>208</v>
      </c>
    </row>
    <row r="396" spans="1:51" s="13" customFormat="1" ht="12">
      <c r="A396" s="13"/>
      <c r="B396" s="193"/>
      <c r="C396" s="13"/>
      <c r="D396" s="194" t="s">
        <v>217</v>
      </c>
      <c r="E396" s="195" t="s">
        <v>1</v>
      </c>
      <c r="F396" s="196" t="s">
        <v>582</v>
      </c>
      <c r="G396" s="13"/>
      <c r="H396" s="197">
        <v>21</v>
      </c>
      <c r="I396" s="198"/>
      <c r="J396" s="13"/>
      <c r="K396" s="13"/>
      <c r="L396" s="193"/>
      <c r="M396" s="199"/>
      <c r="N396" s="200"/>
      <c r="O396" s="200"/>
      <c r="P396" s="200"/>
      <c r="Q396" s="200"/>
      <c r="R396" s="200"/>
      <c r="S396" s="200"/>
      <c r="T396" s="20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95" t="s">
        <v>217</v>
      </c>
      <c r="AU396" s="195" t="s">
        <v>86</v>
      </c>
      <c r="AV396" s="13" t="s">
        <v>86</v>
      </c>
      <c r="AW396" s="13" t="s">
        <v>32</v>
      </c>
      <c r="AX396" s="13" t="s">
        <v>76</v>
      </c>
      <c r="AY396" s="195" t="s">
        <v>208</v>
      </c>
    </row>
    <row r="397" spans="1:51" s="13" customFormat="1" ht="12">
      <c r="A397" s="13"/>
      <c r="B397" s="193"/>
      <c r="C397" s="13"/>
      <c r="D397" s="194" t="s">
        <v>217</v>
      </c>
      <c r="E397" s="195" t="s">
        <v>1</v>
      </c>
      <c r="F397" s="196" t="s">
        <v>580</v>
      </c>
      <c r="G397" s="13"/>
      <c r="H397" s="197">
        <v>11.4</v>
      </c>
      <c r="I397" s="198"/>
      <c r="J397" s="13"/>
      <c r="K397" s="13"/>
      <c r="L397" s="193"/>
      <c r="M397" s="199"/>
      <c r="N397" s="200"/>
      <c r="O397" s="200"/>
      <c r="P397" s="200"/>
      <c r="Q397" s="200"/>
      <c r="R397" s="200"/>
      <c r="S397" s="200"/>
      <c r="T397" s="20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195" t="s">
        <v>217</v>
      </c>
      <c r="AU397" s="195" t="s">
        <v>86</v>
      </c>
      <c r="AV397" s="13" t="s">
        <v>86</v>
      </c>
      <c r="AW397" s="13" t="s">
        <v>32</v>
      </c>
      <c r="AX397" s="13" t="s">
        <v>76</v>
      </c>
      <c r="AY397" s="195" t="s">
        <v>208</v>
      </c>
    </row>
    <row r="398" spans="1:51" s="13" customFormat="1" ht="12">
      <c r="A398" s="13"/>
      <c r="B398" s="193"/>
      <c r="C398" s="13"/>
      <c r="D398" s="194" t="s">
        <v>217</v>
      </c>
      <c r="E398" s="195" t="s">
        <v>1</v>
      </c>
      <c r="F398" s="196" t="s">
        <v>591</v>
      </c>
      <c r="G398" s="13"/>
      <c r="H398" s="197">
        <v>10</v>
      </c>
      <c r="I398" s="198"/>
      <c r="J398" s="13"/>
      <c r="K398" s="13"/>
      <c r="L398" s="193"/>
      <c r="M398" s="199"/>
      <c r="N398" s="200"/>
      <c r="O398" s="200"/>
      <c r="P398" s="200"/>
      <c r="Q398" s="200"/>
      <c r="R398" s="200"/>
      <c r="S398" s="200"/>
      <c r="T398" s="20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195" t="s">
        <v>217</v>
      </c>
      <c r="AU398" s="195" t="s">
        <v>86</v>
      </c>
      <c r="AV398" s="13" t="s">
        <v>86</v>
      </c>
      <c r="AW398" s="13" t="s">
        <v>32</v>
      </c>
      <c r="AX398" s="13" t="s">
        <v>76</v>
      </c>
      <c r="AY398" s="195" t="s">
        <v>208</v>
      </c>
    </row>
    <row r="399" spans="1:51" s="13" customFormat="1" ht="12">
      <c r="A399" s="13"/>
      <c r="B399" s="193"/>
      <c r="C399" s="13"/>
      <c r="D399" s="194" t="s">
        <v>217</v>
      </c>
      <c r="E399" s="195" t="s">
        <v>1</v>
      </c>
      <c r="F399" s="196" t="s">
        <v>592</v>
      </c>
      <c r="G399" s="13"/>
      <c r="H399" s="197">
        <v>7.2</v>
      </c>
      <c r="I399" s="198"/>
      <c r="J399" s="13"/>
      <c r="K399" s="13"/>
      <c r="L399" s="193"/>
      <c r="M399" s="199"/>
      <c r="N399" s="200"/>
      <c r="O399" s="200"/>
      <c r="P399" s="200"/>
      <c r="Q399" s="200"/>
      <c r="R399" s="200"/>
      <c r="S399" s="200"/>
      <c r="T399" s="20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195" t="s">
        <v>217</v>
      </c>
      <c r="AU399" s="195" t="s">
        <v>86</v>
      </c>
      <c r="AV399" s="13" t="s">
        <v>86</v>
      </c>
      <c r="AW399" s="13" t="s">
        <v>32</v>
      </c>
      <c r="AX399" s="13" t="s">
        <v>76</v>
      </c>
      <c r="AY399" s="195" t="s">
        <v>208</v>
      </c>
    </row>
    <row r="400" spans="1:51" s="13" customFormat="1" ht="12">
      <c r="A400" s="13"/>
      <c r="B400" s="193"/>
      <c r="C400" s="13"/>
      <c r="D400" s="194" t="s">
        <v>217</v>
      </c>
      <c r="E400" s="195" t="s">
        <v>1</v>
      </c>
      <c r="F400" s="196" t="s">
        <v>593</v>
      </c>
      <c r="G400" s="13"/>
      <c r="H400" s="197">
        <v>9.4</v>
      </c>
      <c r="I400" s="198"/>
      <c r="J400" s="13"/>
      <c r="K400" s="13"/>
      <c r="L400" s="193"/>
      <c r="M400" s="199"/>
      <c r="N400" s="200"/>
      <c r="O400" s="200"/>
      <c r="P400" s="200"/>
      <c r="Q400" s="200"/>
      <c r="R400" s="200"/>
      <c r="S400" s="200"/>
      <c r="T400" s="20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195" t="s">
        <v>217</v>
      </c>
      <c r="AU400" s="195" t="s">
        <v>86</v>
      </c>
      <c r="AV400" s="13" t="s">
        <v>86</v>
      </c>
      <c r="AW400" s="13" t="s">
        <v>32</v>
      </c>
      <c r="AX400" s="13" t="s">
        <v>76</v>
      </c>
      <c r="AY400" s="195" t="s">
        <v>208</v>
      </c>
    </row>
    <row r="401" spans="1:51" s="13" customFormat="1" ht="12">
      <c r="A401" s="13"/>
      <c r="B401" s="193"/>
      <c r="C401" s="13"/>
      <c r="D401" s="194" t="s">
        <v>217</v>
      </c>
      <c r="E401" s="195" t="s">
        <v>1</v>
      </c>
      <c r="F401" s="196" t="s">
        <v>580</v>
      </c>
      <c r="G401" s="13"/>
      <c r="H401" s="197">
        <v>11.4</v>
      </c>
      <c r="I401" s="198"/>
      <c r="J401" s="13"/>
      <c r="K401" s="13"/>
      <c r="L401" s="193"/>
      <c r="M401" s="199"/>
      <c r="N401" s="200"/>
      <c r="O401" s="200"/>
      <c r="P401" s="200"/>
      <c r="Q401" s="200"/>
      <c r="R401" s="200"/>
      <c r="S401" s="200"/>
      <c r="T401" s="20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95" t="s">
        <v>217</v>
      </c>
      <c r="AU401" s="195" t="s">
        <v>86</v>
      </c>
      <c r="AV401" s="13" t="s">
        <v>86</v>
      </c>
      <c r="AW401" s="13" t="s">
        <v>32</v>
      </c>
      <c r="AX401" s="13" t="s">
        <v>76</v>
      </c>
      <c r="AY401" s="195" t="s">
        <v>208</v>
      </c>
    </row>
    <row r="402" spans="1:51" s="13" customFormat="1" ht="12">
      <c r="A402" s="13"/>
      <c r="B402" s="193"/>
      <c r="C402" s="13"/>
      <c r="D402" s="194" t="s">
        <v>217</v>
      </c>
      <c r="E402" s="195" t="s">
        <v>1</v>
      </c>
      <c r="F402" s="196" t="s">
        <v>594</v>
      </c>
      <c r="G402" s="13"/>
      <c r="H402" s="197">
        <v>19.4</v>
      </c>
      <c r="I402" s="198"/>
      <c r="J402" s="13"/>
      <c r="K402" s="13"/>
      <c r="L402" s="193"/>
      <c r="M402" s="199"/>
      <c r="N402" s="200"/>
      <c r="O402" s="200"/>
      <c r="P402" s="200"/>
      <c r="Q402" s="200"/>
      <c r="R402" s="200"/>
      <c r="S402" s="200"/>
      <c r="T402" s="20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195" t="s">
        <v>217</v>
      </c>
      <c r="AU402" s="195" t="s">
        <v>86</v>
      </c>
      <c r="AV402" s="13" t="s">
        <v>86</v>
      </c>
      <c r="AW402" s="13" t="s">
        <v>32</v>
      </c>
      <c r="AX402" s="13" t="s">
        <v>76</v>
      </c>
      <c r="AY402" s="195" t="s">
        <v>208</v>
      </c>
    </row>
    <row r="403" spans="1:51" s="13" customFormat="1" ht="12">
      <c r="A403" s="13"/>
      <c r="B403" s="193"/>
      <c r="C403" s="13"/>
      <c r="D403" s="194" t="s">
        <v>217</v>
      </c>
      <c r="E403" s="195" t="s">
        <v>1</v>
      </c>
      <c r="F403" s="196" t="s">
        <v>595</v>
      </c>
      <c r="G403" s="13"/>
      <c r="H403" s="197">
        <v>7.64</v>
      </c>
      <c r="I403" s="198"/>
      <c r="J403" s="13"/>
      <c r="K403" s="13"/>
      <c r="L403" s="193"/>
      <c r="M403" s="199"/>
      <c r="N403" s="200"/>
      <c r="O403" s="200"/>
      <c r="P403" s="200"/>
      <c r="Q403" s="200"/>
      <c r="R403" s="200"/>
      <c r="S403" s="200"/>
      <c r="T403" s="20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195" t="s">
        <v>217</v>
      </c>
      <c r="AU403" s="195" t="s">
        <v>86</v>
      </c>
      <c r="AV403" s="13" t="s">
        <v>86</v>
      </c>
      <c r="AW403" s="13" t="s">
        <v>32</v>
      </c>
      <c r="AX403" s="13" t="s">
        <v>76</v>
      </c>
      <c r="AY403" s="195" t="s">
        <v>208</v>
      </c>
    </row>
    <row r="404" spans="1:51" s="13" customFormat="1" ht="12">
      <c r="A404" s="13"/>
      <c r="B404" s="193"/>
      <c r="C404" s="13"/>
      <c r="D404" s="194" t="s">
        <v>217</v>
      </c>
      <c r="E404" s="195" t="s">
        <v>1</v>
      </c>
      <c r="F404" s="196" t="s">
        <v>596</v>
      </c>
      <c r="G404" s="13"/>
      <c r="H404" s="197">
        <v>4</v>
      </c>
      <c r="I404" s="198"/>
      <c r="J404" s="13"/>
      <c r="K404" s="13"/>
      <c r="L404" s="193"/>
      <c r="M404" s="199"/>
      <c r="N404" s="200"/>
      <c r="O404" s="200"/>
      <c r="P404" s="200"/>
      <c r="Q404" s="200"/>
      <c r="R404" s="200"/>
      <c r="S404" s="200"/>
      <c r="T404" s="20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195" t="s">
        <v>217</v>
      </c>
      <c r="AU404" s="195" t="s">
        <v>86</v>
      </c>
      <c r="AV404" s="13" t="s">
        <v>86</v>
      </c>
      <c r="AW404" s="13" t="s">
        <v>32</v>
      </c>
      <c r="AX404" s="13" t="s">
        <v>76</v>
      </c>
      <c r="AY404" s="195" t="s">
        <v>208</v>
      </c>
    </row>
    <row r="405" spans="1:51" s="13" customFormat="1" ht="12">
      <c r="A405" s="13"/>
      <c r="B405" s="193"/>
      <c r="C405" s="13"/>
      <c r="D405" s="194" t="s">
        <v>217</v>
      </c>
      <c r="E405" s="195" t="s">
        <v>1</v>
      </c>
      <c r="F405" s="196" t="s">
        <v>597</v>
      </c>
      <c r="G405" s="13"/>
      <c r="H405" s="197">
        <v>6.6</v>
      </c>
      <c r="I405" s="198"/>
      <c r="J405" s="13"/>
      <c r="K405" s="13"/>
      <c r="L405" s="193"/>
      <c r="M405" s="199"/>
      <c r="N405" s="200"/>
      <c r="O405" s="200"/>
      <c r="P405" s="200"/>
      <c r="Q405" s="200"/>
      <c r="R405" s="200"/>
      <c r="S405" s="200"/>
      <c r="T405" s="20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195" t="s">
        <v>217</v>
      </c>
      <c r="AU405" s="195" t="s">
        <v>86</v>
      </c>
      <c r="AV405" s="13" t="s">
        <v>86</v>
      </c>
      <c r="AW405" s="13" t="s">
        <v>32</v>
      </c>
      <c r="AX405" s="13" t="s">
        <v>76</v>
      </c>
      <c r="AY405" s="195" t="s">
        <v>208</v>
      </c>
    </row>
    <row r="406" spans="1:51" s="13" customFormat="1" ht="12">
      <c r="A406" s="13"/>
      <c r="B406" s="193"/>
      <c r="C406" s="13"/>
      <c r="D406" s="194" t="s">
        <v>217</v>
      </c>
      <c r="E406" s="195" t="s">
        <v>1</v>
      </c>
      <c r="F406" s="196" t="s">
        <v>598</v>
      </c>
      <c r="G406" s="13"/>
      <c r="H406" s="197">
        <v>11.9</v>
      </c>
      <c r="I406" s="198"/>
      <c r="J406" s="13"/>
      <c r="K406" s="13"/>
      <c r="L406" s="193"/>
      <c r="M406" s="199"/>
      <c r="N406" s="200"/>
      <c r="O406" s="200"/>
      <c r="P406" s="200"/>
      <c r="Q406" s="200"/>
      <c r="R406" s="200"/>
      <c r="S406" s="200"/>
      <c r="T406" s="20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195" t="s">
        <v>217</v>
      </c>
      <c r="AU406" s="195" t="s">
        <v>86</v>
      </c>
      <c r="AV406" s="13" t="s">
        <v>86</v>
      </c>
      <c r="AW406" s="13" t="s">
        <v>32</v>
      </c>
      <c r="AX406" s="13" t="s">
        <v>76</v>
      </c>
      <c r="AY406" s="195" t="s">
        <v>208</v>
      </c>
    </row>
    <row r="407" spans="1:51" s="13" customFormat="1" ht="12">
      <c r="A407" s="13"/>
      <c r="B407" s="193"/>
      <c r="C407" s="13"/>
      <c r="D407" s="194" t="s">
        <v>217</v>
      </c>
      <c r="E407" s="195" t="s">
        <v>1</v>
      </c>
      <c r="F407" s="196" t="s">
        <v>580</v>
      </c>
      <c r="G407" s="13"/>
      <c r="H407" s="197">
        <v>11.4</v>
      </c>
      <c r="I407" s="198"/>
      <c r="J407" s="13"/>
      <c r="K407" s="13"/>
      <c r="L407" s="193"/>
      <c r="M407" s="199"/>
      <c r="N407" s="200"/>
      <c r="O407" s="200"/>
      <c r="P407" s="200"/>
      <c r="Q407" s="200"/>
      <c r="R407" s="200"/>
      <c r="S407" s="200"/>
      <c r="T407" s="20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195" t="s">
        <v>217</v>
      </c>
      <c r="AU407" s="195" t="s">
        <v>86</v>
      </c>
      <c r="AV407" s="13" t="s">
        <v>86</v>
      </c>
      <c r="AW407" s="13" t="s">
        <v>32</v>
      </c>
      <c r="AX407" s="13" t="s">
        <v>76</v>
      </c>
      <c r="AY407" s="195" t="s">
        <v>208</v>
      </c>
    </row>
    <row r="408" spans="1:51" s="13" customFormat="1" ht="12">
      <c r="A408" s="13"/>
      <c r="B408" s="193"/>
      <c r="C408" s="13"/>
      <c r="D408" s="194" t="s">
        <v>217</v>
      </c>
      <c r="E408" s="195" t="s">
        <v>1</v>
      </c>
      <c r="F408" s="196" t="s">
        <v>598</v>
      </c>
      <c r="G408" s="13"/>
      <c r="H408" s="197">
        <v>11.9</v>
      </c>
      <c r="I408" s="198"/>
      <c r="J408" s="13"/>
      <c r="K408" s="13"/>
      <c r="L408" s="193"/>
      <c r="M408" s="199"/>
      <c r="N408" s="200"/>
      <c r="O408" s="200"/>
      <c r="P408" s="200"/>
      <c r="Q408" s="200"/>
      <c r="R408" s="200"/>
      <c r="S408" s="200"/>
      <c r="T408" s="20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195" t="s">
        <v>217</v>
      </c>
      <c r="AU408" s="195" t="s">
        <v>86</v>
      </c>
      <c r="AV408" s="13" t="s">
        <v>86</v>
      </c>
      <c r="AW408" s="13" t="s">
        <v>32</v>
      </c>
      <c r="AX408" s="13" t="s">
        <v>76</v>
      </c>
      <c r="AY408" s="195" t="s">
        <v>208</v>
      </c>
    </row>
    <row r="409" spans="1:51" s="14" customFormat="1" ht="12">
      <c r="A409" s="14"/>
      <c r="B409" s="202"/>
      <c r="C409" s="14"/>
      <c r="D409" s="194" t="s">
        <v>217</v>
      </c>
      <c r="E409" s="203" t="s">
        <v>1</v>
      </c>
      <c r="F409" s="204" t="s">
        <v>219</v>
      </c>
      <c r="G409" s="14"/>
      <c r="H409" s="205">
        <v>356.9529999999999</v>
      </c>
      <c r="I409" s="206"/>
      <c r="J409" s="14"/>
      <c r="K409" s="14"/>
      <c r="L409" s="202"/>
      <c r="M409" s="207"/>
      <c r="N409" s="208"/>
      <c r="O409" s="208"/>
      <c r="P409" s="208"/>
      <c r="Q409" s="208"/>
      <c r="R409" s="208"/>
      <c r="S409" s="208"/>
      <c r="T409" s="209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03" t="s">
        <v>217</v>
      </c>
      <c r="AU409" s="203" t="s">
        <v>86</v>
      </c>
      <c r="AV409" s="14" t="s">
        <v>216</v>
      </c>
      <c r="AW409" s="14" t="s">
        <v>32</v>
      </c>
      <c r="AX409" s="14" t="s">
        <v>84</v>
      </c>
      <c r="AY409" s="203" t="s">
        <v>208</v>
      </c>
    </row>
    <row r="410" spans="1:65" s="2" customFormat="1" ht="24.15" customHeight="1">
      <c r="A410" s="38"/>
      <c r="B410" s="179"/>
      <c r="C410" s="180" t="s">
        <v>599</v>
      </c>
      <c r="D410" s="180" t="s">
        <v>211</v>
      </c>
      <c r="E410" s="181" t="s">
        <v>600</v>
      </c>
      <c r="F410" s="182" t="s">
        <v>601</v>
      </c>
      <c r="G410" s="183" t="s">
        <v>329</v>
      </c>
      <c r="H410" s="184">
        <v>3</v>
      </c>
      <c r="I410" s="185"/>
      <c r="J410" s="186">
        <f>ROUND(I410*H410,2)</f>
        <v>0</v>
      </c>
      <c r="K410" s="182" t="s">
        <v>215</v>
      </c>
      <c r="L410" s="39"/>
      <c r="M410" s="187" t="s">
        <v>1</v>
      </c>
      <c r="N410" s="188" t="s">
        <v>41</v>
      </c>
      <c r="O410" s="77"/>
      <c r="P410" s="189">
        <f>O410*H410</f>
        <v>0</v>
      </c>
      <c r="Q410" s="189">
        <v>0.00048</v>
      </c>
      <c r="R410" s="189">
        <f>Q410*H410</f>
        <v>0.00144</v>
      </c>
      <c r="S410" s="189">
        <v>0</v>
      </c>
      <c r="T410" s="190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191" t="s">
        <v>216</v>
      </c>
      <c r="AT410" s="191" t="s">
        <v>211</v>
      </c>
      <c r="AU410" s="191" t="s">
        <v>86</v>
      </c>
      <c r="AY410" s="19" t="s">
        <v>208</v>
      </c>
      <c r="BE410" s="192">
        <f>IF(N410="základní",J410,0)</f>
        <v>0</v>
      </c>
      <c r="BF410" s="192">
        <f>IF(N410="snížená",J410,0)</f>
        <v>0</v>
      </c>
      <c r="BG410" s="192">
        <f>IF(N410="zákl. přenesená",J410,0)</f>
        <v>0</v>
      </c>
      <c r="BH410" s="192">
        <f>IF(N410="sníž. přenesená",J410,0)</f>
        <v>0</v>
      </c>
      <c r="BI410" s="192">
        <f>IF(N410="nulová",J410,0)</f>
        <v>0</v>
      </c>
      <c r="BJ410" s="19" t="s">
        <v>84</v>
      </c>
      <c r="BK410" s="192">
        <f>ROUND(I410*H410,2)</f>
        <v>0</v>
      </c>
      <c r="BL410" s="19" t="s">
        <v>216</v>
      </c>
      <c r="BM410" s="191" t="s">
        <v>602</v>
      </c>
    </row>
    <row r="411" spans="1:51" s="13" customFormat="1" ht="12">
      <c r="A411" s="13"/>
      <c r="B411" s="193"/>
      <c r="C411" s="13"/>
      <c r="D411" s="194" t="s">
        <v>217</v>
      </c>
      <c r="E411" s="195" t="s">
        <v>1</v>
      </c>
      <c r="F411" s="196" t="s">
        <v>226</v>
      </c>
      <c r="G411" s="13"/>
      <c r="H411" s="197">
        <v>3</v>
      </c>
      <c r="I411" s="198"/>
      <c r="J411" s="13"/>
      <c r="K411" s="13"/>
      <c r="L411" s="193"/>
      <c r="M411" s="199"/>
      <c r="N411" s="200"/>
      <c r="O411" s="200"/>
      <c r="P411" s="200"/>
      <c r="Q411" s="200"/>
      <c r="R411" s="200"/>
      <c r="S411" s="200"/>
      <c r="T411" s="20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195" t="s">
        <v>217</v>
      </c>
      <c r="AU411" s="195" t="s">
        <v>86</v>
      </c>
      <c r="AV411" s="13" t="s">
        <v>86</v>
      </c>
      <c r="AW411" s="13" t="s">
        <v>32</v>
      </c>
      <c r="AX411" s="13" t="s">
        <v>76</v>
      </c>
      <c r="AY411" s="195" t="s">
        <v>208</v>
      </c>
    </row>
    <row r="412" spans="1:51" s="14" customFormat="1" ht="12">
      <c r="A412" s="14"/>
      <c r="B412" s="202"/>
      <c r="C412" s="14"/>
      <c r="D412" s="194" t="s">
        <v>217</v>
      </c>
      <c r="E412" s="203" t="s">
        <v>1</v>
      </c>
      <c r="F412" s="204" t="s">
        <v>219</v>
      </c>
      <c r="G412" s="14"/>
      <c r="H412" s="205">
        <v>3</v>
      </c>
      <c r="I412" s="206"/>
      <c r="J412" s="14"/>
      <c r="K412" s="14"/>
      <c r="L412" s="202"/>
      <c r="M412" s="207"/>
      <c r="N412" s="208"/>
      <c r="O412" s="208"/>
      <c r="P412" s="208"/>
      <c r="Q412" s="208"/>
      <c r="R412" s="208"/>
      <c r="S412" s="208"/>
      <c r="T412" s="20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03" t="s">
        <v>217</v>
      </c>
      <c r="AU412" s="203" t="s">
        <v>86</v>
      </c>
      <c r="AV412" s="14" t="s">
        <v>216</v>
      </c>
      <c r="AW412" s="14" t="s">
        <v>32</v>
      </c>
      <c r="AX412" s="14" t="s">
        <v>84</v>
      </c>
      <c r="AY412" s="203" t="s">
        <v>208</v>
      </c>
    </row>
    <row r="413" spans="1:65" s="2" customFormat="1" ht="24.15" customHeight="1">
      <c r="A413" s="38"/>
      <c r="B413" s="179"/>
      <c r="C413" s="220" t="s">
        <v>344</v>
      </c>
      <c r="D413" s="220" t="s">
        <v>408</v>
      </c>
      <c r="E413" s="221" t="s">
        <v>603</v>
      </c>
      <c r="F413" s="222" t="s">
        <v>604</v>
      </c>
      <c r="G413" s="223" t="s">
        <v>329</v>
      </c>
      <c r="H413" s="224">
        <v>2</v>
      </c>
      <c r="I413" s="225"/>
      <c r="J413" s="226">
        <f>ROUND(I413*H413,2)</f>
        <v>0</v>
      </c>
      <c r="K413" s="222" t="s">
        <v>215</v>
      </c>
      <c r="L413" s="227"/>
      <c r="M413" s="228" t="s">
        <v>1</v>
      </c>
      <c r="N413" s="229" t="s">
        <v>41</v>
      </c>
      <c r="O413" s="77"/>
      <c r="P413" s="189">
        <f>O413*H413</f>
        <v>0</v>
      </c>
      <c r="Q413" s="189">
        <v>0.01521</v>
      </c>
      <c r="R413" s="189">
        <f>Q413*H413</f>
        <v>0.03042</v>
      </c>
      <c r="S413" s="189">
        <v>0</v>
      </c>
      <c r="T413" s="190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191" t="s">
        <v>246</v>
      </c>
      <c r="AT413" s="191" t="s">
        <v>408</v>
      </c>
      <c r="AU413" s="191" t="s">
        <v>86</v>
      </c>
      <c r="AY413" s="19" t="s">
        <v>208</v>
      </c>
      <c r="BE413" s="192">
        <f>IF(N413="základní",J413,0)</f>
        <v>0</v>
      </c>
      <c r="BF413" s="192">
        <f>IF(N413="snížená",J413,0)</f>
        <v>0</v>
      </c>
      <c r="BG413" s="192">
        <f>IF(N413="zákl. přenesená",J413,0)</f>
        <v>0</v>
      </c>
      <c r="BH413" s="192">
        <f>IF(N413="sníž. přenesená",J413,0)</f>
        <v>0</v>
      </c>
      <c r="BI413" s="192">
        <f>IF(N413="nulová",J413,0)</f>
        <v>0</v>
      </c>
      <c r="BJ413" s="19" t="s">
        <v>84</v>
      </c>
      <c r="BK413" s="192">
        <f>ROUND(I413*H413,2)</f>
        <v>0</v>
      </c>
      <c r="BL413" s="19" t="s">
        <v>216</v>
      </c>
      <c r="BM413" s="191" t="s">
        <v>605</v>
      </c>
    </row>
    <row r="414" spans="1:51" s="13" customFormat="1" ht="12">
      <c r="A414" s="13"/>
      <c r="B414" s="193"/>
      <c r="C414" s="13"/>
      <c r="D414" s="194" t="s">
        <v>217</v>
      </c>
      <c r="E414" s="195" t="s">
        <v>1</v>
      </c>
      <c r="F414" s="196" t="s">
        <v>86</v>
      </c>
      <c r="G414" s="13"/>
      <c r="H414" s="197">
        <v>2</v>
      </c>
      <c r="I414" s="198"/>
      <c r="J414" s="13"/>
      <c r="K414" s="13"/>
      <c r="L414" s="193"/>
      <c r="M414" s="199"/>
      <c r="N414" s="200"/>
      <c r="O414" s="200"/>
      <c r="P414" s="200"/>
      <c r="Q414" s="200"/>
      <c r="R414" s="200"/>
      <c r="S414" s="200"/>
      <c r="T414" s="20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195" t="s">
        <v>217</v>
      </c>
      <c r="AU414" s="195" t="s">
        <v>86</v>
      </c>
      <c r="AV414" s="13" t="s">
        <v>86</v>
      </c>
      <c r="AW414" s="13" t="s">
        <v>32</v>
      </c>
      <c r="AX414" s="13" t="s">
        <v>76</v>
      </c>
      <c r="AY414" s="195" t="s">
        <v>208</v>
      </c>
    </row>
    <row r="415" spans="1:51" s="14" customFormat="1" ht="12">
      <c r="A415" s="14"/>
      <c r="B415" s="202"/>
      <c r="C415" s="14"/>
      <c r="D415" s="194" t="s">
        <v>217</v>
      </c>
      <c r="E415" s="203" t="s">
        <v>1</v>
      </c>
      <c r="F415" s="204" t="s">
        <v>219</v>
      </c>
      <c r="G415" s="14"/>
      <c r="H415" s="205">
        <v>2</v>
      </c>
      <c r="I415" s="206"/>
      <c r="J415" s="14"/>
      <c r="K415" s="14"/>
      <c r="L415" s="202"/>
      <c r="M415" s="207"/>
      <c r="N415" s="208"/>
      <c r="O415" s="208"/>
      <c r="P415" s="208"/>
      <c r="Q415" s="208"/>
      <c r="R415" s="208"/>
      <c r="S415" s="208"/>
      <c r="T415" s="20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03" t="s">
        <v>217</v>
      </c>
      <c r="AU415" s="203" t="s">
        <v>86</v>
      </c>
      <c r="AV415" s="14" t="s">
        <v>216</v>
      </c>
      <c r="AW415" s="14" t="s">
        <v>32</v>
      </c>
      <c r="AX415" s="14" t="s">
        <v>84</v>
      </c>
      <c r="AY415" s="203" t="s">
        <v>208</v>
      </c>
    </row>
    <row r="416" spans="1:65" s="2" customFormat="1" ht="24.15" customHeight="1">
      <c r="A416" s="38"/>
      <c r="B416" s="179"/>
      <c r="C416" s="220" t="s">
        <v>606</v>
      </c>
      <c r="D416" s="220" t="s">
        <v>408</v>
      </c>
      <c r="E416" s="221" t="s">
        <v>607</v>
      </c>
      <c r="F416" s="222" t="s">
        <v>608</v>
      </c>
      <c r="G416" s="223" t="s">
        <v>329</v>
      </c>
      <c r="H416" s="224">
        <v>1</v>
      </c>
      <c r="I416" s="225"/>
      <c r="J416" s="226">
        <f>ROUND(I416*H416,2)</f>
        <v>0</v>
      </c>
      <c r="K416" s="222" t="s">
        <v>215</v>
      </c>
      <c r="L416" s="227"/>
      <c r="M416" s="228" t="s">
        <v>1</v>
      </c>
      <c r="N416" s="229" t="s">
        <v>41</v>
      </c>
      <c r="O416" s="77"/>
      <c r="P416" s="189">
        <f>O416*H416</f>
        <v>0</v>
      </c>
      <c r="Q416" s="189">
        <v>0.01553</v>
      </c>
      <c r="R416" s="189">
        <f>Q416*H416</f>
        <v>0.01553</v>
      </c>
      <c r="S416" s="189">
        <v>0</v>
      </c>
      <c r="T416" s="190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191" t="s">
        <v>246</v>
      </c>
      <c r="AT416" s="191" t="s">
        <v>408</v>
      </c>
      <c r="AU416" s="191" t="s">
        <v>86</v>
      </c>
      <c r="AY416" s="19" t="s">
        <v>208</v>
      </c>
      <c r="BE416" s="192">
        <f>IF(N416="základní",J416,0)</f>
        <v>0</v>
      </c>
      <c r="BF416" s="192">
        <f>IF(N416="snížená",J416,0)</f>
        <v>0</v>
      </c>
      <c r="BG416" s="192">
        <f>IF(N416="zákl. přenesená",J416,0)</f>
        <v>0</v>
      </c>
      <c r="BH416" s="192">
        <f>IF(N416="sníž. přenesená",J416,0)</f>
        <v>0</v>
      </c>
      <c r="BI416" s="192">
        <f>IF(N416="nulová",J416,0)</f>
        <v>0</v>
      </c>
      <c r="BJ416" s="19" t="s">
        <v>84</v>
      </c>
      <c r="BK416" s="192">
        <f>ROUND(I416*H416,2)</f>
        <v>0</v>
      </c>
      <c r="BL416" s="19" t="s">
        <v>216</v>
      </c>
      <c r="BM416" s="191" t="s">
        <v>609</v>
      </c>
    </row>
    <row r="417" spans="1:51" s="13" customFormat="1" ht="12">
      <c r="A417" s="13"/>
      <c r="B417" s="193"/>
      <c r="C417" s="13"/>
      <c r="D417" s="194" t="s">
        <v>217</v>
      </c>
      <c r="E417" s="195" t="s">
        <v>1</v>
      </c>
      <c r="F417" s="196" t="s">
        <v>84</v>
      </c>
      <c r="G417" s="13"/>
      <c r="H417" s="197">
        <v>1</v>
      </c>
      <c r="I417" s="198"/>
      <c r="J417" s="13"/>
      <c r="K417" s="13"/>
      <c r="L417" s="193"/>
      <c r="M417" s="199"/>
      <c r="N417" s="200"/>
      <c r="O417" s="200"/>
      <c r="P417" s="200"/>
      <c r="Q417" s="200"/>
      <c r="R417" s="200"/>
      <c r="S417" s="200"/>
      <c r="T417" s="20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195" t="s">
        <v>217</v>
      </c>
      <c r="AU417" s="195" t="s">
        <v>86</v>
      </c>
      <c r="AV417" s="13" t="s">
        <v>86</v>
      </c>
      <c r="AW417" s="13" t="s">
        <v>32</v>
      </c>
      <c r="AX417" s="13" t="s">
        <v>76</v>
      </c>
      <c r="AY417" s="195" t="s">
        <v>208</v>
      </c>
    </row>
    <row r="418" spans="1:51" s="14" customFormat="1" ht="12">
      <c r="A418" s="14"/>
      <c r="B418" s="202"/>
      <c r="C418" s="14"/>
      <c r="D418" s="194" t="s">
        <v>217</v>
      </c>
      <c r="E418" s="203" t="s">
        <v>1</v>
      </c>
      <c r="F418" s="204" t="s">
        <v>219</v>
      </c>
      <c r="G418" s="14"/>
      <c r="H418" s="205">
        <v>1</v>
      </c>
      <c r="I418" s="206"/>
      <c r="J418" s="14"/>
      <c r="K418" s="14"/>
      <c r="L418" s="202"/>
      <c r="M418" s="207"/>
      <c r="N418" s="208"/>
      <c r="O418" s="208"/>
      <c r="P418" s="208"/>
      <c r="Q418" s="208"/>
      <c r="R418" s="208"/>
      <c r="S418" s="208"/>
      <c r="T418" s="209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03" t="s">
        <v>217</v>
      </c>
      <c r="AU418" s="203" t="s">
        <v>86</v>
      </c>
      <c r="AV418" s="14" t="s">
        <v>216</v>
      </c>
      <c r="AW418" s="14" t="s">
        <v>32</v>
      </c>
      <c r="AX418" s="14" t="s">
        <v>84</v>
      </c>
      <c r="AY418" s="203" t="s">
        <v>208</v>
      </c>
    </row>
    <row r="419" spans="1:65" s="2" customFormat="1" ht="24.15" customHeight="1">
      <c r="A419" s="38"/>
      <c r="B419" s="179"/>
      <c r="C419" s="180" t="s">
        <v>352</v>
      </c>
      <c r="D419" s="180" t="s">
        <v>211</v>
      </c>
      <c r="E419" s="181" t="s">
        <v>610</v>
      </c>
      <c r="F419" s="182" t="s">
        <v>611</v>
      </c>
      <c r="G419" s="183" t="s">
        <v>329</v>
      </c>
      <c r="H419" s="184">
        <v>2</v>
      </c>
      <c r="I419" s="185"/>
      <c r="J419" s="186">
        <f>ROUND(I419*H419,2)</f>
        <v>0</v>
      </c>
      <c r="K419" s="182" t="s">
        <v>215</v>
      </c>
      <c r="L419" s="39"/>
      <c r="M419" s="187" t="s">
        <v>1</v>
      </c>
      <c r="N419" s="188" t="s">
        <v>41</v>
      </c>
      <c r="O419" s="77"/>
      <c r="P419" s="189">
        <f>O419*H419</f>
        <v>0</v>
      </c>
      <c r="Q419" s="189">
        <v>0.00096</v>
      </c>
      <c r="R419" s="189">
        <f>Q419*H419</f>
        <v>0.00192</v>
      </c>
      <c r="S419" s="189">
        <v>0</v>
      </c>
      <c r="T419" s="190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191" t="s">
        <v>216</v>
      </c>
      <c r="AT419" s="191" t="s">
        <v>211</v>
      </c>
      <c r="AU419" s="191" t="s">
        <v>86</v>
      </c>
      <c r="AY419" s="19" t="s">
        <v>208</v>
      </c>
      <c r="BE419" s="192">
        <f>IF(N419="základní",J419,0)</f>
        <v>0</v>
      </c>
      <c r="BF419" s="192">
        <f>IF(N419="snížená",J419,0)</f>
        <v>0</v>
      </c>
      <c r="BG419" s="192">
        <f>IF(N419="zákl. přenesená",J419,0)</f>
        <v>0</v>
      </c>
      <c r="BH419" s="192">
        <f>IF(N419="sníž. přenesená",J419,0)</f>
        <v>0</v>
      </c>
      <c r="BI419" s="192">
        <f>IF(N419="nulová",J419,0)</f>
        <v>0</v>
      </c>
      <c r="BJ419" s="19" t="s">
        <v>84</v>
      </c>
      <c r="BK419" s="192">
        <f>ROUND(I419*H419,2)</f>
        <v>0</v>
      </c>
      <c r="BL419" s="19" t="s">
        <v>216</v>
      </c>
      <c r="BM419" s="191" t="s">
        <v>612</v>
      </c>
    </row>
    <row r="420" spans="1:51" s="13" customFormat="1" ht="12">
      <c r="A420" s="13"/>
      <c r="B420" s="193"/>
      <c r="C420" s="13"/>
      <c r="D420" s="194" t="s">
        <v>217</v>
      </c>
      <c r="E420" s="195" t="s">
        <v>1</v>
      </c>
      <c r="F420" s="196" t="s">
        <v>86</v>
      </c>
      <c r="G420" s="13"/>
      <c r="H420" s="197">
        <v>2</v>
      </c>
      <c r="I420" s="198"/>
      <c r="J420" s="13"/>
      <c r="K420" s="13"/>
      <c r="L420" s="193"/>
      <c r="M420" s="199"/>
      <c r="N420" s="200"/>
      <c r="O420" s="200"/>
      <c r="P420" s="200"/>
      <c r="Q420" s="200"/>
      <c r="R420" s="200"/>
      <c r="S420" s="200"/>
      <c r="T420" s="20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195" t="s">
        <v>217</v>
      </c>
      <c r="AU420" s="195" t="s">
        <v>86</v>
      </c>
      <c r="AV420" s="13" t="s">
        <v>86</v>
      </c>
      <c r="AW420" s="13" t="s">
        <v>32</v>
      </c>
      <c r="AX420" s="13" t="s">
        <v>76</v>
      </c>
      <c r="AY420" s="195" t="s">
        <v>208</v>
      </c>
    </row>
    <row r="421" spans="1:51" s="14" customFormat="1" ht="12">
      <c r="A421" s="14"/>
      <c r="B421" s="202"/>
      <c r="C421" s="14"/>
      <c r="D421" s="194" t="s">
        <v>217</v>
      </c>
      <c r="E421" s="203" t="s">
        <v>1</v>
      </c>
      <c r="F421" s="204" t="s">
        <v>219</v>
      </c>
      <c r="G421" s="14"/>
      <c r="H421" s="205">
        <v>2</v>
      </c>
      <c r="I421" s="206"/>
      <c r="J421" s="14"/>
      <c r="K421" s="14"/>
      <c r="L421" s="202"/>
      <c r="M421" s="207"/>
      <c r="N421" s="208"/>
      <c r="O421" s="208"/>
      <c r="P421" s="208"/>
      <c r="Q421" s="208"/>
      <c r="R421" s="208"/>
      <c r="S421" s="208"/>
      <c r="T421" s="209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03" t="s">
        <v>217</v>
      </c>
      <c r="AU421" s="203" t="s">
        <v>86</v>
      </c>
      <c r="AV421" s="14" t="s">
        <v>216</v>
      </c>
      <c r="AW421" s="14" t="s">
        <v>32</v>
      </c>
      <c r="AX421" s="14" t="s">
        <v>84</v>
      </c>
      <c r="AY421" s="203" t="s">
        <v>208</v>
      </c>
    </row>
    <row r="422" spans="1:65" s="2" customFormat="1" ht="24.15" customHeight="1">
      <c r="A422" s="38"/>
      <c r="B422" s="179"/>
      <c r="C422" s="220" t="s">
        <v>613</v>
      </c>
      <c r="D422" s="220" t="s">
        <v>408</v>
      </c>
      <c r="E422" s="221" t="s">
        <v>614</v>
      </c>
      <c r="F422" s="222" t="s">
        <v>615</v>
      </c>
      <c r="G422" s="223" t="s">
        <v>329</v>
      </c>
      <c r="H422" s="224">
        <v>2</v>
      </c>
      <c r="I422" s="225"/>
      <c r="J422" s="226">
        <f>ROUND(I422*H422,2)</f>
        <v>0</v>
      </c>
      <c r="K422" s="222" t="s">
        <v>215</v>
      </c>
      <c r="L422" s="227"/>
      <c r="M422" s="228" t="s">
        <v>1</v>
      </c>
      <c r="N422" s="229" t="s">
        <v>41</v>
      </c>
      <c r="O422" s="77"/>
      <c r="P422" s="189">
        <f>O422*H422</f>
        <v>0</v>
      </c>
      <c r="Q422" s="189">
        <v>0.0195</v>
      </c>
      <c r="R422" s="189">
        <f>Q422*H422</f>
        <v>0.039</v>
      </c>
      <c r="S422" s="189">
        <v>0</v>
      </c>
      <c r="T422" s="190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191" t="s">
        <v>246</v>
      </c>
      <c r="AT422" s="191" t="s">
        <v>408</v>
      </c>
      <c r="AU422" s="191" t="s">
        <v>86</v>
      </c>
      <c r="AY422" s="19" t="s">
        <v>208</v>
      </c>
      <c r="BE422" s="192">
        <f>IF(N422="základní",J422,0)</f>
        <v>0</v>
      </c>
      <c r="BF422" s="192">
        <f>IF(N422="snížená",J422,0)</f>
        <v>0</v>
      </c>
      <c r="BG422" s="192">
        <f>IF(N422="zákl. přenesená",J422,0)</f>
        <v>0</v>
      </c>
      <c r="BH422" s="192">
        <f>IF(N422="sníž. přenesená",J422,0)</f>
        <v>0</v>
      </c>
      <c r="BI422" s="192">
        <f>IF(N422="nulová",J422,0)</f>
        <v>0</v>
      </c>
      <c r="BJ422" s="19" t="s">
        <v>84</v>
      </c>
      <c r="BK422" s="192">
        <f>ROUND(I422*H422,2)</f>
        <v>0</v>
      </c>
      <c r="BL422" s="19" t="s">
        <v>216</v>
      </c>
      <c r="BM422" s="191" t="s">
        <v>616</v>
      </c>
    </row>
    <row r="423" spans="1:51" s="13" customFormat="1" ht="12">
      <c r="A423" s="13"/>
      <c r="B423" s="193"/>
      <c r="C423" s="13"/>
      <c r="D423" s="194" t="s">
        <v>217</v>
      </c>
      <c r="E423" s="195" t="s">
        <v>1</v>
      </c>
      <c r="F423" s="196" t="s">
        <v>86</v>
      </c>
      <c r="G423" s="13"/>
      <c r="H423" s="197">
        <v>2</v>
      </c>
      <c r="I423" s="198"/>
      <c r="J423" s="13"/>
      <c r="K423" s="13"/>
      <c r="L423" s="193"/>
      <c r="M423" s="199"/>
      <c r="N423" s="200"/>
      <c r="O423" s="200"/>
      <c r="P423" s="200"/>
      <c r="Q423" s="200"/>
      <c r="R423" s="200"/>
      <c r="S423" s="200"/>
      <c r="T423" s="20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195" t="s">
        <v>217</v>
      </c>
      <c r="AU423" s="195" t="s">
        <v>86</v>
      </c>
      <c r="AV423" s="13" t="s">
        <v>86</v>
      </c>
      <c r="AW423" s="13" t="s">
        <v>32</v>
      </c>
      <c r="AX423" s="13" t="s">
        <v>76</v>
      </c>
      <c r="AY423" s="195" t="s">
        <v>208</v>
      </c>
    </row>
    <row r="424" spans="1:51" s="14" customFormat="1" ht="12">
      <c r="A424" s="14"/>
      <c r="B424" s="202"/>
      <c r="C424" s="14"/>
      <c r="D424" s="194" t="s">
        <v>217</v>
      </c>
      <c r="E424" s="203" t="s">
        <v>1</v>
      </c>
      <c r="F424" s="204" t="s">
        <v>219</v>
      </c>
      <c r="G424" s="14"/>
      <c r="H424" s="205">
        <v>2</v>
      </c>
      <c r="I424" s="206"/>
      <c r="J424" s="14"/>
      <c r="K424" s="14"/>
      <c r="L424" s="202"/>
      <c r="M424" s="207"/>
      <c r="N424" s="208"/>
      <c r="O424" s="208"/>
      <c r="P424" s="208"/>
      <c r="Q424" s="208"/>
      <c r="R424" s="208"/>
      <c r="S424" s="208"/>
      <c r="T424" s="20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03" t="s">
        <v>217</v>
      </c>
      <c r="AU424" s="203" t="s">
        <v>86</v>
      </c>
      <c r="AV424" s="14" t="s">
        <v>216</v>
      </c>
      <c r="AW424" s="14" t="s">
        <v>32</v>
      </c>
      <c r="AX424" s="14" t="s">
        <v>84</v>
      </c>
      <c r="AY424" s="203" t="s">
        <v>208</v>
      </c>
    </row>
    <row r="425" spans="1:63" s="12" customFormat="1" ht="22.8" customHeight="1">
      <c r="A425" s="12"/>
      <c r="B425" s="166"/>
      <c r="C425" s="12"/>
      <c r="D425" s="167" t="s">
        <v>75</v>
      </c>
      <c r="E425" s="177" t="s">
        <v>224</v>
      </c>
      <c r="F425" s="177" t="s">
        <v>617</v>
      </c>
      <c r="G425" s="12"/>
      <c r="H425" s="12"/>
      <c r="I425" s="169"/>
      <c r="J425" s="178">
        <f>BK425</f>
        <v>0</v>
      </c>
      <c r="K425" s="12"/>
      <c r="L425" s="166"/>
      <c r="M425" s="171"/>
      <c r="N425" s="172"/>
      <c r="O425" s="172"/>
      <c r="P425" s="173">
        <f>SUM(P426:P463)</f>
        <v>0</v>
      </c>
      <c r="Q425" s="172"/>
      <c r="R425" s="173">
        <f>SUM(R426:R463)</f>
        <v>17.654177120000003</v>
      </c>
      <c r="S425" s="172"/>
      <c r="T425" s="174">
        <f>SUM(T426:T463)</f>
        <v>4.308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167" t="s">
        <v>84</v>
      </c>
      <c r="AT425" s="175" t="s">
        <v>75</v>
      </c>
      <c r="AU425" s="175" t="s">
        <v>84</v>
      </c>
      <c r="AY425" s="167" t="s">
        <v>208</v>
      </c>
      <c r="BK425" s="176">
        <f>SUM(BK426:BK463)</f>
        <v>0</v>
      </c>
    </row>
    <row r="426" spans="1:65" s="2" customFormat="1" ht="24.15" customHeight="1">
      <c r="A426" s="38"/>
      <c r="B426" s="179"/>
      <c r="C426" s="180" t="s">
        <v>357</v>
      </c>
      <c r="D426" s="180" t="s">
        <v>211</v>
      </c>
      <c r="E426" s="181" t="s">
        <v>618</v>
      </c>
      <c r="F426" s="182" t="s">
        <v>619</v>
      </c>
      <c r="G426" s="183" t="s">
        <v>214</v>
      </c>
      <c r="H426" s="184">
        <v>523.688</v>
      </c>
      <c r="I426" s="185"/>
      <c r="J426" s="186">
        <f>ROUND(I426*H426,2)</f>
        <v>0</v>
      </c>
      <c r="K426" s="182" t="s">
        <v>215</v>
      </c>
      <c r="L426" s="39"/>
      <c r="M426" s="187" t="s">
        <v>1</v>
      </c>
      <c r="N426" s="188" t="s">
        <v>41</v>
      </c>
      <c r="O426" s="77"/>
      <c r="P426" s="189">
        <f>O426*H426</f>
        <v>0</v>
      </c>
      <c r="Q426" s="189">
        <v>4E-05</v>
      </c>
      <c r="R426" s="189">
        <f>Q426*H426</f>
        <v>0.02094752</v>
      </c>
      <c r="S426" s="189">
        <v>0</v>
      </c>
      <c r="T426" s="190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191" t="s">
        <v>216</v>
      </c>
      <c r="AT426" s="191" t="s">
        <v>211</v>
      </c>
      <c r="AU426" s="191" t="s">
        <v>86</v>
      </c>
      <c r="AY426" s="19" t="s">
        <v>208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19" t="s">
        <v>84</v>
      </c>
      <c r="BK426" s="192">
        <f>ROUND(I426*H426,2)</f>
        <v>0</v>
      </c>
      <c r="BL426" s="19" t="s">
        <v>216</v>
      </c>
      <c r="BM426" s="191" t="s">
        <v>620</v>
      </c>
    </row>
    <row r="427" spans="1:51" s="13" customFormat="1" ht="12">
      <c r="A427" s="13"/>
      <c r="B427" s="193"/>
      <c r="C427" s="13"/>
      <c r="D427" s="194" t="s">
        <v>217</v>
      </c>
      <c r="E427" s="195" t="s">
        <v>1</v>
      </c>
      <c r="F427" s="196" t="s">
        <v>621</v>
      </c>
      <c r="G427" s="13"/>
      <c r="H427" s="197">
        <v>523.688</v>
      </c>
      <c r="I427" s="198"/>
      <c r="J427" s="13"/>
      <c r="K427" s="13"/>
      <c r="L427" s="193"/>
      <c r="M427" s="199"/>
      <c r="N427" s="200"/>
      <c r="O427" s="200"/>
      <c r="P427" s="200"/>
      <c r="Q427" s="200"/>
      <c r="R427" s="200"/>
      <c r="S427" s="200"/>
      <c r="T427" s="20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195" t="s">
        <v>217</v>
      </c>
      <c r="AU427" s="195" t="s">
        <v>86</v>
      </c>
      <c r="AV427" s="13" t="s">
        <v>86</v>
      </c>
      <c r="AW427" s="13" t="s">
        <v>32</v>
      </c>
      <c r="AX427" s="13" t="s">
        <v>76</v>
      </c>
      <c r="AY427" s="195" t="s">
        <v>208</v>
      </c>
    </row>
    <row r="428" spans="1:51" s="14" customFormat="1" ht="12">
      <c r="A428" s="14"/>
      <c r="B428" s="202"/>
      <c r="C428" s="14"/>
      <c r="D428" s="194" t="s">
        <v>217</v>
      </c>
      <c r="E428" s="203" t="s">
        <v>1</v>
      </c>
      <c r="F428" s="204" t="s">
        <v>219</v>
      </c>
      <c r="G428" s="14"/>
      <c r="H428" s="205">
        <v>523.688</v>
      </c>
      <c r="I428" s="206"/>
      <c r="J428" s="14"/>
      <c r="K428" s="14"/>
      <c r="L428" s="202"/>
      <c r="M428" s="207"/>
      <c r="N428" s="208"/>
      <c r="O428" s="208"/>
      <c r="P428" s="208"/>
      <c r="Q428" s="208"/>
      <c r="R428" s="208"/>
      <c r="S428" s="208"/>
      <c r="T428" s="20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03" t="s">
        <v>217</v>
      </c>
      <c r="AU428" s="203" t="s">
        <v>86</v>
      </c>
      <c r="AV428" s="14" t="s">
        <v>216</v>
      </c>
      <c r="AW428" s="14" t="s">
        <v>32</v>
      </c>
      <c r="AX428" s="14" t="s">
        <v>84</v>
      </c>
      <c r="AY428" s="203" t="s">
        <v>208</v>
      </c>
    </row>
    <row r="429" spans="1:65" s="2" customFormat="1" ht="24.15" customHeight="1">
      <c r="A429" s="38"/>
      <c r="B429" s="179"/>
      <c r="C429" s="180" t="s">
        <v>622</v>
      </c>
      <c r="D429" s="180" t="s">
        <v>211</v>
      </c>
      <c r="E429" s="181" t="s">
        <v>623</v>
      </c>
      <c r="F429" s="182" t="s">
        <v>624</v>
      </c>
      <c r="G429" s="183" t="s">
        <v>329</v>
      </c>
      <c r="H429" s="184">
        <v>30</v>
      </c>
      <c r="I429" s="185"/>
      <c r="J429" s="186">
        <f>ROUND(I429*H429,2)</f>
        <v>0</v>
      </c>
      <c r="K429" s="182" t="s">
        <v>215</v>
      </c>
      <c r="L429" s="39"/>
      <c r="M429" s="187" t="s">
        <v>1</v>
      </c>
      <c r="N429" s="188" t="s">
        <v>41</v>
      </c>
      <c r="O429" s="77"/>
      <c r="P429" s="189">
        <f>O429*H429</f>
        <v>0</v>
      </c>
      <c r="Q429" s="189">
        <v>0</v>
      </c>
      <c r="R429" s="189">
        <f>Q429*H429</f>
        <v>0</v>
      </c>
      <c r="S429" s="189">
        <v>0.072</v>
      </c>
      <c r="T429" s="190">
        <f>S429*H429</f>
        <v>2.1599999999999997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191" t="s">
        <v>216</v>
      </c>
      <c r="AT429" s="191" t="s">
        <v>211</v>
      </c>
      <c r="AU429" s="191" t="s">
        <v>86</v>
      </c>
      <c r="AY429" s="19" t="s">
        <v>208</v>
      </c>
      <c r="BE429" s="192">
        <f>IF(N429="základní",J429,0)</f>
        <v>0</v>
      </c>
      <c r="BF429" s="192">
        <f>IF(N429="snížená",J429,0)</f>
        <v>0</v>
      </c>
      <c r="BG429" s="192">
        <f>IF(N429="zákl. přenesená",J429,0)</f>
        <v>0</v>
      </c>
      <c r="BH429" s="192">
        <f>IF(N429="sníž. přenesená",J429,0)</f>
        <v>0</v>
      </c>
      <c r="BI429" s="192">
        <f>IF(N429="nulová",J429,0)</f>
        <v>0</v>
      </c>
      <c r="BJ429" s="19" t="s">
        <v>84</v>
      </c>
      <c r="BK429" s="192">
        <f>ROUND(I429*H429,2)</f>
        <v>0</v>
      </c>
      <c r="BL429" s="19" t="s">
        <v>216</v>
      </c>
      <c r="BM429" s="191" t="s">
        <v>625</v>
      </c>
    </row>
    <row r="430" spans="1:51" s="15" customFormat="1" ht="12">
      <c r="A430" s="15"/>
      <c r="B430" s="210"/>
      <c r="C430" s="15"/>
      <c r="D430" s="194" t="s">
        <v>217</v>
      </c>
      <c r="E430" s="211" t="s">
        <v>1</v>
      </c>
      <c r="F430" s="212" t="s">
        <v>358</v>
      </c>
      <c r="G430" s="15"/>
      <c r="H430" s="211" t="s">
        <v>1</v>
      </c>
      <c r="I430" s="213"/>
      <c r="J430" s="15"/>
      <c r="K430" s="15"/>
      <c r="L430" s="210"/>
      <c r="M430" s="214"/>
      <c r="N430" s="215"/>
      <c r="O430" s="215"/>
      <c r="P430" s="215"/>
      <c r="Q430" s="215"/>
      <c r="R430" s="215"/>
      <c r="S430" s="215"/>
      <c r="T430" s="216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11" t="s">
        <v>217</v>
      </c>
      <c r="AU430" s="211" t="s">
        <v>86</v>
      </c>
      <c r="AV430" s="15" t="s">
        <v>84</v>
      </c>
      <c r="AW430" s="15" t="s">
        <v>32</v>
      </c>
      <c r="AX430" s="15" t="s">
        <v>76</v>
      </c>
      <c r="AY430" s="211" t="s">
        <v>208</v>
      </c>
    </row>
    <row r="431" spans="1:51" s="13" customFormat="1" ht="12">
      <c r="A431" s="13"/>
      <c r="B431" s="193"/>
      <c r="C431" s="13"/>
      <c r="D431" s="194" t="s">
        <v>217</v>
      </c>
      <c r="E431" s="195" t="s">
        <v>1</v>
      </c>
      <c r="F431" s="196" t="s">
        <v>324</v>
      </c>
      <c r="G431" s="13"/>
      <c r="H431" s="197">
        <v>30</v>
      </c>
      <c r="I431" s="198"/>
      <c r="J431" s="13"/>
      <c r="K431" s="13"/>
      <c r="L431" s="193"/>
      <c r="M431" s="199"/>
      <c r="N431" s="200"/>
      <c r="O431" s="200"/>
      <c r="P431" s="200"/>
      <c r="Q431" s="200"/>
      <c r="R431" s="200"/>
      <c r="S431" s="200"/>
      <c r="T431" s="20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195" t="s">
        <v>217</v>
      </c>
      <c r="AU431" s="195" t="s">
        <v>86</v>
      </c>
      <c r="AV431" s="13" t="s">
        <v>86</v>
      </c>
      <c r="AW431" s="13" t="s">
        <v>32</v>
      </c>
      <c r="AX431" s="13" t="s">
        <v>76</v>
      </c>
      <c r="AY431" s="195" t="s">
        <v>208</v>
      </c>
    </row>
    <row r="432" spans="1:51" s="14" customFormat="1" ht="12">
      <c r="A432" s="14"/>
      <c r="B432" s="202"/>
      <c r="C432" s="14"/>
      <c r="D432" s="194" t="s">
        <v>217</v>
      </c>
      <c r="E432" s="203" t="s">
        <v>1</v>
      </c>
      <c r="F432" s="204" t="s">
        <v>219</v>
      </c>
      <c r="G432" s="14"/>
      <c r="H432" s="205">
        <v>30</v>
      </c>
      <c r="I432" s="206"/>
      <c r="J432" s="14"/>
      <c r="K432" s="14"/>
      <c r="L432" s="202"/>
      <c r="M432" s="207"/>
      <c r="N432" s="208"/>
      <c r="O432" s="208"/>
      <c r="P432" s="208"/>
      <c r="Q432" s="208"/>
      <c r="R432" s="208"/>
      <c r="S432" s="208"/>
      <c r="T432" s="20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03" t="s">
        <v>217</v>
      </c>
      <c r="AU432" s="203" t="s">
        <v>86</v>
      </c>
      <c r="AV432" s="14" t="s">
        <v>216</v>
      </c>
      <c r="AW432" s="14" t="s">
        <v>32</v>
      </c>
      <c r="AX432" s="14" t="s">
        <v>84</v>
      </c>
      <c r="AY432" s="203" t="s">
        <v>208</v>
      </c>
    </row>
    <row r="433" spans="1:65" s="2" customFormat="1" ht="24.15" customHeight="1">
      <c r="A433" s="38"/>
      <c r="B433" s="179"/>
      <c r="C433" s="180" t="s">
        <v>371</v>
      </c>
      <c r="D433" s="180" t="s">
        <v>211</v>
      </c>
      <c r="E433" s="181" t="s">
        <v>626</v>
      </c>
      <c r="F433" s="182" t="s">
        <v>627</v>
      </c>
      <c r="G433" s="183" t="s">
        <v>329</v>
      </c>
      <c r="H433" s="184">
        <v>8</v>
      </c>
      <c r="I433" s="185"/>
      <c r="J433" s="186">
        <f>ROUND(I433*H433,2)</f>
        <v>0</v>
      </c>
      <c r="K433" s="182" t="s">
        <v>215</v>
      </c>
      <c r="L433" s="39"/>
      <c r="M433" s="187" t="s">
        <v>1</v>
      </c>
      <c r="N433" s="188" t="s">
        <v>41</v>
      </c>
      <c r="O433" s="77"/>
      <c r="P433" s="189">
        <f>O433*H433</f>
        <v>0</v>
      </c>
      <c r="Q433" s="189">
        <v>0</v>
      </c>
      <c r="R433" s="189">
        <f>Q433*H433</f>
        <v>0</v>
      </c>
      <c r="S433" s="189">
        <v>0.031</v>
      </c>
      <c r="T433" s="190">
        <f>S433*H433</f>
        <v>0.248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191" t="s">
        <v>216</v>
      </c>
      <c r="AT433" s="191" t="s">
        <v>211</v>
      </c>
      <c r="AU433" s="191" t="s">
        <v>86</v>
      </c>
      <c r="AY433" s="19" t="s">
        <v>208</v>
      </c>
      <c r="BE433" s="192">
        <f>IF(N433="základní",J433,0)</f>
        <v>0</v>
      </c>
      <c r="BF433" s="192">
        <f>IF(N433="snížená",J433,0)</f>
        <v>0</v>
      </c>
      <c r="BG433" s="192">
        <f>IF(N433="zákl. přenesená",J433,0)</f>
        <v>0</v>
      </c>
      <c r="BH433" s="192">
        <f>IF(N433="sníž. přenesená",J433,0)</f>
        <v>0</v>
      </c>
      <c r="BI433" s="192">
        <f>IF(N433="nulová",J433,0)</f>
        <v>0</v>
      </c>
      <c r="BJ433" s="19" t="s">
        <v>84</v>
      </c>
      <c r="BK433" s="192">
        <f>ROUND(I433*H433,2)</f>
        <v>0</v>
      </c>
      <c r="BL433" s="19" t="s">
        <v>216</v>
      </c>
      <c r="BM433" s="191" t="s">
        <v>628</v>
      </c>
    </row>
    <row r="434" spans="1:51" s="15" customFormat="1" ht="12">
      <c r="A434" s="15"/>
      <c r="B434" s="210"/>
      <c r="C434" s="15"/>
      <c r="D434" s="194" t="s">
        <v>217</v>
      </c>
      <c r="E434" s="211" t="s">
        <v>1</v>
      </c>
      <c r="F434" s="212" t="s">
        <v>629</v>
      </c>
      <c r="G434" s="15"/>
      <c r="H434" s="211" t="s">
        <v>1</v>
      </c>
      <c r="I434" s="213"/>
      <c r="J434" s="15"/>
      <c r="K434" s="15"/>
      <c r="L434" s="210"/>
      <c r="M434" s="214"/>
      <c r="N434" s="215"/>
      <c r="O434" s="215"/>
      <c r="P434" s="215"/>
      <c r="Q434" s="215"/>
      <c r="R434" s="215"/>
      <c r="S434" s="215"/>
      <c r="T434" s="216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11" t="s">
        <v>217</v>
      </c>
      <c r="AU434" s="211" t="s">
        <v>86</v>
      </c>
      <c r="AV434" s="15" t="s">
        <v>84</v>
      </c>
      <c r="AW434" s="15" t="s">
        <v>32</v>
      </c>
      <c r="AX434" s="15" t="s">
        <v>76</v>
      </c>
      <c r="AY434" s="211" t="s">
        <v>208</v>
      </c>
    </row>
    <row r="435" spans="1:51" s="13" customFormat="1" ht="12">
      <c r="A435" s="13"/>
      <c r="B435" s="193"/>
      <c r="C435" s="13"/>
      <c r="D435" s="194" t="s">
        <v>217</v>
      </c>
      <c r="E435" s="195" t="s">
        <v>1</v>
      </c>
      <c r="F435" s="196" t="s">
        <v>246</v>
      </c>
      <c r="G435" s="13"/>
      <c r="H435" s="197">
        <v>8</v>
      </c>
      <c r="I435" s="198"/>
      <c r="J435" s="13"/>
      <c r="K435" s="13"/>
      <c r="L435" s="193"/>
      <c r="M435" s="199"/>
      <c r="N435" s="200"/>
      <c r="O435" s="200"/>
      <c r="P435" s="200"/>
      <c r="Q435" s="200"/>
      <c r="R435" s="200"/>
      <c r="S435" s="200"/>
      <c r="T435" s="20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195" t="s">
        <v>217</v>
      </c>
      <c r="AU435" s="195" t="s">
        <v>86</v>
      </c>
      <c r="AV435" s="13" t="s">
        <v>86</v>
      </c>
      <c r="AW435" s="13" t="s">
        <v>32</v>
      </c>
      <c r="AX435" s="13" t="s">
        <v>76</v>
      </c>
      <c r="AY435" s="195" t="s">
        <v>208</v>
      </c>
    </row>
    <row r="436" spans="1:51" s="14" customFormat="1" ht="12">
      <c r="A436" s="14"/>
      <c r="B436" s="202"/>
      <c r="C436" s="14"/>
      <c r="D436" s="194" t="s">
        <v>217</v>
      </c>
      <c r="E436" s="203" t="s">
        <v>1</v>
      </c>
      <c r="F436" s="204" t="s">
        <v>219</v>
      </c>
      <c r="G436" s="14"/>
      <c r="H436" s="205">
        <v>8</v>
      </c>
      <c r="I436" s="206"/>
      <c r="J436" s="14"/>
      <c r="K436" s="14"/>
      <c r="L436" s="202"/>
      <c r="M436" s="207"/>
      <c r="N436" s="208"/>
      <c r="O436" s="208"/>
      <c r="P436" s="208"/>
      <c r="Q436" s="208"/>
      <c r="R436" s="208"/>
      <c r="S436" s="208"/>
      <c r="T436" s="20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03" t="s">
        <v>217</v>
      </c>
      <c r="AU436" s="203" t="s">
        <v>86</v>
      </c>
      <c r="AV436" s="14" t="s">
        <v>216</v>
      </c>
      <c r="AW436" s="14" t="s">
        <v>32</v>
      </c>
      <c r="AX436" s="14" t="s">
        <v>84</v>
      </c>
      <c r="AY436" s="203" t="s">
        <v>208</v>
      </c>
    </row>
    <row r="437" spans="1:65" s="2" customFormat="1" ht="24.15" customHeight="1">
      <c r="A437" s="38"/>
      <c r="B437" s="179"/>
      <c r="C437" s="180" t="s">
        <v>630</v>
      </c>
      <c r="D437" s="180" t="s">
        <v>211</v>
      </c>
      <c r="E437" s="181" t="s">
        <v>631</v>
      </c>
      <c r="F437" s="182" t="s">
        <v>632</v>
      </c>
      <c r="G437" s="183" t="s">
        <v>442</v>
      </c>
      <c r="H437" s="184">
        <v>380</v>
      </c>
      <c r="I437" s="185"/>
      <c r="J437" s="186">
        <f>ROUND(I437*H437,2)</f>
        <v>0</v>
      </c>
      <c r="K437" s="182" t="s">
        <v>215</v>
      </c>
      <c r="L437" s="39"/>
      <c r="M437" s="187" t="s">
        <v>1</v>
      </c>
      <c r="N437" s="188" t="s">
        <v>41</v>
      </c>
      <c r="O437" s="77"/>
      <c r="P437" s="189">
        <f>O437*H437</f>
        <v>0</v>
      </c>
      <c r="Q437" s="189">
        <v>0</v>
      </c>
      <c r="R437" s="189">
        <f>Q437*H437</f>
        <v>0</v>
      </c>
      <c r="S437" s="189">
        <v>0.005</v>
      </c>
      <c r="T437" s="190">
        <f>S437*H437</f>
        <v>1.9000000000000001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191" t="s">
        <v>216</v>
      </c>
      <c r="AT437" s="191" t="s">
        <v>211</v>
      </c>
      <c r="AU437" s="191" t="s">
        <v>86</v>
      </c>
      <c r="AY437" s="19" t="s">
        <v>208</v>
      </c>
      <c r="BE437" s="192">
        <f>IF(N437="základní",J437,0)</f>
        <v>0</v>
      </c>
      <c r="BF437" s="192">
        <f>IF(N437="snížená",J437,0)</f>
        <v>0</v>
      </c>
      <c r="BG437" s="192">
        <f>IF(N437="zákl. přenesená",J437,0)</f>
        <v>0</v>
      </c>
      <c r="BH437" s="192">
        <f>IF(N437="sníž. přenesená",J437,0)</f>
        <v>0</v>
      </c>
      <c r="BI437" s="192">
        <f>IF(N437="nulová",J437,0)</f>
        <v>0</v>
      </c>
      <c r="BJ437" s="19" t="s">
        <v>84</v>
      </c>
      <c r="BK437" s="192">
        <f>ROUND(I437*H437,2)</f>
        <v>0</v>
      </c>
      <c r="BL437" s="19" t="s">
        <v>216</v>
      </c>
      <c r="BM437" s="191" t="s">
        <v>633</v>
      </c>
    </row>
    <row r="438" spans="1:51" s="15" customFormat="1" ht="12">
      <c r="A438" s="15"/>
      <c r="B438" s="210"/>
      <c r="C438" s="15"/>
      <c r="D438" s="194" t="s">
        <v>217</v>
      </c>
      <c r="E438" s="211" t="s">
        <v>1</v>
      </c>
      <c r="F438" s="212" t="s">
        <v>634</v>
      </c>
      <c r="G438" s="15"/>
      <c r="H438" s="211" t="s">
        <v>1</v>
      </c>
      <c r="I438" s="213"/>
      <c r="J438" s="15"/>
      <c r="K438" s="15"/>
      <c r="L438" s="210"/>
      <c r="M438" s="214"/>
      <c r="N438" s="215"/>
      <c r="O438" s="215"/>
      <c r="P438" s="215"/>
      <c r="Q438" s="215"/>
      <c r="R438" s="215"/>
      <c r="S438" s="215"/>
      <c r="T438" s="216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11" t="s">
        <v>217</v>
      </c>
      <c r="AU438" s="211" t="s">
        <v>86</v>
      </c>
      <c r="AV438" s="15" t="s">
        <v>84</v>
      </c>
      <c r="AW438" s="15" t="s">
        <v>32</v>
      </c>
      <c r="AX438" s="15" t="s">
        <v>76</v>
      </c>
      <c r="AY438" s="211" t="s">
        <v>208</v>
      </c>
    </row>
    <row r="439" spans="1:51" s="13" customFormat="1" ht="12">
      <c r="A439" s="13"/>
      <c r="B439" s="193"/>
      <c r="C439" s="13"/>
      <c r="D439" s="194" t="s">
        <v>217</v>
      </c>
      <c r="E439" s="195" t="s">
        <v>1</v>
      </c>
      <c r="F439" s="196" t="s">
        <v>635</v>
      </c>
      <c r="G439" s="13"/>
      <c r="H439" s="197">
        <v>380</v>
      </c>
      <c r="I439" s="198"/>
      <c r="J439" s="13"/>
      <c r="K439" s="13"/>
      <c r="L439" s="193"/>
      <c r="M439" s="199"/>
      <c r="N439" s="200"/>
      <c r="O439" s="200"/>
      <c r="P439" s="200"/>
      <c r="Q439" s="200"/>
      <c r="R439" s="200"/>
      <c r="S439" s="200"/>
      <c r="T439" s="20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195" t="s">
        <v>217</v>
      </c>
      <c r="AU439" s="195" t="s">
        <v>86</v>
      </c>
      <c r="AV439" s="13" t="s">
        <v>86</v>
      </c>
      <c r="AW439" s="13" t="s">
        <v>32</v>
      </c>
      <c r="AX439" s="13" t="s">
        <v>76</v>
      </c>
      <c r="AY439" s="195" t="s">
        <v>208</v>
      </c>
    </row>
    <row r="440" spans="1:51" s="14" customFormat="1" ht="12">
      <c r="A440" s="14"/>
      <c r="B440" s="202"/>
      <c r="C440" s="14"/>
      <c r="D440" s="194" t="s">
        <v>217</v>
      </c>
      <c r="E440" s="203" t="s">
        <v>1</v>
      </c>
      <c r="F440" s="204" t="s">
        <v>219</v>
      </c>
      <c r="G440" s="14"/>
      <c r="H440" s="205">
        <v>380</v>
      </c>
      <c r="I440" s="206"/>
      <c r="J440" s="14"/>
      <c r="K440" s="14"/>
      <c r="L440" s="202"/>
      <c r="M440" s="207"/>
      <c r="N440" s="208"/>
      <c r="O440" s="208"/>
      <c r="P440" s="208"/>
      <c r="Q440" s="208"/>
      <c r="R440" s="208"/>
      <c r="S440" s="208"/>
      <c r="T440" s="209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03" t="s">
        <v>217</v>
      </c>
      <c r="AU440" s="203" t="s">
        <v>86</v>
      </c>
      <c r="AV440" s="14" t="s">
        <v>216</v>
      </c>
      <c r="AW440" s="14" t="s">
        <v>32</v>
      </c>
      <c r="AX440" s="14" t="s">
        <v>84</v>
      </c>
      <c r="AY440" s="203" t="s">
        <v>208</v>
      </c>
    </row>
    <row r="441" spans="1:65" s="2" customFormat="1" ht="24.15" customHeight="1">
      <c r="A441" s="38"/>
      <c r="B441" s="179"/>
      <c r="C441" s="180" t="s">
        <v>486</v>
      </c>
      <c r="D441" s="180" t="s">
        <v>211</v>
      </c>
      <c r="E441" s="181" t="s">
        <v>636</v>
      </c>
      <c r="F441" s="182" t="s">
        <v>637</v>
      </c>
      <c r="G441" s="183" t="s">
        <v>214</v>
      </c>
      <c r="H441" s="184">
        <v>432.187</v>
      </c>
      <c r="I441" s="185"/>
      <c r="J441" s="186">
        <f>ROUND(I441*H441,2)</f>
        <v>0</v>
      </c>
      <c r="K441" s="182" t="s">
        <v>215</v>
      </c>
      <c r="L441" s="39"/>
      <c r="M441" s="187" t="s">
        <v>1</v>
      </c>
      <c r="N441" s="188" t="s">
        <v>41</v>
      </c>
      <c r="O441" s="77"/>
      <c r="P441" s="189">
        <f>O441*H441</f>
        <v>0</v>
      </c>
      <c r="Q441" s="189">
        <v>0.0408</v>
      </c>
      <c r="R441" s="189">
        <f>Q441*H441</f>
        <v>17.633229600000004</v>
      </c>
      <c r="S441" s="189">
        <v>0</v>
      </c>
      <c r="T441" s="190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191" t="s">
        <v>216</v>
      </c>
      <c r="AT441" s="191" t="s">
        <v>211</v>
      </c>
      <c r="AU441" s="191" t="s">
        <v>86</v>
      </c>
      <c r="AY441" s="19" t="s">
        <v>208</v>
      </c>
      <c r="BE441" s="192">
        <f>IF(N441="základní",J441,0)</f>
        <v>0</v>
      </c>
      <c r="BF441" s="192">
        <f>IF(N441="snížená",J441,0)</f>
        <v>0</v>
      </c>
      <c r="BG441" s="192">
        <f>IF(N441="zákl. přenesená",J441,0)</f>
        <v>0</v>
      </c>
      <c r="BH441" s="192">
        <f>IF(N441="sníž. přenesená",J441,0)</f>
        <v>0</v>
      </c>
      <c r="BI441" s="192">
        <f>IF(N441="nulová",J441,0)</f>
        <v>0</v>
      </c>
      <c r="BJ441" s="19" t="s">
        <v>84</v>
      </c>
      <c r="BK441" s="192">
        <f>ROUND(I441*H441,2)</f>
        <v>0</v>
      </c>
      <c r="BL441" s="19" t="s">
        <v>216</v>
      </c>
      <c r="BM441" s="191" t="s">
        <v>638</v>
      </c>
    </row>
    <row r="442" spans="1:51" s="15" customFormat="1" ht="12">
      <c r="A442" s="15"/>
      <c r="B442" s="210"/>
      <c r="C442" s="15"/>
      <c r="D442" s="194" t="s">
        <v>217</v>
      </c>
      <c r="E442" s="211" t="s">
        <v>1</v>
      </c>
      <c r="F442" s="212" t="s">
        <v>639</v>
      </c>
      <c r="G442" s="15"/>
      <c r="H442" s="211" t="s">
        <v>1</v>
      </c>
      <c r="I442" s="213"/>
      <c r="J442" s="15"/>
      <c r="K442" s="15"/>
      <c r="L442" s="210"/>
      <c r="M442" s="214"/>
      <c r="N442" s="215"/>
      <c r="O442" s="215"/>
      <c r="P442" s="215"/>
      <c r="Q442" s="215"/>
      <c r="R442" s="215"/>
      <c r="S442" s="215"/>
      <c r="T442" s="216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11" t="s">
        <v>217</v>
      </c>
      <c r="AU442" s="211" t="s">
        <v>86</v>
      </c>
      <c r="AV442" s="15" t="s">
        <v>84</v>
      </c>
      <c r="AW442" s="15" t="s">
        <v>32</v>
      </c>
      <c r="AX442" s="15" t="s">
        <v>76</v>
      </c>
      <c r="AY442" s="211" t="s">
        <v>208</v>
      </c>
    </row>
    <row r="443" spans="1:51" s="13" customFormat="1" ht="12">
      <c r="A443" s="13"/>
      <c r="B443" s="193"/>
      <c r="C443" s="13"/>
      <c r="D443" s="194" t="s">
        <v>217</v>
      </c>
      <c r="E443" s="195" t="s">
        <v>1</v>
      </c>
      <c r="F443" s="196" t="s">
        <v>514</v>
      </c>
      <c r="G443" s="13"/>
      <c r="H443" s="197">
        <v>19.619</v>
      </c>
      <c r="I443" s="198"/>
      <c r="J443" s="13"/>
      <c r="K443" s="13"/>
      <c r="L443" s="193"/>
      <c r="M443" s="199"/>
      <c r="N443" s="200"/>
      <c r="O443" s="200"/>
      <c r="P443" s="200"/>
      <c r="Q443" s="200"/>
      <c r="R443" s="200"/>
      <c r="S443" s="200"/>
      <c r="T443" s="20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195" t="s">
        <v>217</v>
      </c>
      <c r="AU443" s="195" t="s">
        <v>86</v>
      </c>
      <c r="AV443" s="13" t="s">
        <v>86</v>
      </c>
      <c r="AW443" s="13" t="s">
        <v>32</v>
      </c>
      <c r="AX443" s="13" t="s">
        <v>76</v>
      </c>
      <c r="AY443" s="195" t="s">
        <v>208</v>
      </c>
    </row>
    <row r="444" spans="1:51" s="13" customFormat="1" ht="12">
      <c r="A444" s="13"/>
      <c r="B444" s="193"/>
      <c r="C444" s="13"/>
      <c r="D444" s="194" t="s">
        <v>217</v>
      </c>
      <c r="E444" s="195" t="s">
        <v>1</v>
      </c>
      <c r="F444" s="196" t="s">
        <v>515</v>
      </c>
      <c r="G444" s="13"/>
      <c r="H444" s="197">
        <v>44.859</v>
      </c>
      <c r="I444" s="198"/>
      <c r="J444" s="13"/>
      <c r="K444" s="13"/>
      <c r="L444" s="193"/>
      <c r="M444" s="199"/>
      <c r="N444" s="200"/>
      <c r="O444" s="200"/>
      <c r="P444" s="200"/>
      <c r="Q444" s="200"/>
      <c r="R444" s="200"/>
      <c r="S444" s="200"/>
      <c r="T444" s="20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195" t="s">
        <v>217</v>
      </c>
      <c r="AU444" s="195" t="s">
        <v>86</v>
      </c>
      <c r="AV444" s="13" t="s">
        <v>86</v>
      </c>
      <c r="AW444" s="13" t="s">
        <v>32</v>
      </c>
      <c r="AX444" s="13" t="s">
        <v>76</v>
      </c>
      <c r="AY444" s="195" t="s">
        <v>208</v>
      </c>
    </row>
    <row r="445" spans="1:51" s="13" customFormat="1" ht="12">
      <c r="A445" s="13"/>
      <c r="B445" s="193"/>
      <c r="C445" s="13"/>
      <c r="D445" s="194" t="s">
        <v>217</v>
      </c>
      <c r="E445" s="195" t="s">
        <v>1</v>
      </c>
      <c r="F445" s="196" t="s">
        <v>516</v>
      </c>
      <c r="G445" s="13"/>
      <c r="H445" s="197">
        <v>22.658</v>
      </c>
      <c r="I445" s="198"/>
      <c r="J445" s="13"/>
      <c r="K445" s="13"/>
      <c r="L445" s="193"/>
      <c r="M445" s="199"/>
      <c r="N445" s="200"/>
      <c r="O445" s="200"/>
      <c r="P445" s="200"/>
      <c r="Q445" s="200"/>
      <c r="R445" s="200"/>
      <c r="S445" s="200"/>
      <c r="T445" s="201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195" t="s">
        <v>217</v>
      </c>
      <c r="AU445" s="195" t="s">
        <v>86</v>
      </c>
      <c r="AV445" s="13" t="s">
        <v>86</v>
      </c>
      <c r="AW445" s="13" t="s">
        <v>32</v>
      </c>
      <c r="AX445" s="13" t="s">
        <v>76</v>
      </c>
      <c r="AY445" s="195" t="s">
        <v>208</v>
      </c>
    </row>
    <row r="446" spans="1:51" s="13" customFormat="1" ht="12">
      <c r="A446" s="13"/>
      <c r="B446" s="193"/>
      <c r="C446" s="13"/>
      <c r="D446" s="194" t="s">
        <v>217</v>
      </c>
      <c r="E446" s="195" t="s">
        <v>1</v>
      </c>
      <c r="F446" s="196" t="s">
        <v>517</v>
      </c>
      <c r="G446" s="13"/>
      <c r="H446" s="197">
        <v>14.555</v>
      </c>
      <c r="I446" s="198"/>
      <c r="J446" s="13"/>
      <c r="K446" s="13"/>
      <c r="L446" s="193"/>
      <c r="M446" s="199"/>
      <c r="N446" s="200"/>
      <c r="O446" s="200"/>
      <c r="P446" s="200"/>
      <c r="Q446" s="200"/>
      <c r="R446" s="200"/>
      <c r="S446" s="200"/>
      <c r="T446" s="201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195" t="s">
        <v>217</v>
      </c>
      <c r="AU446" s="195" t="s">
        <v>86</v>
      </c>
      <c r="AV446" s="13" t="s">
        <v>86</v>
      </c>
      <c r="AW446" s="13" t="s">
        <v>32</v>
      </c>
      <c r="AX446" s="13" t="s">
        <v>76</v>
      </c>
      <c r="AY446" s="195" t="s">
        <v>208</v>
      </c>
    </row>
    <row r="447" spans="1:51" s="13" customFormat="1" ht="12">
      <c r="A447" s="13"/>
      <c r="B447" s="193"/>
      <c r="C447" s="13"/>
      <c r="D447" s="194" t="s">
        <v>217</v>
      </c>
      <c r="E447" s="195" t="s">
        <v>1</v>
      </c>
      <c r="F447" s="196" t="s">
        <v>518</v>
      </c>
      <c r="G447" s="13"/>
      <c r="H447" s="197">
        <v>59.85</v>
      </c>
      <c r="I447" s="198"/>
      <c r="J447" s="13"/>
      <c r="K447" s="13"/>
      <c r="L447" s="193"/>
      <c r="M447" s="199"/>
      <c r="N447" s="200"/>
      <c r="O447" s="200"/>
      <c r="P447" s="200"/>
      <c r="Q447" s="200"/>
      <c r="R447" s="200"/>
      <c r="S447" s="200"/>
      <c r="T447" s="20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195" t="s">
        <v>217</v>
      </c>
      <c r="AU447" s="195" t="s">
        <v>86</v>
      </c>
      <c r="AV447" s="13" t="s">
        <v>86</v>
      </c>
      <c r="AW447" s="13" t="s">
        <v>32</v>
      </c>
      <c r="AX447" s="13" t="s">
        <v>76</v>
      </c>
      <c r="AY447" s="195" t="s">
        <v>208</v>
      </c>
    </row>
    <row r="448" spans="1:51" s="13" customFormat="1" ht="12">
      <c r="A448" s="13"/>
      <c r="B448" s="193"/>
      <c r="C448" s="13"/>
      <c r="D448" s="194" t="s">
        <v>217</v>
      </c>
      <c r="E448" s="195" t="s">
        <v>1</v>
      </c>
      <c r="F448" s="196" t="s">
        <v>519</v>
      </c>
      <c r="G448" s="13"/>
      <c r="H448" s="197">
        <v>16.245</v>
      </c>
      <c r="I448" s="198"/>
      <c r="J448" s="13"/>
      <c r="K448" s="13"/>
      <c r="L448" s="193"/>
      <c r="M448" s="199"/>
      <c r="N448" s="200"/>
      <c r="O448" s="200"/>
      <c r="P448" s="200"/>
      <c r="Q448" s="200"/>
      <c r="R448" s="200"/>
      <c r="S448" s="200"/>
      <c r="T448" s="20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195" t="s">
        <v>217</v>
      </c>
      <c r="AU448" s="195" t="s">
        <v>86</v>
      </c>
      <c r="AV448" s="13" t="s">
        <v>86</v>
      </c>
      <c r="AW448" s="13" t="s">
        <v>32</v>
      </c>
      <c r="AX448" s="13" t="s">
        <v>76</v>
      </c>
      <c r="AY448" s="195" t="s">
        <v>208</v>
      </c>
    </row>
    <row r="449" spans="1:51" s="13" customFormat="1" ht="12">
      <c r="A449" s="13"/>
      <c r="B449" s="193"/>
      <c r="C449" s="13"/>
      <c r="D449" s="194" t="s">
        <v>217</v>
      </c>
      <c r="E449" s="195" t="s">
        <v>1</v>
      </c>
      <c r="F449" s="196" t="s">
        <v>520</v>
      </c>
      <c r="G449" s="13"/>
      <c r="H449" s="197">
        <v>16.53</v>
      </c>
      <c r="I449" s="198"/>
      <c r="J449" s="13"/>
      <c r="K449" s="13"/>
      <c r="L449" s="193"/>
      <c r="M449" s="199"/>
      <c r="N449" s="200"/>
      <c r="O449" s="200"/>
      <c r="P449" s="200"/>
      <c r="Q449" s="200"/>
      <c r="R449" s="200"/>
      <c r="S449" s="200"/>
      <c r="T449" s="20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195" t="s">
        <v>217</v>
      </c>
      <c r="AU449" s="195" t="s">
        <v>86</v>
      </c>
      <c r="AV449" s="13" t="s">
        <v>86</v>
      </c>
      <c r="AW449" s="13" t="s">
        <v>32</v>
      </c>
      <c r="AX449" s="13" t="s">
        <v>76</v>
      </c>
      <c r="AY449" s="195" t="s">
        <v>208</v>
      </c>
    </row>
    <row r="450" spans="1:51" s="13" customFormat="1" ht="12">
      <c r="A450" s="13"/>
      <c r="B450" s="193"/>
      <c r="C450" s="13"/>
      <c r="D450" s="194" t="s">
        <v>217</v>
      </c>
      <c r="E450" s="195" t="s">
        <v>1</v>
      </c>
      <c r="F450" s="196" t="s">
        <v>521</v>
      </c>
      <c r="G450" s="13"/>
      <c r="H450" s="197">
        <v>8.625</v>
      </c>
      <c r="I450" s="198"/>
      <c r="J450" s="13"/>
      <c r="K450" s="13"/>
      <c r="L450" s="193"/>
      <c r="M450" s="199"/>
      <c r="N450" s="200"/>
      <c r="O450" s="200"/>
      <c r="P450" s="200"/>
      <c r="Q450" s="200"/>
      <c r="R450" s="200"/>
      <c r="S450" s="200"/>
      <c r="T450" s="20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195" t="s">
        <v>217</v>
      </c>
      <c r="AU450" s="195" t="s">
        <v>86</v>
      </c>
      <c r="AV450" s="13" t="s">
        <v>86</v>
      </c>
      <c r="AW450" s="13" t="s">
        <v>32</v>
      </c>
      <c r="AX450" s="13" t="s">
        <v>76</v>
      </c>
      <c r="AY450" s="195" t="s">
        <v>208</v>
      </c>
    </row>
    <row r="451" spans="1:51" s="13" customFormat="1" ht="12">
      <c r="A451" s="13"/>
      <c r="B451" s="193"/>
      <c r="C451" s="13"/>
      <c r="D451" s="194" t="s">
        <v>217</v>
      </c>
      <c r="E451" s="195" t="s">
        <v>1</v>
      </c>
      <c r="F451" s="196" t="s">
        <v>522</v>
      </c>
      <c r="G451" s="13"/>
      <c r="H451" s="197">
        <v>11.651</v>
      </c>
      <c r="I451" s="198"/>
      <c r="J451" s="13"/>
      <c r="K451" s="13"/>
      <c r="L451" s="193"/>
      <c r="M451" s="199"/>
      <c r="N451" s="200"/>
      <c r="O451" s="200"/>
      <c r="P451" s="200"/>
      <c r="Q451" s="200"/>
      <c r="R451" s="200"/>
      <c r="S451" s="200"/>
      <c r="T451" s="201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195" t="s">
        <v>217</v>
      </c>
      <c r="AU451" s="195" t="s">
        <v>86</v>
      </c>
      <c r="AV451" s="13" t="s">
        <v>86</v>
      </c>
      <c r="AW451" s="13" t="s">
        <v>32</v>
      </c>
      <c r="AX451" s="13" t="s">
        <v>76</v>
      </c>
      <c r="AY451" s="195" t="s">
        <v>208</v>
      </c>
    </row>
    <row r="452" spans="1:51" s="13" customFormat="1" ht="12">
      <c r="A452" s="13"/>
      <c r="B452" s="193"/>
      <c r="C452" s="13"/>
      <c r="D452" s="194" t="s">
        <v>217</v>
      </c>
      <c r="E452" s="195" t="s">
        <v>1</v>
      </c>
      <c r="F452" s="196" t="s">
        <v>523</v>
      </c>
      <c r="G452" s="13"/>
      <c r="H452" s="197">
        <v>56.43</v>
      </c>
      <c r="I452" s="198"/>
      <c r="J452" s="13"/>
      <c r="K452" s="13"/>
      <c r="L452" s="193"/>
      <c r="M452" s="199"/>
      <c r="N452" s="200"/>
      <c r="O452" s="200"/>
      <c r="P452" s="200"/>
      <c r="Q452" s="200"/>
      <c r="R452" s="200"/>
      <c r="S452" s="200"/>
      <c r="T452" s="20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195" t="s">
        <v>217</v>
      </c>
      <c r="AU452" s="195" t="s">
        <v>86</v>
      </c>
      <c r="AV452" s="13" t="s">
        <v>86</v>
      </c>
      <c r="AW452" s="13" t="s">
        <v>32</v>
      </c>
      <c r="AX452" s="13" t="s">
        <v>76</v>
      </c>
      <c r="AY452" s="195" t="s">
        <v>208</v>
      </c>
    </row>
    <row r="453" spans="1:51" s="13" customFormat="1" ht="12">
      <c r="A453" s="13"/>
      <c r="B453" s="193"/>
      <c r="C453" s="13"/>
      <c r="D453" s="194" t="s">
        <v>217</v>
      </c>
      <c r="E453" s="195" t="s">
        <v>1</v>
      </c>
      <c r="F453" s="196" t="s">
        <v>524</v>
      </c>
      <c r="G453" s="13"/>
      <c r="H453" s="197">
        <v>18.9</v>
      </c>
      <c r="I453" s="198"/>
      <c r="J453" s="13"/>
      <c r="K453" s="13"/>
      <c r="L453" s="193"/>
      <c r="M453" s="199"/>
      <c r="N453" s="200"/>
      <c r="O453" s="200"/>
      <c r="P453" s="200"/>
      <c r="Q453" s="200"/>
      <c r="R453" s="200"/>
      <c r="S453" s="200"/>
      <c r="T453" s="20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95" t="s">
        <v>217</v>
      </c>
      <c r="AU453" s="195" t="s">
        <v>86</v>
      </c>
      <c r="AV453" s="13" t="s">
        <v>86</v>
      </c>
      <c r="AW453" s="13" t="s">
        <v>32</v>
      </c>
      <c r="AX453" s="13" t="s">
        <v>76</v>
      </c>
      <c r="AY453" s="195" t="s">
        <v>208</v>
      </c>
    </row>
    <row r="454" spans="1:51" s="13" customFormat="1" ht="12">
      <c r="A454" s="13"/>
      <c r="B454" s="193"/>
      <c r="C454" s="13"/>
      <c r="D454" s="194" t="s">
        <v>217</v>
      </c>
      <c r="E454" s="195" t="s">
        <v>1</v>
      </c>
      <c r="F454" s="196" t="s">
        <v>525</v>
      </c>
      <c r="G454" s="13"/>
      <c r="H454" s="197">
        <v>28.5</v>
      </c>
      <c r="I454" s="198"/>
      <c r="J454" s="13"/>
      <c r="K454" s="13"/>
      <c r="L454" s="193"/>
      <c r="M454" s="199"/>
      <c r="N454" s="200"/>
      <c r="O454" s="200"/>
      <c r="P454" s="200"/>
      <c r="Q454" s="200"/>
      <c r="R454" s="200"/>
      <c r="S454" s="200"/>
      <c r="T454" s="20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195" t="s">
        <v>217</v>
      </c>
      <c r="AU454" s="195" t="s">
        <v>86</v>
      </c>
      <c r="AV454" s="13" t="s">
        <v>86</v>
      </c>
      <c r="AW454" s="13" t="s">
        <v>32</v>
      </c>
      <c r="AX454" s="13" t="s">
        <v>76</v>
      </c>
      <c r="AY454" s="195" t="s">
        <v>208</v>
      </c>
    </row>
    <row r="455" spans="1:51" s="13" customFormat="1" ht="12">
      <c r="A455" s="13"/>
      <c r="B455" s="193"/>
      <c r="C455" s="13"/>
      <c r="D455" s="194" t="s">
        <v>217</v>
      </c>
      <c r="E455" s="195" t="s">
        <v>1</v>
      </c>
      <c r="F455" s="196" t="s">
        <v>526</v>
      </c>
      <c r="G455" s="13"/>
      <c r="H455" s="197">
        <v>16.92</v>
      </c>
      <c r="I455" s="198"/>
      <c r="J455" s="13"/>
      <c r="K455" s="13"/>
      <c r="L455" s="193"/>
      <c r="M455" s="199"/>
      <c r="N455" s="200"/>
      <c r="O455" s="200"/>
      <c r="P455" s="200"/>
      <c r="Q455" s="200"/>
      <c r="R455" s="200"/>
      <c r="S455" s="200"/>
      <c r="T455" s="20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195" t="s">
        <v>217</v>
      </c>
      <c r="AU455" s="195" t="s">
        <v>86</v>
      </c>
      <c r="AV455" s="13" t="s">
        <v>86</v>
      </c>
      <c r="AW455" s="13" t="s">
        <v>32</v>
      </c>
      <c r="AX455" s="13" t="s">
        <v>76</v>
      </c>
      <c r="AY455" s="195" t="s">
        <v>208</v>
      </c>
    </row>
    <row r="456" spans="1:51" s="13" customFormat="1" ht="12">
      <c r="A456" s="13"/>
      <c r="B456" s="193"/>
      <c r="C456" s="13"/>
      <c r="D456" s="194" t="s">
        <v>217</v>
      </c>
      <c r="E456" s="195" t="s">
        <v>1</v>
      </c>
      <c r="F456" s="196" t="s">
        <v>527</v>
      </c>
      <c r="G456" s="13"/>
      <c r="H456" s="197">
        <v>55.29</v>
      </c>
      <c r="I456" s="198"/>
      <c r="J456" s="13"/>
      <c r="K456" s="13"/>
      <c r="L456" s="193"/>
      <c r="M456" s="199"/>
      <c r="N456" s="200"/>
      <c r="O456" s="200"/>
      <c r="P456" s="200"/>
      <c r="Q456" s="200"/>
      <c r="R456" s="200"/>
      <c r="S456" s="200"/>
      <c r="T456" s="20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195" t="s">
        <v>217</v>
      </c>
      <c r="AU456" s="195" t="s">
        <v>86</v>
      </c>
      <c r="AV456" s="13" t="s">
        <v>86</v>
      </c>
      <c r="AW456" s="13" t="s">
        <v>32</v>
      </c>
      <c r="AX456" s="13" t="s">
        <v>76</v>
      </c>
      <c r="AY456" s="195" t="s">
        <v>208</v>
      </c>
    </row>
    <row r="457" spans="1:51" s="15" customFormat="1" ht="12">
      <c r="A457" s="15"/>
      <c r="B457" s="210"/>
      <c r="C457" s="15"/>
      <c r="D457" s="194" t="s">
        <v>217</v>
      </c>
      <c r="E457" s="211" t="s">
        <v>1</v>
      </c>
      <c r="F457" s="212" t="s">
        <v>528</v>
      </c>
      <c r="G457" s="15"/>
      <c r="H457" s="211" t="s">
        <v>1</v>
      </c>
      <c r="I457" s="213"/>
      <c r="J457" s="15"/>
      <c r="K457" s="15"/>
      <c r="L457" s="210"/>
      <c r="M457" s="214"/>
      <c r="N457" s="215"/>
      <c r="O457" s="215"/>
      <c r="P457" s="215"/>
      <c r="Q457" s="215"/>
      <c r="R457" s="215"/>
      <c r="S457" s="215"/>
      <c r="T457" s="216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11" t="s">
        <v>217</v>
      </c>
      <c r="AU457" s="211" t="s">
        <v>86</v>
      </c>
      <c r="AV457" s="15" t="s">
        <v>84</v>
      </c>
      <c r="AW457" s="15" t="s">
        <v>32</v>
      </c>
      <c r="AX457" s="15" t="s">
        <v>76</v>
      </c>
      <c r="AY457" s="211" t="s">
        <v>208</v>
      </c>
    </row>
    <row r="458" spans="1:51" s="13" customFormat="1" ht="12">
      <c r="A458" s="13"/>
      <c r="B458" s="193"/>
      <c r="C458" s="13"/>
      <c r="D458" s="194" t="s">
        <v>217</v>
      </c>
      <c r="E458" s="195" t="s">
        <v>1</v>
      </c>
      <c r="F458" s="196" t="s">
        <v>640</v>
      </c>
      <c r="G458" s="13"/>
      <c r="H458" s="197">
        <v>7.64</v>
      </c>
      <c r="I458" s="198"/>
      <c r="J458" s="13"/>
      <c r="K458" s="13"/>
      <c r="L458" s="193"/>
      <c r="M458" s="199"/>
      <c r="N458" s="200"/>
      <c r="O458" s="200"/>
      <c r="P458" s="200"/>
      <c r="Q458" s="200"/>
      <c r="R458" s="200"/>
      <c r="S458" s="200"/>
      <c r="T458" s="20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195" t="s">
        <v>217</v>
      </c>
      <c r="AU458" s="195" t="s">
        <v>86</v>
      </c>
      <c r="AV458" s="13" t="s">
        <v>86</v>
      </c>
      <c r="AW458" s="13" t="s">
        <v>32</v>
      </c>
      <c r="AX458" s="13" t="s">
        <v>76</v>
      </c>
      <c r="AY458" s="195" t="s">
        <v>208</v>
      </c>
    </row>
    <row r="459" spans="1:51" s="13" customFormat="1" ht="12">
      <c r="A459" s="13"/>
      <c r="B459" s="193"/>
      <c r="C459" s="13"/>
      <c r="D459" s="194" t="s">
        <v>217</v>
      </c>
      <c r="E459" s="195" t="s">
        <v>1</v>
      </c>
      <c r="F459" s="196" t="s">
        <v>641</v>
      </c>
      <c r="G459" s="13"/>
      <c r="H459" s="197">
        <v>33.915</v>
      </c>
      <c r="I459" s="198"/>
      <c r="J459" s="13"/>
      <c r="K459" s="13"/>
      <c r="L459" s="193"/>
      <c r="M459" s="199"/>
      <c r="N459" s="200"/>
      <c r="O459" s="200"/>
      <c r="P459" s="200"/>
      <c r="Q459" s="200"/>
      <c r="R459" s="200"/>
      <c r="S459" s="200"/>
      <c r="T459" s="201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195" t="s">
        <v>217</v>
      </c>
      <c r="AU459" s="195" t="s">
        <v>86</v>
      </c>
      <c r="AV459" s="13" t="s">
        <v>86</v>
      </c>
      <c r="AW459" s="13" t="s">
        <v>32</v>
      </c>
      <c r="AX459" s="13" t="s">
        <v>76</v>
      </c>
      <c r="AY459" s="195" t="s">
        <v>208</v>
      </c>
    </row>
    <row r="460" spans="1:51" s="14" customFormat="1" ht="12">
      <c r="A460" s="14"/>
      <c r="B460" s="202"/>
      <c r="C460" s="14"/>
      <c r="D460" s="194" t="s">
        <v>217</v>
      </c>
      <c r="E460" s="203" t="s">
        <v>1</v>
      </c>
      <c r="F460" s="204" t="s">
        <v>219</v>
      </c>
      <c r="G460" s="14"/>
      <c r="H460" s="205">
        <v>432.187</v>
      </c>
      <c r="I460" s="206"/>
      <c r="J460" s="14"/>
      <c r="K460" s="14"/>
      <c r="L460" s="202"/>
      <c r="M460" s="207"/>
      <c r="N460" s="208"/>
      <c r="O460" s="208"/>
      <c r="P460" s="208"/>
      <c r="Q460" s="208"/>
      <c r="R460" s="208"/>
      <c r="S460" s="208"/>
      <c r="T460" s="209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03" t="s">
        <v>217</v>
      </c>
      <c r="AU460" s="203" t="s">
        <v>86</v>
      </c>
      <c r="AV460" s="14" t="s">
        <v>216</v>
      </c>
      <c r="AW460" s="14" t="s">
        <v>32</v>
      </c>
      <c r="AX460" s="14" t="s">
        <v>84</v>
      </c>
      <c r="AY460" s="203" t="s">
        <v>208</v>
      </c>
    </row>
    <row r="461" spans="1:65" s="2" customFormat="1" ht="33" customHeight="1">
      <c r="A461" s="38"/>
      <c r="B461" s="179"/>
      <c r="C461" s="180" t="s">
        <v>642</v>
      </c>
      <c r="D461" s="180" t="s">
        <v>211</v>
      </c>
      <c r="E461" s="181" t="s">
        <v>643</v>
      </c>
      <c r="F461" s="182" t="s">
        <v>644</v>
      </c>
      <c r="G461" s="183" t="s">
        <v>442</v>
      </c>
      <c r="H461" s="184">
        <v>11.4</v>
      </c>
      <c r="I461" s="185"/>
      <c r="J461" s="186">
        <f>ROUND(I461*H461,2)</f>
        <v>0</v>
      </c>
      <c r="K461" s="182" t="s">
        <v>223</v>
      </c>
      <c r="L461" s="39"/>
      <c r="M461" s="187" t="s">
        <v>1</v>
      </c>
      <c r="N461" s="188" t="s">
        <v>41</v>
      </c>
      <c r="O461" s="77"/>
      <c r="P461" s="189">
        <f>O461*H461</f>
        <v>0</v>
      </c>
      <c r="Q461" s="189">
        <v>0</v>
      </c>
      <c r="R461" s="189">
        <f>Q461*H461</f>
        <v>0</v>
      </c>
      <c r="S461" s="189">
        <v>0</v>
      </c>
      <c r="T461" s="190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191" t="s">
        <v>216</v>
      </c>
      <c r="AT461" s="191" t="s">
        <v>211</v>
      </c>
      <c r="AU461" s="191" t="s">
        <v>86</v>
      </c>
      <c r="AY461" s="19" t="s">
        <v>208</v>
      </c>
      <c r="BE461" s="192">
        <f>IF(N461="základní",J461,0)</f>
        <v>0</v>
      </c>
      <c r="BF461" s="192">
        <f>IF(N461="snížená",J461,0)</f>
        <v>0</v>
      </c>
      <c r="BG461" s="192">
        <f>IF(N461="zákl. přenesená",J461,0)</f>
        <v>0</v>
      </c>
      <c r="BH461" s="192">
        <f>IF(N461="sníž. přenesená",J461,0)</f>
        <v>0</v>
      </c>
      <c r="BI461" s="192">
        <f>IF(N461="nulová",J461,0)</f>
        <v>0</v>
      </c>
      <c r="BJ461" s="19" t="s">
        <v>84</v>
      </c>
      <c r="BK461" s="192">
        <f>ROUND(I461*H461,2)</f>
        <v>0</v>
      </c>
      <c r="BL461" s="19" t="s">
        <v>216</v>
      </c>
      <c r="BM461" s="191" t="s">
        <v>645</v>
      </c>
    </row>
    <row r="462" spans="1:51" s="13" customFormat="1" ht="12">
      <c r="A462" s="13"/>
      <c r="B462" s="193"/>
      <c r="C462" s="13"/>
      <c r="D462" s="194" t="s">
        <v>217</v>
      </c>
      <c r="E462" s="195" t="s">
        <v>1</v>
      </c>
      <c r="F462" s="196" t="s">
        <v>646</v>
      </c>
      <c r="G462" s="13"/>
      <c r="H462" s="197">
        <v>11.4</v>
      </c>
      <c r="I462" s="198"/>
      <c r="J462" s="13"/>
      <c r="K462" s="13"/>
      <c r="L462" s="193"/>
      <c r="M462" s="199"/>
      <c r="N462" s="200"/>
      <c r="O462" s="200"/>
      <c r="P462" s="200"/>
      <c r="Q462" s="200"/>
      <c r="R462" s="200"/>
      <c r="S462" s="200"/>
      <c r="T462" s="20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195" t="s">
        <v>217</v>
      </c>
      <c r="AU462" s="195" t="s">
        <v>86</v>
      </c>
      <c r="AV462" s="13" t="s">
        <v>86</v>
      </c>
      <c r="AW462" s="13" t="s">
        <v>32</v>
      </c>
      <c r="AX462" s="13" t="s">
        <v>76</v>
      </c>
      <c r="AY462" s="195" t="s">
        <v>208</v>
      </c>
    </row>
    <row r="463" spans="1:51" s="14" customFormat="1" ht="12">
      <c r="A463" s="14"/>
      <c r="B463" s="202"/>
      <c r="C463" s="14"/>
      <c r="D463" s="194" t="s">
        <v>217</v>
      </c>
      <c r="E463" s="203" t="s">
        <v>1</v>
      </c>
      <c r="F463" s="204" t="s">
        <v>219</v>
      </c>
      <c r="G463" s="14"/>
      <c r="H463" s="205">
        <v>11.4</v>
      </c>
      <c r="I463" s="206"/>
      <c r="J463" s="14"/>
      <c r="K463" s="14"/>
      <c r="L463" s="202"/>
      <c r="M463" s="207"/>
      <c r="N463" s="208"/>
      <c r="O463" s="208"/>
      <c r="P463" s="208"/>
      <c r="Q463" s="208"/>
      <c r="R463" s="208"/>
      <c r="S463" s="208"/>
      <c r="T463" s="209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03" t="s">
        <v>217</v>
      </c>
      <c r="AU463" s="203" t="s">
        <v>86</v>
      </c>
      <c r="AV463" s="14" t="s">
        <v>216</v>
      </c>
      <c r="AW463" s="14" t="s">
        <v>32</v>
      </c>
      <c r="AX463" s="14" t="s">
        <v>84</v>
      </c>
      <c r="AY463" s="203" t="s">
        <v>208</v>
      </c>
    </row>
    <row r="464" spans="1:63" s="12" customFormat="1" ht="22.8" customHeight="1">
      <c r="A464" s="12"/>
      <c r="B464" s="166"/>
      <c r="C464" s="12"/>
      <c r="D464" s="167" t="s">
        <v>75</v>
      </c>
      <c r="E464" s="177" t="s">
        <v>295</v>
      </c>
      <c r="F464" s="177" t="s">
        <v>296</v>
      </c>
      <c r="G464" s="12"/>
      <c r="H464" s="12"/>
      <c r="I464" s="169"/>
      <c r="J464" s="178">
        <f>BK464</f>
        <v>0</v>
      </c>
      <c r="K464" s="12"/>
      <c r="L464" s="166"/>
      <c r="M464" s="171"/>
      <c r="N464" s="172"/>
      <c r="O464" s="172"/>
      <c r="P464" s="173">
        <f>SUM(P465:P470)</f>
        <v>0</v>
      </c>
      <c r="Q464" s="172"/>
      <c r="R464" s="173">
        <f>SUM(R465:R470)</f>
        <v>0</v>
      </c>
      <c r="S464" s="172"/>
      <c r="T464" s="174">
        <f>SUM(T465:T470)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167" t="s">
        <v>84</v>
      </c>
      <c r="AT464" s="175" t="s">
        <v>75</v>
      </c>
      <c r="AU464" s="175" t="s">
        <v>84</v>
      </c>
      <c r="AY464" s="167" t="s">
        <v>208</v>
      </c>
      <c r="BK464" s="176">
        <f>SUM(BK465:BK470)</f>
        <v>0</v>
      </c>
    </row>
    <row r="465" spans="1:65" s="2" customFormat="1" ht="33" customHeight="1">
      <c r="A465" s="38"/>
      <c r="B465" s="179"/>
      <c r="C465" s="180" t="s">
        <v>491</v>
      </c>
      <c r="D465" s="180" t="s">
        <v>211</v>
      </c>
      <c r="E465" s="181" t="s">
        <v>647</v>
      </c>
      <c r="F465" s="182" t="s">
        <v>648</v>
      </c>
      <c r="G465" s="183" t="s">
        <v>299</v>
      </c>
      <c r="H465" s="184">
        <v>4.505</v>
      </c>
      <c r="I465" s="185"/>
      <c r="J465" s="186">
        <f>ROUND(I465*H465,2)</f>
        <v>0</v>
      </c>
      <c r="K465" s="182" t="s">
        <v>215</v>
      </c>
      <c r="L465" s="39"/>
      <c r="M465" s="187" t="s">
        <v>1</v>
      </c>
      <c r="N465" s="188" t="s">
        <v>41</v>
      </c>
      <c r="O465" s="77"/>
      <c r="P465" s="189">
        <f>O465*H465</f>
        <v>0</v>
      </c>
      <c r="Q465" s="189">
        <v>0</v>
      </c>
      <c r="R465" s="189">
        <f>Q465*H465</f>
        <v>0</v>
      </c>
      <c r="S465" s="189">
        <v>0</v>
      </c>
      <c r="T465" s="190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191" t="s">
        <v>216</v>
      </c>
      <c r="AT465" s="191" t="s">
        <v>211</v>
      </c>
      <c r="AU465" s="191" t="s">
        <v>86</v>
      </c>
      <c r="AY465" s="19" t="s">
        <v>208</v>
      </c>
      <c r="BE465" s="192">
        <f>IF(N465="základní",J465,0)</f>
        <v>0</v>
      </c>
      <c r="BF465" s="192">
        <f>IF(N465="snížená",J465,0)</f>
        <v>0</v>
      </c>
      <c r="BG465" s="192">
        <f>IF(N465="zákl. přenesená",J465,0)</f>
        <v>0</v>
      </c>
      <c r="BH465" s="192">
        <f>IF(N465="sníž. přenesená",J465,0)</f>
        <v>0</v>
      </c>
      <c r="BI465" s="192">
        <f>IF(N465="nulová",J465,0)</f>
        <v>0</v>
      </c>
      <c r="BJ465" s="19" t="s">
        <v>84</v>
      </c>
      <c r="BK465" s="192">
        <f>ROUND(I465*H465,2)</f>
        <v>0</v>
      </c>
      <c r="BL465" s="19" t="s">
        <v>216</v>
      </c>
      <c r="BM465" s="191" t="s">
        <v>649</v>
      </c>
    </row>
    <row r="466" spans="1:65" s="2" customFormat="1" ht="24.15" customHeight="1">
      <c r="A466" s="38"/>
      <c r="B466" s="179"/>
      <c r="C466" s="180" t="s">
        <v>650</v>
      </c>
      <c r="D466" s="180" t="s">
        <v>211</v>
      </c>
      <c r="E466" s="181" t="s">
        <v>302</v>
      </c>
      <c r="F466" s="182" t="s">
        <v>303</v>
      </c>
      <c r="G466" s="183" t="s">
        <v>299</v>
      </c>
      <c r="H466" s="184">
        <v>4.505</v>
      </c>
      <c r="I466" s="185"/>
      <c r="J466" s="186">
        <f>ROUND(I466*H466,2)</f>
        <v>0</v>
      </c>
      <c r="K466" s="182" t="s">
        <v>215</v>
      </c>
      <c r="L466" s="39"/>
      <c r="M466" s="187" t="s">
        <v>1</v>
      </c>
      <c r="N466" s="188" t="s">
        <v>41</v>
      </c>
      <c r="O466" s="77"/>
      <c r="P466" s="189">
        <f>O466*H466</f>
        <v>0</v>
      </c>
      <c r="Q466" s="189">
        <v>0</v>
      </c>
      <c r="R466" s="189">
        <f>Q466*H466</f>
        <v>0</v>
      </c>
      <c r="S466" s="189">
        <v>0</v>
      </c>
      <c r="T466" s="190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191" t="s">
        <v>216</v>
      </c>
      <c r="AT466" s="191" t="s">
        <v>211</v>
      </c>
      <c r="AU466" s="191" t="s">
        <v>86</v>
      </c>
      <c r="AY466" s="19" t="s">
        <v>208</v>
      </c>
      <c r="BE466" s="192">
        <f>IF(N466="základní",J466,0)</f>
        <v>0</v>
      </c>
      <c r="BF466" s="192">
        <f>IF(N466="snížená",J466,0)</f>
        <v>0</v>
      </c>
      <c r="BG466" s="192">
        <f>IF(N466="zákl. přenesená",J466,0)</f>
        <v>0</v>
      </c>
      <c r="BH466" s="192">
        <f>IF(N466="sníž. přenesená",J466,0)</f>
        <v>0</v>
      </c>
      <c r="BI466" s="192">
        <f>IF(N466="nulová",J466,0)</f>
        <v>0</v>
      </c>
      <c r="BJ466" s="19" t="s">
        <v>84</v>
      </c>
      <c r="BK466" s="192">
        <f>ROUND(I466*H466,2)</f>
        <v>0</v>
      </c>
      <c r="BL466" s="19" t="s">
        <v>216</v>
      </c>
      <c r="BM466" s="191" t="s">
        <v>651</v>
      </c>
    </row>
    <row r="467" spans="1:65" s="2" customFormat="1" ht="24.15" customHeight="1">
      <c r="A467" s="38"/>
      <c r="B467" s="179"/>
      <c r="C467" s="180" t="s">
        <v>495</v>
      </c>
      <c r="D467" s="180" t="s">
        <v>211</v>
      </c>
      <c r="E467" s="181" t="s">
        <v>305</v>
      </c>
      <c r="F467" s="182" t="s">
        <v>306</v>
      </c>
      <c r="G467" s="183" t="s">
        <v>299</v>
      </c>
      <c r="H467" s="184">
        <v>45.05</v>
      </c>
      <c r="I467" s="185"/>
      <c r="J467" s="186">
        <f>ROUND(I467*H467,2)</f>
        <v>0</v>
      </c>
      <c r="K467" s="182" t="s">
        <v>215</v>
      </c>
      <c r="L467" s="39"/>
      <c r="M467" s="187" t="s">
        <v>1</v>
      </c>
      <c r="N467" s="188" t="s">
        <v>41</v>
      </c>
      <c r="O467" s="77"/>
      <c r="P467" s="189">
        <f>O467*H467</f>
        <v>0</v>
      </c>
      <c r="Q467" s="189">
        <v>0</v>
      </c>
      <c r="R467" s="189">
        <f>Q467*H467</f>
        <v>0</v>
      </c>
      <c r="S467" s="189">
        <v>0</v>
      </c>
      <c r="T467" s="190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191" t="s">
        <v>216</v>
      </c>
      <c r="AT467" s="191" t="s">
        <v>211</v>
      </c>
      <c r="AU467" s="191" t="s">
        <v>86</v>
      </c>
      <c r="AY467" s="19" t="s">
        <v>208</v>
      </c>
      <c r="BE467" s="192">
        <f>IF(N467="základní",J467,0)</f>
        <v>0</v>
      </c>
      <c r="BF467" s="192">
        <f>IF(N467="snížená",J467,0)</f>
        <v>0</v>
      </c>
      <c r="BG467" s="192">
        <f>IF(N467="zákl. přenesená",J467,0)</f>
        <v>0</v>
      </c>
      <c r="BH467" s="192">
        <f>IF(N467="sníž. přenesená",J467,0)</f>
        <v>0</v>
      </c>
      <c r="BI467" s="192">
        <f>IF(N467="nulová",J467,0)</f>
        <v>0</v>
      </c>
      <c r="BJ467" s="19" t="s">
        <v>84</v>
      </c>
      <c r="BK467" s="192">
        <f>ROUND(I467*H467,2)</f>
        <v>0</v>
      </c>
      <c r="BL467" s="19" t="s">
        <v>216</v>
      </c>
      <c r="BM467" s="191" t="s">
        <v>652</v>
      </c>
    </row>
    <row r="468" spans="1:51" s="13" customFormat="1" ht="12">
      <c r="A468" s="13"/>
      <c r="B468" s="193"/>
      <c r="C468" s="13"/>
      <c r="D468" s="194" t="s">
        <v>217</v>
      </c>
      <c r="E468" s="195" t="s">
        <v>1</v>
      </c>
      <c r="F468" s="196" t="s">
        <v>653</v>
      </c>
      <c r="G468" s="13"/>
      <c r="H468" s="197">
        <v>45.05</v>
      </c>
      <c r="I468" s="198"/>
      <c r="J468" s="13"/>
      <c r="K468" s="13"/>
      <c r="L468" s="193"/>
      <c r="M468" s="199"/>
      <c r="N468" s="200"/>
      <c r="O468" s="200"/>
      <c r="P468" s="200"/>
      <c r="Q468" s="200"/>
      <c r="R468" s="200"/>
      <c r="S468" s="200"/>
      <c r="T468" s="20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195" t="s">
        <v>217</v>
      </c>
      <c r="AU468" s="195" t="s">
        <v>86</v>
      </c>
      <c r="AV468" s="13" t="s">
        <v>86</v>
      </c>
      <c r="AW468" s="13" t="s">
        <v>32</v>
      </c>
      <c r="AX468" s="13" t="s">
        <v>76</v>
      </c>
      <c r="AY468" s="195" t="s">
        <v>208</v>
      </c>
    </row>
    <row r="469" spans="1:51" s="14" customFormat="1" ht="12">
      <c r="A469" s="14"/>
      <c r="B469" s="202"/>
      <c r="C469" s="14"/>
      <c r="D469" s="194" t="s">
        <v>217</v>
      </c>
      <c r="E469" s="203" t="s">
        <v>1</v>
      </c>
      <c r="F469" s="204" t="s">
        <v>219</v>
      </c>
      <c r="G469" s="14"/>
      <c r="H469" s="205">
        <v>45.05</v>
      </c>
      <c r="I469" s="206"/>
      <c r="J469" s="14"/>
      <c r="K469" s="14"/>
      <c r="L469" s="202"/>
      <c r="M469" s="207"/>
      <c r="N469" s="208"/>
      <c r="O469" s="208"/>
      <c r="P469" s="208"/>
      <c r="Q469" s="208"/>
      <c r="R469" s="208"/>
      <c r="S469" s="208"/>
      <c r="T469" s="209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03" t="s">
        <v>217</v>
      </c>
      <c r="AU469" s="203" t="s">
        <v>86</v>
      </c>
      <c r="AV469" s="14" t="s">
        <v>216</v>
      </c>
      <c r="AW469" s="14" t="s">
        <v>32</v>
      </c>
      <c r="AX469" s="14" t="s">
        <v>84</v>
      </c>
      <c r="AY469" s="203" t="s">
        <v>208</v>
      </c>
    </row>
    <row r="470" spans="1:65" s="2" customFormat="1" ht="33" customHeight="1">
      <c r="A470" s="38"/>
      <c r="B470" s="179"/>
      <c r="C470" s="180" t="s">
        <v>654</v>
      </c>
      <c r="D470" s="180" t="s">
        <v>211</v>
      </c>
      <c r="E470" s="181" t="s">
        <v>310</v>
      </c>
      <c r="F470" s="182" t="s">
        <v>311</v>
      </c>
      <c r="G470" s="183" t="s">
        <v>299</v>
      </c>
      <c r="H470" s="184">
        <v>4.505</v>
      </c>
      <c r="I470" s="185"/>
      <c r="J470" s="186">
        <f>ROUND(I470*H470,2)</f>
        <v>0</v>
      </c>
      <c r="K470" s="182" t="s">
        <v>215</v>
      </c>
      <c r="L470" s="39"/>
      <c r="M470" s="187" t="s">
        <v>1</v>
      </c>
      <c r="N470" s="188" t="s">
        <v>41</v>
      </c>
      <c r="O470" s="77"/>
      <c r="P470" s="189">
        <f>O470*H470</f>
        <v>0</v>
      </c>
      <c r="Q470" s="189">
        <v>0</v>
      </c>
      <c r="R470" s="189">
        <f>Q470*H470</f>
        <v>0</v>
      </c>
      <c r="S470" s="189">
        <v>0</v>
      </c>
      <c r="T470" s="190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191" t="s">
        <v>216</v>
      </c>
      <c r="AT470" s="191" t="s">
        <v>211</v>
      </c>
      <c r="AU470" s="191" t="s">
        <v>86</v>
      </c>
      <c r="AY470" s="19" t="s">
        <v>208</v>
      </c>
      <c r="BE470" s="192">
        <f>IF(N470="základní",J470,0)</f>
        <v>0</v>
      </c>
      <c r="BF470" s="192">
        <f>IF(N470="snížená",J470,0)</f>
        <v>0</v>
      </c>
      <c r="BG470" s="192">
        <f>IF(N470="zákl. přenesená",J470,0)</f>
        <v>0</v>
      </c>
      <c r="BH470" s="192">
        <f>IF(N470="sníž. přenesená",J470,0)</f>
        <v>0</v>
      </c>
      <c r="BI470" s="192">
        <f>IF(N470="nulová",J470,0)</f>
        <v>0</v>
      </c>
      <c r="BJ470" s="19" t="s">
        <v>84</v>
      </c>
      <c r="BK470" s="192">
        <f>ROUND(I470*H470,2)</f>
        <v>0</v>
      </c>
      <c r="BL470" s="19" t="s">
        <v>216</v>
      </c>
      <c r="BM470" s="191" t="s">
        <v>655</v>
      </c>
    </row>
    <row r="471" spans="1:63" s="12" customFormat="1" ht="22.8" customHeight="1">
      <c r="A471" s="12"/>
      <c r="B471" s="166"/>
      <c r="C471" s="12"/>
      <c r="D471" s="167" t="s">
        <v>75</v>
      </c>
      <c r="E471" s="177" t="s">
        <v>656</v>
      </c>
      <c r="F471" s="177" t="s">
        <v>657</v>
      </c>
      <c r="G471" s="12"/>
      <c r="H471" s="12"/>
      <c r="I471" s="169"/>
      <c r="J471" s="178">
        <f>BK471</f>
        <v>0</v>
      </c>
      <c r="K471" s="12"/>
      <c r="L471" s="166"/>
      <c r="M471" s="171"/>
      <c r="N471" s="172"/>
      <c r="O471" s="172"/>
      <c r="P471" s="173">
        <f>P472</f>
        <v>0</v>
      </c>
      <c r="Q471" s="172"/>
      <c r="R471" s="173">
        <f>R472</f>
        <v>0</v>
      </c>
      <c r="S471" s="172"/>
      <c r="T471" s="174">
        <f>T472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167" t="s">
        <v>84</v>
      </c>
      <c r="AT471" s="175" t="s">
        <v>75</v>
      </c>
      <c r="AU471" s="175" t="s">
        <v>84</v>
      </c>
      <c r="AY471" s="167" t="s">
        <v>208</v>
      </c>
      <c r="BK471" s="176">
        <f>BK472</f>
        <v>0</v>
      </c>
    </row>
    <row r="472" spans="1:65" s="2" customFormat="1" ht="24.15" customHeight="1">
      <c r="A472" s="38"/>
      <c r="B472" s="179"/>
      <c r="C472" s="180" t="s">
        <v>500</v>
      </c>
      <c r="D472" s="180" t="s">
        <v>211</v>
      </c>
      <c r="E472" s="181" t="s">
        <v>658</v>
      </c>
      <c r="F472" s="182" t="s">
        <v>659</v>
      </c>
      <c r="G472" s="183" t="s">
        <v>299</v>
      </c>
      <c r="H472" s="184">
        <v>1182.576</v>
      </c>
      <c r="I472" s="185"/>
      <c r="J472" s="186">
        <f>ROUND(I472*H472,2)</f>
        <v>0</v>
      </c>
      <c r="K472" s="182" t="s">
        <v>215</v>
      </c>
      <c r="L472" s="39"/>
      <c r="M472" s="187" t="s">
        <v>1</v>
      </c>
      <c r="N472" s="188" t="s">
        <v>41</v>
      </c>
      <c r="O472" s="77"/>
      <c r="P472" s="189">
        <f>O472*H472</f>
        <v>0</v>
      </c>
      <c r="Q472" s="189">
        <v>0</v>
      </c>
      <c r="R472" s="189">
        <f>Q472*H472</f>
        <v>0</v>
      </c>
      <c r="S472" s="189">
        <v>0</v>
      </c>
      <c r="T472" s="190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191" t="s">
        <v>216</v>
      </c>
      <c r="AT472" s="191" t="s">
        <v>211</v>
      </c>
      <c r="AU472" s="191" t="s">
        <v>86</v>
      </c>
      <c r="AY472" s="19" t="s">
        <v>208</v>
      </c>
      <c r="BE472" s="192">
        <f>IF(N472="základní",J472,0)</f>
        <v>0</v>
      </c>
      <c r="BF472" s="192">
        <f>IF(N472="snížená",J472,0)</f>
        <v>0</v>
      </c>
      <c r="BG472" s="192">
        <f>IF(N472="zákl. přenesená",J472,0)</f>
        <v>0</v>
      </c>
      <c r="BH472" s="192">
        <f>IF(N472="sníž. přenesená",J472,0)</f>
        <v>0</v>
      </c>
      <c r="BI472" s="192">
        <f>IF(N472="nulová",J472,0)</f>
        <v>0</v>
      </c>
      <c r="BJ472" s="19" t="s">
        <v>84</v>
      </c>
      <c r="BK472" s="192">
        <f>ROUND(I472*H472,2)</f>
        <v>0</v>
      </c>
      <c r="BL472" s="19" t="s">
        <v>216</v>
      </c>
      <c r="BM472" s="191" t="s">
        <v>660</v>
      </c>
    </row>
    <row r="473" spans="1:63" s="12" customFormat="1" ht="25.9" customHeight="1">
      <c r="A473" s="12"/>
      <c r="B473" s="166"/>
      <c r="C473" s="12"/>
      <c r="D473" s="167" t="s">
        <v>75</v>
      </c>
      <c r="E473" s="168" t="s">
        <v>313</v>
      </c>
      <c r="F473" s="168" t="s">
        <v>314</v>
      </c>
      <c r="G473" s="12"/>
      <c r="H473" s="12"/>
      <c r="I473" s="169"/>
      <c r="J473" s="170">
        <f>BK473</f>
        <v>0</v>
      </c>
      <c r="K473" s="12"/>
      <c r="L473" s="166"/>
      <c r="M473" s="171"/>
      <c r="N473" s="172"/>
      <c r="O473" s="172"/>
      <c r="P473" s="173">
        <f>P474+P550+P601+P603+P612+P620+P688+P690+P714+P751+P759+P815+P843</f>
        <v>0</v>
      </c>
      <c r="Q473" s="172"/>
      <c r="R473" s="173">
        <f>R474+R550+R601+R603+R612+R620+R688+R690+R714+R751+R759+R815+R843</f>
        <v>28.38227461</v>
      </c>
      <c r="S473" s="172"/>
      <c r="T473" s="174">
        <f>T474+T550+T601+T603+T612+T620+T688+T690+T714+T751+T759+T815+T843</f>
        <v>0.19739932000000002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167" t="s">
        <v>86</v>
      </c>
      <c r="AT473" s="175" t="s">
        <v>75</v>
      </c>
      <c r="AU473" s="175" t="s">
        <v>76</v>
      </c>
      <c r="AY473" s="167" t="s">
        <v>208</v>
      </c>
      <c r="BK473" s="176">
        <f>BK474+BK550+BK601+BK603+BK612+BK620+BK688+BK690+BK714+BK751+BK759+BK815+BK843</f>
        <v>0</v>
      </c>
    </row>
    <row r="474" spans="1:63" s="12" customFormat="1" ht="22.8" customHeight="1">
      <c r="A474" s="12"/>
      <c r="B474" s="166"/>
      <c r="C474" s="12"/>
      <c r="D474" s="167" t="s">
        <v>75</v>
      </c>
      <c r="E474" s="177" t="s">
        <v>315</v>
      </c>
      <c r="F474" s="177" t="s">
        <v>316</v>
      </c>
      <c r="G474" s="12"/>
      <c r="H474" s="12"/>
      <c r="I474" s="169"/>
      <c r="J474" s="178">
        <f>BK474</f>
        <v>0</v>
      </c>
      <c r="K474" s="12"/>
      <c r="L474" s="166"/>
      <c r="M474" s="171"/>
      <c r="N474" s="172"/>
      <c r="O474" s="172"/>
      <c r="P474" s="173">
        <f>SUM(P475:P549)</f>
        <v>0</v>
      </c>
      <c r="Q474" s="172"/>
      <c r="R474" s="173">
        <f>SUM(R475:R549)</f>
        <v>4.6110515</v>
      </c>
      <c r="S474" s="172"/>
      <c r="T474" s="174">
        <f>SUM(T475:T549)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167" t="s">
        <v>86</v>
      </c>
      <c r="AT474" s="175" t="s">
        <v>75</v>
      </c>
      <c r="AU474" s="175" t="s">
        <v>84</v>
      </c>
      <c r="AY474" s="167" t="s">
        <v>208</v>
      </c>
      <c r="BK474" s="176">
        <f>SUM(BK475:BK549)</f>
        <v>0</v>
      </c>
    </row>
    <row r="475" spans="1:65" s="2" customFormat="1" ht="24.15" customHeight="1">
      <c r="A475" s="38"/>
      <c r="B475" s="179"/>
      <c r="C475" s="180" t="s">
        <v>661</v>
      </c>
      <c r="D475" s="180" t="s">
        <v>211</v>
      </c>
      <c r="E475" s="181" t="s">
        <v>662</v>
      </c>
      <c r="F475" s="182" t="s">
        <v>663</v>
      </c>
      <c r="G475" s="183" t="s">
        <v>214</v>
      </c>
      <c r="H475" s="184">
        <v>432.187</v>
      </c>
      <c r="I475" s="185"/>
      <c r="J475" s="186">
        <f>ROUND(I475*H475,2)</f>
        <v>0</v>
      </c>
      <c r="K475" s="182" t="s">
        <v>215</v>
      </c>
      <c r="L475" s="39"/>
      <c r="M475" s="187" t="s">
        <v>1</v>
      </c>
      <c r="N475" s="188" t="s">
        <v>41</v>
      </c>
      <c r="O475" s="77"/>
      <c r="P475" s="189">
        <f>O475*H475</f>
        <v>0</v>
      </c>
      <c r="Q475" s="189">
        <v>0</v>
      </c>
      <c r="R475" s="189">
        <f>Q475*H475</f>
        <v>0</v>
      </c>
      <c r="S475" s="189">
        <v>0</v>
      </c>
      <c r="T475" s="190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191" t="s">
        <v>276</v>
      </c>
      <c r="AT475" s="191" t="s">
        <v>211</v>
      </c>
      <c r="AU475" s="191" t="s">
        <v>86</v>
      </c>
      <c r="AY475" s="19" t="s">
        <v>208</v>
      </c>
      <c r="BE475" s="192">
        <f>IF(N475="základní",J475,0)</f>
        <v>0</v>
      </c>
      <c r="BF475" s="192">
        <f>IF(N475="snížená",J475,0)</f>
        <v>0</v>
      </c>
      <c r="BG475" s="192">
        <f>IF(N475="zákl. přenesená",J475,0)</f>
        <v>0</v>
      </c>
      <c r="BH475" s="192">
        <f>IF(N475="sníž. přenesená",J475,0)</f>
        <v>0</v>
      </c>
      <c r="BI475" s="192">
        <f>IF(N475="nulová",J475,0)</f>
        <v>0</v>
      </c>
      <c r="BJ475" s="19" t="s">
        <v>84</v>
      </c>
      <c r="BK475" s="192">
        <f>ROUND(I475*H475,2)</f>
        <v>0</v>
      </c>
      <c r="BL475" s="19" t="s">
        <v>276</v>
      </c>
      <c r="BM475" s="191" t="s">
        <v>664</v>
      </c>
    </row>
    <row r="476" spans="1:51" s="15" customFormat="1" ht="12">
      <c r="A476" s="15"/>
      <c r="B476" s="210"/>
      <c r="C476" s="15"/>
      <c r="D476" s="194" t="s">
        <v>217</v>
      </c>
      <c r="E476" s="211" t="s">
        <v>1</v>
      </c>
      <c r="F476" s="212" t="s">
        <v>639</v>
      </c>
      <c r="G476" s="15"/>
      <c r="H476" s="211" t="s">
        <v>1</v>
      </c>
      <c r="I476" s="213"/>
      <c r="J476" s="15"/>
      <c r="K476" s="15"/>
      <c r="L476" s="210"/>
      <c r="M476" s="214"/>
      <c r="N476" s="215"/>
      <c r="O476" s="215"/>
      <c r="P476" s="215"/>
      <c r="Q476" s="215"/>
      <c r="R476" s="215"/>
      <c r="S476" s="215"/>
      <c r="T476" s="216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11" t="s">
        <v>217</v>
      </c>
      <c r="AU476" s="211" t="s">
        <v>86</v>
      </c>
      <c r="AV476" s="15" t="s">
        <v>84</v>
      </c>
      <c r="AW476" s="15" t="s">
        <v>32</v>
      </c>
      <c r="AX476" s="15" t="s">
        <v>76</v>
      </c>
      <c r="AY476" s="211" t="s">
        <v>208</v>
      </c>
    </row>
    <row r="477" spans="1:51" s="13" customFormat="1" ht="12">
      <c r="A477" s="13"/>
      <c r="B477" s="193"/>
      <c r="C477" s="13"/>
      <c r="D477" s="194" t="s">
        <v>217</v>
      </c>
      <c r="E477" s="195" t="s">
        <v>1</v>
      </c>
      <c r="F477" s="196" t="s">
        <v>514</v>
      </c>
      <c r="G477" s="13"/>
      <c r="H477" s="197">
        <v>19.619</v>
      </c>
      <c r="I477" s="198"/>
      <c r="J477" s="13"/>
      <c r="K477" s="13"/>
      <c r="L477" s="193"/>
      <c r="M477" s="199"/>
      <c r="N477" s="200"/>
      <c r="O477" s="200"/>
      <c r="P477" s="200"/>
      <c r="Q477" s="200"/>
      <c r="R477" s="200"/>
      <c r="S477" s="200"/>
      <c r="T477" s="201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195" t="s">
        <v>217</v>
      </c>
      <c r="AU477" s="195" t="s">
        <v>86</v>
      </c>
      <c r="AV477" s="13" t="s">
        <v>86</v>
      </c>
      <c r="AW477" s="13" t="s">
        <v>32</v>
      </c>
      <c r="AX477" s="13" t="s">
        <v>76</v>
      </c>
      <c r="AY477" s="195" t="s">
        <v>208</v>
      </c>
    </row>
    <row r="478" spans="1:51" s="13" customFormat="1" ht="12">
      <c r="A478" s="13"/>
      <c r="B478" s="193"/>
      <c r="C478" s="13"/>
      <c r="D478" s="194" t="s">
        <v>217</v>
      </c>
      <c r="E478" s="195" t="s">
        <v>1</v>
      </c>
      <c r="F478" s="196" t="s">
        <v>515</v>
      </c>
      <c r="G478" s="13"/>
      <c r="H478" s="197">
        <v>44.859</v>
      </c>
      <c r="I478" s="198"/>
      <c r="J478" s="13"/>
      <c r="K478" s="13"/>
      <c r="L478" s="193"/>
      <c r="M478" s="199"/>
      <c r="N478" s="200"/>
      <c r="O478" s="200"/>
      <c r="P478" s="200"/>
      <c r="Q478" s="200"/>
      <c r="R478" s="200"/>
      <c r="S478" s="200"/>
      <c r="T478" s="20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195" t="s">
        <v>217</v>
      </c>
      <c r="AU478" s="195" t="s">
        <v>86</v>
      </c>
      <c r="AV478" s="13" t="s">
        <v>86</v>
      </c>
      <c r="AW478" s="13" t="s">
        <v>32</v>
      </c>
      <c r="AX478" s="13" t="s">
        <v>76</v>
      </c>
      <c r="AY478" s="195" t="s">
        <v>208</v>
      </c>
    </row>
    <row r="479" spans="1:51" s="13" customFormat="1" ht="12">
      <c r="A479" s="13"/>
      <c r="B479" s="193"/>
      <c r="C479" s="13"/>
      <c r="D479" s="194" t="s">
        <v>217</v>
      </c>
      <c r="E479" s="195" t="s">
        <v>1</v>
      </c>
      <c r="F479" s="196" t="s">
        <v>516</v>
      </c>
      <c r="G479" s="13"/>
      <c r="H479" s="197">
        <v>22.658</v>
      </c>
      <c r="I479" s="198"/>
      <c r="J479" s="13"/>
      <c r="K479" s="13"/>
      <c r="L479" s="193"/>
      <c r="M479" s="199"/>
      <c r="N479" s="200"/>
      <c r="O479" s="200"/>
      <c r="P479" s="200"/>
      <c r="Q479" s="200"/>
      <c r="R479" s="200"/>
      <c r="S479" s="200"/>
      <c r="T479" s="201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195" t="s">
        <v>217</v>
      </c>
      <c r="AU479" s="195" t="s">
        <v>86</v>
      </c>
      <c r="AV479" s="13" t="s">
        <v>86</v>
      </c>
      <c r="AW479" s="13" t="s">
        <v>32</v>
      </c>
      <c r="AX479" s="13" t="s">
        <v>76</v>
      </c>
      <c r="AY479" s="195" t="s">
        <v>208</v>
      </c>
    </row>
    <row r="480" spans="1:51" s="13" customFormat="1" ht="12">
      <c r="A480" s="13"/>
      <c r="B480" s="193"/>
      <c r="C480" s="13"/>
      <c r="D480" s="194" t="s">
        <v>217</v>
      </c>
      <c r="E480" s="195" t="s">
        <v>1</v>
      </c>
      <c r="F480" s="196" t="s">
        <v>517</v>
      </c>
      <c r="G480" s="13"/>
      <c r="H480" s="197">
        <v>14.555</v>
      </c>
      <c r="I480" s="198"/>
      <c r="J480" s="13"/>
      <c r="K480" s="13"/>
      <c r="L480" s="193"/>
      <c r="M480" s="199"/>
      <c r="N480" s="200"/>
      <c r="O480" s="200"/>
      <c r="P480" s="200"/>
      <c r="Q480" s="200"/>
      <c r="R480" s="200"/>
      <c r="S480" s="200"/>
      <c r="T480" s="20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195" t="s">
        <v>217</v>
      </c>
      <c r="AU480" s="195" t="s">
        <v>86</v>
      </c>
      <c r="AV480" s="13" t="s">
        <v>86</v>
      </c>
      <c r="AW480" s="13" t="s">
        <v>32</v>
      </c>
      <c r="AX480" s="13" t="s">
        <v>76</v>
      </c>
      <c r="AY480" s="195" t="s">
        <v>208</v>
      </c>
    </row>
    <row r="481" spans="1:51" s="13" customFormat="1" ht="12">
      <c r="A481" s="13"/>
      <c r="B481" s="193"/>
      <c r="C481" s="13"/>
      <c r="D481" s="194" t="s">
        <v>217</v>
      </c>
      <c r="E481" s="195" t="s">
        <v>1</v>
      </c>
      <c r="F481" s="196" t="s">
        <v>518</v>
      </c>
      <c r="G481" s="13"/>
      <c r="H481" s="197">
        <v>59.85</v>
      </c>
      <c r="I481" s="198"/>
      <c r="J481" s="13"/>
      <c r="K481" s="13"/>
      <c r="L481" s="193"/>
      <c r="M481" s="199"/>
      <c r="N481" s="200"/>
      <c r="O481" s="200"/>
      <c r="P481" s="200"/>
      <c r="Q481" s="200"/>
      <c r="R481" s="200"/>
      <c r="S481" s="200"/>
      <c r="T481" s="201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195" t="s">
        <v>217</v>
      </c>
      <c r="AU481" s="195" t="s">
        <v>86</v>
      </c>
      <c r="AV481" s="13" t="s">
        <v>86</v>
      </c>
      <c r="AW481" s="13" t="s">
        <v>32</v>
      </c>
      <c r="AX481" s="13" t="s">
        <v>76</v>
      </c>
      <c r="AY481" s="195" t="s">
        <v>208</v>
      </c>
    </row>
    <row r="482" spans="1:51" s="13" customFormat="1" ht="12">
      <c r="A482" s="13"/>
      <c r="B482" s="193"/>
      <c r="C482" s="13"/>
      <c r="D482" s="194" t="s">
        <v>217</v>
      </c>
      <c r="E482" s="195" t="s">
        <v>1</v>
      </c>
      <c r="F482" s="196" t="s">
        <v>519</v>
      </c>
      <c r="G482" s="13"/>
      <c r="H482" s="197">
        <v>16.245</v>
      </c>
      <c r="I482" s="198"/>
      <c r="J482" s="13"/>
      <c r="K482" s="13"/>
      <c r="L482" s="193"/>
      <c r="M482" s="199"/>
      <c r="N482" s="200"/>
      <c r="O482" s="200"/>
      <c r="P482" s="200"/>
      <c r="Q482" s="200"/>
      <c r="R482" s="200"/>
      <c r="S482" s="200"/>
      <c r="T482" s="20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195" t="s">
        <v>217</v>
      </c>
      <c r="AU482" s="195" t="s">
        <v>86</v>
      </c>
      <c r="AV482" s="13" t="s">
        <v>86</v>
      </c>
      <c r="AW482" s="13" t="s">
        <v>32</v>
      </c>
      <c r="AX482" s="13" t="s">
        <v>76</v>
      </c>
      <c r="AY482" s="195" t="s">
        <v>208</v>
      </c>
    </row>
    <row r="483" spans="1:51" s="13" customFormat="1" ht="12">
      <c r="A483" s="13"/>
      <c r="B483" s="193"/>
      <c r="C483" s="13"/>
      <c r="D483" s="194" t="s">
        <v>217</v>
      </c>
      <c r="E483" s="195" t="s">
        <v>1</v>
      </c>
      <c r="F483" s="196" t="s">
        <v>520</v>
      </c>
      <c r="G483" s="13"/>
      <c r="H483" s="197">
        <v>16.53</v>
      </c>
      <c r="I483" s="198"/>
      <c r="J483" s="13"/>
      <c r="K483" s="13"/>
      <c r="L483" s="193"/>
      <c r="M483" s="199"/>
      <c r="N483" s="200"/>
      <c r="O483" s="200"/>
      <c r="P483" s="200"/>
      <c r="Q483" s="200"/>
      <c r="R483" s="200"/>
      <c r="S483" s="200"/>
      <c r="T483" s="201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195" t="s">
        <v>217</v>
      </c>
      <c r="AU483" s="195" t="s">
        <v>86</v>
      </c>
      <c r="AV483" s="13" t="s">
        <v>86</v>
      </c>
      <c r="AW483" s="13" t="s">
        <v>32</v>
      </c>
      <c r="AX483" s="13" t="s">
        <v>76</v>
      </c>
      <c r="AY483" s="195" t="s">
        <v>208</v>
      </c>
    </row>
    <row r="484" spans="1:51" s="13" customFormat="1" ht="12">
      <c r="A484" s="13"/>
      <c r="B484" s="193"/>
      <c r="C484" s="13"/>
      <c r="D484" s="194" t="s">
        <v>217</v>
      </c>
      <c r="E484" s="195" t="s">
        <v>1</v>
      </c>
      <c r="F484" s="196" t="s">
        <v>521</v>
      </c>
      <c r="G484" s="13"/>
      <c r="H484" s="197">
        <v>8.625</v>
      </c>
      <c r="I484" s="198"/>
      <c r="J484" s="13"/>
      <c r="K484" s="13"/>
      <c r="L484" s="193"/>
      <c r="M484" s="199"/>
      <c r="N484" s="200"/>
      <c r="O484" s="200"/>
      <c r="P484" s="200"/>
      <c r="Q484" s="200"/>
      <c r="R484" s="200"/>
      <c r="S484" s="200"/>
      <c r="T484" s="20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195" t="s">
        <v>217</v>
      </c>
      <c r="AU484" s="195" t="s">
        <v>86</v>
      </c>
      <c r="AV484" s="13" t="s">
        <v>86</v>
      </c>
      <c r="AW484" s="13" t="s">
        <v>32</v>
      </c>
      <c r="AX484" s="13" t="s">
        <v>76</v>
      </c>
      <c r="AY484" s="195" t="s">
        <v>208</v>
      </c>
    </row>
    <row r="485" spans="1:51" s="13" customFormat="1" ht="12">
      <c r="A485" s="13"/>
      <c r="B485" s="193"/>
      <c r="C485" s="13"/>
      <c r="D485" s="194" t="s">
        <v>217</v>
      </c>
      <c r="E485" s="195" t="s">
        <v>1</v>
      </c>
      <c r="F485" s="196" t="s">
        <v>522</v>
      </c>
      <c r="G485" s="13"/>
      <c r="H485" s="197">
        <v>11.651</v>
      </c>
      <c r="I485" s="198"/>
      <c r="J485" s="13"/>
      <c r="K485" s="13"/>
      <c r="L485" s="193"/>
      <c r="M485" s="199"/>
      <c r="N485" s="200"/>
      <c r="O485" s="200"/>
      <c r="P485" s="200"/>
      <c r="Q485" s="200"/>
      <c r="R485" s="200"/>
      <c r="S485" s="200"/>
      <c r="T485" s="201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195" t="s">
        <v>217</v>
      </c>
      <c r="AU485" s="195" t="s">
        <v>86</v>
      </c>
      <c r="AV485" s="13" t="s">
        <v>86</v>
      </c>
      <c r="AW485" s="13" t="s">
        <v>32</v>
      </c>
      <c r="AX485" s="13" t="s">
        <v>76</v>
      </c>
      <c r="AY485" s="195" t="s">
        <v>208</v>
      </c>
    </row>
    <row r="486" spans="1:51" s="13" customFormat="1" ht="12">
      <c r="A486" s="13"/>
      <c r="B486" s="193"/>
      <c r="C486" s="13"/>
      <c r="D486" s="194" t="s">
        <v>217</v>
      </c>
      <c r="E486" s="195" t="s">
        <v>1</v>
      </c>
      <c r="F486" s="196" t="s">
        <v>523</v>
      </c>
      <c r="G486" s="13"/>
      <c r="H486" s="197">
        <v>56.43</v>
      </c>
      <c r="I486" s="198"/>
      <c r="J486" s="13"/>
      <c r="K486" s="13"/>
      <c r="L486" s="193"/>
      <c r="M486" s="199"/>
      <c r="N486" s="200"/>
      <c r="O486" s="200"/>
      <c r="P486" s="200"/>
      <c r="Q486" s="200"/>
      <c r="R486" s="200"/>
      <c r="S486" s="200"/>
      <c r="T486" s="20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195" t="s">
        <v>217</v>
      </c>
      <c r="AU486" s="195" t="s">
        <v>86</v>
      </c>
      <c r="AV486" s="13" t="s">
        <v>86</v>
      </c>
      <c r="AW486" s="13" t="s">
        <v>32</v>
      </c>
      <c r="AX486" s="13" t="s">
        <v>76</v>
      </c>
      <c r="AY486" s="195" t="s">
        <v>208</v>
      </c>
    </row>
    <row r="487" spans="1:51" s="13" customFormat="1" ht="12">
      <c r="A487" s="13"/>
      <c r="B487" s="193"/>
      <c r="C487" s="13"/>
      <c r="D487" s="194" t="s">
        <v>217</v>
      </c>
      <c r="E487" s="195" t="s">
        <v>1</v>
      </c>
      <c r="F487" s="196" t="s">
        <v>524</v>
      </c>
      <c r="G487" s="13"/>
      <c r="H487" s="197">
        <v>18.9</v>
      </c>
      <c r="I487" s="198"/>
      <c r="J487" s="13"/>
      <c r="K487" s="13"/>
      <c r="L487" s="193"/>
      <c r="M487" s="199"/>
      <c r="N487" s="200"/>
      <c r="O487" s="200"/>
      <c r="P487" s="200"/>
      <c r="Q487" s="200"/>
      <c r="R487" s="200"/>
      <c r="S487" s="200"/>
      <c r="T487" s="20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195" t="s">
        <v>217</v>
      </c>
      <c r="AU487" s="195" t="s">
        <v>86</v>
      </c>
      <c r="AV487" s="13" t="s">
        <v>86</v>
      </c>
      <c r="AW487" s="13" t="s">
        <v>32</v>
      </c>
      <c r="AX487" s="13" t="s">
        <v>76</v>
      </c>
      <c r="AY487" s="195" t="s">
        <v>208</v>
      </c>
    </row>
    <row r="488" spans="1:51" s="13" customFormat="1" ht="12">
      <c r="A488" s="13"/>
      <c r="B488" s="193"/>
      <c r="C488" s="13"/>
      <c r="D488" s="194" t="s">
        <v>217</v>
      </c>
      <c r="E488" s="195" t="s">
        <v>1</v>
      </c>
      <c r="F488" s="196" t="s">
        <v>525</v>
      </c>
      <c r="G488" s="13"/>
      <c r="H488" s="197">
        <v>28.5</v>
      </c>
      <c r="I488" s="198"/>
      <c r="J488" s="13"/>
      <c r="K488" s="13"/>
      <c r="L488" s="193"/>
      <c r="M488" s="199"/>
      <c r="N488" s="200"/>
      <c r="O488" s="200"/>
      <c r="P488" s="200"/>
      <c r="Q488" s="200"/>
      <c r="R488" s="200"/>
      <c r="S488" s="200"/>
      <c r="T488" s="201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195" t="s">
        <v>217</v>
      </c>
      <c r="AU488" s="195" t="s">
        <v>86</v>
      </c>
      <c r="AV488" s="13" t="s">
        <v>86</v>
      </c>
      <c r="AW488" s="13" t="s">
        <v>32</v>
      </c>
      <c r="AX488" s="13" t="s">
        <v>76</v>
      </c>
      <c r="AY488" s="195" t="s">
        <v>208</v>
      </c>
    </row>
    <row r="489" spans="1:51" s="13" customFormat="1" ht="12">
      <c r="A489" s="13"/>
      <c r="B489" s="193"/>
      <c r="C489" s="13"/>
      <c r="D489" s="194" t="s">
        <v>217</v>
      </c>
      <c r="E489" s="195" t="s">
        <v>1</v>
      </c>
      <c r="F489" s="196" t="s">
        <v>526</v>
      </c>
      <c r="G489" s="13"/>
      <c r="H489" s="197">
        <v>16.92</v>
      </c>
      <c r="I489" s="198"/>
      <c r="J489" s="13"/>
      <c r="K489" s="13"/>
      <c r="L489" s="193"/>
      <c r="M489" s="199"/>
      <c r="N489" s="200"/>
      <c r="O489" s="200"/>
      <c r="P489" s="200"/>
      <c r="Q489" s="200"/>
      <c r="R489" s="200"/>
      <c r="S489" s="200"/>
      <c r="T489" s="201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195" t="s">
        <v>217</v>
      </c>
      <c r="AU489" s="195" t="s">
        <v>86</v>
      </c>
      <c r="AV489" s="13" t="s">
        <v>86</v>
      </c>
      <c r="AW489" s="13" t="s">
        <v>32</v>
      </c>
      <c r="AX489" s="13" t="s">
        <v>76</v>
      </c>
      <c r="AY489" s="195" t="s">
        <v>208</v>
      </c>
    </row>
    <row r="490" spans="1:51" s="13" customFormat="1" ht="12">
      <c r="A490" s="13"/>
      <c r="B490" s="193"/>
      <c r="C490" s="13"/>
      <c r="D490" s="194" t="s">
        <v>217</v>
      </c>
      <c r="E490" s="195" t="s">
        <v>1</v>
      </c>
      <c r="F490" s="196" t="s">
        <v>527</v>
      </c>
      <c r="G490" s="13"/>
      <c r="H490" s="197">
        <v>55.29</v>
      </c>
      <c r="I490" s="198"/>
      <c r="J490" s="13"/>
      <c r="K490" s="13"/>
      <c r="L490" s="193"/>
      <c r="M490" s="199"/>
      <c r="N490" s="200"/>
      <c r="O490" s="200"/>
      <c r="P490" s="200"/>
      <c r="Q490" s="200"/>
      <c r="R490" s="200"/>
      <c r="S490" s="200"/>
      <c r="T490" s="201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195" t="s">
        <v>217</v>
      </c>
      <c r="AU490" s="195" t="s">
        <v>86</v>
      </c>
      <c r="AV490" s="13" t="s">
        <v>86</v>
      </c>
      <c r="AW490" s="13" t="s">
        <v>32</v>
      </c>
      <c r="AX490" s="13" t="s">
        <v>76</v>
      </c>
      <c r="AY490" s="195" t="s">
        <v>208</v>
      </c>
    </row>
    <row r="491" spans="1:51" s="15" customFormat="1" ht="12">
      <c r="A491" s="15"/>
      <c r="B491" s="210"/>
      <c r="C491" s="15"/>
      <c r="D491" s="194" t="s">
        <v>217</v>
      </c>
      <c r="E491" s="211" t="s">
        <v>1</v>
      </c>
      <c r="F491" s="212" t="s">
        <v>528</v>
      </c>
      <c r="G491" s="15"/>
      <c r="H491" s="211" t="s">
        <v>1</v>
      </c>
      <c r="I491" s="213"/>
      <c r="J491" s="15"/>
      <c r="K491" s="15"/>
      <c r="L491" s="210"/>
      <c r="M491" s="214"/>
      <c r="N491" s="215"/>
      <c r="O491" s="215"/>
      <c r="P491" s="215"/>
      <c r="Q491" s="215"/>
      <c r="R491" s="215"/>
      <c r="S491" s="215"/>
      <c r="T491" s="216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11" t="s">
        <v>217</v>
      </c>
      <c r="AU491" s="211" t="s">
        <v>86</v>
      </c>
      <c r="AV491" s="15" t="s">
        <v>84</v>
      </c>
      <c r="AW491" s="15" t="s">
        <v>32</v>
      </c>
      <c r="AX491" s="15" t="s">
        <v>76</v>
      </c>
      <c r="AY491" s="211" t="s">
        <v>208</v>
      </c>
    </row>
    <row r="492" spans="1:51" s="13" customFormat="1" ht="12">
      <c r="A492" s="13"/>
      <c r="B492" s="193"/>
      <c r="C492" s="13"/>
      <c r="D492" s="194" t="s">
        <v>217</v>
      </c>
      <c r="E492" s="195" t="s">
        <v>1</v>
      </c>
      <c r="F492" s="196" t="s">
        <v>640</v>
      </c>
      <c r="G492" s="13"/>
      <c r="H492" s="197">
        <v>7.64</v>
      </c>
      <c r="I492" s="198"/>
      <c r="J492" s="13"/>
      <c r="K492" s="13"/>
      <c r="L492" s="193"/>
      <c r="M492" s="199"/>
      <c r="N492" s="200"/>
      <c r="O492" s="200"/>
      <c r="P492" s="200"/>
      <c r="Q492" s="200"/>
      <c r="R492" s="200"/>
      <c r="S492" s="200"/>
      <c r="T492" s="201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195" t="s">
        <v>217</v>
      </c>
      <c r="AU492" s="195" t="s">
        <v>86</v>
      </c>
      <c r="AV492" s="13" t="s">
        <v>86</v>
      </c>
      <c r="AW492" s="13" t="s">
        <v>32</v>
      </c>
      <c r="AX492" s="13" t="s">
        <v>76</v>
      </c>
      <c r="AY492" s="195" t="s">
        <v>208</v>
      </c>
    </row>
    <row r="493" spans="1:51" s="13" customFormat="1" ht="12">
      <c r="A493" s="13"/>
      <c r="B493" s="193"/>
      <c r="C493" s="13"/>
      <c r="D493" s="194" t="s">
        <v>217</v>
      </c>
      <c r="E493" s="195" t="s">
        <v>1</v>
      </c>
      <c r="F493" s="196" t="s">
        <v>641</v>
      </c>
      <c r="G493" s="13"/>
      <c r="H493" s="197">
        <v>33.915</v>
      </c>
      <c r="I493" s="198"/>
      <c r="J493" s="13"/>
      <c r="K493" s="13"/>
      <c r="L493" s="193"/>
      <c r="M493" s="199"/>
      <c r="N493" s="200"/>
      <c r="O493" s="200"/>
      <c r="P493" s="200"/>
      <c r="Q493" s="200"/>
      <c r="R493" s="200"/>
      <c r="S493" s="200"/>
      <c r="T493" s="201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195" t="s">
        <v>217</v>
      </c>
      <c r="AU493" s="195" t="s">
        <v>86</v>
      </c>
      <c r="AV493" s="13" t="s">
        <v>86</v>
      </c>
      <c r="AW493" s="13" t="s">
        <v>32</v>
      </c>
      <c r="AX493" s="13" t="s">
        <v>76</v>
      </c>
      <c r="AY493" s="195" t="s">
        <v>208</v>
      </c>
    </row>
    <row r="494" spans="1:51" s="14" customFormat="1" ht="12">
      <c r="A494" s="14"/>
      <c r="B494" s="202"/>
      <c r="C494" s="14"/>
      <c r="D494" s="194" t="s">
        <v>217</v>
      </c>
      <c r="E494" s="203" t="s">
        <v>1</v>
      </c>
      <c r="F494" s="204" t="s">
        <v>219</v>
      </c>
      <c r="G494" s="14"/>
      <c r="H494" s="205">
        <v>432.187</v>
      </c>
      <c r="I494" s="206"/>
      <c r="J494" s="14"/>
      <c r="K494" s="14"/>
      <c r="L494" s="202"/>
      <c r="M494" s="207"/>
      <c r="N494" s="208"/>
      <c r="O494" s="208"/>
      <c r="P494" s="208"/>
      <c r="Q494" s="208"/>
      <c r="R494" s="208"/>
      <c r="S494" s="208"/>
      <c r="T494" s="209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03" t="s">
        <v>217</v>
      </c>
      <c r="AU494" s="203" t="s">
        <v>86</v>
      </c>
      <c r="AV494" s="14" t="s">
        <v>216</v>
      </c>
      <c r="AW494" s="14" t="s">
        <v>32</v>
      </c>
      <c r="AX494" s="14" t="s">
        <v>84</v>
      </c>
      <c r="AY494" s="203" t="s">
        <v>208</v>
      </c>
    </row>
    <row r="495" spans="1:65" s="2" customFormat="1" ht="16.5" customHeight="1">
      <c r="A495" s="38"/>
      <c r="B495" s="179"/>
      <c r="C495" s="220" t="s">
        <v>504</v>
      </c>
      <c r="D495" s="220" t="s">
        <v>408</v>
      </c>
      <c r="E495" s="221" t="s">
        <v>665</v>
      </c>
      <c r="F495" s="222" t="s">
        <v>666</v>
      </c>
      <c r="G495" s="223" t="s">
        <v>299</v>
      </c>
      <c r="H495" s="224">
        <v>0.173</v>
      </c>
      <c r="I495" s="225"/>
      <c r="J495" s="226">
        <f>ROUND(I495*H495,2)</f>
        <v>0</v>
      </c>
      <c r="K495" s="222" t="s">
        <v>215</v>
      </c>
      <c r="L495" s="227"/>
      <c r="M495" s="228" t="s">
        <v>1</v>
      </c>
      <c r="N495" s="229" t="s">
        <v>41</v>
      </c>
      <c r="O495" s="77"/>
      <c r="P495" s="189">
        <f>O495*H495</f>
        <v>0</v>
      </c>
      <c r="Q495" s="189">
        <v>1</v>
      </c>
      <c r="R495" s="189">
        <f>Q495*H495</f>
        <v>0.173</v>
      </c>
      <c r="S495" s="189">
        <v>0</v>
      </c>
      <c r="T495" s="190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191" t="s">
        <v>330</v>
      </c>
      <c r="AT495" s="191" t="s">
        <v>408</v>
      </c>
      <c r="AU495" s="191" t="s">
        <v>86</v>
      </c>
      <c r="AY495" s="19" t="s">
        <v>208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19" t="s">
        <v>84</v>
      </c>
      <c r="BK495" s="192">
        <f>ROUND(I495*H495,2)</f>
        <v>0</v>
      </c>
      <c r="BL495" s="19" t="s">
        <v>276</v>
      </c>
      <c r="BM495" s="191" t="s">
        <v>667</v>
      </c>
    </row>
    <row r="496" spans="1:47" s="2" customFormat="1" ht="12">
      <c r="A496" s="38"/>
      <c r="B496" s="39"/>
      <c r="C496" s="38"/>
      <c r="D496" s="194" t="s">
        <v>411</v>
      </c>
      <c r="E496" s="38"/>
      <c r="F496" s="230" t="s">
        <v>668</v>
      </c>
      <c r="G496" s="38"/>
      <c r="H496" s="38"/>
      <c r="I496" s="231"/>
      <c r="J496" s="38"/>
      <c r="K496" s="38"/>
      <c r="L496" s="39"/>
      <c r="M496" s="232"/>
      <c r="N496" s="233"/>
      <c r="O496" s="77"/>
      <c r="P496" s="77"/>
      <c r="Q496" s="77"/>
      <c r="R496" s="77"/>
      <c r="S496" s="77"/>
      <c r="T496" s="7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T496" s="19" t="s">
        <v>411</v>
      </c>
      <c r="AU496" s="19" t="s">
        <v>86</v>
      </c>
    </row>
    <row r="497" spans="1:51" s="13" customFormat="1" ht="12">
      <c r="A497" s="13"/>
      <c r="B497" s="193"/>
      <c r="C497" s="13"/>
      <c r="D497" s="194" t="s">
        <v>217</v>
      </c>
      <c r="E497" s="195" t="s">
        <v>1</v>
      </c>
      <c r="F497" s="196" t="s">
        <v>669</v>
      </c>
      <c r="G497" s="13"/>
      <c r="H497" s="197">
        <v>0.173</v>
      </c>
      <c r="I497" s="198"/>
      <c r="J497" s="13"/>
      <c r="K497" s="13"/>
      <c r="L497" s="193"/>
      <c r="M497" s="199"/>
      <c r="N497" s="200"/>
      <c r="O497" s="200"/>
      <c r="P497" s="200"/>
      <c r="Q497" s="200"/>
      <c r="R497" s="200"/>
      <c r="S497" s="200"/>
      <c r="T497" s="201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195" t="s">
        <v>217</v>
      </c>
      <c r="AU497" s="195" t="s">
        <v>86</v>
      </c>
      <c r="AV497" s="13" t="s">
        <v>86</v>
      </c>
      <c r="AW497" s="13" t="s">
        <v>32</v>
      </c>
      <c r="AX497" s="13" t="s">
        <v>76</v>
      </c>
      <c r="AY497" s="195" t="s">
        <v>208</v>
      </c>
    </row>
    <row r="498" spans="1:51" s="14" customFormat="1" ht="12">
      <c r="A498" s="14"/>
      <c r="B498" s="202"/>
      <c r="C498" s="14"/>
      <c r="D498" s="194" t="s">
        <v>217</v>
      </c>
      <c r="E498" s="203" t="s">
        <v>1</v>
      </c>
      <c r="F498" s="204" t="s">
        <v>219</v>
      </c>
      <c r="G498" s="14"/>
      <c r="H498" s="205">
        <v>0.173</v>
      </c>
      <c r="I498" s="206"/>
      <c r="J498" s="14"/>
      <c r="K498" s="14"/>
      <c r="L498" s="202"/>
      <c r="M498" s="207"/>
      <c r="N498" s="208"/>
      <c r="O498" s="208"/>
      <c r="P498" s="208"/>
      <c r="Q498" s="208"/>
      <c r="R498" s="208"/>
      <c r="S498" s="208"/>
      <c r="T498" s="209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03" t="s">
        <v>217</v>
      </c>
      <c r="AU498" s="203" t="s">
        <v>86</v>
      </c>
      <c r="AV498" s="14" t="s">
        <v>216</v>
      </c>
      <c r="AW498" s="14" t="s">
        <v>32</v>
      </c>
      <c r="AX498" s="14" t="s">
        <v>84</v>
      </c>
      <c r="AY498" s="203" t="s">
        <v>208</v>
      </c>
    </row>
    <row r="499" spans="1:65" s="2" customFormat="1" ht="33" customHeight="1">
      <c r="A499" s="38"/>
      <c r="B499" s="179"/>
      <c r="C499" s="180" t="s">
        <v>670</v>
      </c>
      <c r="D499" s="180" t="s">
        <v>211</v>
      </c>
      <c r="E499" s="181" t="s">
        <v>671</v>
      </c>
      <c r="F499" s="182" t="s">
        <v>672</v>
      </c>
      <c r="G499" s="183" t="s">
        <v>214</v>
      </c>
      <c r="H499" s="184">
        <v>432.187</v>
      </c>
      <c r="I499" s="185"/>
      <c r="J499" s="186">
        <f>ROUND(I499*H499,2)</f>
        <v>0</v>
      </c>
      <c r="K499" s="182" t="s">
        <v>215</v>
      </c>
      <c r="L499" s="39"/>
      <c r="M499" s="187" t="s">
        <v>1</v>
      </c>
      <c r="N499" s="188" t="s">
        <v>41</v>
      </c>
      <c r="O499" s="77"/>
      <c r="P499" s="189">
        <f>O499*H499</f>
        <v>0</v>
      </c>
      <c r="Q499" s="189">
        <v>0</v>
      </c>
      <c r="R499" s="189">
        <f>Q499*H499</f>
        <v>0</v>
      </c>
      <c r="S499" s="189">
        <v>0</v>
      </c>
      <c r="T499" s="190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191" t="s">
        <v>276</v>
      </c>
      <c r="AT499" s="191" t="s">
        <v>211</v>
      </c>
      <c r="AU499" s="191" t="s">
        <v>86</v>
      </c>
      <c r="AY499" s="19" t="s">
        <v>208</v>
      </c>
      <c r="BE499" s="192">
        <f>IF(N499="základní",J499,0)</f>
        <v>0</v>
      </c>
      <c r="BF499" s="192">
        <f>IF(N499="snížená",J499,0)</f>
        <v>0</v>
      </c>
      <c r="BG499" s="192">
        <f>IF(N499="zákl. přenesená",J499,0)</f>
        <v>0</v>
      </c>
      <c r="BH499" s="192">
        <f>IF(N499="sníž. přenesená",J499,0)</f>
        <v>0</v>
      </c>
      <c r="BI499" s="192">
        <f>IF(N499="nulová",J499,0)</f>
        <v>0</v>
      </c>
      <c r="BJ499" s="19" t="s">
        <v>84</v>
      </c>
      <c r="BK499" s="192">
        <f>ROUND(I499*H499,2)</f>
        <v>0</v>
      </c>
      <c r="BL499" s="19" t="s">
        <v>276</v>
      </c>
      <c r="BM499" s="191" t="s">
        <v>673</v>
      </c>
    </row>
    <row r="500" spans="1:51" s="15" customFormat="1" ht="12">
      <c r="A500" s="15"/>
      <c r="B500" s="210"/>
      <c r="C500" s="15"/>
      <c r="D500" s="194" t="s">
        <v>217</v>
      </c>
      <c r="E500" s="211" t="s">
        <v>1</v>
      </c>
      <c r="F500" s="212" t="s">
        <v>639</v>
      </c>
      <c r="G500" s="15"/>
      <c r="H500" s="211" t="s">
        <v>1</v>
      </c>
      <c r="I500" s="213"/>
      <c r="J500" s="15"/>
      <c r="K500" s="15"/>
      <c r="L500" s="210"/>
      <c r="M500" s="214"/>
      <c r="N500" s="215"/>
      <c r="O500" s="215"/>
      <c r="P500" s="215"/>
      <c r="Q500" s="215"/>
      <c r="R500" s="215"/>
      <c r="S500" s="215"/>
      <c r="T500" s="216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11" t="s">
        <v>217</v>
      </c>
      <c r="AU500" s="211" t="s">
        <v>86</v>
      </c>
      <c r="AV500" s="15" t="s">
        <v>84</v>
      </c>
      <c r="AW500" s="15" t="s">
        <v>32</v>
      </c>
      <c r="AX500" s="15" t="s">
        <v>76</v>
      </c>
      <c r="AY500" s="211" t="s">
        <v>208</v>
      </c>
    </row>
    <row r="501" spans="1:51" s="13" customFormat="1" ht="12">
      <c r="A501" s="13"/>
      <c r="B501" s="193"/>
      <c r="C501" s="13"/>
      <c r="D501" s="194" t="s">
        <v>217</v>
      </c>
      <c r="E501" s="195" t="s">
        <v>1</v>
      </c>
      <c r="F501" s="196" t="s">
        <v>514</v>
      </c>
      <c r="G501" s="13"/>
      <c r="H501" s="197">
        <v>19.619</v>
      </c>
      <c r="I501" s="198"/>
      <c r="J501" s="13"/>
      <c r="K501" s="13"/>
      <c r="L501" s="193"/>
      <c r="M501" s="199"/>
      <c r="N501" s="200"/>
      <c r="O501" s="200"/>
      <c r="P501" s="200"/>
      <c r="Q501" s="200"/>
      <c r="R501" s="200"/>
      <c r="S501" s="200"/>
      <c r="T501" s="20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195" t="s">
        <v>217</v>
      </c>
      <c r="AU501" s="195" t="s">
        <v>86</v>
      </c>
      <c r="AV501" s="13" t="s">
        <v>86</v>
      </c>
      <c r="AW501" s="13" t="s">
        <v>32</v>
      </c>
      <c r="AX501" s="13" t="s">
        <v>76</v>
      </c>
      <c r="AY501" s="195" t="s">
        <v>208</v>
      </c>
    </row>
    <row r="502" spans="1:51" s="13" customFormat="1" ht="12">
      <c r="A502" s="13"/>
      <c r="B502" s="193"/>
      <c r="C502" s="13"/>
      <c r="D502" s="194" t="s">
        <v>217</v>
      </c>
      <c r="E502" s="195" t="s">
        <v>1</v>
      </c>
      <c r="F502" s="196" t="s">
        <v>515</v>
      </c>
      <c r="G502" s="13"/>
      <c r="H502" s="197">
        <v>44.859</v>
      </c>
      <c r="I502" s="198"/>
      <c r="J502" s="13"/>
      <c r="K502" s="13"/>
      <c r="L502" s="193"/>
      <c r="M502" s="199"/>
      <c r="N502" s="200"/>
      <c r="O502" s="200"/>
      <c r="P502" s="200"/>
      <c r="Q502" s="200"/>
      <c r="R502" s="200"/>
      <c r="S502" s="200"/>
      <c r="T502" s="201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195" t="s">
        <v>217</v>
      </c>
      <c r="AU502" s="195" t="s">
        <v>86</v>
      </c>
      <c r="AV502" s="13" t="s">
        <v>86</v>
      </c>
      <c r="AW502" s="13" t="s">
        <v>32</v>
      </c>
      <c r="AX502" s="13" t="s">
        <v>76</v>
      </c>
      <c r="AY502" s="195" t="s">
        <v>208</v>
      </c>
    </row>
    <row r="503" spans="1:51" s="13" customFormat="1" ht="12">
      <c r="A503" s="13"/>
      <c r="B503" s="193"/>
      <c r="C503" s="13"/>
      <c r="D503" s="194" t="s">
        <v>217</v>
      </c>
      <c r="E503" s="195" t="s">
        <v>1</v>
      </c>
      <c r="F503" s="196" t="s">
        <v>516</v>
      </c>
      <c r="G503" s="13"/>
      <c r="H503" s="197">
        <v>22.658</v>
      </c>
      <c r="I503" s="198"/>
      <c r="J503" s="13"/>
      <c r="K503" s="13"/>
      <c r="L503" s="193"/>
      <c r="M503" s="199"/>
      <c r="N503" s="200"/>
      <c r="O503" s="200"/>
      <c r="P503" s="200"/>
      <c r="Q503" s="200"/>
      <c r="R503" s="200"/>
      <c r="S503" s="200"/>
      <c r="T503" s="20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195" t="s">
        <v>217</v>
      </c>
      <c r="AU503" s="195" t="s">
        <v>86</v>
      </c>
      <c r="AV503" s="13" t="s">
        <v>86</v>
      </c>
      <c r="AW503" s="13" t="s">
        <v>32</v>
      </c>
      <c r="AX503" s="13" t="s">
        <v>76</v>
      </c>
      <c r="AY503" s="195" t="s">
        <v>208</v>
      </c>
    </row>
    <row r="504" spans="1:51" s="13" customFormat="1" ht="12">
      <c r="A504" s="13"/>
      <c r="B504" s="193"/>
      <c r="C504" s="13"/>
      <c r="D504" s="194" t="s">
        <v>217</v>
      </c>
      <c r="E504" s="195" t="s">
        <v>1</v>
      </c>
      <c r="F504" s="196" t="s">
        <v>517</v>
      </c>
      <c r="G504" s="13"/>
      <c r="H504" s="197">
        <v>14.555</v>
      </c>
      <c r="I504" s="198"/>
      <c r="J504" s="13"/>
      <c r="K504" s="13"/>
      <c r="L504" s="193"/>
      <c r="M504" s="199"/>
      <c r="N504" s="200"/>
      <c r="O504" s="200"/>
      <c r="P504" s="200"/>
      <c r="Q504" s="200"/>
      <c r="R504" s="200"/>
      <c r="S504" s="200"/>
      <c r="T504" s="20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195" t="s">
        <v>217</v>
      </c>
      <c r="AU504" s="195" t="s">
        <v>86</v>
      </c>
      <c r="AV504" s="13" t="s">
        <v>86</v>
      </c>
      <c r="AW504" s="13" t="s">
        <v>32</v>
      </c>
      <c r="AX504" s="13" t="s">
        <v>76</v>
      </c>
      <c r="AY504" s="195" t="s">
        <v>208</v>
      </c>
    </row>
    <row r="505" spans="1:51" s="13" customFormat="1" ht="12">
      <c r="A505" s="13"/>
      <c r="B505" s="193"/>
      <c r="C505" s="13"/>
      <c r="D505" s="194" t="s">
        <v>217</v>
      </c>
      <c r="E505" s="195" t="s">
        <v>1</v>
      </c>
      <c r="F505" s="196" t="s">
        <v>518</v>
      </c>
      <c r="G505" s="13"/>
      <c r="H505" s="197">
        <v>59.85</v>
      </c>
      <c r="I505" s="198"/>
      <c r="J505" s="13"/>
      <c r="K505" s="13"/>
      <c r="L505" s="193"/>
      <c r="M505" s="199"/>
      <c r="N505" s="200"/>
      <c r="O505" s="200"/>
      <c r="P505" s="200"/>
      <c r="Q505" s="200"/>
      <c r="R505" s="200"/>
      <c r="S505" s="200"/>
      <c r="T505" s="20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195" t="s">
        <v>217</v>
      </c>
      <c r="AU505" s="195" t="s">
        <v>86</v>
      </c>
      <c r="AV505" s="13" t="s">
        <v>86</v>
      </c>
      <c r="AW505" s="13" t="s">
        <v>32</v>
      </c>
      <c r="AX505" s="13" t="s">
        <v>76</v>
      </c>
      <c r="AY505" s="195" t="s">
        <v>208</v>
      </c>
    </row>
    <row r="506" spans="1:51" s="13" customFormat="1" ht="12">
      <c r="A506" s="13"/>
      <c r="B506" s="193"/>
      <c r="C506" s="13"/>
      <c r="D506" s="194" t="s">
        <v>217</v>
      </c>
      <c r="E506" s="195" t="s">
        <v>1</v>
      </c>
      <c r="F506" s="196" t="s">
        <v>519</v>
      </c>
      <c r="G506" s="13"/>
      <c r="H506" s="197">
        <v>16.245</v>
      </c>
      <c r="I506" s="198"/>
      <c r="J506" s="13"/>
      <c r="K506" s="13"/>
      <c r="L506" s="193"/>
      <c r="M506" s="199"/>
      <c r="N506" s="200"/>
      <c r="O506" s="200"/>
      <c r="P506" s="200"/>
      <c r="Q506" s="200"/>
      <c r="R506" s="200"/>
      <c r="S506" s="200"/>
      <c r="T506" s="20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195" t="s">
        <v>217</v>
      </c>
      <c r="AU506" s="195" t="s">
        <v>86</v>
      </c>
      <c r="AV506" s="13" t="s">
        <v>86</v>
      </c>
      <c r="AW506" s="13" t="s">
        <v>32</v>
      </c>
      <c r="AX506" s="13" t="s">
        <v>76</v>
      </c>
      <c r="AY506" s="195" t="s">
        <v>208</v>
      </c>
    </row>
    <row r="507" spans="1:51" s="13" customFormat="1" ht="12">
      <c r="A507" s="13"/>
      <c r="B507" s="193"/>
      <c r="C507" s="13"/>
      <c r="D507" s="194" t="s">
        <v>217</v>
      </c>
      <c r="E507" s="195" t="s">
        <v>1</v>
      </c>
      <c r="F507" s="196" t="s">
        <v>520</v>
      </c>
      <c r="G507" s="13"/>
      <c r="H507" s="197">
        <v>16.53</v>
      </c>
      <c r="I507" s="198"/>
      <c r="J507" s="13"/>
      <c r="K507" s="13"/>
      <c r="L507" s="193"/>
      <c r="M507" s="199"/>
      <c r="N507" s="200"/>
      <c r="O507" s="200"/>
      <c r="P507" s="200"/>
      <c r="Q507" s="200"/>
      <c r="R507" s="200"/>
      <c r="S507" s="200"/>
      <c r="T507" s="20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195" t="s">
        <v>217</v>
      </c>
      <c r="AU507" s="195" t="s">
        <v>86</v>
      </c>
      <c r="AV507" s="13" t="s">
        <v>86</v>
      </c>
      <c r="AW507" s="13" t="s">
        <v>32</v>
      </c>
      <c r="AX507" s="13" t="s">
        <v>76</v>
      </c>
      <c r="AY507" s="195" t="s">
        <v>208</v>
      </c>
    </row>
    <row r="508" spans="1:51" s="13" customFormat="1" ht="12">
      <c r="A508" s="13"/>
      <c r="B508" s="193"/>
      <c r="C508" s="13"/>
      <c r="D508" s="194" t="s">
        <v>217</v>
      </c>
      <c r="E508" s="195" t="s">
        <v>1</v>
      </c>
      <c r="F508" s="196" t="s">
        <v>521</v>
      </c>
      <c r="G508" s="13"/>
      <c r="H508" s="197">
        <v>8.625</v>
      </c>
      <c r="I508" s="198"/>
      <c r="J508" s="13"/>
      <c r="K508" s="13"/>
      <c r="L508" s="193"/>
      <c r="M508" s="199"/>
      <c r="N508" s="200"/>
      <c r="O508" s="200"/>
      <c r="P508" s="200"/>
      <c r="Q508" s="200"/>
      <c r="R508" s="200"/>
      <c r="S508" s="200"/>
      <c r="T508" s="20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195" t="s">
        <v>217</v>
      </c>
      <c r="AU508" s="195" t="s">
        <v>86</v>
      </c>
      <c r="AV508" s="13" t="s">
        <v>86</v>
      </c>
      <c r="AW508" s="13" t="s">
        <v>32</v>
      </c>
      <c r="AX508" s="13" t="s">
        <v>76</v>
      </c>
      <c r="AY508" s="195" t="s">
        <v>208</v>
      </c>
    </row>
    <row r="509" spans="1:51" s="13" customFormat="1" ht="12">
      <c r="A509" s="13"/>
      <c r="B509" s="193"/>
      <c r="C509" s="13"/>
      <c r="D509" s="194" t="s">
        <v>217</v>
      </c>
      <c r="E509" s="195" t="s">
        <v>1</v>
      </c>
      <c r="F509" s="196" t="s">
        <v>522</v>
      </c>
      <c r="G509" s="13"/>
      <c r="H509" s="197">
        <v>11.651</v>
      </c>
      <c r="I509" s="198"/>
      <c r="J509" s="13"/>
      <c r="K509" s="13"/>
      <c r="L509" s="193"/>
      <c r="M509" s="199"/>
      <c r="N509" s="200"/>
      <c r="O509" s="200"/>
      <c r="P509" s="200"/>
      <c r="Q509" s="200"/>
      <c r="R509" s="200"/>
      <c r="S509" s="200"/>
      <c r="T509" s="201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195" t="s">
        <v>217</v>
      </c>
      <c r="AU509" s="195" t="s">
        <v>86</v>
      </c>
      <c r="AV509" s="13" t="s">
        <v>86</v>
      </c>
      <c r="AW509" s="13" t="s">
        <v>32</v>
      </c>
      <c r="AX509" s="13" t="s">
        <v>76</v>
      </c>
      <c r="AY509" s="195" t="s">
        <v>208</v>
      </c>
    </row>
    <row r="510" spans="1:51" s="13" customFormat="1" ht="12">
      <c r="A510" s="13"/>
      <c r="B510" s="193"/>
      <c r="C510" s="13"/>
      <c r="D510" s="194" t="s">
        <v>217</v>
      </c>
      <c r="E510" s="195" t="s">
        <v>1</v>
      </c>
      <c r="F510" s="196" t="s">
        <v>523</v>
      </c>
      <c r="G510" s="13"/>
      <c r="H510" s="197">
        <v>56.43</v>
      </c>
      <c r="I510" s="198"/>
      <c r="J510" s="13"/>
      <c r="K510" s="13"/>
      <c r="L510" s="193"/>
      <c r="M510" s="199"/>
      <c r="N510" s="200"/>
      <c r="O510" s="200"/>
      <c r="P510" s="200"/>
      <c r="Q510" s="200"/>
      <c r="R510" s="200"/>
      <c r="S510" s="200"/>
      <c r="T510" s="201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195" t="s">
        <v>217</v>
      </c>
      <c r="AU510" s="195" t="s">
        <v>86</v>
      </c>
      <c r="AV510" s="13" t="s">
        <v>86</v>
      </c>
      <c r="AW510" s="13" t="s">
        <v>32</v>
      </c>
      <c r="AX510" s="13" t="s">
        <v>76</v>
      </c>
      <c r="AY510" s="195" t="s">
        <v>208</v>
      </c>
    </row>
    <row r="511" spans="1:51" s="13" customFormat="1" ht="12">
      <c r="A511" s="13"/>
      <c r="B511" s="193"/>
      <c r="C511" s="13"/>
      <c r="D511" s="194" t="s">
        <v>217</v>
      </c>
      <c r="E511" s="195" t="s">
        <v>1</v>
      </c>
      <c r="F511" s="196" t="s">
        <v>524</v>
      </c>
      <c r="G511" s="13"/>
      <c r="H511" s="197">
        <v>18.9</v>
      </c>
      <c r="I511" s="198"/>
      <c r="J511" s="13"/>
      <c r="K511" s="13"/>
      <c r="L511" s="193"/>
      <c r="M511" s="199"/>
      <c r="N511" s="200"/>
      <c r="O511" s="200"/>
      <c r="P511" s="200"/>
      <c r="Q511" s="200"/>
      <c r="R511" s="200"/>
      <c r="S511" s="200"/>
      <c r="T511" s="20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195" t="s">
        <v>217</v>
      </c>
      <c r="AU511" s="195" t="s">
        <v>86</v>
      </c>
      <c r="AV511" s="13" t="s">
        <v>86</v>
      </c>
      <c r="AW511" s="13" t="s">
        <v>32</v>
      </c>
      <c r="AX511" s="13" t="s">
        <v>76</v>
      </c>
      <c r="AY511" s="195" t="s">
        <v>208</v>
      </c>
    </row>
    <row r="512" spans="1:51" s="13" customFormat="1" ht="12">
      <c r="A512" s="13"/>
      <c r="B512" s="193"/>
      <c r="C512" s="13"/>
      <c r="D512" s="194" t="s">
        <v>217</v>
      </c>
      <c r="E512" s="195" t="s">
        <v>1</v>
      </c>
      <c r="F512" s="196" t="s">
        <v>525</v>
      </c>
      <c r="G512" s="13"/>
      <c r="H512" s="197">
        <v>28.5</v>
      </c>
      <c r="I512" s="198"/>
      <c r="J512" s="13"/>
      <c r="K512" s="13"/>
      <c r="L512" s="193"/>
      <c r="M512" s="199"/>
      <c r="N512" s="200"/>
      <c r="O512" s="200"/>
      <c r="P512" s="200"/>
      <c r="Q512" s="200"/>
      <c r="R512" s="200"/>
      <c r="S512" s="200"/>
      <c r="T512" s="201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195" t="s">
        <v>217</v>
      </c>
      <c r="AU512" s="195" t="s">
        <v>86</v>
      </c>
      <c r="AV512" s="13" t="s">
        <v>86</v>
      </c>
      <c r="AW512" s="13" t="s">
        <v>32</v>
      </c>
      <c r="AX512" s="13" t="s">
        <v>76</v>
      </c>
      <c r="AY512" s="195" t="s">
        <v>208</v>
      </c>
    </row>
    <row r="513" spans="1:51" s="13" customFormat="1" ht="12">
      <c r="A513" s="13"/>
      <c r="B513" s="193"/>
      <c r="C513" s="13"/>
      <c r="D513" s="194" t="s">
        <v>217</v>
      </c>
      <c r="E513" s="195" t="s">
        <v>1</v>
      </c>
      <c r="F513" s="196" t="s">
        <v>526</v>
      </c>
      <c r="G513" s="13"/>
      <c r="H513" s="197">
        <v>16.92</v>
      </c>
      <c r="I513" s="198"/>
      <c r="J513" s="13"/>
      <c r="K513" s="13"/>
      <c r="L513" s="193"/>
      <c r="M513" s="199"/>
      <c r="N513" s="200"/>
      <c r="O513" s="200"/>
      <c r="P513" s="200"/>
      <c r="Q513" s="200"/>
      <c r="R513" s="200"/>
      <c r="S513" s="200"/>
      <c r="T513" s="20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195" t="s">
        <v>217</v>
      </c>
      <c r="AU513" s="195" t="s">
        <v>86</v>
      </c>
      <c r="AV513" s="13" t="s">
        <v>86</v>
      </c>
      <c r="AW513" s="13" t="s">
        <v>32</v>
      </c>
      <c r="AX513" s="13" t="s">
        <v>76</v>
      </c>
      <c r="AY513" s="195" t="s">
        <v>208</v>
      </c>
    </row>
    <row r="514" spans="1:51" s="13" customFormat="1" ht="12">
      <c r="A514" s="13"/>
      <c r="B514" s="193"/>
      <c r="C514" s="13"/>
      <c r="D514" s="194" t="s">
        <v>217</v>
      </c>
      <c r="E514" s="195" t="s">
        <v>1</v>
      </c>
      <c r="F514" s="196" t="s">
        <v>527</v>
      </c>
      <c r="G514" s="13"/>
      <c r="H514" s="197">
        <v>55.29</v>
      </c>
      <c r="I514" s="198"/>
      <c r="J514" s="13"/>
      <c r="K514" s="13"/>
      <c r="L514" s="193"/>
      <c r="M514" s="199"/>
      <c r="N514" s="200"/>
      <c r="O514" s="200"/>
      <c r="P514" s="200"/>
      <c r="Q514" s="200"/>
      <c r="R514" s="200"/>
      <c r="S514" s="200"/>
      <c r="T514" s="201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195" t="s">
        <v>217</v>
      </c>
      <c r="AU514" s="195" t="s">
        <v>86</v>
      </c>
      <c r="AV514" s="13" t="s">
        <v>86</v>
      </c>
      <c r="AW514" s="13" t="s">
        <v>32</v>
      </c>
      <c r="AX514" s="13" t="s">
        <v>76</v>
      </c>
      <c r="AY514" s="195" t="s">
        <v>208</v>
      </c>
    </row>
    <row r="515" spans="1:51" s="15" customFormat="1" ht="12">
      <c r="A515" s="15"/>
      <c r="B515" s="210"/>
      <c r="C515" s="15"/>
      <c r="D515" s="194" t="s">
        <v>217</v>
      </c>
      <c r="E515" s="211" t="s">
        <v>1</v>
      </c>
      <c r="F515" s="212" t="s">
        <v>528</v>
      </c>
      <c r="G515" s="15"/>
      <c r="H515" s="211" t="s">
        <v>1</v>
      </c>
      <c r="I515" s="213"/>
      <c r="J515" s="15"/>
      <c r="K515" s="15"/>
      <c r="L515" s="210"/>
      <c r="M515" s="214"/>
      <c r="N515" s="215"/>
      <c r="O515" s="215"/>
      <c r="P515" s="215"/>
      <c r="Q515" s="215"/>
      <c r="R515" s="215"/>
      <c r="S515" s="215"/>
      <c r="T515" s="216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11" t="s">
        <v>217</v>
      </c>
      <c r="AU515" s="211" t="s">
        <v>86</v>
      </c>
      <c r="AV515" s="15" t="s">
        <v>84</v>
      </c>
      <c r="AW515" s="15" t="s">
        <v>32</v>
      </c>
      <c r="AX515" s="15" t="s">
        <v>76</v>
      </c>
      <c r="AY515" s="211" t="s">
        <v>208</v>
      </c>
    </row>
    <row r="516" spans="1:51" s="13" customFormat="1" ht="12">
      <c r="A516" s="13"/>
      <c r="B516" s="193"/>
      <c r="C516" s="13"/>
      <c r="D516" s="194" t="s">
        <v>217</v>
      </c>
      <c r="E516" s="195" t="s">
        <v>1</v>
      </c>
      <c r="F516" s="196" t="s">
        <v>640</v>
      </c>
      <c r="G516" s="13"/>
      <c r="H516" s="197">
        <v>7.64</v>
      </c>
      <c r="I516" s="198"/>
      <c r="J516" s="13"/>
      <c r="K516" s="13"/>
      <c r="L516" s="193"/>
      <c r="M516" s="199"/>
      <c r="N516" s="200"/>
      <c r="O516" s="200"/>
      <c r="P516" s="200"/>
      <c r="Q516" s="200"/>
      <c r="R516" s="200"/>
      <c r="S516" s="200"/>
      <c r="T516" s="201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195" t="s">
        <v>217</v>
      </c>
      <c r="AU516" s="195" t="s">
        <v>86</v>
      </c>
      <c r="AV516" s="13" t="s">
        <v>86</v>
      </c>
      <c r="AW516" s="13" t="s">
        <v>32</v>
      </c>
      <c r="AX516" s="13" t="s">
        <v>76</v>
      </c>
      <c r="AY516" s="195" t="s">
        <v>208</v>
      </c>
    </row>
    <row r="517" spans="1:51" s="13" customFormat="1" ht="12">
      <c r="A517" s="13"/>
      <c r="B517" s="193"/>
      <c r="C517" s="13"/>
      <c r="D517" s="194" t="s">
        <v>217</v>
      </c>
      <c r="E517" s="195" t="s">
        <v>1</v>
      </c>
      <c r="F517" s="196" t="s">
        <v>641</v>
      </c>
      <c r="G517" s="13"/>
      <c r="H517" s="197">
        <v>33.915</v>
      </c>
      <c r="I517" s="198"/>
      <c r="J517" s="13"/>
      <c r="K517" s="13"/>
      <c r="L517" s="193"/>
      <c r="M517" s="199"/>
      <c r="N517" s="200"/>
      <c r="O517" s="200"/>
      <c r="P517" s="200"/>
      <c r="Q517" s="200"/>
      <c r="R517" s="200"/>
      <c r="S517" s="200"/>
      <c r="T517" s="20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195" t="s">
        <v>217</v>
      </c>
      <c r="AU517" s="195" t="s">
        <v>86</v>
      </c>
      <c r="AV517" s="13" t="s">
        <v>86</v>
      </c>
      <c r="AW517" s="13" t="s">
        <v>32</v>
      </c>
      <c r="AX517" s="13" t="s">
        <v>76</v>
      </c>
      <c r="AY517" s="195" t="s">
        <v>208</v>
      </c>
    </row>
    <row r="518" spans="1:51" s="14" customFormat="1" ht="12">
      <c r="A518" s="14"/>
      <c r="B518" s="202"/>
      <c r="C518" s="14"/>
      <c r="D518" s="194" t="s">
        <v>217</v>
      </c>
      <c r="E518" s="203" t="s">
        <v>1</v>
      </c>
      <c r="F518" s="204" t="s">
        <v>219</v>
      </c>
      <c r="G518" s="14"/>
      <c r="H518" s="205">
        <v>432.187</v>
      </c>
      <c r="I518" s="206"/>
      <c r="J518" s="14"/>
      <c r="K518" s="14"/>
      <c r="L518" s="202"/>
      <c r="M518" s="207"/>
      <c r="N518" s="208"/>
      <c r="O518" s="208"/>
      <c r="P518" s="208"/>
      <c r="Q518" s="208"/>
      <c r="R518" s="208"/>
      <c r="S518" s="208"/>
      <c r="T518" s="209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03" t="s">
        <v>217</v>
      </c>
      <c r="AU518" s="203" t="s">
        <v>86</v>
      </c>
      <c r="AV518" s="14" t="s">
        <v>216</v>
      </c>
      <c r="AW518" s="14" t="s">
        <v>32</v>
      </c>
      <c r="AX518" s="14" t="s">
        <v>84</v>
      </c>
      <c r="AY518" s="203" t="s">
        <v>208</v>
      </c>
    </row>
    <row r="519" spans="1:65" s="2" customFormat="1" ht="33" customHeight="1">
      <c r="A519" s="38"/>
      <c r="B519" s="179"/>
      <c r="C519" s="220" t="s">
        <v>512</v>
      </c>
      <c r="D519" s="220" t="s">
        <v>408</v>
      </c>
      <c r="E519" s="221" t="s">
        <v>674</v>
      </c>
      <c r="F519" s="222" t="s">
        <v>675</v>
      </c>
      <c r="G519" s="223" t="s">
        <v>299</v>
      </c>
      <c r="H519" s="224">
        <v>3.025</v>
      </c>
      <c r="I519" s="225"/>
      <c r="J519" s="226">
        <f>ROUND(I519*H519,2)</f>
        <v>0</v>
      </c>
      <c r="K519" s="222" t="s">
        <v>215</v>
      </c>
      <c r="L519" s="227"/>
      <c r="M519" s="228" t="s">
        <v>1</v>
      </c>
      <c r="N519" s="229" t="s">
        <v>41</v>
      </c>
      <c r="O519" s="77"/>
      <c r="P519" s="189">
        <f>O519*H519</f>
        <v>0</v>
      </c>
      <c r="Q519" s="189">
        <v>1</v>
      </c>
      <c r="R519" s="189">
        <f>Q519*H519</f>
        <v>3.025</v>
      </c>
      <c r="S519" s="189">
        <v>0</v>
      </c>
      <c r="T519" s="190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191" t="s">
        <v>330</v>
      </c>
      <c r="AT519" s="191" t="s">
        <v>408</v>
      </c>
      <c r="AU519" s="191" t="s">
        <v>86</v>
      </c>
      <c r="AY519" s="19" t="s">
        <v>208</v>
      </c>
      <c r="BE519" s="192">
        <f>IF(N519="základní",J519,0)</f>
        <v>0</v>
      </c>
      <c r="BF519" s="192">
        <f>IF(N519="snížená",J519,0)</f>
        <v>0</v>
      </c>
      <c r="BG519" s="192">
        <f>IF(N519="zákl. přenesená",J519,0)</f>
        <v>0</v>
      </c>
      <c r="BH519" s="192">
        <f>IF(N519="sníž. přenesená",J519,0)</f>
        <v>0</v>
      </c>
      <c r="BI519" s="192">
        <f>IF(N519="nulová",J519,0)</f>
        <v>0</v>
      </c>
      <c r="BJ519" s="19" t="s">
        <v>84</v>
      </c>
      <c r="BK519" s="192">
        <f>ROUND(I519*H519,2)</f>
        <v>0</v>
      </c>
      <c r="BL519" s="19" t="s">
        <v>276</v>
      </c>
      <c r="BM519" s="191" t="s">
        <v>676</v>
      </c>
    </row>
    <row r="520" spans="1:47" s="2" customFormat="1" ht="12">
      <c r="A520" s="38"/>
      <c r="B520" s="39"/>
      <c r="C520" s="38"/>
      <c r="D520" s="194" t="s">
        <v>411</v>
      </c>
      <c r="E520" s="38"/>
      <c r="F520" s="230" t="s">
        <v>677</v>
      </c>
      <c r="G520" s="38"/>
      <c r="H520" s="38"/>
      <c r="I520" s="231"/>
      <c r="J520" s="38"/>
      <c r="K520" s="38"/>
      <c r="L520" s="39"/>
      <c r="M520" s="232"/>
      <c r="N520" s="233"/>
      <c r="O520" s="77"/>
      <c r="P520" s="77"/>
      <c r="Q520" s="77"/>
      <c r="R520" s="77"/>
      <c r="S520" s="77"/>
      <c r="T520" s="7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T520" s="19" t="s">
        <v>411</v>
      </c>
      <c r="AU520" s="19" t="s">
        <v>86</v>
      </c>
    </row>
    <row r="521" spans="1:51" s="13" customFormat="1" ht="12">
      <c r="A521" s="13"/>
      <c r="B521" s="193"/>
      <c r="C521" s="13"/>
      <c r="D521" s="194" t="s">
        <v>217</v>
      </c>
      <c r="E521" s="195" t="s">
        <v>1</v>
      </c>
      <c r="F521" s="196" t="s">
        <v>678</v>
      </c>
      <c r="G521" s="13"/>
      <c r="H521" s="197">
        <v>3.025</v>
      </c>
      <c r="I521" s="198"/>
      <c r="J521" s="13"/>
      <c r="K521" s="13"/>
      <c r="L521" s="193"/>
      <c r="M521" s="199"/>
      <c r="N521" s="200"/>
      <c r="O521" s="200"/>
      <c r="P521" s="200"/>
      <c r="Q521" s="200"/>
      <c r="R521" s="200"/>
      <c r="S521" s="200"/>
      <c r="T521" s="201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195" t="s">
        <v>217</v>
      </c>
      <c r="AU521" s="195" t="s">
        <v>86</v>
      </c>
      <c r="AV521" s="13" t="s">
        <v>86</v>
      </c>
      <c r="AW521" s="13" t="s">
        <v>32</v>
      </c>
      <c r="AX521" s="13" t="s">
        <v>76</v>
      </c>
      <c r="AY521" s="195" t="s">
        <v>208</v>
      </c>
    </row>
    <row r="522" spans="1:51" s="14" customFormat="1" ht="12">
      <c r="A522" s="14"/>
      <c r="B522" s="202"/>
      <c r="C522" s="14"/>
      <c r="D522" s="194" t="s">
        <v>217</v>
      </c>
      <c r="E522" s="203" t="s">
        <v>1</v>
      </c>
      <c r="F522" s="204" t="s">
        <v>219</v>
      </c>
      <c r="G522" s="14"/>
      <c r="H522" s="205">
        <v>3.025</v>
      </c>
      <c r="I522" s="206"/>
      <c r="J522" s="14"/>
      <c r="K522" s="14"/>
      <c r="L522" s="202"/>
      <c r="M522" s="207"/>
      <c r="N522" s="208"/>
      <c r="O522" s="208"/>
      <c r="P522" s="208"/>
      <c r="Q522" s="208"/>
      <c r="R522" s="208"/>
      <c r="S522" s="208"/>
      <c r="T522" s="209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03" t="s">
        <v>217</v>
      </c>
      <c r="AU522" s="203" t="s">
        <v>86</v>
      </c>
      <c r="AV522" s="14" t="s">
        <v>216</v>
      </c>
      <c r="AW522" s="14" t="s">
        <v>32</v>
      </c>
      <c r="AX522" s="14" t="s">
        <v>84</v>
      </c>
      <c r="AY522" s="203" t="s">
        <v>208</v>
      </c>
    </row>
    <row r="523" spans="1:65" s="2" customFormat="1" ht="37.8" customHeight="1">
      <c r="A523" s="38"/>
      <c r="B523" s="179"/>
      <c r="C523" s="180" t="s">
        <v>679</v>
      </c>
      <c r="D523" s="180" t="s">
        <v>211</v>
      </c>
      <c r="E523" s="181" t="s">
        <v>680</v>
      </c>
      <c r="F523" s="182" t="s">
        <v>681</v>
      </c>
      <c r="G523" s="183" t="s">
        <v>214</v>
      </c>
      <c r="H523" s="184">
        <v>403.729</v>
      </c>
      <c r="I523" s="185"/>
      <c r="J523" s="186">
        <f>ROUND(I523*H523,2)</f>
        <v>0</v>
      </c>
      <c r="K523" s="182" t="s">
        <v>215</v>
      </c>
      <c r="L523" s="39"/>
      <c r="M523" s="187" t="s">
        <v>1</v>
      </c>
      <c r="N523" s="188" t="s">
        <v>41</v>
      </c>
      <c r="O523" s="77"/>
      <c r="P523" s="189">
        <f>O523*H523</f>
        <v>0</v>
      </c>
      <c r="Q523" s="189">
        <v>0.0035</v>
      </c>
      <c r="R523" s="189">
        <f>Q523*H523</f>
        <v>1.4130515</v>
      </c>
      <c r="S523" s="189">
        <v>0</v>
      </c>
      <c r="T523" s="190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191" t="s">
        <v>276</v>
      </c>
      <c r="AT523" s="191" t="s">
        <v>211</v>
      </c>
      <c r="AU523" s="191" t="s">
        <v>86</v>
      </c>
      <c r="AY523" s="19" t="s">
        <v>208</v>
      </c>
      <c r="BE523" s="192">
        <f>IF(N523="základní",J523,0)</f>
        <v>0</v>
      </c>
      <c r="BF523" s="192">
        <f>IF(N523="snížená",J523,0)</f>
        <v>0</v>
      </c>
      <c r="BG523" s="192">
        <f>IF(N523="zákl. přenesená",J523,0)</f>
        <v>0</v>
      </c>
      <c r="BH523" s="192">
        <f>IF(N523="sníž. přenesená",J523,0)</f>
        <v>0</v>
      </c>
      <c r="BI523" s="192">
        <f>IF(N523="nulová",J523,0)</f>
        <v>0</v>
      </c>
      <c r="BJ523" s="19" t="s">
        <v>84</v>
      </c>
      <c r="BK523" s="192">
        <f>ROUND(I523*H523,2)</f>
        <v>0</v>
      </c>
      <c r="BL523" s="19" t="s">
        <v>276</v>
      </c>
      <c r="BM523" s="191" t="s">
        <v>682</v>
      </c>
    </row>
    <row r="524" spans="1:51" s="15" customFormat="1" ht="12">
      <c r="A524" s="15"/>
      <c r="B524" s="210"/>
      <c r="C524" s="15"/>
      <c r="D524" s="194" t="s">
        <v>217</v>
      </c>
      <c r="E524" s="211" t="s">
        <v>1</v>
      </c>
      <c r="F524" s="212" t="s">
        <v>513</v>
      </c>
      <c r="G524" s="15"/>
      <c r="H524" s="211" t="s">
        <v>1</v>
      </c>
      <c r="I524" s="213"/>
      <c r="J524" s="15"/>
      <c r="K524" s="15"/>
      <c r="L524" s="210"/>
      <c r="M524" s="214"/>
      <c r="N524" s="215"/>
      <c r="O524" s="215"/>
      <c r="P524" s="215"/>
      <c r="Q524" s="215"/>
      <c r="R524" s="215"/>
      <c r="S524" s="215"/>
      <c r="T524" s="216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11" t="s">
        <v>217</v>
      </c>
      <c r="AU524" s="211" t="s">
        <v>86</v>
      </c>
      <c r="AV524" s="15" t="s">
        <v>84</v>
      </c>
      <c r="AW524" s="15" t="s">
        <v>32</v>
      </c>
      <c r="AX524" s="15" t="s">
        <v>76</v>
      </c>
      <c r="AY524" s="211" t="s">
        <v>208</v>
      </c>
    </row>
    <row r="525" spans="1:51" s="13" customFormat="1" ht="12">
      <c r="A525" s="13"/>
      <c r="B525" s="193"/>
      <c r="C525" s="13"/>
      <c r="D525" s="194" t="s">
        <v>217</v>
      </c>
      <c r="E525" s="195" t="s">
        <v>1</v>
      </c>
      <c r="F525" s="196" t="s">
        <v>514</v>
      </c>
      <c r="G525" s="13"/>
      <c r="H525" s="197">
        <v>19.619</v>
      </c>
      <c r="I525" s="198"/>
      <c r="J525" s="13"/>
      <c r="K525" s="13"/>
      <c r="L525" s="193"/>
      <c r="M525" s="199"/>
      <c r="N525" s="200"/>
      <c r="O525" s="200"/>
      <c r="P525" s="200"/>
      <c r="Q525" s="200"/>
      <c r="R525" s="200"/>
      <c r="S525" s="200"/>
      <c r="T525" s="20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195" t="s">
        <v>217</v>
      </c>
      <c r="AU525" s="195" t="s">
        <v>86</v>
      </c>
      <c r="AV525" s="13" t="s">
        <v>86</v>
      </c>
      <c r="AW525" s="13" t="s">
        <v>32</v>
      </c>
      <c r="AX525" s="13" t="s">
        <v>76</v>
      </c>
      <c r="AY525" s="195" t="s">
        <v>208</v>
      </c>
    </row>
    <row r="526" spans="1:51" s="13" customFormat="1" ht="12">
      <c r="A526" s="13"/>
      <c r="B526" s="193"/>
      <c r="C526" s="13"/>
      <c r="D526" s="194" t="s">
        <v>217</v>
      </c>
      <c r="E526" s="195" t="s">
        <v>1</v>
      </c>
      <c r="F526" s="196" t="s">
        <v>515</v>
      </c>
      <c r="G526" s="13"/>
      <c r="H526" s="197">
        <v>44.859</v>
      </c>
      <c r="I526" s="198"/>
      <c r="J526" s="13"/>
      <c r="K526" s="13"/>
      <c r="L526" s="193"/>
      <c r="M526" s="199"/>
      <c r="N526" s="200"/>
      <c r="O526" s="200"/>
      <c r="P526" s="200"/>
      <c r="Q526" s="200"/>
      <c r="R526" s="200"/>
      <c r="S526" s="200"/>
      <c r="T526" s="201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195" t="s">
        <v>217</v>
      </c>
      <c r="AU526" s="195" t="s">
        <v>86</v>
      </c>
      <c r="AV526" s="13" t="s">
        <v>86</v>
      </c>
      <c r="AW526" s="13" t="s">
        <v>32</v>
      </c>
      <c r="AX526" s="13" t="s">
        <v>76</v>
      </c>
      <c r="AY526" s="195" t="s">
        <v>208</v>
      </c>
    </row>
    <row r="527" spans="1:51" s="13" customFormat="1" ht="12">
      <c r="A527" s="13"/>
      <c r="B527" s="193"/>
      <c r="C527" s="13"/>
      <c r="D527" s="194" t="s">
        <v>217</v>
      </c>
      <c r="E527" s="195" t="s">
        <v>1</v>
      </c>
      <c r="F527" s="196" t="s">
        <v>516</v>
      </c>
      <c r="G527" s="13"/>
      <c r="H527" s="197">
        <v>22.658</v>
      </c>
      <c r="I527" s="198"/>
      <c r="J527" s="13"/>
      <c r="K527" s="13"/>
      <c r="L527" s="193"/>
      <c r="M527" s="199"/>
      <c r="N527" s="200"/>
      <c r="O527" s="200"/>
      <c r="P527" s="200"/>
      <c r="Q527" s="200"/>
      <c r="R527" s="200"/>
      <c r="S527" s="200"/>
      <c r="T527" s="201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195" t="s">
        <v>217</v>
      </c>
      <c r="AU527" s="195" t="s">
        <v>86</v>
      </c>
      <c r="AV527" s="13" t="s">
        <v>86</v>
      </c>
      <c r="AW527" s="13" t="s">
        <v>32</v>
      </c>
      <c r="AX527" s="13" t="s">
        <v>76</v>
      </c>
      <c r="AY527" s="195" t="s">
        <v>208</v>
      </c>
    </row>
    <row r="528" spans="1:51" s="13" customFormat="1" ht="12">
      <c r="A528" s="13"/>
      <c r="B528" s="193"/>
      <c r="C528" s="13"/>
      <c r="D528" s="194" t="s">
        <v>217</v>
      </c>
      <c r="E528" s="195" t="s">
        <v>1</v>
      </c>
      <c r="F528" s="196" t="s">
        <v>517</v>
      </c>
      <c r="G528" s="13"/>
      <c r="H528" s="197">
        <v>14.555</v>
      </c>
      <c r="I528" s="198"/>
      <c r="J528" s="13"/>
      <c r="K528" s="13"/>
      <c r="L528" s="193"/>
      <c r="M528" s="199"/>
      <c r="N528" s="200"/>
      <c r="O528" s="200"/>
      <c r="P528" s="200"/>
      <c r="Q528" s="200"/>
      <c r="R528" s="200"/>
      <c r="S528" s="200"/>
      <c r="T528" s="20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195" t="s">
        <v>217</v>
      </c>
      <c r="AU528" s="195" t="s">
        <v>86</v>
      </c>
      <c r="AV528" s="13" t="s">
        <v>86</v>
      </c>
      <c r="AW528" s="13" t="s">
        <v>32</v>
      </c>
      <c r="AX528" s="13" t="s">
        <v>76</v>
      </c>
      <c r="AY528" s="195" t="s">
        <v>208</v>
      </c>
    </row>
    <row r="529" spans="1:51" s="13" customFormat="1" ht="12">
      <c r="A529" s="13"/>
      <c r="B529" s="193"/>
      <c r="C529" s="13"/>
      <c r="D529" s="194" t="s">
        <v>217</v>
      </c>
      <c r="E529" s="195" t="s">
        <v>1</v>
      </c>
      <c r="F529" s="196" t="s">
        <v>518</v>
      </c>
      <c r="G529" s="13"/>
      <c r="H529" s="197">
        <v>59.85</v>
      </c>
      <c r="I529" s="198"/>
      <c r="J529" s="13"/>
      <c r="K529" s="13"/>
      <c r="L529" s="193"/>
      <c r="M529" s="199"/>
      <c r="N529" s="200"/>
      <c r="O529" s="200"/>
      <c r="P529" s="200"/>
      <c r="Q529" s="200"/>
      <c r="R529" s="200"/>
      <c r="S529" s="200"/>
      <c r="T529" s="201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195" t="s">
        <v>217</v>
      </c>
      <c r="AU529" s="195" t="s">
        <v>86</v>
      </c>
      <c r="AV529" s="13" t="s">
        <v>86</v>
      </c>
      <c r="AW529" s="13" t="s">
        <v>32</v>
      </c>
      <c r="AX529" s="13" t="s">
        <v>76</v>
      </c>
      <c r="AY529" s="195" t="s">
        <v>208</v>
      </c>
    </row>
    <row r="530" spans="1:51" s="13" customFormat="1" ht="12">
      <c r="A530" s="13"/>
      <c r="B530" s="193"/>
      <c r="C530" s="13"/>
      <c r="D530" s="194" t="s">
        <v>217</v>
      </c>
      <c r="E530" s="195" t="s">
        <v>1</v>
      </c>
      <c r="F530" s="196" t="s">
        <v>519</v>
      </c>
      <c r="G530" s="13"/>
      <c r="H530" s="197">
        <v>16.245</v>
      </c>
      <c r="I530" s="198"/>
      <c r="J530" s="13"/>
      <c r="K530" s="13"/>
      <c r="L530" s="193"/>
      <c r="M530" s="199"/>
      <c r="N530" s="200"/>
      <c r="O530" s="200"/>
      <c r="P530" s="200"/>
      <c r="Q530" s="200"/>
      <c r="R530" s="200"/>
      <c r="S530" s="200"/>
      <c r="T530" s="20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195" t="s">
        <v>217</v>
      </c>
      <c r="AU530" s="195" t="s">
        <v>86</v>
      </c>
      <c r="AV530" s="13" t="s">
        <v>86</v>
      </c>
      <c r="AW530" s="13" t="s">
        <v>32</v>
      </c>
      <c r="AX530" s="13" t="s">
        <v>76</v>
      </c>
      <c r="AY530" s="195" t="s">
        <v>208</v>
      </c>
    </row>
    <row r="531" spans="1:51" s="13" customFormat="1" ht="12">
      <c r="A531" s="13"/>
      <c r="B531" s="193"/>
      <c r="C531" s="13"/>
      <c r="D531" s="194" t="s">
        <v>217</v>
      </c>
      <c r="E531" s="195" t="s">
        <v>1</v>
      </c>
      <c r="F531" s="196" t="s">
        <v>520</v>
      </c>
      <c r="G531" s="13"/>
      <c r="H531" s="197">
        <v>16.53</v>
      </c>
      <c r="I531" s="198"/>
      <c r="J531" s="13"/>
      <c r="K531" s="13"/>
      <c r="L531" s="193"/>
      <c r="M531" s="199"/>
      <c r="N531" s="200"/>
      <c r="O531" s="200"/>
      <c r="P531" s="200"/>
      <c r="Q531" s="200"/>
      <c r="R531" s="200"/>
      <c r="S531" s="200"/>
      <c r="T531" s="201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195" t="s">
        <v>217</v>
      </c>
      <c r="AU531" s="195" t="s">
        <v>86</v>
      </c>
      <c r="AV531" s="13" t="s">
        <v>86</v>
      </c>
      <c r="AW531" s="13" t="s">
        <v>32</v>
      </c>
      <c r="AX531" s="13" t="s">
        <v>76</v>
      </c>
      <c r="AY531" s="195" t="s">
        <v>208</v>
      </c>
    </row>
    <row r="532" spans="1:51" s="13" customFormat="1" ht="12">
      <c r="A532" s="13"/>
      <c r="B532" s="193"/>
      <c r="C532" s="13"/>
      <c r="D532" s="194" t="s">
        <v>217</v>
      </c>
      <c r="E532" s="195" t="s">
        <v>1</v>
      </c>
      <c r="F532" s="196" t="s">
        <v>521</v>
      </c>
      <c r="G532" s="13"/>
      <c r="H532" s="197">
        <v>8.625</v>
      </c>
      <c r="I532" s="198"/>
      <c r="J532" s="13"/>
      <c r="K532" s="13"/>
      <c r="L532" s="193"/>
      <c r="M532" s="199"/>
      <c r="N532" s="200"/>
      <c r="O532" s="200"/>
      <c r="P532" s="200"/>
      <c r="Q532" s="200"/>
      <c r="R532" s="200"/>
      <c r="S532" s="200"/>
      <c r="T532" s="20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195" t="s">
        <v>217</v>
      </c>
      <c r="AU532" s="195" t="s">
        <v>86</v>
      </c>
      <c r="AV532" s="13" t="s">
        <v>86</v>
      </c>
      <c r="AW532" s="13" t="s">
        <v>32</v>
      </c>
      <c r="AX532" s="13" t="s">
        <v>76</v>
      </c>
      <c r="AY532" s="195" t="s">
        <v>208</v>
      </c>
    </row>
    <row r="533" spans="1:51" s="13" customFormat="1" ht="12">
      <c r="A533" s="13"/>
      <c r="B533" s="193"/>
      <c r="C533" s="13"/>
      <c r="D533" s="194" t="s">
        <v>217</v>
      </c>
      <c r="E533" s="195" t="s">
        <v>1</v>
      </c>
      <c r="F533" s="196" t="s">
        <v>522</v>
      </c>
      <c r="G533" s="13"/>
      <c r="H533" s="197">
        <v>11.651</v>
      </c>
      <c r="I533" s="198"/>
      <c r="J533" s="13"/>
      <c r="K533" s="13"/>
      <c r="L533" s="193"/>
      <c r="M533" s="199"/>
      <c r="N533" s="200"/>
      <c r="O533" s="200"/>
      <c r="P533" s="200"/>
      <c r="Q533" s="200"/>
      <c r="R533" s="200"/>
      <c r="S533" s="200"/>
      <c r="T533" s="20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195" t="s">
        <v>217</v>
      </c>
      <c r="AU533" s="195" t="s">
        <v>86</v>
      </c>
      <c r="AV533" s="13" t="s">
        <v>86</v>
      </c>
      <c r="AW533" s="13" t="s">
        <v>32</v>
      </c>
      <c r="AX533" s="13" t="s">
        <v>76</v>
      </c>
      <c r="AY533" s="195" t="s">
        <v>208</v>
      </c>
    </row>
    <row r="534" spans="1:51" s="13" customFormat="1" ht="12">
      <c r="A534" s="13"/>
      <c r="B534" s="193"/>
      <c r="C534" s="13"/>
      <c r="D534" s="194" t="s">
        <v>217</v>
      </c>
      <c r="E534" s="195" t="s">
        <v>1</v>
      </c>
      <c r="F534" s="196" t="s">
        <v>523</v>
      </c>
      <c r="G534" s="13"/>
      <c r="H534" s="197">
        <v>56.43</v>
      </c>
      <c r="I534" s="198"/>
      <c r="J534" s="13"/>
      <c r="K534" s="13"/>
      <c r="L534" s="193"/>
      <c r="M534" s="199"/>
      <c r="N534" s="200"/>
      <c r="O534" s="200"/>
      <c r="P534" s="200"/>
      <c r="Q534" s="200"/>
      <c r="R534" s="200"/>
      <c r="S534" s="200"/>
      <c r="T534" s="20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195" t="s">
        <v>217</v>
      </c>
      <c r="AU534" s="195" t="s">
        <v>86</v>
      </c>
      <c r="AV534" s="13" t="s">
        <v>86</v>
      </c>
      <c r="AW534" s="13" t="s">
        <v>32</v>
      </c>
      <c r="AX534" s="13" t="s">
        <v>76</v>
      </c>
      <c r="AY534" s="195" t="s">
        <v>208</v>
      </c>
    </row>
    <row r="535" spans="1:51" s="13" customFormat="1" ht="12">
      <c r="A535" s="13"/>
      <c r="B535" s="193"/>
      <c r="C535" s="13"/>
      <c r="D535" s="194" t="s">
        <v>217</v>
      </c>
      <c r="E535" s="195" t="s">
        <v>1</v>
      </c>
      <c r="F535" s="196" t="s">
        <v>524</v>
      </c>
      <c r="G535" s="13"/>
      <c r="H535" s="197">
        <v>18.9</v>
      </c>
      <c r="I535" s="198"/>
      <c r="J535" s="13"/>
      <c r="K535" s="13"/>
      <c r="L535" s="193"/>
      <c r="M535" s="199"/>
      <c r="N535" s="200"/>
      <c r="O535" s="200"/>
      <c r="P535" s="200"/>
      <c r="Q535" s="200"/>
      <c r="R535" s="200"/>
      <c r="S535" s="200"/>
      <c r="T535" s="20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195" t="s">
        <v>217</v>
      </c>
      <c r="AU535" s="195" t="s">
        <v>86</v>
      </c>
      <c r="AV535" s="13" t="s">
        <v>86</v>
      </c>
      <c r="AW535" s="13" t="s">
        <v>32</v>
      </c>
      <c r="AX535" s="13" t="s">
        <v>76</v>
      </c>
      <c r="AY535" s="195" t="s">
        <v>208</v>
      </c>
    </row>
    <row r="536" spans="1:51" s="13" customFormat="1" ht="12">
      <c r="A536" s="13"/>
      <c r="B536" s="193"/>
      <c r="C536" s="13"/>
      <c r="D536" s="194" t="s">
        <v>217</v>
      </c>
      <c r="E536" s="195" t="s">
        <v>1</v>
      </c>
      <c r="F536" s="196" t="s">
        <v>525</v>
      </c>
      <c r="G536" s="13"/>
      <c r="H536" s="197">
        <v>28.5</v>
      </c>
      <c r="I536" s="198"/>
      <c r="J536" s="13"/>
      <c r="K536" s="13"/>
      <c r="L536" s="193"/>
      <c r="M536" s="199"/>
      <c r="N536" s="200"/>
      <c r="O536" s="200"/>
      <c r="P536" s="200"/>
      <c r="Q536" s="200"/>
      <c r="R536" s="200"/>
      <c r="S536" s="200"/>
      <c r="T536" s="20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195" t="s">
        <v>217</v>
      </c>
      <c r="AU536" s="195" t="s">
        <v>86</v>
      </c>
      <c r="AV536" s="13" t="s">
        <v>86</v>
      </c>
      <c r="AW536" s="13" t="s">
        <v>32</v>
      </c>
      <c r="AX536" s="13" t="s">
        <v>76</v>
      </c>
      <c r="AY536" s="195" t="s">
        <v>208</v>
      </c>
    </row>
    <row r="537" spans="1:51" s="13" customFormat="1" ht="12">
      <c r="A537" s="13"/>
      <c r="B537" s="193"/>
      <c r="C537" s="13"/>
      <c r="D537" s="194" t="s">
        <v>217</v>
      </c>
      <c r="E537" s="195" t="s">
        <v>1</v>
      </c>
      <c r="F537" s="196" t="s">
        <v>526</v>
      </c>
      <c r="G537" s="13"/>
      <c r="H537" s="197">
        <v>16.92</v>
      </c>
      <c r="I537" s="198"/>
      <c r="J537" s="13"/>
      <c r="K537" s="13"/>
      <c r="L537" s="193"/>
      <c r="M537" s="199"/>
      <c r="N537" s="200"/>
      <c r="O537" s="200"/>
      <c r="P537" s="200"/>
      <c r="Q537" s="200"/>
      <c r="R537" s="200"/>
      <c r="S537" s="200"/>
      <c r="T537" s="20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195" t="s">
        <v>217</v>
      </c>
      <c r="AU537" s="195" t="s">
        <v>86</v>
      </c>
      <c r="AV537" s="13" t="s">
        <v>86</v>
      </c>
      <c r="AW537" s="13" t="s">
        <v>32</v>
      </c>
      <c r="AX537" s="13" t="s">
        <v>76</v>
      </c>
      <c r="AY537" s="195" t="s">
        <v>208</v>
      </c>
    </row>
    <row r="538" spans="1:51" s="13" customFormat="1" ht="12">
      <c r="A538" s="13"/>
      <c r="B538" s="193"/>
      <c r="C538" s="13"/>
      <c r="D538" s="194" t="s">
        <v>217</v>
      </c>
      <c r="E538" s="195" t="s">
        <v>1</v>
      </c>
      <c r="F538" s="196" t="s">
        <v>527</v>
      </c>
      <c r="G538" s="13"/>
      <c r="H538" s="197">
        <v>55.29</v>
      </c>
      <c r="I538" s="198"/>
      <c r="J538" s="13"/>
      <c r="K538" s="13"/>
      <c r="L538" s="193"/>
      <c r="M538" s="199"/>
      <c r="N538" s="200"/>
      <c r="O538" s="200"/>
      <c r="P538" s="200"/>
      <c r="Q538" s="200"/>
      <c r="R538" s="200"/>
      <c r="S538" s="200"/>
      <c r="T538" s="201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195" t="s">
        <v>217</v>
      </c>
      <c r="AU538" s="195" t="s">
        <v>86</v>
      </c>
      <c r="AV538" s="13" t="s">
        <v>86</v>
      </c>
      <c r="AW538" s="13" t="s">
        <v>32</v>
      </c>
      <c r="AX538" s="13" t="s">
        <v>76</v>
      </c>
      <c r="AY538" s="195" t="s">
        <v>208</v>
      </c>
    </row>
    <row r="539" spans="1:51" s="16" customFormat="1" ht="12">
      <c r="A539" s="16"/>
      <c r="B539" s="234"/>
      <c r="C539" s="16"/>
      <c r="D539" s="194" t="s">
        <v>217</v>
      </c>
      <c r="E539" s="235" t="s">
        <v>1</v>
      </c>
      <c r="F539" s="236" t="s">
        <v>434</v>
      </c>
      <c r="G539" s="16"/>
      <c r="H539" s="237">
        <v>390.632</v>
      </c>
      <c r="I539" s="238"/>
      <c r="J539" s="16"/>
      <c r="K539" s="16"/>
      <c r="L539" s="234"/>
      <c r="M539" s="239"/>
      <c r="N539" s="240"/>
      <c r="O539" s="240"/>
      <c r="P539" s="240"/>
      <c r="Q539" s="240"/>
      <c r="R539" s="240"/>
      <c r="S539" s="240"/>
      <c r="T539" s="241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T539" s="235" t="s">
        <v>217</v>
      </c>
      <c r="AU539" s="235" t="s">
        <v>86</v>
      </c>
      <c r="AV539" s="16" t="s">
        <v>226</v>
      </c>
      <c r="AW539" s="16" t="s">
        <v>32</v>
      </c>
      <c r="AX539" s="16" t="s">
        <v>76</v>
      </c>
      <c r="AY539" s="235" t="s">
        <v>208</v>
      </c>
    </row>
    <row r="540" spans="1:51" s="15" customFormat="1" ht="12">
      <c r="A540" s="15"/>
      <c r="B540" s="210"/>
      <c r="C540" s="15"/>
      <c r="D540" s="194" t="s">
        <v>217</v>
      </c>
      <c r="E540" s="211" t="s">
        <v>1</v>
      </c>
      <c r="F540" s="212" t="s">
        <v>683</v>
      </c>
      <c r="G540" s="15"/>
      <c r="H540" s="211" t="s">
        <v>1</v>
      </c>
      <c r="I540" s="213"/>
      <c r="J540" s="15"/>
      <c r="K540" s="15"/>
      <c r="L540" s="210"/>
      <c r="M540" s="214"/>
      <c r="N540" s="215"/>
      <c r="O540" s="215"/>
      <c r="P540" s="215"/>
      <c r="Q540" s="215"/>
      <c r="R540" s="215"/>
      <c r="S540" s="215"/>
      <c r="T540" s="216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11" t="s">
        <v>217</v>
      </c>
      <c r="AU540" s="211" t="s">
        <v>86</v>
      </c>
      <c r="AV540" s="15" t="s">
        <v>84</v>
      </c>
      <c r="AW540" s="15" t="s">
        <v>32</v>
      </c>
      <c r="AX540" s="15" t="s">
        <v>76</v>
      </c>
      <c r="AY540" s="211" t="s">
        <v>208</v>
      </c>
    </row>
    <row r="541" spans="1:51" s="13" customFormat="1" ht="12">
      <c r="A541" s="13"/>
      <c r="B541" s="193"/>
      <c r="C541" s="13"/>
      <c r="D541" s="194" t="s">
        <v>217</v>
      </c>
      <c r="E541" s="195" t="s">
        <v>1</v>
      </c>
      <c r="F541" s="196" t="s">
        <v>684</v>
      </c>
      <c r="G541" s="13"/>
      <c r="H541" s="197">
        <v>2.168</v>
      </c>
      <c r="I541" s="198"/>
      <c r="J541" s="13"/>
      <c r="K541" s="13"/>
      <c r="L541" s="193"/>
      <c r="M541" s="199"/>
      <c r="N541" s="200"/>
      <c r="O541" s="200"/>
      <c r="P541" s="200"/>
      <c r="Q541" s="200"/>
      <c r="R541" s="200"/>
      <c r="S541" s="200"/>
      <c r="T541" s="20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195" t="s">
        <v>217</v>
      </c>
      <c r="AU541" s="195" t="s">
        <v>86</v>
      </c>
      <c r="AV541" s="13" t="s">
        <v>86</v>
      </c>
      <c r="AW541" s="13" t="s">
        <v>32</v>
      </c>
      <c r="AX541" s="13" t="s">
        <v>76</v>
      </c>
      <c r="AY541" s="195" t="s">
        <v>208</v>
      </c>
    </row>
    <row r="542" spans="1:51" s="13" customFormat="1" ht="12">
      <c r="A542" s="13"/>
      <c r="B542" s="193"/>
      <c r="C542" s="13"/>
      <c r="D542" s="194" t="s">
        <v>217</v>
      </c>
      <c r="E542" s="195" t="s">
        <v>1</v>
      </c>
      <c r="F542" s="196" t="s">
        <v>684</v>
      </c>
      <c r="G542" s="13"/>
      <c r="H542" s="197">
        <v>2.168</v>
      </c>
      <c r="I542" s="198"/>
      <c r="J542" s="13"/>
      <c r="K542" s="13"/>
      <c r="L542" s="193"/>
      <c r="M542" s="199"/>
      <c r="N542" s="200"/>
      <c r="O542" s="200"/>
      <c r="P542" s="200"/>
      <c r="Q542" s="200"/>
      <c r="R542" s="200"/>
      <c r="S542" s="200"/>
      <c r="T542" s="201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195" t="s">
        <v>217</v>
      </c>
      <c r="AU542" s="195" t="s">
        <v>86</v>
      </c>
      <c r="AV542" s="13" t="s">
        <v>86</v>
      </c>
      <c r="AW542" s="13" t="s">
        <v>32</v>
      </c>
      <c r="AX542" s="13" t="s">
        <v>76</v>
      </c>
      <c r="AY542" s="195" t="s">
        <v>208</v>
      </c>
    </row>
    <row r="543" spans="1:51" s="13" customFormat="1" ht="12">
      <c r="A543" s="13"/>
      <c r="B543" s="193"/>
      <c r="C543" s="13"/>
      <c r="D543" s="194" t="s">
        <v>217</v>
      </c>
      <c r="E543" s="195" t="s">
        <v>1</v>
      </c>
      <c r="F543" s="196" t="s">
        <v>685</v>
      </c>
      <c r="G543" s="13"/>
      <c r="H543" s="197">
        <v>3.395</v>
      </c>
      <c r="I543" s="198"/>
      <c r="J543" s="13"/>
      <c r="K543" s="13"/>
      <c r="L543" s="193"/>
      <c r="M543" s="199"/>
      <c r="N543" s="200"/>
      <c r="O543" s="200"/>
      <c r="P543" s="200"/>
      <c r="Q543" s="200"/>
      <c r="R543" s="200"/>
      <c r="S543" s="200"/>
      <c r="T543" s="201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195" t="s">
        <v>217</v>
      </c>
      <c r="AU543" s="195" t="s">
        <v>86</v>
      </c>
      <c r="AV543" s="13" t="s">
        <v>86</v>
      </c>
      <c r="AW543" s="13" t="s">
        <v>32</v>
      </c>
      <c r="AX543" s="13" t="s">
        <v>76</v>
      </c>
      <c r="AY543" s="195" t="s">
        <v>208</v>
      </c>
    </row>
    <row r="544" spans="1:51" s="13" customFormat="1" ht="12">
      <c r="A544" s="13"/>
      <c r="B544" s="193"/>
      <c r="C544" s="13"/>
      <c r="D544" s="194" t="s">
        <v>217</v>
      </c>
      <c r="E544" s="195" t="s">
        <v>1</v>
      </c>
      <c r="F544" s="196" t="s">
        <v>686</v>
      </c>
      <c r="G544" s="13"/>
      <c r="H544" s="197">
        <v>3.015</v>
      </c>
      <c r="I544" s="198"/>
      <c r="J544" s="13"/>
      <c r="K544" s="13"/>
      <c r="L544" s="193"/>
      <c r="M544" s="199"/>
      <c r="N544" s="200"/>
      <c r="O544" s="200"/>
      <c r="P544" s="200"/>
      <c r="Q544" s="200"/>
      <c r="R544" s="200"/>
      <c r="S544" s="200"/>
      <c r="T544" s="201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195" t="s">
        <v>217</v>
      </c>
      <c r="AU544" s="195" t="s">
        <v>86</v>
      </c>
      <c r="AV544" s="13" t="s">
        <v>86</v>
      </c>
      <c r="AW544" s="13" t="s">
        <v>32</v>
      </c>
      <c r="AX544" s="13" t="s">
        <v>76</v>
      </c>
      <c r="AY544" s="195" t="s">
        <v>208</v>
      </c>
    </row>
    <row r="545" spans="1:51" s="13" customFormat="1" ht="12">
      <c r="A545" s="13"/>
      <c r="B545" s="193"/>
      <c r="C545" s="13"/>
      <c r="D545" s="194" t="s">
        <v>217</v>
      </c>
      <c r="E545" s="195" t="s">
        <v>1</v>
      </c>
      <c r="F545" s="196" t="s">
        <v>687</v>
      </c>
      <c r="G545" s="13"/>
      <c r="H545" s="197">
        <v>1.511</v>
      </c>
      <c r="I545" s="198"/>
      <c r="J545" s="13"/>
      <c r="K545" s="13"/>
      <c r="L545" s="193"/>
      <c r="M545" s="199"/>
      <c r="N545" s="200"/>
      <c r="O545" s="200"/>
      <c r="P545" s="200"/>
      <c r="Q545" s="200"/>
      <c r="R545" s="200"/>
      <c r="S545" s="200"/>
      <c r="T545" s="201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195" t="s">
        <v>217</v>
      </c>
      <c r="AU545" s="195" t="s">
        <v>86</v>
      </c>
      <c r="AV545" s="13" t="s">
        <v>86</v>
      </c>
      <c r="AW545" s="13" t="s">
        <v>32</v>
      </c>
      <c r="AX545" s="13" t="s">
        <v>76</v>
      </c>
      <c r="AY545" s="195" t="s">
        <v>208</v>
      </c>
    </row>
    <row r="546" spans="1:51" s="13" customFormat="1" ht="12">
      <c r="A546" s="13"/>
      <c r="B546" s="193"/>
      <c r="C546" s="13"/>
      <c r="D546" s="194" t="s">
        <v>217</v>
      </c>
      <c r="E546" s="195" t="s">
        <v>1</v>
      </c>
      <c r="F546" s="196" t="s">
        <v>688</v>
      </c>
      <c r="G546" s="13"/>
      <c r="H546" s="197">
        <v>0.84</v>
      </c>
      <c r="I546" s="198"/>
      <c r="J546" s="13"/>
      <c r="K546" s="13"/>
      <c r="L546" s="193"/>
      <c r="M546" s="199"/>
      <c r="N546" s="200"/>
      <c r="O546" s="200"/>
      <c r="P546" s="200"/>
      <c r="Q546" s="200"/>
      <c r="R546" s="200"/>
      <c r="S546" s="200"/>
      <c r="T546" s="201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195" t="s">
        <v>217</v>
      </c>
      <c r="AU546" s="195" t="s">
        <v>86</v>
      </c>
      <c r="AV546" s="13" t="s">
        <v>86</v>
      </c>
      <c r="AW546" s="13" t="s">
        <v>32</v>
      </c>
      <c r="AX546" s="13" t="s">
        <v>76</v>
      </c>
      <c r="AY546" s="195" t="s">
        <v>208</v>
      </c>
    </row>
    <row r="547" spans="1:51" s="16" customFormat="1" ht="12">
      <c r="A547" s="16"/>
      <c r="B547" s="234"/>
      <c r="C547" s="16"/>
      <c r="D547" s="194" t="s">
        <v>217</v>
      </c>
      <c r="E547" s="235" t="s">
        <v>1</v>
      </c>
      <c r="F547" s="236" t="s">
        <v>434</v>
      </c>
      <c r="G547" s="16"/>
      <c r="H547" s="237">
        <v>13.097</v>
      </c>
      <c r="I547" s="238"/>
      <c r="J547" s="16"/>
      <c r="K547" s="16"/>
      <c r="L547" s="234"/>
      <c r="M547" s="239"/>
      <c r="N547" s="240"/>
      <c r="O547" s="240"/>
      <c r="P547" s="240"/>
      <c r="Q547" s="240"/>
      <c r="R547" s="240"/>
      <c r="S547" s="240"/>
      <c r="T547" s="241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T547" s="235" t="s">
        <v>217</v>
      </c>
      <c r="AU547" s="235" t="s">
        <v>86</v>
      </c>
      <c r="AV547" s="16" t="s">
        <v>226</v>
      </c>
      <c r="AW547" s="16" t="s">
        <v>32</v>
      </c>
      <c r="AX547" s="16" t="s">
        <v>76</v>
      </c>
      <c r="AY547" s="235" t="s">
        <v>208</v>
      </c>
    </row>
    <row r="548" spans="1:51" s="14" customFormat="1" ht="12">
      <c r="A548" s="14"/>
      <c r="B548" s="202"/>
      <c r="C548" s="14"/>
      <c r="D548" s="194" t="s">
        <v>217</v>
      </c>
      <c r="E548" s="203" t="s">
        <v>1</v>
      </c>
      <c r="F548" s="204" t="s">
        <v>219</v>
      </c>
      <c r="G548" s="14"/>
      <c r="H548" s="205">
        <v>403.729</v>
      </c>
      <c r="I548" s="206"/>
      <c r="J548" s="14"/>
      <c r="K548" s="14"/>
      <c r="L548" s="202"/>
      <c r="M548" s="207"/>
      <c r="N548" s="208"/>
      <c r="O548" s="208"/>
      <c r="P548" s="208"/>
      <c r="Q548" s="208"/>
      <c r="R548" s="208"/>
      <c r="S548" s="208"/>
      <c r="T548" s="209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03" t="s">
        <v>217</v>
      </c>
      <c r="AU548" s="203" t="s">
        <v>86</v>
      </c>
      <c r="AV548" s="14" t="s">
        <v>216</v>
      </c>
      <c r="AW548" s="14" t="s">
        <v>32</v>
      </c>
      <c r="AX548" s="14" t="s">
        <v>84</v>
      </c>
      <c r="AY548" s="203" t="s">
        <v>208</v>
      </c>
    </row>
    <row r="549" spans="1:65" s="2" customFormat="1" ht="33" customHeight="1">
      <c r="A549" s="38"/>
      <c r="B549" s="179"/>
      <c r="C549" s="180" t="s">
        <v>534</v>
      </c>
      <c r="D549" s="180" t="s">
        <v>211</v>
      </c>
      <c r="E549" s="181" t="s">
        <v>689</v>
      </c>
      <c r="F549" s="182" t="s">
        <v>690</v>
      </c>
      <c r="G549" s="183" t="s">
        <v>299</v>
      </c>
      <c r="H549" s="184">
        <v>4.611</v>
      </c>
      <c r="I549" s="185"/>
      <c r="J549" s="186">
        <f>ROUND(I549*H549,2)</f>
        <v>0</v>
      </c>
      <c r="K549" s="182" t="s">
        <v>215</v>
      </c>
      <c r="L549" s="39"/>
      <c r="M549" s="187" t="s">
        <v>1</v>
      </c>
      <c r="N549" s="188" t="s">
        <v>41</v>
      </c>
      <c r="O549" s="77"/>
      <c r="P549" s="189">
        <f>O549*H549</f>
        <v>0</v>
      </c>
      <c r="Q549" s="189">
        <v>0</v>
      </c>
      <c r="R549" s="189">
        <f>Q549*H549</f>
        <v>0</v>
      </c>
      <c r="S549" s="189">
        <v>0</v>
      </c>
      <c r="T549" s="190">
        <f>S549*H549</f>
        <v>0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191" t="s">
        <v>276</v>
      </c>
      <c r="AT549" s="191" t="s">
        <v>211</v>
      </c>
      <c r="AU549" s="191" t="s">
        <v>86</v>
      </c>
      <c r="AY549" s="19" t="s">
        <v>208</v>
      </c>
      <c r="BE549" s="192">
        <f>IF(N549="základní",J549,0)</f>
        <v>0</v>
      </c>
      <c r="BF549" s="192">
        <f>IF(N549="snížená",J549,0)</f>
        <v>0</v>
      </c>
      <c r="BG549" s="192">
        <f>IF(N549="zákl. přenesená",J549,0)</f>
        <v>0</v>
      </c>
      <c r="BH549" s="192">
        <f>IF(N549="sníž. přenesená",J549,0)</f>
        <v>0</v>
      </c>
      <c r="BI549" s="192">
        <f>IF(N549="nulová",J549,0)</f>
        <v>0</v>
      </c>
      <c r="BJ549" s="19" t="s">
        <v>84</v>
      </c>
      <c r="BK549" s="192">
        <f>ROUND(I549*H549,2)</f>
        <v>0</v>
      </c>
      <c r="BL549" s="19" t="s">
        <v>276</v>
      </c>
      <c r="BM549" s="191" t="s">
        <v>691</v>
      </c>
    </row>
    <row r="550" spans="1:63" s="12" customFormat="1" ht="22.8" customHeight="1">
      <c r="A550" s="12"/>
      <c r="B550" s="166"/>
      <c r="C550" s="12"/>
      <c r="D550" s="167" t="s">
        <v>75</v>
      </c>
      <c r="E550" s="177" t="s">
        <v>692</v>
      </c>
      <c r="F550" s="177" t="s">
        <v>693</v>
      </c>
      <c r="G550" s="12"/>
      <c r="H550" s="12"/>
      <c r="I550" s="169"/>
      <c r="J550" s="178">
        <f>BK550</f>
        <v>0</v>
      </c>
      <c r="K550" s="12"/>
      <c r="L550" s="166"/>
      <c r="M550" s="171"/>
      <c r="N550" s="172"/>
      <c r="O550" s="172"/>
      <c r="P550" s="173">
        <f>SUM(P551:P600)</f>
        <v>0</v>
      </c>
      <c r="Q550" s="172"/>
      <c r="R550" s="173">
        <f>SUM(R551:R600)</f>
        <v>0.7095587999999999</v>
      </c>
      <c r="S550" s="172"/>
      <c r="T550" s="174">
        <f>SUM(T551:T600)</f>
        <v>0</v>
      </c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R550" s="167" t="s">
        <v>86</v>
      </c>
      <c r="AT550" s="175" t="s">
        <v>75</v>
      </c>
      <c r="AU550" s="175" t="s">
        <v>84</v>
      </c>
      <c r="AY550" s="167" t="s">
        <v>208</v>
      </c>
      <c r="BK550" s="176">
        <f>SUM(BK551:BK600)</f>
        <v>0</v>
      </c>
    </row>
    <row r="551" spans="1:65" s="2" customFormat="1" ht="24.15" customHeight="1">
      <c r="A551" s="38"/>
      <c r="B551" s="179"/>
      <c r="C551" s="180" t="s">
        <v>694</v>
      </c>
      <c r="D551" s="180" t="s">
        <v>211</v>
      </c>
      <c r="E551" s="181" t="s">
        <v>695</v>
      </c>
      <c r="F551" s="182" t="s">
        <v>696</v>
      </c>
      <c r="G551" s="183" t="s">
        <v>214</v>
      </c>
      <c r="H551" s="184">
        <v>398.272</v>
      </c>
      <c r="I551" s="185"/>
      <c r="J551" s="186">
        <f>ROUND(I551*H551,2)</f>
        <v>0</v>
      </c>
      <c r="K551" s="182" t="s">
        <v>215</v>
      </c>
      <c r="L551" s="39"/>
      <c r="M551" s="187" t="s">
        <v>1</v>
      </c>
      <c r="N551" s="188" t="s">
        <v>41</v>
      </c>
      <c r="O551" s="77"/>
      <c r="P551" s="189">
        <f>O551*H551</f>
        <v>0</v>
      </c>
      <c r="Q551" s="189">
        <v>0</v>
      </c>
      <c r="R551" s="189">
        <f>Q551*H551</f>
        <v>0</v>
      </c>
      <c r="S551" s="189">
        <v>0</v>
      </c>
      <c r="T551" s="190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191" t="s">
        <v>276</v>
      </c>
      <c r="AT551" s="191" t="s">
        <v>211</v>
      </c>
      <c r="AU551" s="191" t="s">
        <v>86</v>
      </c>
      <c r="AY551" s="19" t="s">
        <v>208</v>
      </c>
      <c r="BE551" s="192">
        <f>IF(N551="základní",J551,0)</f>
        <v>0</v>
      </c>
      <c r="BF551" s="192">
        <f>IF(N551="snížená",J551,0)</f>
        <v>0</v>
      </c>
      <c r="BG551" s="192">
        <f>IF(N551="zákl. přenesená",J551,0)</f>
        <v>0</v>
      </c>
      <c r="BH551" s="192">
        <f>IF(N551="sníž. přenesená",J551,0)</f>
        <v>0</v>
      </c>
      <c r="BI551" s="192">
        <f>IF(N551="nulová",J551,0)</f>
        <v>0</v>
      </c>
      <c r="BJ551" s="19" t="s">
        <v>84</v>
      </c>
      <c r="BK551" s="192">
        <f>ROUND(I551*H551,2)</f>
        <v>0</v>
      </c>
      <c r="BL551" s="19" t="s">
        <v>276</v>
      </c>
      <c r="BM551" s="191" t="s">
        <v>697</v>
      </c>
    </row>
    <row r="552" spans="1:51" s="15" customFormat="1" ht="12">
      <c r="A552" s="15"/>
      <c r="B552" s="210"/>
      <c r="C552" s="15"/>
      <c r="D552" s="194" t="s">
        <v>217</v>
      </c>
      <c r="E552" s="211" t="s">
        <v>1</v>
      </c>
      <c r="F552" s="212" t="s">
        <v>513</v>
      </c>
      <c r="G552" s="15"/>
      <c r="H552" s="211" t="s">
        <v>1</v>
      </c>
      <c r="I552" s="213"/>
      <c r="J552" s="15"/>
      <c r="K552" s="15"/>
      <c r="L552" s="210"/>
      <c r="M552" s="214"/>
      <c r="N552" s="215"/>
      <c r="O552" s="215"/>
      <c r="P552" s="215"/>
      <c r="Q552" s="215"/>
      <c r="R552" s="215"/>
      <c r="S552" s="215"/>
      <c r="T552" s="216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11" t="s">
        <v>217</v>
      </c>
      <c r="AU552" s="211" t="s">
        <v>86</v>
      </c>
      <c r="AV552" s="15" t="s">
        <v>84</v>
      </c>
      <c r="AW552" s="15" t="s">
        <v>32</v>
      </c>
      <c r="AX552" s="15" t="s">
        <v>76</v>
      </c>
      <c r="AY552" s="211" t="s">
        <v>208</v>
      </c>
    </row>
    <row r="553" spans="1:51" s="13" customFormat="1" ht="12">
      <c r="A553" s="13"/>
      <c r="B553" s="193"/>
      <c r="C553" s="13"/>
      <c r="D553" s="194" t="s">
        <v>217</v>
      </c>
      <c r="E553" s="195" t="s">
        <v>1</v>
      </c>
      <c r="F553" s="196" t="s">
        <v>514</v>
      </c>
      <c r="G553" s="13"/>
      <c r="H553" s="197">
        <v>19.619</v>
      </c>
      <c r="I553" s="198"/>
      <c r="J553" s="13"/>
      <c r="K553" s="13"/>
      <c r="L553" s="193"/>
      <c r="M553" s="199"/>
      <c r="N553" s="200"/>
      <c r="O553" s="200"/>
      <c r="P553" s="200"/>
      <c r="Q553" s="200"/>
      <c r="R553" s="200"/>
      <c r="S553" s="200"/>
      <c r="T553" s="201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195" t="s">
        <v>217</v>
      </c>
      <c r="AU553" s="195" t="s">
        <v>86</v>
      </c>
      <c r="AV553" s="13" t="s">
        <v>86</v>
      </c>
      <c r="AW553" s="13" t="s">
        <v>32</v>
      </c>
      <c r="AX553" s="13" t="s">
        <v>76</v>
      </c>
      <c r="AY553" s="195" t="s">
        <v>208</v>
      </c>
    </row>
    <row r="554" spans="1:51" s="13" customFormat="1" ht="12">
      <c r="A554" s="13"/>
      <c r="B554" s="193"/>
      <c r="C554" s="13"/>
      <c r="D554" s="194" t="s">
        <v>217</v>
      </c>
      <c r="E554" s="195" t="s">
        <v>1</v>
      </c>
      <c r="F554" s="196" t="s">
        <v>515</v>
      </c>
      <c r="G554" s="13"/>
      <c r="H554" s="197">
        <v>44.859</v>
      </c>
      <c r="I554" s="198"/>
      <c r="J554" s="13"/>
      <c r="K554" s="13"/>
      <c r="L554" s="193"/>
      <c r="M554" s="199"/>
      <c r="N554" s="200"/>
      <c r="O554" s="200"/>
      <c r="P554" s="200"/>
      <c r="Q554" s="200"/>
      <c r="R554" s="200"/>
      <c r="S554" s="200"/>
      <c r="T554" s="201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195" t="s">
        <v>217</v>
      </c>
      <c r="AU554" s="195" t="s">
        <v>86</v>
      </c>
      <c r="AV554" s="13" t="s">
        <v>86</v>
      </c>
      <c r="AW554" s="13" t="s">
        <v>32</v>
      </c>
      <c r="AX554" s="13" t="s">
        <v>76</v>
      </c>
      <c r="AY554" s="195" t="s">
        <v>208</v>
      </c>
    </row>
    <row r="555" spans="1:51" s="13" customFormat="1" ht="12">
      <c r="A555" s="13"/>
      <c r="B555" s="193"/>
      <c r="C555" s="13"/>
      <c r="D555" s="194" t="s">
        <v>217</v>
      </c>
      <c r="E555" s="195" t="s">
        <v>1</v>
      </c>
      <c r="F555" s="196" t="s">
        <v>516</v>
      </c>
      <c r="G555" s="13"/>
      <c r="H555" s="197">
        <v>22.658</v>
      </c>
      <c r="I555" s="198"/>
      <c r="J555" s="13"/>
      <c r="K555" s="13"/>
      <c r="L555" s="193"/>
      <c r="M555" s="199"/>
      <c r="N555" s="200"/>
      <c r="O555" s="200"/>
      <c r="P555" s="200"/>
      <c r="Q555" s="200"/>
      <c r="R555" s="200"/>
      <c r="S555" s="200"/>
      <c r="T555" s="20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195" t="s">
        <v>217</v>
      </c>
      <c r="AU555" s="195" t="s">
        <v>86</v>
      </c>
      <c r="AV555" s="13" t="s">
        <v>86</v>
      </c>
      <c r="AW555" s="13" t="s">
        <v>32</v>
      </c>
      <c r="AX555" s="13" t="s">
        <v>76</v>
      </c>
      <c r="AY555" s="195" t="s">
        <v>208</v>
      </c>
    </row>
    <row r="556" spans="1:51" s="13" customFormat="1" ht="12">
      <c r="A556" s="13"/>
      <c r="B556" s="193"/>
      <c r="C556" s="13"/>
      <c r="D556" s="194" t="s">
        <v>217</v>
      </c>
      <c r="E556" s="195" t="s">
        <v>1</v>
      </c>
      <c r="F556" s="196" t="s">
        <v>517</v>
      </c>
      <c r="G556" s="13"/>
      <c r="H556" s="197">
        <v>14.555</v>
      </c>
      <c r="I556" s="198"/>
      <c r="J556" s="13"/>
      <c r="K556" s="13"/>
      <c r="L556" s="193"/>
      <c r="M556" s="199"/>
      <c r="N556" s="200"/>
      <c r="O556" s="200"/>
      <c r="P556" s="200"/>
      <c r="Q556" s="200"/>
      <c r="R556" s="200"/>
      <c r="S556" s="200"/>
      <c r="T556" s="201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195" t="s">
        <v>217</v>
      </c>
      <c r="AU556" s="195" t="s">
        <v>86</v>
      </c>
      <c r="AV556" s="13" t="s">
        <v>86</v>
      </c>
      <c r="AW556" s="13" t="s">
        <v>32</v>
      </c>
      <c r="AX556" s="13" t="s">
        <v>76</v>
      </c>
      <c r="AY556" s="195" t="s">
        <v>208</v>
      </c>
    </row>
    <row r="557" spans="1:51" s="13" customFormat="1" ht="12">
      <c r="A557" s="13"/>
      <c r="B557" s="193"/>
      <c r="C557" s="13"/>
      <c r="D557" s="194" t="s">
        <v>217</v>
      </c>
      <c r="E557" s="195" t="s">
        <v>1</v>
      </c>
      <c r="F557" s="196" t="s">
        <v>518</v>
      </c>
      <c r="G557" s="13"/>
      <c r="H557" s="197">
        <v>59.85</v>
      </c>
      <c r="I557" s="198"/>
      <c r="J557" s="13"/>
      <c r="K557" s="13"/>
      <c r="L557" s="193"/>
      <c r="M557" s="199"/>
      <c r="N557" s="200"/>
      <c r="O557" s="200"/>
      <c r="P557" s="200"/>
      <c r="Q557" s="200"/>
      <c r="R557" s="200"/>
      <c r="S557" s="200"/>
      <c r="T557" s="201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195" t="s">
        <v>217</v>
      </c>
      <c r="AU557" s="195" t="s">
        <v>86</v>
      </c>
      <c r="AV557" s="13" t="s">
        <v>86</v>
      </c>
      <c r="AW557" s="13" t="s">
        <v>32</v>
      </c>
      <c r="AX557" s="13" t="s">
        <v>76</v>
      </c>
      <c r="AY557" s="195" t="s">
        <v>208</v>
      </c>
    </row>
    <row r="558" spans="1:51" s="13" customFormat="1" ht="12">
      <c r="A558" s="13"/>
      <c r="B558" s="193"/>
      <c r="C558" s="13"/>
      <c r="D558" s="194" t="s">
        <v>217</v>
      </c>
      <c r="E558" s="195" t="s">
        <v>1</v>
      </c>
      <c r="F558" s="196" t="s">
        <v>519</v>
      </c>
      <c r="G558" s="13"/>
      <c r="H558" s="197">
        <v>16.245</v>
      </c>
      <c r="I558" s="198"/>
      <c r="J558" s="13"/>
      <c r="K558" s="13"/>
      <c r="L558" s="193"/>
      <c r="M558" s="199"/>
      <c r="N558" s="200"/>
      <c r="O558" s="200"/>
      <c r="P558" s="200"/>
      <c r="Q558" s="200"/>
      <c r="R558" s="200"/>
      <c r="S558" s="200"/>
      <c r="T558" s="201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195" t="s">
        <v>217</v>
      </c>
      <c r="AU558" s="195" t="s">
        <v>86</v>
      </c>
      <c r="AV558" s="13" t="s">
        <v>86</v>
      </c>
      <c r="AW558" s="13" t="s">
        <v>32</v>
      </c>
      <c r="AX558" s="13" t="s">
        <v>76</v>
      </c>
      <c r="AY558" s="195" t="s">
        <v>208</v>
      </c>
    </row>
    <row r="559" spans="1:51" s="13" customFormat="1" ht="12">
      <c r="A559" s="13"/>
      <c r="B559" s="193"/>
      <c r="C559" s="13"/>
      <c r="D559" s="194" t="s">
        <v>217</v>
      </c>
      <c r="E559" s="195" t="s">
        <v>1</v>
      </c>
      <c r="F559" s="196" t="s">
        <v>520</v>
      </c>
      <c r="G559" s="13"/>
      <c r="H559" s="197">
        <v>16.53</v>
      </c>
      <c r="I559" s="198"/>
      <c r="J559" s="13"/>
      <c r="K559" s="13"/>
      <c r="L559" s="193"/>
      <c r="M559" s="199"/>
      <c r="N559" s="200"/>
      <c r="O559" s="200"/>
      <c r="P559" s="200"/>
      <c r="Q559" s="200"/>
      <c r="R559" s="200"/>
      <c r="S559" s="200"/>
      <c r="T559" s="201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195" t="s">
        <v>217</v>
      </c>
      <c r="AU559" s="195" t="s">
        <v>86</v>
      </c>
      <c r="AV559" s="13" t="s">
        <v>86</v>
      </c>
      <c r="AW559" s="13" t="s">
        <v>32</v>
      </c>
      <c r="AX559" s="13" t="s">
        <v>76</v>
      </c>
      <c r="AY559" s="195" t="s">
        <v>208</v>
      </c>
    </row>
    <row r="560" spans="1:51" s="13" customFormat="1" ht="12">
      <c r="A560" s="13"/>
      <c r="B560" s="193"/>
      <c r="C560" s="13"/>
      <c r="D560" s="194" t="s">
        <v>217</v>
      </c>
      <c r="E560" s="195" t="s">
        <v>1</v>
      </c>
      <c r="F560" s="196" t="s">
        <v>521</v>
      </c>
      <c r="G560" s="13"/>
      <c r="H560" s="197">
        <v>8.625</v>
      </c>
      <c r="I560" s="198"/>
      <c r="J560" s="13"/>
      <c r="K560" s="13"/>
      <c r="L560" s="193"/>
      <c r="M560" s="199"/>
      <c r="N560" s="200"/>
      <c r="O560" s="200"/>
      <c r="P560" s="200"/>
      <c r="Q560" s="200"/>
      <c r="R560" s="200"/>
      <c r="S560" s="200"/>
      <c r="T560" s="201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195" t="s">
        <v>217</v>
      </c>
      <c r="AU560" s="195" t="s">
        <v>86</v>
      </c>
      <c r="AV560" s="13" t="s">
        <v>86</v>
      </c>
      <c r="AW560" s="13" t="s">
        <v>32</v>
      </c>
      <c r="AX560" s="13" t="s">
        <v>76</v>
      </c>
      <c r="AY560" s="195" t="s">
        <v>208</v>
      </c>
    </row>
    <row r="561" spans="1:51" s="13" customFormat="1" ht="12">
      <c r="A561" s="13"/>
      <c r="B561" s="193"/>
      <c r="C561" s="13"/>
      <c r="D561" s="194" t="s">
        <v>217</v>
      </c>
      <c r="E561" s="195" t="s">
        <v>1</v>
      </c>
      <c r="F561" s="196" t="s">
        <v>522</v>
      </c>
      <c r="G561" s="13"/>
      <c r="H561" s="197">
        <v>11.651</v>
      </c>
      <c r="I561" s="198"/>
      <c r="J561" s="13"/>
      <c r="K561" s="13"/>
      <c r="L561" s="193"/>
      <c r="M561" s="199"/>
      <c r="N561" s="200"/>
      <c r="O561" s="200"/>
      <c r="P561" s="200"/>
      <c r="Q561" s="200"/>
      <c r="R561" s="200"/>
      <c r="S561" s="200"/>
      <c r="T561" s="20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195" t="s">
        <v>217</v>
      </c>
      <c r="AU561" s="195" t="s">
        <v>86</v>
      </c>
      <c r="AV561" s="13" t="s">
        <v>86</v>
      </c>
      <c r="AW561" s="13" t="s">
        <v>32</v>
      </c>
      <c r="AX561" s="13" t="s">
        <v>76</v>
      </c>
      <c r="AY561" s="195" t="s">
        <v>208</v>
      </c>
    </row>
    <row r="562" spans="1:51" s="13" customFormat="1" ht="12">
      <c r="A562" s="13"/>
      <c r="B562" s="193"/>
      <c r="C562" s="13"/>
      <c r="D562" s="194" t="s">
        <v>217</v>
      </c>
      <c r="E562" s="195" t="s">
        <v>1</v>
      </c>
      <c r="F562" s="196" t="s">
        <v>523</v>
      </c>
      <c r="G562" s="13"/>
      <c r="H562" s="197">
        <v>56.43</v>
      </c>
      <c r="I562" s="198"/>
      <c r="J562" s="13"/>
      <c r="K562" s="13"/>
      <c r="L562" s="193"/>
      <c r="M562" s="199"/>
      <c r="N562" s="200"/>
      <c r="O562" s="200"/>
      <c r="P562" s="200"/>
      <c r="Q562" s="200"/>
      <c r="R562" s="200"/>
      <c r="S562" s="200"/>
      <c r="T562" s="201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195" t="s">
        <v>217</v>
      </c>
      <c r="AU562" s="195" t="s">
        <v>86</v>
      </c>
      <c r="AV562" s="13" t="s">
        <v>86</v>
      </c>
      <c r="AW562" s="13" t="s">
        <v>32</v>
      </c>
      <c r="AX562" s="13" t="s">
        <v>76</v>
      </c>
      <c r="AY562" s="195" t="s">
        <v>208</v>
      </c>
    </row>
    <row r="563" spans="1:51" s="13" customFormat="1" ht="12">
      <c r="A563" s="13"/>
      <c r="B563" s="193"/>
      <c r="C563" s="13"/>
      <c r="D563" s="194" t="s">
        <v>217</v>
      </c>
      <c r="E563" s="195" t="s">
        <v>1</v>
      </c>
      <c r="F563" s="196" t="s">
        <v>524</v>
      </c>
      <c r="G563" s="13"/>
      <c r="H563" s="197">
        <v>18.9</v>
      </c>
      <c r="I563" s="198"/>
      <c r="J563" s="13"/>
      <c r="K563" s="13"/>
      <c r="L563" s="193"/>
      <c r="M563" s="199"/>
      <c r="N563" s="200"/>
      <c r="O563" s="200"/>
      <c r="P563" s="200"/>
      <c r="Q563" s="200"/>
      <c r="R563" s="200"/>
      <c r="S563" s="200"/>
      <c r="T563" s="201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195" t="s">
        <v>217</v>
      </c>
      <c r="AU563" s="195" t="s">
        <v>86</v>
      </c>
      <c r="AV563" s="13" t="s">
        <v>86</v>
      </c>
      <c r="AW563" s="13" t="s">
        <v>32</v>
      </c>
      <c r="AX563" s="13" t="s">
        <v>76</v>
      </c>
      <c r="AY563" s="195" t="s">
        <v>208</v>
      </c>
    </row>
    <row r="564" spans="1:51" s="13" customFormat="1" ht="12">
      <c r="A564" s="13"/>
      <c r="B564" s="193"/>
      <c r="C564" s="13"/>
      <c r="D564" s="194" t="s">
        <v>217</v>
      </c>
      <c r="E564" s="195" t="s">
        <v>1</v>
      </c>
      <c r="F564" s="196" t="s">
        <v>525</v>
      </c>
      <c r="G564" s="13"/>
      <c r="H564" s="197">
        <v>28.5</v>
      </c>
      <c r="I564" s="198"/>
      <c r="J564" s="13"/>
      <c r="K564" s="13"/>
      <c r="L564" s="193"/>
      <c r="M564" s="199"/>
      <c r="N564" s="200"/>
      <c r="O564" s="200"/>
      <c r="P564" s="200"/>
      <c r="Q564" s="200"/>
      <c r="R564" s="200"/>
      <c r="S564" s="200"/>
      <c r="T564" s="201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195" t="s">
        <v>217</v>
      </c>
      <c r="AU564" s="195" t="s">
        <v>86</v>
      </c>
      <c r="AV564" s="13" t="s">
        <v>86</v>
      </c>
      <c r="AW564" s="13" t="s">
        <v>32</v>
      </c>
      <c r="AX564" s="13" t="s">
        <v>76</v>
      </c>
      <c r="AY564" s="195" t="s">
        <v>208</v>
      </c>
    </row>
    <row r="565" spans="1:51" s="13" customFormat="1" ht="12">
      <c r="A565" s="13"/>
      <c r="B565" s="193"/>
      <c r="C565" s="13"/>
      <c r="D565" s="194" t="s">
        <v>217</v>
      </c>
      <c r="E565" s="195" t="s">
        <v>1</v>
      </c>
      <c r="F565" s="196" t="s">
        <v>526</v>
      </c>
      <c r="G565" s="13"/>
      <c r="H565" s="197">
        <v>16.92</v>
      </c>
      <c r="I565" s="198"/>
      <c r="J565" s="13"/>
      <c r="K565" s="13"/>
      <c r="L565" s="193"/>
      <c r="M565" s="199"/>
      <c r="N565" s="200"/>
      <c r="O565" s="200"/>
      <c r="P565" s="200"/>
      <c r="Q565" s="200"/>
      <c r="R565" s="200"/>
      <c r="S565" s="200"/>
      <c r="T565" s="201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195" t="s">
        <v>217</v>
      </c>
      <c r="AU565" s="195" t="s">
        <v>86</v>
      </c>
      <c r="AV565" s="13" t="s">
        <v>86</v>
      </c>
      <c r="AW565" s="13" t="s">
        <v>32</v>
      </c>
      <c r="AX565" s="13" t="s">
        <v>76</v>
      </c>
      <c r="AY565" s="195" t="s">
        <v>208</v>
      </c>
    </row>
    <row r="566" spans="1:51" s="13" customFormat="1" ht="12">
      <c r="A566" s="13"/>
      <c r="B566" s="193"/>
      <c r="C566" s="13"/>
      <c r="D566" s="194" t="s">
        <v>217</v>
      </c>
      <c r="E566" s="195" t="s">
        <v>1</v>
      </c>
      <c r="F566" s="196" t="s">
        <v>527</v>
      </c>
      <c r="G566" s="13"/>
      <c r="H566" s="197">
        <v>55.29</v>
      </c>
      <c r="I566" s="198"/>
      <c r="J566" s="13"/>
      <c r="K566" s="13"/>
      <c r="L566" s="193"/>
      <c r="M566" s="199"/>
      <c r="N566" s="200"/>
      <c r="O566" s="200"/>
      <c r="P566" s="200"/>
      <c r="Q566" s="200"/>
      <c r="R566" s="200"/>
      <c r="S566" s="200"/>
      <c r="T566" s="201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195" t="s">
        <v>217</v>
      </c>
      <c r="AU566" s="195" t="s">
        <v>86</v>
      </c>
      <c r="AV566" s="13" t="s">
        <v>86</v>
      </c>
      <c r="AW566" s="13" t="s">
        <v>32</v>
      </c>
      <c r="AX566" s="13" t="s">
        <v>76</v>
      </c>
      <c r="AY566" s="195" t="s">
        <v>208</v>
      </c>
    </row>
    <row r="567" spans="1:51" s="15" customFormat="1" ht="12">
      <c r="A567" s="15"/>
      <c r="B567" s="210"/>
      <c r="C567" s="15"/>
      <c r="D567" s="194" t="s">
        <v>217</v>
      </c>
      <c r="E567" s="211" t="s">
        <v>1</v>
      </c>
      <c r="F567" s="212" t="s">
        <v>528</v>
      </c>
      <c r="G567" s="15"/>
      <c r="H567" s="211" t="s">
        <v>1</v>
      </c>
      <c r="I567" s="213"/>
      <c r="J567" s="15"/>
      <c r="K567" s="15"/>
      <c r="L567" s="210"/>
      <c r="M567" s="214"/>
      <c r="N567" s="215"/>
      <c r="O567" s="215"/>
      <c r="P567" s="215"/>
      <c r="Q567" s="215"/>
      <c r="R567" s="215"/>
      <c r="S567" s="215"/>
      <c r="T567" s="216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11" t="s">
        <v>217</v>
      </c>
      <c r="AU567" s="211" t="s">
        <v>86</v>
      </c>
      <c r="AV567" s="15" t="s">
        <v>84</v>
      </c>
      <c r="AW567" s="15" t="s">
        <v>32</v>
      </c>
      <c r="AX567" s="15" t="s">
        <v>76</v>
      </c>
      <c r="AY567" s="211" t="s">
        <v>208</v>
      </c>
    </row>
    <row r="568" spans="1:51" s="13" customFormat="1" ht="12">
      <c r="A568" s="13"/>
      <c r="B568" s="193"/>
      <c r="C568" s="13"/>
      <c r="D568" s="194" t="s">
        <v>217</v>
      </c>
      <c r="E568" s="195" t="s">
        <v>1</v>
      </c>
      <c r="F568" s="196" t="s">
        <v>640</v>
      </c>
      <c r="G568" s="13"/>
      <c r="H568" s="197">
        <v>7.64</v>
      </c>
      <c r="I568" s="198"/>
      <c r="J568" s="13"/>
      <c r="K568" s="13"/>
      <c r="L568" s="193"/>
      <c r="M568" s="199"/>
      <c r="N568" s="200"/>
      <c r="O568" s="200"/>
      <c r="P568" s="200"/>
      <c r="Q568" s="200"/>
      <c r="R568" s="200"/>
      <c r="S568" s="200"/>
      <c r="T568" s="201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195" t="s">
        <v>217</v>
      </c>
      <c r="AU568" s="195" t="s">
        <v>86</v>
      </c>
      <c r="AV568" s="13" t="s">
        <v>86</v>
      </c>
      <c r="AW568" s="13" t="s">
        <v>32</v>
      </c>
      <c r="AX568" s="13" t="s">
        <v>76</v>
      </c>
      <c r="AY568" s="195" t="s">
        <v>208</v>
      </c>
    </row>
    <row r="569" spans="1:51" s="14" customFormat="1" ht="12">
      <c r="A569" s="14"/>
      <c r="B569" s="202"/>
      <c r="C569" s="14"/>
      <c r="D569" s="194" t="s">
        <v>217</v>
      </c>
      <c r="E569" s="203" t="s">
        <v>1</v>
      </c>
      <c r="F569" s="204" t="s">
        <v>219</v>
      </c>
      <c r="G569" s="14"/>
      <c r="H569" s="205">
        <v>398.272</v>
      </c>
      <c r="I569" s="206"/>
      <c r="J569" s="14"/>
      <c r="K569" s="14"/>
      <c r="L569" s="202"/>
      <c r="M569" s="207"/>
      <c r="N569" s="208"/>
      <c r="O569" s="208"/>
      <c r="P569" s="208"/>
      <c r="Q569" s="208"/>
      <c r="R569" s="208"/>
      <c r="S569" s="208"/>
      <c r="T569" s="209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03" t="s">
        <v>217</v>
      </c>
      <c r="AU569" s="203" t="s">
        <v>86</v>
      </c>
      <c r="AV569" s="14" t="s">
        <v>216</v>
      </c>
      <c r="AW569" s="14" t="s">
        <v>32</v>
      </c>
      <c r="AX569" s="14" t="s">
        <v>84</v>
      </c>
      <c r="AY569" s="203" t="s">
        <v>208</v>
      </c>
    </row>
    <row r="570" spans="1:65" s="2" customFormat="1" ht="24.15" customHeight="1">
      <c r="A570" s="38"/>
      <c r="B570" s="179"/>
      <c r="C570" s="220" t="s">
        <v>538</v>
      </c>
      <c r="D570" s="220" t="s">
        <v>408</v>
      </c>
      <c r="E570" s="221" t="s">
        <v>698</v>
      </c>
      <c r="F570" s="222" t="s">
        <v>699</v>
      </c>
      <c r="G570" s="223" t="s">
        <v>245</v>
      </c>
      <c r="H570" s="224">
        <v>17.524</v>
      </c>
      <c r="I570" s="225"/>
      <c r="J570" s="226">
        <f>ROUND(I570*H570,2)</f>
        <v>0</v>
      </c>
      <c r="K570" s="222" t="s">
        <v>215</v>
      </c>
      <c r="L570" s="227"/>
      <c r="M570" s="228" t="s">
        <v>1</v>
      </c>
      <c r="N570" s="229" t="s">
        <v>41</v>
      </c>
      <c r="O570" s="77"/>
      <c r="P570" s="189">
        <f>O570*H570</f>
        <v>0</v>
      </c>
      <c r="Q570" s="189">
        <v>0.03</v>
      </c>
      <c r="R570" s="189">
        <f>Q570*H570</f>
        <v>0.52572</v>
      </c>
      <c r="S570" s="189">
        <v>0</v>
      </c>
      <c r="T570" s="190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191" t="s">
        <v>330</v>
      </c>
      <c r="AT570" s="191" t="s">
        <v>408</v>
      </c>
      <c r="AU570" s="191" t="s">
        <v>86</v>
      </c>
      <c r="AY570" s="19" t="s">
        <v>208</v>
      </c>
      <c r="BE570" s="192">
        <f>IF(N570="základní",J570,0)</f>
        <v>0</v>
      </c>
      <c r="BF570" s="192">
        <f>IF(N570="snížená",J570,0)</f>
        <v>0</v>
      </c>
      <c r="BG570" s="192">
        <f>IF(N570="zákl. přenesená",J570,0)</f>
        <v>0</v>
      </c>
      <c r="BH570" s="192">
        <f>IF(N570="sníž. přenesená",J570,0)</f>
        <v>0</v>
      </c>
      <c r="BI570" s="192">
        <f>IF(N570="nulová",J570,0)</f>
        <v>0</v>
      </c>
      <c r="BJ570" s="19" t="s">
        <v>84</v>
      </c>
      <c r="BK570" s="192">
        <f>ROUND(I570*H570,2)</f>
        <v>0</v>
      </c>
      <c r="BL570" s="19" t="s">
        <v>276</v>
      </c>
      <c r="BM570" s="191" t="s">
        <v>700</v>
      </c>
    </row>
    <row r="571" spans="1:65" s="2" customFormat="1" ht="24.15" customHeight="1">
      <c r="A571" s="38"/>
      <c r="B571" s="179"/>
      <c r="C571" s="180" t="s">
        <v>701</v>
      </c>
      <c r="D571" s="180" t="s">
        <v>211</v>
      </c>
      <c r="E571" s="181" t="s">
        <v>695</v>
      </c>
      <c r="F571" s="182" t="s">
        <v>696</v>
      </c>
      <c r="G571" s="183" t="s">
        <v>214</v>
      </c>
      <c r="H571" s="184">
        <v>3.84</v>
      </c>
      <c r="I571" s="185"/>
      <c r="J571" s="186">
        <f>ROUND(I571*H571,2)</f>
        <v>0</v>
      </c>
      <c r="K571" s="182" t="s">
        <v>215</v>
      </c>
      <c r="L571" s="39"/>
      <c r="M571" s="187" t="s">
        <v>1</v>
      </c>
      <c r="N571" s="188" t="s">
        <v>41</v>
      </c>
      <c r="O571" s="77"/>
      <c r="P571" s="189">
        <f>O571*H571</f>
        <v>0</v>
      </c>
      <c r="Q571" s="189">
        <v>0</v>
      </c>
      <c r="R571" s="189">
        <f>Q571*H571</f>
        <v>0</v>
      </c>
      <c r="S571" s="189">
        <v>0</v>
      </c>
      <c r="T571" s="190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191" t="s">
        <v>276</v>
      </c>
      <c r="AT571" s="191" t="s">
        <v>211</v>
      </c>
      <c r="AU571" s="191" t="s">
        <v>86</v>
      </c>
      <c r="AY571" s="19" t="s">
        <v>208</v>
      </c>
      <c r="BE571" s="192">
        <f>IF(N571="základní",J571,0)</f>
        <v>0</v>
      </c>
      <c r="BF571" s="192">
        <f>IF(N571="snížená",J571,0)</f>
        <v>0</v>
      </c>
      <c r="BG571" s="192">
        <f>IF(N571="zákl. přenesená",J571,0)</f>
        <v>0</v>
      </c>
      <c r="BH571" s="192">
        <f>IF(N571="sníž. přenesená",J571,0)</f>
        <v>0</v>
      </c>
      <c r="BI571" s="192">
        <f>IF(N571="nulová",J571,0)</f>
        <v>0</v>
      </c>
      <c r="BJ571" s="19" t="s">
        <v>84</v>
      </c>
      <c r="BK571" s="192">
        <f>ROUND(I571*H571,2)</f>
        <v>0</v>
      </c>
      <c r="BL571" s="19" t="s">
        <v>276</v>
      </c>
      <c r="BM571" s="191" t="s">
        <v>702</v>
      </c>
    </row>
    <row r="572" spans="1:51" s="15" customFormat="1" ht="12">
      <c r="A572" s="15"/>
      <c r="B572" s="210"/>
      <c r="C572" s="15"/>
      <c r="D572" s="194" t="s">
        <v>217</v>
      </c>
      <c r="E572" s="211" t="s">
        <v>1</v>
      </c>
      <c r="F572" s="212" t="s">
        <v>703</v>
      </c>
      <c r="G572" s="15"/>
      <c r="H572" s="211" t="s">
        <v>1</v>
      </c>
      <c r="I572" s="213"/>
      <c r="J572" s="15"/>
      <c r="K572" s="15"/>
      <c r="L572" s="210"/>
      <c r="M572" s="214"/>
      <c r="N572" s="215"/>
      <c r="O572" s="215"/>
      <c r="P572" s="215"/>
      <c r="Q572" s="215"/>
      <c r="R572" s="215"/>
      <c r="S572" s="215"/>
      <c r="T572" s="216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11" t="s">
        <v>217</v>
      </c>
      <c r="AU572" s="211" t="s">
        <v>86</v>
      </c>
      <c r="AV572" s="15" t="s">
        <v>84</v>
      </c>
      <c r="AW572" s="15" t="s">
        <v>32</v>
      </c>
      <c r="AX572" s="15" t="s">
        <v>76</v>
      </c>
      <c r="AY572" s="211" t="s">
        <v>208</v>
      </c>
    </row>
    <row r="573" spans="1:51" s="13" customFormat="1" ht="12">
      <c r="A573" s="13"/>
      <c r="B573" s="193"/>
      <c r="C573" s="13"/>
      <c r="D573" s="194" t="s">
        <v>217</v>
      </c>
      <c r="E573" s="195" t="s">
        <v>1</v>
      </c>
      <c r="F573" s="196" t="s">
        <v>704</v>
      </c>
      <c r="G573" s="13"/>
      <c r="H573" s="197">
        <v>3.84</v>
      </c>
      <c r="I573" s="198"/>
      <c r="J573" s="13"/>
      <c r="K573" s="13"/>
      <c r="L573" s="193"/>
      <c r="M573" s="199"/>
      <c r="N573" s="200"/>
      <c r="O573" s="200"/>
      <c r="P573" s="200"/>
      <c r="Q573" s="200"/>
      <c r="R573" s="200"/>
      <c r="S573" s="200"/>
      <c r="T573" s="201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195" t="s">
        <v>217</v>
      </c>
      <c r="AU573" s="195" t="s">
        <v>86</v>
      </c>
      <c r="AV573" s="13" t="s">
        <v>86</v>
      </c>
      <c r="AW573" s="13" t="s">
        <v>32</v>
      </c>
      <c r="AX573" s="13" t="s">
        <v>76</v>
      </c>
      <c r="AY573" s="195" t="s">
        <v>208</v>
      </c>
    </row>
    <row r="574" spans="1:51" s="14" customFormat="1" ht="12">
      <c r="A574" s="14"/>
      <c r="B574" s="202"/>
      <c r="C574" s="14"/>
      <c r="D574" s="194" t="s">
        <v>217</v>
      </c>
      <c r="E574" s="203" t="s">
        <v>1</v>
      </c>
      <c r="F574" s="204" t="s">
        <v>219</v>
      </c>
      <c r="G574" s="14"/>
      <c r="H574" s="205">
        <v>3.84</v>
      </c>
      <c r="I574" s="206"/>
      <c r="J574" s="14"/>
      <c r="K574" s="14"/>
      <c r="L574" s="202"/>
      <c r="M574" s="207"/>
      <c r="N574" s="208"/>
      <c r="O574" s="208"/>
      <c r="P574" s="208"/>
      <c r="Q574" s="208"/>
      <c r="R574" s="208"/>
      <c r="S574" s="208"/>
      <c r="T574" s="209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03" t="s">
        <v>217</v>
      </c>
      <c r="AU574" s="203" t="s">
        <v>86</v>
      </c>
      <c r="AV574" s="14" t="s">
        <v>216</v>
      </c>
      <c r="AW574" s="14" t="s">
        <v>32</v>
      </c>
      <c r="AX574" s="14" t="s">
        <v>84</v>
      </c>
      <c r="AY574" s="203" t="s">
        <v>208</v>
      </c>
    </row>
    <row r="575" spans="1:65" s="2" customFormat="1" ht="24.15" customHeight="1">
      <c r="A575" s="38"/>
      <c r="B575" s="179"/>
      <c r="C575" s="220" t="s">
        <v>550</v>
      </c>
      <c r="D575" s="220" t="s">
        <v>408</v>
      </c>
      <c r="E575" s="221" t="s">
        <v>705</v>
      </c>
      <c r="F575" s="222" t="s">
        <v>706</v>
      </c>
      <c r="G575" s="223" t="s">
        <v>214</v>
      </c>
      <c r="H575" s="224">
        <v>4.224</v>
      </c>
      <c r="I575" s="225"/>
      <c r="J575" s="226">
        <f>ROUND(I575*H575,2)</f>
        <v>0</v>
      </c>
      <c r="K575" s="222" t="s">
        <v>215</v>
      </c>
      <c r="L575" s="227"/>
      <c r="M575" s="228" t="s">
        <v>1</v>
      </c>
      <c r="N575" s="229" t="s">
        <v>41</v>
      </c>
      <c r="O575" s="77"/>
      <c r="P575" s="189">
        <f>O575*H575</f>
        <v>0</v>
      </c>
      <c r="Q575" s="189">
        <v>0.00015</v>
      </c>
      <c r="R575" s="189">
        <f>Q575*H575</f>
        <v>0.0006336</v>
      </c>
      <c r="S575" s="189">
        <v>0</v>
      </c>
      <c r="T575" s="190">
        <f>S575*H575</f>
        <v>0</v>
      </c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191" t="s">
        <v>330</v>
      </c>
      <c r="AT575" s="191" t="s">
        <v>408</v>
      </c>
      <c r="AU575" s="191" t="s">
        <v>86</v>
      </c>
      <c r="AY575" s="19" t="s">
        <v>208</v>
      </c>
      <c r="BE575" s="192">
        <f>IF(N575="základní",J575,0)</f>
        <v>0</v>
      </c>
      <c r="BF575" s="192">
        <f>IF(N575="snížená",J575,0)</f>
        <v>0</v>
      </c>
      <c r="BG575" s="192">
        <f>IF(N575="zákl. přenesená",J575,0)</f>
        <v>0</v>
      </c>
      <c r="BH575" s="192">
        <f>IF(N575="sníž. přenesená",J575,0)</f>
        <v>0</v>
      </c>
      <c r="BI575" s="192">
        <f>IF(N575="nulová",J575,0)</f>
        <v>0</v>
      </c>
      <c r="BJ575" s="19" t="s">
        <v>84</v>
      </c>
      <c r="BK575" s="192">
        <f>ROUND(I575*H575,2)</f>
        <v>0</v>
      </c>
      <c r="BL575" s="19" t="s">
        <v>276</v>
      </c>
      <c r="BM575" s="191" t="s">
        <v>707</v>
      </c>
    </row>
    <row r="576" spans="1:51" s="13" customFormat="1" ht="12">
      <c r="A576" s="13"/>
      <c r="B576" s="193"/>
      <c r="C576" s="13"/>
      <c r="D576" s="194" t="s">
        <v>217</v>
      </c>
      <c r="E576" s="195" t="s">
        <v>1</v>
      </c>
      <c r="F576" s="196" t="s">
        <v>708</v>
      </c>
      <c r="G576" s="13"/>
      <c r="H576" s="197">
        <v>4.224</v>
      </c>
      <c r="I576" s="198"/>
      <c r="J576" s="13"/>
      <c r="K576" s="13"/>
      <c r="L576" s="193"/>
      <c r="M576" s="199"/>
      <c r="N576" s="200"/>
      <c r="O576" s="200"/>
      <c r="P576" s="200"/>
      <c r="Q576" s="200"/>
      <c r="R576" s="200"/>
      <c r="S576" s="200"/>
      <c r="T576" s="201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195" t="s">
        <v>217</v>
      </c>
      <c r="AU576" s="195" t="s">
        <v>86</v>
      </c>
      <c r="AV576" s="13" t="s">
        <v>86</v>
      </c>
      <c r="AW576" s="13" t="s">
        <v>32</v>
      </c>
      <c r="AX576" s="13" t="s">
        <v>76</v>
      </c>
      <c r="AY576" s="195" t="s">
        <v>208</v>
      </c>
    </row>
    <row r="577" spans="1:51" s="14" customFormat="1" ht="12">
      <c r="A577" s="14"/>
      <c r="B577" s="202"/>
      <c r="C577" s="14"/>
      <c r="D577" s="194" t="s">
        <v>217</v>
      </c>
      <c r="E577" s="203" t="s">
        <v>1</v>
      </c>
      <c r="F577" s="204" t="s">
        <v>219</v>
      </c>
      <c r="G577" s="14"/>
      <c r="H577" s="205">
        <v>4.224</v>
      </c>
      <c r="I577" s="206"/>
      <c r="J577" s="14"/>
      <c r="K577" s="14"/>
      <c r="L577" s="202"/>
      <c r="M577" s="207"/>
      <c r="N577" s="208"/>
      <c r="O577" s="208"/>
      <c r="P577" s="208"/>
      <c r="Q577" s="208"/>
      <c r="R577" s="208"/>
      <c r="S577" s="208"/>
      <c r="T577" s="209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03" t="s">
        <v>217</v>
      </c>
      <c r="AU577" s="203" t="s">
        <v>86</v>
      </c>
      <c r="AV577" s="14" t="s">
        <v>216</v>
      </c>
      <c r="AW577" s="14" t="s">
        <v>32</v>
      </c>
      <c r="AX577" s="14" t="s">
        <v>84</v>
      </c>
      <c r="AY577" s="203" t="s">
        <v>208</v>
      </c>
    </row>
    <row r="578" spans="1:65" s="2" customFormat="1" ht="24.15" customHeight="1">
      <c r="A578" s="38"/>
      <c r="B578" s="179"/>
      <c r="C578" s="180" t="s">
        <v>709</v>
      </c>
      <c r="D578" s="180" t="s">
        <v>211</v>
      </c>
      <c r="E578" s="181" t="s">
        <v>710</v>
      </c>
      <c r="F578" s="182" t="s">
        <v>711</v>
      </c>
      <c r="G578" s="183" t="s">
        <v>214</v>
      </c>
      <c r="H578" s="184">
        <v>398.272</v>
      </c>
      <c r="I578" s="185"/>
      <c r="J578" s="186">
        <f>ROUND(I578*H578,2)</f>
        <v>0</v>
      </c>
      <c r="K578" s="182" t="s">
        <v>215</v>
      </c>
      <c r="L578" s="39"/>
      <c r="M578" s="187" t="s">
        <v>1</v>
      </c>
      <c r="N578" s="188" t="s">
        <v>41</v>
      </c>
      <c r="O578" s="77"/>
      <c r="P578" s="189">
        <f>O578*H578</f>
        <v>0</v>
      </c>
      <c r="Q578" s="189">
        <v>0</v>
      </c>
      <c r="R578" s="189">
        <f>Q578*H578</f>
        <v>0</v>
      </c>
      <c r="S578" s="189">
        <v>0</v>
      </c>
      <c r="T578" s="190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191" t="s">
        <v>276</v>
      </c>
      <c r="AT578" s="191" t="s">
        <v>211</v>
      </c>
      <c r="AU578" s="191" t="s">
        <v>86</v>
      </c>
      <c r="AY578" s="19" t="s">
        <v>208</v>
      </c>
      <c r="BE578" s="192">
        <f>IF(N578="základní",J578,0)</f>
        <v>0</v>
      </c>
      <c r="BF578" s="192">
        <f>IF(N578="snížená",J578,0)</f>
        <v>0</v>
      </c>
      <c r="BG578" s="192">
        <f>IF(N578="zákl. přenesená",J578,0)</f>
        <v>0</v>
      </c>
      <c r="BH578" s="192">
        <f>IF(N578="sníž. přenesená",J578,0)</f>
        <v>0</v>
      </c>
      <c r="BI578" s="192">
        <f>IF(N578="nulová",J578,0)</f>
        <v>0</v>
      </c>
      <c r="BJ578" s="19" t="s">
        <v>84</v>
      </c>
      <c r="BK578" s="192">
        <f>ROUND(I578*H578,2)</f>
        <v>0</v>
      </c>
      <c r="BL578" s="19" t="s">
        <v>276</v>
      </c>
      <c r="BM578" s="191" t="s">
        <v>712</v>
      </c>
    </row>
    <row r="579" spans="1:51" s="15" customFormat="1" ht="12">
      <c r="A579" s="15"/>
      <c r="B579" s="210"/>
      <c r="C579" s="15"/>
      <c r="D579" s="194" t="s">
        <v>217</v>
      </c>
      <c r="E579" s="211" t="s">
        <v>1</v>
      </c>
      <c r="F579" s="212" t="s">
        <v>513</v>
      </c>
      <c r="G579" s="15"/>
      <c r="H579" s="211" t="s">
        <v>1</v>
      </c>
      <c r="I579" s="213"/>
      <c r="J579" s="15"/>
      <c r="K579" s="15"/>
      <c r="L579" s="210"/>
      <c r="M579" s="214"/>
      <c r="N579" s="215"/>
      <c r="O579" s="215"/>
      <c r="P579" s="215"/>
      <c r="Q579" s="215"/>
      <c r="R579" s="215"/>
      <c r="S579" s="215"/>
      <c r="T579" s="216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11" t="s">
        <v>217</v>
      </c>
      <c r="AU579" s="211" t="s">
        <v>86</v>
      </c>
      <c r="AV579" s="15" t="s">
        <v>84</v>
      </c>
      <c r="AW579" s="15" t="s">
        <v>32</v>
      </c>
      <c r="AX579" s="15" t="s">
        <v>76</v>
      </c>
      <c r="AY579" s="211" t="s">
        <v>208</v>
      </c>
    </row>
    <row r="580" spans="1:51" s="13" customFormat="1" ht="12">
      <c r="A580" s="13"/>
      <c r="B580" s="193"/>
      <c r="C580" s="13"/>
      <c r="D580" s="194" t="s">
        <v>217</v>
      </c>
      <c r="E580" s="195" t="s">
        <v>1</v>
      </c>
      <c r="F580" s="196" t="s">
        <v>514</v>
      </c>
      <c r="G580" s="13"/>
      <c r="H580" s="197">
        <v>19.619</v>
      </c>
      <c r="I580" s="198"/>
      <c r="J580" s="13"/>
      <c r="K580" s="13"/>
      <c r="L580" s="193"/>
      <c r="M580" s="199"/>
      <c r="N580" s="200"/>
      <c r="O580" s="200"/>
      <c r="P580" s="200"/>
      <c r="Q580" s="200"/>
      <c r="R580" s="200"/>
      <c r="S580" s="200"/>
      <c r="T580" s="201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195" t="s">
        <v>217</v>
      </c>
      <c r="AU580" s="195" t="s">
        <v>86</v>
      </c>
      <c r="AV580" s="13" t="s">
        <v>86</v>
      </c>
      <c r="AW580" s="13" t="s">
        <v>32</v>
      </c>
      <c r="AX580" s="13" t="s">
        <v>76</v>
      </c>
      <c r="AY580" s="195" t="s">
        <v>208</v>
      </c>
    </row>
    <row r="581" spans="1:51" s="13" customFormat="1" ht="12">
      <c r="A581" s="13"/>
      <c r="B581" s="193"/>
      <c r="C581" s="13"/>
      <c r="D581" s="194" t="s">
        <v>217</v>
      </c>
      <c r="E581" s="195" t="s">
        <v>1</v>
      </c>
      <c r="F581" s="196" t="s">
        <v>515</v>
      </c>
      <c r="G581" s="13"/>
      <c r="H581" s="197">
        <v>44.859</v>
      </c>
      <c r="I581" s="198"/>
      <c r="J581" s="13"/>
      <c r="K581" s="13"/>
      <c r="L581" s="193"/>
      <c r="M581" s="199"/>
      <c r="N581" s="200"/>
      <c r="O581" s="200"/>
      <c r="P581" s="200"/>
      <c r="Q581" s="200"/>
      <c r="R581" s="200"/>
      <c r="S581" s="200"/>
      <c r="T581" s="201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195" t="s">
        <v>217</v>
      </c>
      <c r="AU581" s="195" t="s">
        <v>86</v>
      </c>
      <c r="AV581" s="13" t="s">
        <v>86</v>
      </c>
      <c r="AW581" s="13" t="s">
        <v>32</v>
      </c>
      <c r="AX581" s="13" t="s">
        <v>76</v>
      </c>
      <c r="AY581" s="195" t="s">
        <v>208</v>
      </c>
    </row>
    <row r="582" spans="1:51" s="13" customFormat="1" ht="12">
      <c r="A582" s="13"/>
      <c r="B582" s="193"/>
      <c r="C582" s="13"/>
      <c r="D582" s="194" t="s">
        <v>217</v>
      </c>
      <c r="E582" s="195" t="s">
        <v>1</v>
      </c>
      <c r="F582" s="196" t="s">
        <v>516</v>
      </c>
      <c r="G582" s="13"/>
      <c r="H582" s="197">
        <v>22.658</v>
      </c>
      <c r="I582" s="198"/>
      <c r="J582" s="13"/>
      <c r="K582" s="13"/>
      <c r="L582" s="193"/>
      <c r="M582" s="199"/>
      <c r="N582" s="200"/>
      <c r="O582" s="200"/>
      <c r="P582" s="200"/>
      <c r="Q582" s="200"/>
      <c r="R582" s="200"/>
      <c r="S582" s="200"/>
      <c r="T582" s="201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195" t="s">
        <v>217</v>
      </c>
      <c r="AU582" s="195" t="s">
        <v>86</v>
      </c>
      <c r="AV582" s="13" t="s">
        <v>86</v>
      </c>
      <c r="AW582" s="13" t="s">
        <v>32</v>
      </c>
      <c r="AX582" s="13" t="s">
        <v>76</v>
      </c>
      <c r="AY582" s="195" t="s">
        <v>208</v>
      </c>
    </row>
    <row r="583" spans="1:51" s="13" customFormat="1" ht="12">
      <c r="A583" s="13"/>
      <c r="B583" s="193"/>
      <c r="C583" s="13"/>
      <c r="D583" s="194" t="s">
        <v>217</v>
      </c>
      <c r="E583" s="195" t="s">
        <v>1</v>
      </c>
      <c r="F583" s="196" t="s">
        <v>517</v>
      </c>
      <c r="G583" s="13"/>
      <c r="H583" s="197">
        <v>14.555</v>
      </c>
      <c r="I583" s="198"/>
      <c r="J583" s="13"/>
      <c r="K583" s="13"/>
      <c r="L583" s="193"/>
      <c r="M583" s="199"/>
      <c r="N583" s="200"/>
      <c r="O583" s="200"/>
      <c r="P583" s="200"/>
      <c r="Q583" s="200"/>
      <c r="R583" s="200"/>
      <c r="S583" s="200"/>
      <c r="T583" s="201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195" t="s">
        <v>217</v>
      </c>
      <c r="AU583" s="195" t="s">
        <v>86</v>
      </c>
      <c r="AV583" s="13" t="s">
        <v>86</v>
      </c>
      <c r="AW583" s="13" t="s">
        <v>32</v>
      </c>
      <c r="AX583" s="13" t="s">
        <v>76</v>
      </c>
      <c r="AY583" s="195" t="s">
        <v>208</v>
      </c>
    </row>
    <row r="584" spans="1:51" s="13" customFormat="1" ht="12">
      <c r="A584" s="13"/>
      <c r="B584" s="193"/>
      <c r="C584" s="13"/>
      <c r="D584" s="194" t="s">
        <v>217</v>
      </c>
      <c r="E584" s="195" t="s">
        <v>1</v>
      </c>
      <c r="F584" s="196" t="s">
        <v>518</v>
      </c>
      <c r="G584" s="13"/>
      <c r="H584" s="197">
        <v>59.85</v>
      </c>
      <c r="I584" s="198"/>
      <c r="J584" s="13"/>
      <c r="K584" s="13"/>
      <c r="L584" s="193"/>
      <c r="M584" s="199"/>
      <c r="N584" s="200"/>
      <c r="O584" s="200"/>
      <c r="P584" s="200"/>
      <c r="Q584" s="200"/>
      <c r="R584" s="200"/>
      <c r="S584" s="200"/>
      <c r="T584" s="201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195" t="s">
        <v>217</v>
      </c>
      <c r="AU584" s="195" t="s">
        <v>86</v>
      </c>
      <c r="AV584" s="13" t="s">
        <v>86</v>
      </c>
      <c r="AW584" s="13" t="s">
        <v>32</v>
      </c>
      <c r="AX584" s="13" t="s">
        <v>76</v>
      </c>
      <c r="AY584" s="195" t="s">
        <v>208</v>
      </c>
    </row>
    <row r="585" spans="1:51" s="13" customFormat="1" ht="12">
      <c r="A585" s="13"/>
      <c r="B585" s="193"/>
      <c r="C585" s="13"/>
      <c r="D585" s="194" t="s">
        <v>217</v>
      </c>
      <c r="E585" s="195" t="s">
        <v>1</v>
      </c>
      <c r="F585" s="196" t="s">
        <v>519</v>
      </c>
      <c r="G585" s="13"/>
      <c r="H585" s="197">
        <v>16.245</v>
      </c>
      <c r="I585" s="198"/>
      <c r="J585" s="13"/>
      <c r="K585" s="13"/>
      <c r="L585" s="193"/>
      <c r="M585" s="199"/>
      <c r="N585" s="200"/>
      <c r="O585" s="200"/>
      <c r="P585" s="200"/>
      <c r="Q585" s="200"/>
      <c r="R585" s="200"/>
      <c r="S585" s="200"/>
      <c r="T585" s="201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195" t="s">
        <v>217</v>
      </c>
      <c r="AU585" s="195" t="s">
        <v>86</v>
      </c>
      <c r="AV585" s="13" t="s">
        <v>86</v>
      </c>
      <c r="AW585" s="13" t="s">
        <v>32</v>
      </c>
      <c r="AX585" s="13" t="s">
        <v>76</v>
      </c>
      <c r="AY585" s="195" t="s">
        <v>208</v>
      </c>
    </row>
    <row r="586" spans="1:51" s="13" customFormat="1" ht="12">
      <c r="A586" s="13"/>
      <c r="B586" s="193"/>
      <c r="C586" s="13"/>
      <c r="D586" s="194" t="s">
        <v>217</v>
      </c>
      <c r="E586" s="195" t="s">
        <v>1</v>
      </c>
      <c r="F586" s="196" t="s">
        <v>520</v>
      </c>
      <c r="G586" s="13"/>
      <c r="H586" s="197">
        <v>16.53</v>
      </c>
      <c r="I586" s="198"/>
      <c r="J586" s="13"/>
      <c r="K586" s="13"/>
      <c r="L586" s="193"/>
      <c r="M586" s="199"/>
      <c r="N586" s="200"/>
      <c r="O586" s="200"/>
      <c r="P586" s="200"/>
      <c r="Q586" s="200"/>
      <c r="R586" s="200"/>
      <c r="S586" s="200"/>
      <c r="T586" s="201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195" t="s">
        <v>217</v>
      </c>
      <c r="AU586" s="195" t="s">
        <v>86</v>
      </c>
      <c r="AV586" s="13" t="s">
        <v>86</v>
      </c>
      <c r="AW586" s="13" t="s">
        <v>32</v>
      </c>
      <c r="AX586" s="13" t="s">
        <v>76</v>
      </c>
      <c r="AY586" s="195" t="s">
        <v>208</v>
      </c>
    </row>
    <row r="587" spans="1:51" s="13" customFormat="1" ht="12">
      <c r="A587" s="13"/>
      <c r="B587" s="193"/>
      <c r="C587" s="13"/>
      <c r="D587" s="194" t="s">
        <v>217</v>
      </c>
      <c r="E587" s="195" t="s">
        <v>1</v>
      </c>
      <c r="F587" s="196" t="s">
        <v>521</v>
      </c>
      <c r="G587" s="13"/>
      <c r="H587" s="197">
        <v>8.625</v>
      </c>
      <c r="I587" s="198"/>
      <c r="J587" s="13"/>
      <c r="K587" s="13"/>
      <c r="L587" s="193"/>
      <c r="M587" s="199"/>
      <c r="N587" s="200"/>
      <c r="O587" s="200"/>
      <c r="P587" s="200"/>
      <c r="Q587" s="200"/>
      <c r="R587" s="200"/>
      <c r="S587" s="200"/>
      <c r="T587" s="201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195" t="s">
        <v>217</v>
      </c>
      <c r="AU587" s="195" t="s">
        <v>86</v>
      </c>
      <c r="AV587" s="13" t="s">
        <v>86</v>
      </c>
      <c r="AW587" s="13" t="s">
        <v>32</v>
      </c>
      <c r="AX587" s="13" t="s">
        <v>76</v>
      </c>
      <c r="AY587" s="195" t="s">
        <v>208</v>
      </c>
    </row>
    <row r="588" spans="1:51" s="13" customFormat="1" ht="12">
      <c r="A588" s="13"/>
      <c r="B588" s="193"/>
      <c r="C588" s="13"/>
      <c r="D588" s="194" t="s">
        <v>217</v>
      </c>
      <c r="E588" s="195" t="s">
        <v>1</v>
      </c>
      <c r="F588" s="196" t="s">
        <v>522</v>
      </c>
      <c r="G588" s="13"/>
      <c r="H588" s="197">
        <v>11.651</v>
      </c>
      <c r="I588" s="198"/>
      <c r="J588" s="13"/>
      <c r="K588" s="13"/>
      <c r="L588" s="193"/>
      <c r="M588" s="199"/>
      <c r="N588" s="200"/>
      <c r="O588" s="200"/>
      <c r="P588" s="200"/>
      <c r="Q588" s="200"/>
      <c r="R588" s="200"/>
      <c r="S588" s="200"/>
      <c r="T588" s="201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195" t="s">
        <v>217</v>
      </c>
      <c r="AU588" s="195" t="s">
        <v>86</v>
      </c>
      <c r="AV588" s="13" t="s">
        <v>86</v>
      </c>
      <c r="AW588" s="13" t="s">
        <v>32</v>
      </c>
      <c r="AX588" s="13" t="s">
        <v>76</v>
      </c>
      <c r="AY588" s="195" t="s">
        <v>208</v>
      </c>
    </row>
    <row r="589" spans="1:51" s="13" customFormat="1" ht="12">
      <c r="A589" s="13"/>
      <c r="B589" s="193"/>
      <c r="C589" s="13"/>
      <c r="D589" s="194" t="s">
        <v>217</v>
      </c>
      <c r="E589" s="195" t="s">
        <v>1</v>
      </c>
      <c r="F589" s="196" t="s">
        <v>523</v>
      </c>
      <c r="G589" s="13"/>
      <c r="H589" s="197">
        <v>56.43</v>
      </c>
      <c r="I589" s="198"/>
      <c r="J589" s="13"/>
      <c r="K589" s="13"/>
      <c r="L589" s="193"/>
      <c r="M589" s="199"/>
      <c r="N589" s="200"/>
      <c r="O589" s="200"/>
      <c r="P589" s="200"/>
      <c r="Q589" s="200"/>
      <c r="R589" s="200"/>
      <c r="S589" s="200"/>
      <c r="T589" s="20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195" t="s">
        <v>217</v>
      </c>
      <c r="AU589" s="195" t="s">
        <v>86</v>
      </c>
      <c r="AV589" s="13" t="s">
        <v>86</v>
      </c>
      <c r="AW589" s="13" t="s">
        <v>32</v>
      </c>
      <c r="AX589" s="13" t="s">
        <v>76</v>
      </c>
      <c r="AY589" s="195" t="s">
        <v>208</v>
      </c>
    </row>
    <row r="590" spans="1:51" s="13" customFormat="1" ht="12">
      <c r="A590" s="13"/>
      <c r="B590" s="193"/>
      <c r="C590" s="13"/>
      <c r="D590" s="194" t="s">
        <v>217</v>
      </c>
      <c r="E590" s="195" t="s">
        <v>1</v>
      </c>
      <c r="F590" s="196" t="s">
        <v>524</v>
      </c>
      <c r="G590" s="13"/>
      <c r="H590" s="197">
        <v>18.9</v>
      </c>
      <c r="I590" s="198"/>
      <c r="J590" s="13"/>
      <c r="K590" s="13"/>
      <c r="L590" s="193"/>
      <c r="M590" s="199"/>
      <c r="N590" s="200"/>
      <c r="O590" s="200"/>
      <c r="P590" s="200"/>
      <c r="Q590" s="200"/>
      <c r="R590" s="200"/>
      <c r="S590" s="200"/>
      <c r="T590" s="201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195" t="s">
        <v>217</v>
      </c>
      <c r="AU590" s="195" t="s">
        <v>86</v>
      </c>
      <c r="AV590" s="13" t="s">
        <v>86</v>
      </c>
      <c r="AW590" s="13" t="s">
        <v>32</v>
      </c>
      <c r="AX590" s="13" t="s">
        <v>76</v>
      </c>
      <c r="AY590" s="195" t="s">
        <v>208</v>
      </c>
    </row>
    <row r="591" spans="1:51" s="13" customFormat="1" ht="12">
      <c r="A591" s="13"/>
      <c r="B591" s="193"/>
      <c r="C591" s="13"/>
      <c r="D591" s="194" t="s">
        <v>217</v>
      </c>
      <c r="E591" s="195" t="s">
        <v>1</v>
      </c>
      <c r="F591" s="196" t="s">
        <v>525</v>
      </c>
      <c r="G591" s="13"/>
      <c r="H591" s="197">
        <v>28.5</v>
      </c>
      <c r="I591" s="198"/>
      <c r="J591" s="13"/>
      <c r="K591" s="13"/>
      <c r="L591" s="193"/>
      <c r="M591" s="199"/>
      <c r="N591" s="200"/>
      <c r="O591" s="200"/>
      <c r="P591" s="200"/>
      <c r="Q591" s="200"/>
      <c r="R591" s="200"/>
      <c r="S591" s="200"/>
      <c r="T591" s="201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195" t="s">
        <v>217</v>
      </c>
      <c r="AU591" s="195" t="s">
        <v>86</v>
      </c>
      <c r="AV591" s="13" t="s">
        <v>86</v>
      </c>
      <c r="AW591" s="13" t="s">
        <v>32</v>
      </c>
      <c r="AX591" s="13" t="s">
        <v>76</v>
      </c>
      <c r="AY591" s="195" t="s">
        <v>208</v>
      </c>
    </row>
    <row r="592" spans="1:51" s="13" customFormat="1" ht="12">
      <c r="A592" s="13"/>
      <c r="B592" s="193"/>
      <c r="C592" s="13"/>
      <c r="D592" s="194" t="s">
        <v>217</v>
      </c>
      <c r="E592" s="195" t="s">
        <v>1</v>
      </c>
      <c r="F592" s="196" t="s">
        <v>526</v>
      </c>
      <c r="G592" s="13"/>
      <c r="H592" s="197">
        <v>16.92</v>
      </c>
      <c r="I592" s="198"/>
      <c r="J592" s="13"/>
      <c r="K592" s="13"/>
      <c r="L592" s="193"/>
      <c r="M592" s="199"/>
      <c r="N592" s="200"/>
      <c r="O592" s="200"/>
      <c r="P592" s="200"/>
      <c r="Q592" s="200"/>
      <c r="R592" s="200"/>
      <c r="S592" s="200"/>
      <c r="T592" s="201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195" t="s">
        <v>217</v>
      </c>
      <c r="AU592" s="195" t="s">
        <v>86</v>
      </c>
      <c r="AV592" s="13" t="s">
        <v>86</v>
      </c>
      <c r="AW592" s="13" t="s">
        <v>32</v>
      </c>
      <c r="AX592" s="13" t="s">
        <v>76</v>
      </c>
      <c r="AY592" s="195" t="s">
        <v>208</v>
      </c>
    </row>
    <row r="593" spans="1:51" s="13" customFormat="1" ht="12">
      <c r="A593" s="13"/>
      <c r="B593" s="193"/>
      <c r="C593" s="13"/>
      <c r="D593" s="194" t="s">
        <v>217</v>
      </c>
      <c r="E593" s="195" t="s">
        <v>1</v>
      </c>
      <c r="F593" s="196" t="s">
        <v>527</v>
      </c>
      <c r="G593" s="13"/>
      <c r="H593" s="197">
        <v>55.29</v>
      </c>
      <c r="I593" s="198"/>
      <c r="J593" s="13"/>
      <c r="K593" s="13"/>
      <c r="L593" s="193"/>
      <c r="M593" s="199"/>
      <c r="N593" s="200"/>
      <c r="O593" s="200"/>
      <c r="P593" s="200"/>
      <c r="Q593" s="200"/>
      <c r="R593" s="200"/>
      <c r="S593" s="200"/>
      <c r="T593" s="201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195" t="s">
        <v>217</v>
      </c>
      <c r="AU593" s="195" t="s">
        <v>86</v>
      </c>
      <c r="AV593" s="13" t="s">
        <v>86</v>
      </c>
      <c r="AW593" s="13" t="s">
        <v>32</v>
      </c>
      <c r="AX593" s="13" t="s">
        <v>76</v>
      </c>
      <c r="AY593" s="195" t="s">
        <v>208</v>
      </c>
    </row>
    <row r="594" spans="1:51" s="15" customFormat="1" ht="12">
      <c r="A594" s="15"/>
      <c r="B594" s="210"/>
      <c r="C594" s="15"/>
      <c r="D594" s="194" t="s">
        <v>217</v>
      </c>
      <c r="E594" s="211" t="s">
        <v>1</v>
      </c>
      <c r="F594" s="212" t="s">
        <v>528</v>
      </c>
      <c r="G594" s="15"/>
      <c r="H594" s="211" t="s">
        <v>1</v>
      </c>
      <c r="I594" s="213"/>
      <c r="J594" s="15"/>
      <c r="K594" s="15"/>
      <c r="L594" s="210"/>
      <c r="M594" s="214"/>
      <c r="N594" s="215"/>
      <c r="O594" s="215"/>
      <c r="P594" s="215"/>
      <c r="Q594" s="215"/>
      <c r="R594" s="215"/>
      <c r="S594" s="215"/>
      <c r="T594" s="216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11" t="s">
        <v>217</v>
      </c>
      <c r="AU594" s="211" t="s">
        <v>86</v>
      </c>
      <c r="AV594" s="15" t="s">
        <v>84</v>
      </c>
      <c r="AW594" s="15" t="s">
        <v>32</v>
      </c>
      <c r="AX594" s="15" t="s">
        <v>76</v>
      </c>
      <c r="AY594" s="211" t="s">
        <v>208</v>
      </c>
    </row>
    <row r="595" spans="1:51" s="13" customFormat="1" ht="12">
      <c r="A595" s="13"/>
      <c r="B595" s="193"/>
      <c r="C595" s="13"/>
      <c r="D595" s="194" t="s">
        <v>217</v>
      </c>
      <c r="E595" s="195" t="s">
        <v>1</v>
      </c>
      <c r="F595" s="196" t="s">
        <v>640</v>
      </c>
      <c r="G595" s="13"/>
      <c r="H595" s="197">
        <v>7.64</v>
      </c>
      <c r="I595" s="198"/>
      <c r="J595" s="13"/>
      <c r="K595" s="13"/>
      <c r="L595" s="193"/>
      <c r="M595" s="199"/>
      <c r="N595" s="200"/>
      <c r="O595" s="200"/>
      <c r="P595" s="200"/>
      <c r="Q595" s="200"/>
      <c r="R595" s="200"/>
      <c r="S595" s="200"/>
      <c r="T595" s="201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195" t="s">
        <v>217</v>
      </c>
      <c r="AU595" s="195" t="s">
        <v>86</v>
      </c>
      <c r="AV595" s="13" t="s">
        <v>86</v>
      </c>
      <c r="AW595" s="13" t="s">
        <v>32</v>
      </c>
      <c r="AX595" s="13" t="s">
        <v>76</v>
      </c>
      <c r="AY595" s="195" t="s">
        <v>208</v>
      </c>
    </row>
    <row r="596" spans="1:51" s="14" customFormat="1" ht="12">
      <c r="A596" s="14"/>
      <c r="B596" s="202"/>
      <c r="C596" s="14"/>
      <c r="D596" s="194" t="s">
        <v>217</v>
      </c>
      <c r="E596" s="203" t="s">
        <v>1</v>
      </c>
      <c r="F596" s="204" t="s">
        <v>219</v>
      </c>
      <c r="G596" s="14"/>
      <c r="H596" s="205">
        <v>398.272</v>
      </c>
      <c r="I596" s="206"/>
      <c r="J596" s="14"/>
      <c r="K596" s="14"/>
      <c r="L596" s="202"/>
      <c r="M596" s="207"/>
      <c r="N596" s="208"/>
      <c r="O596" s="208"/>
      <c r="P596" s="208"/>
      <c r="Q596" s="208"/>
      <c r="R596" s="208"/>
      <c r="S596" s="208"/>
      <c r="T596" s="209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03" t="s">
        <v>217</v>
      </c>
      <c r="AU596" s="203" t="s">
        <v>86</v>
      </c>
      <c r="AV596" s="14" t="s">
        <v>216</v>
      </c>
      <c r="AW596" s="14" t="s">
        <v>32</v>
      </c>
      <c r="AX596" s="14" t="s">
        <v>84</v>
      </c>
      <c r="AY596" s="203" t="s">
        <v>208</v>
      </c>
    </row>
    <row r="597" spans="1:65" s="2" customFormat="1" ht="16.5" customHeight="1">
      <c r="A597" s="38"/>
      <c r="B597" s="179"/>
      <c r="C597" s="220" t="s">
        <v>555</v>
      </c>
      <c r="D597" s="220" t="s">
        <v>408</v>
      </c>
      <c r="E597" s="221" t="s">
        <v>713</v>
      </c>
      <c r="F597" s="222" t="s">
        <v>714</v>
      </c>
      <c r="G597" s="223" t="s">
        <v>214</v>
      </c>
      <c r="H597" s="224">
        <v>458.013</v>
      </c>
      <c r="I597" s="225"/>
      <c r="J597" s="226">
        <f>ROUND(I597*H597,2)</f>
        <v>0</v>
      </c>
      <c r="K597" s="222" t="s">
        <v>215</v>
      </c>
      <c r="L597" s="227"/>
      <c r="M597" s="228" t="s">
        <v>1</v>
      </c>
      <c r="N597" s="229" t="s">
        <v>41</v>
      </c>
      <c r="O597" s="77"/>
      <c r="P597" s="189">
        <f>O597*H597</f>
        <v>0</v>
      </c>
      <c r="Q597" s="189">
        <v>0.0004</v>
      </c>
      <c r="R597" s="189">
        <f>Q597*H597</f>
        <v>0.1832052</v>
      </c>
      <c r="S597" s="189">
        <v>0</v>
      </c>
      <c r="T597" s="190">
        <f>S597*H597</f>
        <v>0</v>
      </c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R597" s="191" t="s">
        <v>330</v>
      </c>
      <c r="AT597" s="191" t="s">
        <v>408</v>
      </c>
      <c r="AU597" s="191" t="s">
        <v>86</v>
      </c>
      <c r="AY597" s="19" t="s">
        <v>208</v>
      </c>
      <c r="BE597" s="192">
        <f>IF(N597="základní",J597,0)</f>
        <v>0</v>
      </c>
      <c r="BF597" s="192">
        <f>IF(N597="snížená",J597,0)</f>
        <v>0</v>
      </c>
      <c r="BG597" s="192">
        <f>IF(N597="zákl. přenesená",J597,0)</f>
        <v>0</v>
      </c>
      <c r="BH597" s="192">
        <f>IF(N597="sníž. přenesená",J597,0)</f>
        <v>0</v>
      </c>
      <c r="BI597" s="192">
        <f>IF(N597="nulová",J597,0)</f>
        <v>0</v>
      </c>
      <c r="BJ597" s="19" t="s">
        <v>84</v>
      </c>
      <c r="BK597" s="192">
        <f>ROUND(I597*H597,2)</f>
        <v>0</v>
      </c>
      <c r="BL597" s="19" t="s">
        <v>276</v>
      </c>
      <c r="BM597" s="191" t="s">
        <v>715</v>
      </c>
    </row>
    <row r="598" spans="1:51" s="13" customFormat="1" ht="12">
      <c r="A598" s="13"/>
      <c r="B598" s="193"/>
      <c r="C598" s="13"/>
      <c r="D598" s="194" t="s">
        <v>217</v>
      </c>
      <c r="E598" s="195" t="s">
        <v>1</v>
      </c>
      <c r="F598" s="196" t="s">
        <v>716</v>
      </c>
      <c r="G598" s="13"/>
      <c r="H598" s="197">
        <v>458.013</v>
      </c>
      <c r="I598" s="198"/>
      <c r="J598" s="13"/>
      <c r="K598" s="13"/>
      <c r="L598" s="193"/>
      <c r="M598" s="199"/>
      <c r="N598" s="200"/>
      <c r="O598" s="200"/>
      <c r="P598" s="200"/>
      <c r="Q598" s="200"/>
      <c r="R598" s="200"/>
      <c r="S598" s="200"/>
      <c r="T598" s="201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195" t="s">
        <v>217</v>
      </c>
      <c r="AU598" s="195" t="s">
        <v>86</v>
      </c>
      <c r="AV598" s="13" t="s">
        <v>86</v>
      </c>
      <c r="AW598" s="13" t="s">
        <v>32</v>
      </c>
      <c r="AX598" s="13" t="s">
        <v>76</v>
      </c>
      <c r="AY598" s="195" t="s">
        <v>208</v>
      </c>
    </row>
    <row r="599" spans="1:51" s="14" customFormat="1" ht="12">
      <c r="A599" s="14"/>
      <c r="B599" s="202"/>
      <c r="C599" s="14"/>
      <c r="D599" s="194" t="s">
        <v>217</v>
      </c>
      <c r="E599" s="203" t="s">
        <v>1</v>
      </c>
      <c r="F599" s="204" t="s">
        <v>219</v>
      </c>
      <c r="G599" s="14"/>
      <c r="H599" s="205">
        <v>458.013</v>
      </c>
      <c r="I599" s="206"/>
      <c r="J599" s="14"/>
      <c r="K599" s="14"/>
      <c r="L599" s="202"/>
      <c r="M599" s="207"/>
      <c r="N599" s="208"/>
      <c r="O599" s="208"/>
      <c r="P599" s="208"/>
      <c r="Q599" s="208"/>
      <c r="R599" s="208"/>
      <c r="S599" s="208"/>
      <c r="T599" s="209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03" t="s">
        <v>217</v>
      </c>
      <c r="AU599" s="203" t="s">
        <v>86</v>
      </c>
      <c r="AV599" s="14" t="s">
        <v>216</v>
      </c>
      <c r="AW599" s="14" t="s">
        <v>32</v>
      </c>
      <c r="AX599" s="14" t="s">
        <v>84</v>
      </c>
      <c r="AY599" s="203" t="s">
        <v>208</v>
      </c>
    </row>
    <row r="600" spans="1:65" s="2" customFormat="1" ht="24.15" customHeight="1">
      <c r="A600" s="38"/>
      <c r="B600" s="179"/>
      <c r="C600" s="180" t="s">
        <v>717</v>
      </c>
      <c r="D600" s="180" t="s">
        <v>211</v>
      </c>
      <c r="E600" s="181" t="s">
        <v>718</v>
      </c>
      <c r="F600" s="182" t="s">
        <v>719</v>
      </c>
      <c r="G600" s="183" t="s">
        <v>299</v>
      </c>
      <c r="H600" s="184">
        <v>0.71</v>
      </c>
      <c r="I600" s="185"/>
      <c r="J600" s="186">
        <f>ROUND(I600*H600,2)</f>
        <v>0</v>
      </c>
      <c r="K600" s="182" t="s">
        <v>215</v>
      </c>
      <c r="L600" s="39"/>
      <c r="M600" s="187" t="s">
        <v>1</v>
      </c>
      <c r="N600" s="188" t="s">
        <v>41</v>
      </c>
      <c r="O600" s="77"/>
      <c r="P600" s="189">
        <f>O600*H600</f>
        <v>0</v>
      </c>
      <c r="Q600" s="189">
        <v>0</v>
      </c>
      <c r="R600" s="189">
        <f>Q600*H600</f>
        <v>0</v>
      </c>
      <c r="S600" s="189">
        <v>0</v>
      </c>
      <c r="T600" s="190">
        <f>S600*H600</f>
        <v>0</v>
      </c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R600" s="191" t="s">
        <v>276</v>
      </c>
      <c r="AT600" s="191" t="s">
        <v>211</v>
      </c>
      <c r="AU600" s="191" t="s">
        <v>86</v>
      </c>
      <c r="AY600" s="19" t="s">
        <v>208</v>
      </c>
      <c r="BE600" s="192">
        <f>IF(N600="základní",J600,0)</f>
        <v>0</v>
      </c>
      <c r="BF600" s="192">
        <f>IF(N600="snížená",J600,0)</f>
        <v>0</v>
      </c>
      <c r="BG600" s="192">
        <f>IF(N600="zákl. přenesená",J600,0)</f>
        <v>0</v>
      </c>
      <c r="BH600" s="192">
        <f>IF(N600="sníž. přenesená",J600,0)</f>
        <v>0</v>
      </c>
      <c r="BI600" s="192">
        <f>IF(N600="nulová",J600,0)</f>
        <v>0</v>
      </c>
      <c r="BJ600" s="19" t="s">
        <v>84</v>
      </c>
      <c r="BK600" s="192">
        <f>ROUND(I600*H600,2)</f>
        <v>0</v>
      </c>
      <c r="BL600" s="19" t="s">
        <v>276</v>
      </c>
      <c r="BM600" s="191" t="s">
        <v>720</v>
      </c>
    </row>
    <row r="601" spans="1:63" s="12" customFormat="1" ht="22.8" customHeight="1">
      <c r="A601" s="12"/>
      <c r="B601" s="166"/>
      <c r="C601" s="12"/>
      <c r="D601" s="167" t="s">
        <v>75</v>
      </c>
      <c r="E601" s="177" t="s">
        <v>721</v>
      </c>
      <c r="F601" s="177" t="s">
        <v>722</v>
      </c>
      <c r="G601" s="12"/>
      <c r="H601" s="12"/>
      <c r="I601" s="169"/>
      <c r="J601" s="178">
        <f>BK601</f>
        <v>0</v>
      </c>
      <c r="K601" s="12"/>
      <c r="L601" s="166"/>
      <c r="M601" s="171"/>
      <c r="N601" s="172"/>
      <c r="O601" s="172"/>
      <c r="P601" s="173">
        <f>P602</f>
        <v>0</v>
      </c>
      <c r="Q601" s="172"/>
      <c r="R601" s="173">
        <f>R602</f>
        <v>0</v>
      </c>
      <c r="S601" s="172"/>
      <c r="T601" s="174">
        <f>T602</f>
        <v>0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167" t="s">
        <v>86</v>
      </c>
      <c r="AT601" s="175" t="s">
        <v>75</v>
      </c>
      <c r="AU601" s="175" t="s">
        <v>84</v>
      </c>
      <c r="AY601" s="167" t="s">
        <v>208</v>
      </c>
      <c r="BK601" s="176">
        <f>BK602</f>
        <v>0</v>
      </c>
    </row>
    <row r="602" spans="1:65" s="2" customFormat="1" ht="24.15" customHeight="1">
      <c r="A602" s="38"/>
      <c r="B602" s="179"/>
      <c r="C602" s="180" t="s">
        <v>565</v>
      </c>
      <c r="D602" s="180" t="s">
        <v>211</v>
      </c>
      <c r="E602" s="181" t="s">
        <v>710</v>
      </c>
      <c r="F602" s="182" t="s">
        <v>711</v>
      </c>
      <c r="G602" s="183" t="s">
        <v>214</v>
      </c>
      <c r="H602" s="184">
        <v>398.272</v>
      </c>
      <c r="I602" s="185"/>
      <c r="J602" s="186">
        <f>ROUND(I602*H602,2)</f>
        <v>0</v>
      </c>
      <c r="K602" s="182" t="s">
        <v>215</v>
      </c>
      <c r="L602" s="39"/>
      <c r="M602" s="187" t="s">
        <v>1</v>
      </c>
      <c r="N602" s="188" t="s">
        <v>41</v>
      </c>
      <c r="O602" s="77"/>
      <c r="P602" s="189">
        <f>O602*H602</f>
        <v>0</v>
      </c>
      <c r="Q602" s="189">
        <v>0</v>
      </c>
      <c r="R602" s="189">
        <f>Q602*H602</f>
        <v>0</v>
      </c>
      <c r="S602" s="189">
        <v>0</v>
      </c>
      <c r="T602" s="190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191" t="s">
        <v>276</v>
      </c>
      <c r="AT602" s="191" t="s">
        <v>211</v>
      </c>
      <c r="AU602" s="191" t="s">
        <v>86</v>
      </c>
      <c r="AY602" s="19" t="s">
        <v>208</v>
      </c>
      <c r="BE602" s="192">
        <f>IF(N602="základní",J602,0)</f>
        <v>0</v>
      </c>
      <c r="BF602" s="192">
        <f>IF(N602="snížená",J602,0)</f>
        <v>0</v>
      </c>
      <c r="BG602" s="192">
        <f>IF(N602="zákl. přenesená",J602,0)</f>
        <v>0</v>
      </c>
      <c r="BH602" s="192">
        <f>IF(N602="sníž. přenesená",J602,0)</f>
        <v>0</v>
      </c>
      <c r="BI602" s="192">
        <f>IF(N602="nulová",J602,0)</f>
        <v>0</v>
      </c>
      <c r="BJ602" s="19" t="s">
        <v>84</v>
      </c>
      <c r="BK602" s="192">
        <f>ROUND(I602*H602,2)</f>
        <v>0</v>
      </c>
      <c r="BL602" s="19" t="s">
        <v>276</v>
      </c>
      <c r="BM602" s="191" t="s">
        <v>723</v>
      </c>
    </row>
    <row r="603" spans="1:63" s="12" customFormat="1" ht="22.8" customHeight="1">
      <c r="A603" s="12"/>
      <c r="B603" s="166"/>
      <c r="C603" s="12"/>
      <c r="D603" s="167" t="s">
        <v>75</v>
      </c>
      <c r="E603" s="177" t="s">
        <v>724</v>
      </c>
      <c r="F603" s="177" t="s">
        <v>725</v>
      </c>
      <c r="G603" s="12"/>
      <c r="H603" s="12"/>
      <c r="I603" s="169"/>
      <c r="J603" s="178">
        <f>BK603</f>
        <v>0</v>
      </c>
      <c r="K603" s="12"/>
      <c r="L603" s="166"/>
      <c r="M603" s="171"/>
      <c r="N603" s="172"/>
      <c r="O603" s="172"/>
      <c r="P603" s="173">
        <f>SUM(P604:P611)</f>
        <v>0</v>
      </c>
      <c r="Q603" s="172"/>
      <c r="R603" s="173">
        <f>SUM(R604:R611)</f>
        <v>0.11129</v>
      </c>
      <c r="S603" s="172"/>
      <c r="T603" s="174">
        <f>SUM(T604:T611)</f>
        <v>0</v>
      </c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R603" s="167" t="s">
        <v>86</v>
      </c>
      <c r="AT603" s="175" t="s">
        <v>75</v>
      </c>
      <c r="AU603" s="175" t="s">
        <v>84</v>
      </c>
      <c r="AY603" s="167" t="s">
        <v>208</v>
      </c>
      <c r="BK603" s="176">
        <f>SUM(BK604:BK611)</f>
        <v>0</v>
      </c>
    </row>
    <row r="604" spans="1:65" s="2" customFormat="1" ht="16.5" customHeight="1">
      <c r="A604" s="38"/>
      <c r="B604" s="179"/>
      <c r="C604" s="180" t="s">
        <v>373</v>
      </c>
      <c r="D604" s="180" t="s">
        <v>211</v>
      </c>
      <c r="E604" s="181" t="s">
        <v>726</v>
      </c>
      <c r="F604" s="182" t="s">
        <v>727</v>
      </c>
      <c r="G604" s="183" t="s">
        <v>329</v>
      </c>
      <c r="H604" s="184">
        <v>3</v>
      </c>
      <c r="I604" s="185"/>
      <c r="J604" s="186">
        <f>ROUND(I604*H604,2)</f>
        <v>0</v>
      </c>
      <c r="K604" s="182" t="s">
        <v>215</v>
      </c>
      <c r="L604" s="39"/>
      <c r="M604" s="187" t="s">
        <v>1</v>
      </c>
      <c r="N604" s="188" t="s">
        <v>41</v>
      </c>
      <c r="O604" s="77"/>
      <c r="P604" s="189">
        <f>O604*H604</f>
        <v>0</v>
      </c>
      <c r="Q604" s="189">
        <v>0.00167</v>
      </c>
      <c r="R604" s="189">
        <f>Q604*H604</f>
        <v>0.0050100000000000006</v>
      </c>
      <c r="S604" s="189">
        <v>0</v>
      </c>
      <c r="T604" s="190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191" t="s">
        <v>276</v>
      </c>
      <c r="AT604" s="191" t="s">
        <v>211</v>
      </c>
      <c r="AU604" s="191" t="s">
        <v>86</v>
      </c>
      <c r="AY604" s="19" t="s">
        <v>208</v>
      </c>
      <c r="BE604" s="192">
        <f>IF(N604="základní",J604,0)</f>
        <v>0</v>
      </c>
      <c r="BF604" s="192">
        <f>IF(N604="snížená",J604,0)</f>
        <v>0</v>
      </c>
      <c r="BG604" s="192">
        <f>IF(N604="zákl. přenesená",J604,0)</f>
        <v>0</v>
      </c>
      <c r="BH604" s="192">
        <f>IF(N604="sníž. přenesená",J604,0)</f>
        <v>0</v>
      </c>
      <c r="BI604" s="192">
        <f>IF(N604="nulová",J604,0)</f>
        <v>0</v>
      </c>
      <c r="BJ604" s="19" t="s">
        <v>84</v>
      </c>
      <c r="BK604" s="192">
        <f>ROUND(I604*H604,2)</f>
        <v>0</v>
      </c>
      <c r="BL604" s="19" t="s">
        <v>276</v>
      </c>
      <c r="BM604" s="191" t="s">
        <v>728</v>
      </c>
    </row>
    <row r="605" spans="1:65" s="2" customFormat="1" ht="33" customHeight="1">
      <c r="A605" s="38"/>
      <c r="B605" s="179"/>
      <c r="C605" s="180" t="s">
        <v>569</v>
      </c>
      <c r="D605" s="180" t="s">
        <v>211</v>
      </c>
      <c r="E605" s="181" t="s">
        <v>729</v>
      </c>
      <c r="F605" s="182" t="s">
        <v>730</v>
      </c>
      <c r="G605" s="183" t="s">
        <v>222</v>
      </c>
      <c r="H605" s="184">
        <v>3</v>
      </c>
      <c r="I605" s="185"/>
      <c r="J605" s="186">
        <f>ROUND(I605*H605,2)</f>
        <v>0</v>
      </c>
      <c r="K605" s="182" t="s">
        <v>215</v>
      </c>
      <c r="L605" s="39"/>
      <c r="M605" s="187" t="s">
        <v>1</v>
      </c>
      <c r="N605" s="188" t="s">
        <v>41</v>
      </c>
      <c r="O605" s="77"/>
      <c r="P605" s="189">
        <f>O605*H605</f>
        <v>0</v>
      </c>
      <c r="Q605" s="189">
        <v>0.02852</v>
      </c>
      <c r="R605" s="189">
        <f>Q605*H605</f>
        <v>0.08556</v>
      </c>
      <c r="S605" s="189">
        <v>0</v>
      </c>
      <c r="T605" s="190">
        <f>S605*H605</f>
        <v>0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191" t="s">
        <v>276</v>
      </c>
      <c r="AT605" s="191" t="s">
        <v>211</v>
      </c>
      <c r="AU605" s="191" t="s">
        <v>86</v>
      </c>
      <c r="AY605" s="19" t="s">
        <v>208</v>
      </c>
      <c r="BE605" s="192">
        <f>IF(N605="základní",J605,0)</f>
        <v>0</v>
      </c>
      <c r="BF605" s="192">
        <f>IF(N605="snížená",J605,0)</f>
        <v>0</v>
      </c>
      <c r="BG605" s="192">
        <f>IF(N605="zákl. přenesená",J605,0)</f>
        <v>0</v>
      </c>
      <c r="BH605" s="192">
        <f>IF(N605="sníž. přenesená",J605,0)</f>
        <v>0</v>
      </c>
      <c r="BI605" s="192">
        <f>IF(N605="nulová",J605,0)</f>
        <v>0</v>
      </c>
      <c r="BJ605" s="19" t="s">
        <v>84</v>
      </c>
      <c r="BK605" s="192">
        <f>ROUND(I605*H605,2)</f>
        <v>0</v>
      </c>
      <c r="BL605" s="19" t="s">
        <v>276</v>
      </c>
      <c r="BM605" s="191" t="s">
        <v>731</v>
      </c>
    </row>
    <row r="606" spans="1:65" s="2" customFormat="1" ht="16.5" customHeight="1">
      <c r="A606" s="38"/>
      <c r="B606" s="179"/>
      <c r="C606" s="180" t="s">
        <v>732</v>
      </c>
      <c r="D606" s="180" t="s">
        <v>211</v>
      </c>
      <c r="E606" s="181" t="s">
        <v>733</v>
      </c>
      <c r="F606" s="182" t="s">
        <v>734</v>
      </c>
      <c r="G606" s="183" t="s">
        <v>329</v>
      </c>
      <c r="H606" s="184">
        <v>4</v>
      </c>
      <c r="I606" s="185"/>
      <c r="J606" s="186">
        <f>ROUND(I606*H606,2)</f>
        <v>0</v>
      </c>
      <c r="K606" s="182" t="s">
        <v>215</v>
      </c>
      <c r="L606" s="39"/>
      <c r="M606" s="187" t="s">
        <v>1</v>
      </c>
      <c r="N606" s="188" t="s">
        <v>41</v>
      </c>
      <c r="O606" s="77"/>
      <c r="P606" s="189">
        <f>O606*H606</f>
        <v>0</v>
      </c>
      <c r="Q606" s="189">
        <v>0.00518</v>
      </c>
      <c r="R606" s="189">
        <f>Q606*H606</f>
        <v>0.02072</v>
      </c>
      <c r="S606" s="189">
        <v>0</v>
      </c>
      <c r="T606" s="190">
        <f>S606*H606</f>
        <v>0</v>
      </c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R606" s="191" t="s">
        <v>276</v>
      </c>
      <c r="AT606" s="191" t="s">
        <v>211</v>
      </c>
      <c r="AU606" s="191" t="s">
        <v>86</v>
      </c>
      <c r="AY606" s="19" t="s">
        <v>208</v>
      </c>
      <c r="BE606" s="192">
        <f>IF(N606="základní",J606,0)</f>
        <v>0</v>
      </c>
      <c r="BF606" s="192">
        <f>IF(N606="snížená",J606,0)</f>
        <v>0</v>
      </c>
      <c r="BG606" s="192">
        <f>IF(N606="zákl. přenesená",J606,0)</f>
        <v>0</v>
      </c>
      <c r="BH606" s="192">
        <f>IF(N606="sníž. přenesená",J606,0)</f>
        <v>0</v>
      </c>
      <c r="BI606" s="192">
        <f>IF(N606="nulová",J606,0)</f>
        <v>0</v>
      </c>
      <c r="BJ606" s="19" t="s">
        <v>84</v>
      </c>
      <c r="BK606" s="192">
        <f>ROUND(I606*H606,2)</f>
        <v>0</v>
      </c>
      <c r="BL606" s="19" t="s">
        <v>276</v>
      </c>
      <c r="BM606" s="191" t="s">
        <v>735</v>
      </c>
    </row>
    <row r="607" spans="1:65" s="2" customFormat="1" ht="16.5" customHeight="1">
      <c r="A607" s="38"/>
      <c r="B607" s="179"/>
      <c r="C607" s="180" t="s">
        <v>575</v>
      </c>
      <c r="D607" s="180" t="s">
        <v>211</v>
      </c>
      <c r="E607" s="181" t="s">
        <v>736</v>
      </c>
      <c r="F607" s="182" t="s">
        <v>737</v>
      </c>
      <c r="G607" s="183" t="s">
        <v>329</v>
      </c>
      <c r="H607" s="184">
        <v>4</v>
      </c>
      <c r="I607" s="185"/>
      <c r="J607" s="186">
        <f>ROUND(I607*H607,2)</f>
        <v>0</v>
      </c>
      <c r="K607" s="182" t="s">
        <v>223</v>
      </c>
      <c r="L607" s="39"/>
      <c r="M607" s="187" t="s">
        <v>1</v>
      </c>
      <c r="N607" s="188" t="s">
        <v>41</v>
      </c>
      <c r="O607" s="77"/>
      <c r="P607" s="189">
        <f>O607*H607</f>
        <v>0</v>
      </c>
      <c r="Q607" s="189">
        <v>0</v>
      </c>
      <c r="R607" s="189">
        <f>Q607*H607</f>
        <v>0</v>
      </c>
      <c r="S607" s="189">
        <v>0</v>
      </c>
      <c r="T607" s="190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191" t="s">
        <v>276</v>
      </c>
      <c r="AT607" s="191" t="s">
        <v>211</v>
      </c>
      <c r="AU607" s="191" t="s">
        <v>86</v>
      </c>
      <c r="AY607" s="19" t="s">
        <v>208</v>
      </c>
      <c r="BE607" s="192">
        <f>IF(N607="základní",J607,0)</f>
        <v>0</v>
      </c>
      <c r="BF607" s="192">
        <f>IF(N607="snížená",J607,0)</f>
        <v>0</v>
      </c>
      <c r="BG607" s="192">
        <f>IF(N607="zákl. přenesená",J607,0)</f>
        <v>0</v>
      </c>
      <c r="BH607" s="192">
        <f>IF(N607="sníž. přenesená",J607,0)</f>
        <v>0</v>
      </c>
      <c r="BI607" s="192">
        <f>IF(N607="nulová",J607,0)</f>
        <v>0</v>
      </c>
      <c r="BJ607" s="19" t="s">
        <v>84</v>
      </c>
      <c r="BK607" s="192">
        <f>ROUND(I607*H607,2)</f>
        <v>0</v>
      </c>
      <c r="BL607" s="19" t="s">
        <v>276</v>
      </c>
      <c r="BM607" s="191" t="s">
        <v>738</v>
      </c>
    </row>
    <row r="608" spans="1:47" s="2" customFormat="1" ht="12">
      <c r="A608" s="38"/>
      <c r="B608" s="39"/>
      <c r="C608" s="38"/>
      <c r="D608" s="194" t="s">
        <v>411</v>
      </c>
      <c r="E608" s="38"/>
      <c r="F608" s="230" t="s">
        <v>739</v>
      </c>
      <c r="G608" s="38"/>
      <c r="H608" s="38"/>
      <c r="I608" s="231"/>
      <c r="J608" s="38"/>
      <c r="K608" s="38"/>
      <c r="L608" s="39"/>
      <c r="M608" s="232"/>
      <c r="N608" s="233"/>
      <c r="O608" s="77"/>
      <c r="P608" s="77"/>
      <c r="Q608" s="77"/>
      <c r="R608" s="77"/>
      <c r="S608" s="77"/>
      <c r="T608" s="7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T608" s="19" t="s">
        <v>411</v>
      </c>
      <c r="AU608" s="19" t="s">
        <v>86</v>
      </c>
    </row>
    <row r="609" spans="1:51" s="15" customFormat="1" ht="12">
      <c r="A609" s="15"/>
      <c r="B609" s="210"/>
      <c r="C609" s="15"/>
      <c r="D609" s="194" t="s">
        <v>217</v>
      </c>
      <c r="E609" s="211" t="s">
        <v>1</v>
      </c>
      <c r="F609" s="212" t="s">
        <v>740</v>
      </c>
      <c r="G609" s="15"/>
      <c r="H609" s="211" t="s">
        <v>1</v>
      </c>
      <c r="I609" s="213"/>
      <c r="J609" s="15"/>
      <c r="K609" s="15"/>
      <c r="L609" s="210"/>
      <c r="M609" s="214"/>
      <c r="N609" s="215"/>
      <c r="O609" s="215"/>
      <c r="P609" s="215"/>
      <c r="Q609" s="215"/>
      <c r="R609" s="215"/>
      <c r="S609" s="215"/>
      <c r="T609" s="216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11" t="s">
        <v>217</v>
      </c>
      <c r="AU609" s="211" t="s">
        <v>86</v>
      </c>
      <c r="AV609" s="15" t="s">
        <v>84</v>
      </c>
      <c r="AW609" s="15" t="s">
        <v>32</v>
      </c>
      <c r="AX609" s="15" t="s">
        <v>76</v>
      </c>
      <c r="AY609" s="211" t="s">
        <v>208</v>
      </c>
    </row>
    <row r="610" spans="1:51" s="13" customFormat="1" ht="12">
      <c r="A610" s="13"/>
      <c r="B610" s="193"/>
      <c r="C610" s="13"/>
      <c r="D610" s="194" t="s">
        <v>217</v>
      </c>
      <c r="E610" s="195" t="s">
        <v>1</v>
      </c>
      <c r="F610" s="196" t="s">
        <v>216</v>
      </c>
      <c r="G610" s="13"/>
      <c r="H610" s="197">
        <v>4</v>
      </c>
      <c r="I610" s="198"/>
      <c r="J610" s="13"/>
      <c r="K610" s="13"/>
      <c r="L610" s="193"/>
      <c r="M610" s="199"/>
      <c r="N610" s="200"/>
      <c r="O610" s="200"/>
      <c r="P610" s="200"/>
      <c r="Q610" s="200"/>
      <c r="R610" s="200"/>
      <c r="S610" s="200"/>
      <c r="T610" s="201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195" t="s">
        <v>217</v>
      </c>
      <c r="AU610" s="195" t="s">
        <v>86</v>
      </c>
      <c r="AV610" s="13" t="s">
        <v>86</v>
      </c>
      <c r="AW610" s="13" t="s">
        <v>32</v>
      </c>
      <c r="AX610" s="13" t="s">
        <v>76</v>
      </c>
      <c r="AY610" s="195" t="s">
        <v>208</v>
      </c>
    </row>
    <row r="611" spans="1:51" s="14" customFormat="1" ht="12">
      <c r="A611" s="14"/>
      <c r="B611" s="202"/>
      <c r="C611" s="14"/>
      <c r="D611" s="194" t="s">
        <v>217</v>
      </c>
      <c r="E611" s="203" t="s">
        <v>1</v>
      </c>
      <c r="F611" s="204" t="s">
        <v>219</v>
      </c>
      <c r="G611" s="14"/>
      <c r="H611" s="205">
        <v>4</v>
      </c>
      <c r="I611" s="206"/>
      <c r="J611" s="14"/>
      <c r="K611" s="14"/>
      <c r="L611" s="202"/>
      <c r="M611" s="207"/>
      <c r="N611" s="208"/>
      <c r="O611" s="208"/>
      <c r="P611" s="208"/>
      <c r="Q611" s="208"/>
      <c r="R611" s="208"/>
      <c r="S611" s="208"/>
      <c r="T611" s="209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03" t="s">
        <v>217</v>
      </c>
      <c r="AU611" s="203" t="s">
        <v>86</v>
      </c>
      <c r="AV611" s="14" t="s">
        <v>216</v>
      </c>
      <c r="AW611" s="14" t="s">
        <v>32</v>
      </c>
      <c r="AX611" s="14" t="s">
        <v>84</v>
      </c>
      <c r="AY611" s="203" t="s">
        <v>208</v>
      </c>
    </row>
    <row r="612" spans="1:63" s="12" customFormat="1" ht="22.8" customHeight="1">
      <c r="A612" s="12"/>
      <c r="B612" s="166"/>
      <c r="C612" s="12"/>
      <c r="D612" s="167" t="s">
        <v>75</v>
      </c>
      <c r="E612" s="177" t="s">
        <v>741</v>
      </c>
      <c r="F612" s="177" t="s">
        <v>742</v>
      </c>
      <c r="G612" s="12"/>
      <c r="H612" s="12"/>
      <c r="I612" s="169"/>
      <c r="J612" s="178">
        <f>BK612</f>
        <v>0</v>
      </c>
      <c r="K612" s="12"/>
      <c r="L612" s="166"/>
      <c r="M612" s="171"/>
      <c r="N612" s="172"/>
      <c r="O612" s="172"/>
      <c r="P612" s="173">
        <f>SUM(P613:P619)</f>
        <v>0</v>
      </c>
      <c r="Q612" s="172"/>
      <c r="R612" s="173">
        <f>SUM(R613:R619)</f>
        <v>0</v>
      </c>
      <c r="S612" s="172"/>
      <c r="T612" s="174">
        <f>SUM(T613:T619)</f>
        <v>0</v>
      </c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R612" s="167" t="s">
        <v>86</v>
      </c>
      <c r="AT612" s="175" t="s">
        <v>75</v>
      </c>
      <c r="AU612" s="175" t="s">
        <v>84</v>
      </c>
      <c r="AY612" s="167" t="s">
        <v>208</v>
      </c>
      <c r="BK612" s="176">
        <f>SUM(BK613:BK619)</f>
        <v>0</v>
      </c>
    </row>
    <row r="613" spans="1:65" s="2" customFormat="1" ht="33" customHeight="1">
      <c r="A613" s="38"/>
      <c r="B613" s="179"/>
      <c r="C613" s="180" t="s">
        <v>743</v>
      </c>
      <c r="D613" s="180" t="s">
        <v>211</v>
      </c>
      <c r="E613" s="181" t="s">
        <v>744</v>
      </c>
      <c r="F613" s="182" t="s">
        <v>745</v>
      </c>
      <c r="G613" s="183" t="s">
        <v>329</v>
      </c>
      <c r="H613" s="184">
        <v>80</v>
      </c>
      <c r="I613" s="185"/>
      <c r="J613" s="186">
        <f>ROUND(I613*H613,2)</f>
        <v>0</v>
      </c>
      <c r="K613" s="182" t="s">
        <v>223</v>
      </c>
      <c r="L613" s="39"/>
      <c r="M613" s="187" t="s">
        <v>1</v>
      </c>
      <c r="N613" s="188" t="s">
        <v>41</v>
      </c>
      <c r="O613" s="77"/>
      <c r="P613" s="189">
        <f>O613*H613</f>
        <v>0</v>
      </c>
      <c r="Q613" s="189">
        <v>0</v>
      </c>
      <c r="R613" s="189">
        <f>Q613*H613</f>
        <v>0</v>
      </c>
      <c r="S613" s="189">
        <v>0</v>
      </c>
      <c r="T613" s="190">
        <f>S613*H613</f>
        <v>0</v>
      </c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R613" s="191" t="s">
        <v>276</v>
      </c>
      <c r="AT613" s="191" t="s">
        <v>211</v>
      </c>
      <c r="AU613" s="191" t="s">
        <v>86</v>
      </c>
      <c r="AY613" s="19" t="s">
        <v>208</v>
      </c>
      <c r="BE613" s="192">
        <f>IF(N613="základní",J613,0)</f>
        <v>0</v>
      </c>
      <c r="BF613" s="192">
        <f>IF(N613="snížená",J613,0)</f>
        <v>0</v>
      </c>
      <c r="BG613" s="192">
        <f>IF(N613="zákl. přenesená",J613,0)</f>
        <v>0</v>
      </c>
      <c r="BH613" s="192">
        <f>IF(N613="sníž. přenesená",J613,0)</f>
        <v>0</v>
      </c>
      <c r="BI613" s="192">
        <f>IF(N613="nulová",J613,0)</f>
        <v>0</v>
      </c>
      <c r="BJ613" s="19" t="s">
        <v>84</v>
      </c>
      <c r="BK613" s="192">
        <f>ROUND(I613*H613,2)</f>
        <v>0</v>
      </c>
      <c r="BL613" s="19" t="s">
        <v>276</v>
      </c>
      <c r="BM613" s="191" t="s">
        <v>746</v>
      </c>
    </row>
    <row r="614" spans="1:51" s="13" customFormat="1" ht="12">
      <c r="A614" s="13"/>
      <c r="B614" s="193"/>
      <c r="C614" s="13"/>
      <c r="D614" s="194" t="s">
        <v>217</v>
      </c>
      <c r="E614" s="195" t="s">
        <v>1</v>
      </c>
      <c r="F614" s="196" t="s">
        <v>747</v>
      </c>
      <c r="G614" s="13"/>
      <c r="H614" s="197">
        <v>30</v>
      </c>
      <c r="I614" s="198"/>
      <c r="J614" s="13"/>
      <c r="K614" s="13"/>
      <c r="L614" s="193"/>
      <c r="M614" s="199"/>
      <c r="N614" s="200"/>
      <c r="O614" s="200"/>
      <c r="P614" s="200"/>
      <c r="Q614" s="200"/>
      <c r="R614" s="200"/>
      <c r="S614" s="200"/>
      <c r="T614" s="201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195" t="s">
        <v>217</v>
      </c>
      <c r="AU614" s="195" t="s">
        <v>86</v>
      </c>
      <c r="AV614" s="13" t="s">
        <v>86</v>
      </c>
      <c r="AW614" s="13" t="s">
        <v>32</v>
      </c>
      <c r="AX614" s="13" t="s">
        <v>76</v>
      </c>
      <c r="AY614" s="195" t="s">
        <v>208</v>
      </c>
    </row>
    <row r="615" spans="1:51" s="13" customFormat="1" ht="12">
      <c r="A615" s="13"/>
      <c r="B615" s="193"/>
      <c r="C615" s="13"/>
      <c r="D615" s="194" t="s">
        <v>217</v>
      </c>
      <c r="E615" s="195" t="s">
        <v>1</v>
      </c>
      <c r="F615" s="196" t="s">
        <v>748</v>
      </c>
      <c r="G615" s="13"/>
      <c r="H615" s="197">
        <v>50</v>
      </c>
      <c r="I615" s="198"/>
      <c r="J615" s="13"/>
      <c r="K615" s="13"/>
      <c r="L615" s="193"/>
      <c r="M615" s="199"/>
      <c r="N615" s="200"/>
      <c r="O615" s="200"/>
      <c r="P615" s="200"/>
      <c r="Q615" s="200"/>
      <c r="R615" s="200"/>
      <c r="S615" s="200"/>
      <c r="T615" s="201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195" t="s">
        <v>217</v>
      </c>
      <c r="AU615" s="195" t="s">
        <v>86</v>
      </c>
      <c r="AV615" s="13" t="s">
        <v>86</v>
      </c>
      <c r="AW615" s="13" t="s">
        <v>32</v>
      </c>
      <c r="AX615" s="13" t="s">
        <v>76</v>
      </c>
      <c r="AY615" s="195" t="s">
        <v>208</v>
      </c>
    </row>
    <row r="616" spans="1:51" s="14" customFormat="1" ht="12">
      <c r="A616" s="14"/>
      <c r="B616" s="202"/>
      <c r="C616" s="14"/>
      <c r="D616" s="194" t="s">
        <v>217</v>
      </c>
      <c r="E616" s="203" t="s">
        <v>1</v>
      </c>
      <c r="F616" s="204" t="s">
        <v>219</v>
      </c>
      <c r="G616" s="14"/>
      <c r="H616" s="205">
        <v>80</v>
      </c>
      <c r="I616" s="206"/>
      <c r="J616" s="14"/>
      <c r="K616" s="14"/>
      <c r="L616" s="202"/>
      <c r="M616" s="207"/>
      <c r="N616" s="208"/>
      <c r="O616" s="208"/>
      <c r="P616" s="208"/>
      <c r="Q616" s="208"/>
      <c r="R616" s="208"/>
      <c r="S616" s="208"/>
      <c r="T616" s="209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03" t="s">
        <v>217</v>
      </c>
      <c r="AU616" s="203" t="s">
        <v>86</v>
      </c>
      <c r="AV616" s="14" t="s">
        <v>216</v>
      </c>
      <c r="AW616" s="14" t="s">
        <v>32</v>
      </c>
      <c r="AX616" s="14" t="s">
        <v>84</v>
      </c>
      <c r="AY616" s="203" t="s">
        <v>208</v>
      </c>
    </row>
    <row r="617" spans="1:65" s="2" customFormat="1" ht="16.5" customHeight="1">
      <c r="A617" s="38"/>
      <c r="B617" s="179"/>
      <c r="C617" s="180" t="s">
        <v>602</v>
      </c>
      <c r="D617" s="180" t="s">
        <v>211</v>
      </c>
      <c r="E617" s="181" t="s">
        <v>749</v>
      </c>
      <c r="F617" s="182" t="s">
        <v>750</v>
      </c>
      <c r="G617" s="183" t="s">
        <v>442</v>
      </c>
      <c r="H617" s="184">
        <v>54.7</v>
      </c>
      <c r="I617" s="185"/>
      <c r="J617" s="186">
        <f>ROUND(I617*H617,2)</f>
        <v>0</v>
      </c>
      <c r="K617" s="182" t="s">
        <v>223</v>
      </c>
      <c r="L617" s="39"/>
      <c r="M617" s="187" t="s">
        <v>1</v>
      </c>
      <c r="N617" s="188" t="s">
        <v>41</v>
      </c>
      <c r="O617" s="77"/>
      <c r="P617" s="189">
        <f>O617*H617</f>
        <v>0</v>
      </c>
      <c r="Q617" s="189">
        <v>0</v>
      </c>
      <c r="R617" s="189">
        <f>Q617*H617</f>
        <v>0</v>
      </c>
      <c r="S617" s="189">
        <v>0</v>
      </c>
      <c r="T617" s="190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191" t="s">
        <v>276</v>
      </c>
      <c r="AT617" s="191" t="s">
        <v>211</v>
      </c>
      <c r="AU617" s="191" t="s">
        <v>86</v>
      </c>
      <c r="AY617" s="19" t="s">
        <v>208</v>
      </c>
      <c r="BE617" s="192">
        <f>IF(N617="základní",J617,0)</f>
        <v>0</v>
      </c>
      <c r="BF617" s="192">
        <f>IF(N617="snížená",J617,0)</f>
        <v>0</v>
      </c>
      <c r="BG617" s="192">
        <f>IF(N617="zákl. přenesená",J617,0)</f>
        <v>0</v>
      </c>
      <c r="BH617" s="192">
        <f>IF(N617="sníž. přenesená",J617,0)</f>
        <v>0</v>
      </c>
      <c r="BI617" s="192">
        <f>IF(N617="nulová",J617,0)</f>
        <v>0</v>
      </c>
      <c r="BJ617" s="19" t="s">
        <v>84</v>
      </c>
      <c r="BK617" s="192">
        <f>ROUND(I617*H617,2)</f>
        <v>0</v>
      </c>
      <c r="BL617" s="19" t="s">
        <v>276</v>
      </c>
      <c r="BM617" s="191" t="s">
        <v>751</v>
      </c>
    </row>
    <row r="618" spans="1:51" s="13" customFormat="1" ht="12">
      <c r="A618" s="13"/>
      <c r="B618" s="193"/>
      <c r="C618" s="13"/>
      <c r="D618" s="194" t="s">
        <v>217</v>
      </c>
      <c r="E618" s="195" t="s">
        <v>1</v>
      </c>
      <c r="F618" s="196" t="s">
        <v>752</v>
      </c>
      <c r="G618" s="13"/>
      <c r="H618" s="197">
        <v>54.7</v>
      </c>
      <c r="I618" s="198"/>
      <c r="J618" s="13"/>
      <c r="K618" s="13"/>
      <c r="L618" s="193"/>
      <c r="M618" s="199"/>
      <c r="N618" s="200"/>
      <c r="O618" s="200"/>
      <c r="P618" s="200"/>
      <c r="Q618" s="200"/>
      <c r="R618" s="200"/>
      <c r="S618" s="200"/>
      <c r="T618" s="201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195" t="s">
        <v>217</v>
      </c>
      <c r="AU618" s="195" t="s">
        <v>86</v>
      </c>
      <c r="AV618" s="13" t="s">
        <v>86</v>
      </c>
      <c r="AW618" s="13" t="s">
        <v>32</v>
      </c>
      <c r="AX618" s="13" t="s">
        <v>76</v>
      </c>
      <c r="AY618" s="195" t="s">
        <v>208</v>
      </c>
    </row>
    <row r="619" spans="1:51" s="14" customFormat="1" ht="12">
      <c r="A619" s="14"/>
      <c r="B619" s="202"/>
      <c r="C619" s="14"/>
      <c r="D619" s="194" t="s">
        <v>217</v>
      </c>
      <c r="E619" s="203" t="s">
        <v>1</v>
      </c>
      <c r="F619" s="204" t="s">
        <v>219</v>
      </c>
      <c r="G619" s="14"/>
      <c r="H619" s="205">
        <v>54.7</v>
      </c>
      <c r="I619" s="206"/>
      <c r="J619" s="14"/>
      <c r="K619" s="14"/>
      <c r="L619" s="202"/>
      <c r="M619" s="207"/>
      <c r="N619" s="208"/>
      <c r="O619" s="208"/>
      <c r="P619" s="208"/>
      <c r="Q619" s="208"/>
      <c r="R619" s="208"/>
      <c r="S619" s="208"/>
      <c r="T619" s="209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03" t="s">
        <v>217</v>
      </c>
      <c r="AU619" s="203" t="s">
        <v>86</v>
      </c>
      <c r="AV619" s="14" t="s">
        <v>216</v>
      </c>
      <c r="AW619" s="14" t="s">
        <v>32</v>
      </c>
      <c r="AX619" s="14" t="s">
        <v>84</v>
      </c>
      <c r="AY619" s="203" t="s">
        <v>208</v>
      </c>
    </row>
    <row r="620" spans="1:63" s="12" customFormat="1" ht="22.8" customHeight="1">
      <c r="A620" s="12"/>
      <c r="B620" s="166"/>
      <c r="C620" s="12"/>
      <c r="D620" s="167" t="s">
        <v>75</v>
      </c>
      <c r="E620" s="177" t="s">
        <v>753</v>
      </c>
      <c r="F620" s="177" t="s">
        <v>754</v>
      </c>
      <c r="G620" s="12"/>
      <c r="H620" s="12"/>
      <c r="I620" s="169"/>
      <c r="J620" s="178">
        <f>BK620</f>
        <v>0</v>
      </c>
      <c r="K620" s="12"/>
      <c r="L620" s="166"/>
      <c r="M620" s="171"/>
      <c r="N620" s="172"/>
      <c r="O620" s="172"/>
      <c r="P620" s="173">
        <f>SUM(P621:P687)</f>
        <v>0</v>
      </c>
      <c r="Q620" s="172"/>
      <c r="R620" s="173">
        <f>SUM(R621:R687)</f>
        <v>5.114837700000001</v>
      </c>
      <c r="S620" s="172"/>
      <c r="T620" s="174">
        <f>SUM(T621:T687)</f>
        <v>0</v>
      </c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R620" s="167" t="s">
        <v>86</v>
      </c>
      <c r="AT620" s="175" t="s">
        <v>75</v>
      </c>
      <c r="AU620" s="175" t="s">
        <v>84</v>
      </c>
      <c r="AY620" s="167" t="s">
        <v>208</v>
      </c>
      <c r="BK620" s="176">
        <f>SUM(BK621:BK687)</f>
        <v>0</v>
      </c>
    </row>
    <row r="621" spans="1:65" s="2" customFormat="1" ht="24.15" customHeight="1">
      <c r="A621" s="38"/>
      <c r="B621" s="179"/>
      <c r="C621" s="180" t="s">
        <v>755</v>
      </c>
      <c r="D621" s="180" t="s">
        <v>211</v>
      </c>
      <c r="E621" s="181" t="s">
        <v>756</v>
      </c>
      <c r="F621" s="182" t="s">
        <v>757</v>
      </c>
      <c r="G621" s="183" t="s">
        <v>214</v>
      </c>
      <c r="H621" s="184">
        <v>369.718</v>
      </c>
      <c r="I621" s="185"/>
      <c r="J621" s="186">
        <f>ROUND(I621*H621,2)</f>
        <v>0</v>
      </c>
      <c r="K621" s="182" t="s">
        <v>215</v>
      </c>
      <c r="L621" s="39"/>
      <c r="M621" s="187" t="s">
        <v>1</v>
      </c>
      <c r="N621" s="188" t="s">
        <v>41</v>
      </c>
      <c r="O621" s="77"/>
      <c r="P621" s="189">
        <f>O621*H621</f>
        <v>0</v>
      </c>
      <c r="Q621" s="189">
        <v>0.01259</v>
      </c>
      <c r="R621" s="189">
        <f>Q621*H621</f>
        <v>4.6547496200000005</v>
      </c>
      <c r="S621" s="189">
        <v>0</v>
      </c>
      <c r="T621" s="190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191" t="s">
        <v>276</v>
      </c>
      <c r="AT621" s="191" t="s">
        <v>211</v>
      </c>
      <c r="AU621" s="191" t="s">
        <v>86</v>
      </c>
      <c r="AY621" s="19" t="s">
        <v>208</v>
      </c>
      <c r="BE621" s="192">
        <f>IF(N621="základní",J621,0)</f>
        <v>0</v>
      </c>
      <c r="BF621" s="192">
        <f>IF(N621="snížená",J621,0)</f>
        <v>0</v>
      </c>
      <c r="BG621" s="192">
        <f>IF(N621="zákl. přenesená",J621,0)</f>
        <v>0</v>
      </c>
      <c r="BH621" s="192">
        <f>IF(N621="sníž. přenesená",J621,0)</f>
        <v>0</v>
      </c>
      <c r="BI621" s="192">
        <f>IF(N621="nulová",J621,0)</f>
        <v>0</v>
      </c>
      <c r="BJ621" s="19" t="s">
        <v>84</v>
      </c>
      <c r="BK621" s="192">
        <f>ROUND(I621*H621,2)</f>
        <v>0</v>
      </c>
      <c r="BL621" s="19" t="s">
        <v>276</v>
      </c>
      <c r="BM621" s="191" t="s">
        <v>758</v>
      </c>
    </row>
    <row r="622" spans="1:51" s="15" customFormat="1" ht="12">
      <c r="A622" s="15"/>
      <c r="B622" s="210"/>
      <c r="C622" s="15"/>
      <c r="D622" s="194" t="s">
        <v>217</v>
      </c>
      <c r="E622" s="211" t="s">
        <v>1</v>
      </c>
      <c r="F622" s="212" t="s">
        <v>759</v>
      </c>
      <c r="G622" s="15"/>
      <c r="H622" s="211" t="s">
        <v>1</v>
      </c>
      <c r="I622" s="213"/>
      <c r="J622" s="15"/>
      <c r="K622" s="15"/>
      <c r="L622" s="210"/>
      <c r="M622" s="214"/>
      <c r="N622" s="215"/>
      <c r="O622" s="215"/>
      <c r="P622" s="215"/>
      <c r="Q622" s="215"/>
      <c r="R622" s="215"/>
      <c r="S622" s="215"/>
      <c r="T622" s="216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11" t="s">
        <v>217</v>
      </c>
      <c r="AU622" s="211" t="s">
        <v>86</v>
      </c>
      <c r="AV622" s="15" t="s">
        <v>84</v>
      </c>
      <c r="AW622" s="15" t="s">
        <v>32</v>
      </c>
      <c r="AX622" s="15" t="s">
        <v>76</v>
      </c>
      <c r="AY622" s="211" t="s">
        <v>208</v>
      </c>
    </row>
    <row r="623" spans="1:51" s="15" customFormat="1" ht="12">
      <c r="A623" s="15"/>
      <c r="B623" s="210"/>
      <c r="C623" s="15"/>
      <c r="D623" s="194" t="s">
        <v>217</v>
      </c>
      <c r="E623" s="211" t="s">
        <v>1</v>
      </c>
      <c r="F623" s="212" t="s">
        <v>760</v>
      </c>
      <c r="G623" s="15"/>
      <c r="H623" s="211" t="s">
        <v>1</v>
      </c>
      <c r="I623" s="213"/>
      <c r="J623" s="15"/>
      <c r="K623" s="15"/>
      <c r="L623" s="210"/>
      <c r="M623" s="214"/>
      <c r="N623" s="215"/>
      <c r="O623" s="215"/>
      <c r="P623" s="215"/>
      <c r="Q623" s="215"/>
      <c r="R623" s="215"/>
      <c r="S623" s="215"/>
      <c r="T623" s="216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11" t="s">
        <v>217</v>
      </c>
      <c r="AU623" s="211" t="s">
        <v>86</v>
      </c>
      <c r="AV623" s="15" t="s">
        <v>84</v>
      </c>
      <c r="AW623" s="15" t="s">
        <v>32</v>
      </c>
      <c r="AX623" s="15" t="s">
        <v>76</v>
      </c>
      <c r="AY623" s="211" t="s">
        <v>208</v>
      </c>
    </row>
    <row r="624" spans="1:51" s="13" customFormat="1" ht="12">
      <c r="A624" s="13"/>
      <c r="B624" s="193"/>
      <c r="C624" s="13"/>
      <c r="D624" s="194" t="s">
        <v>217</v>
      </c>
      <c r="E624" s="195" t="s">
        <v>1</v>
      </c>
      <c r="F624" s="196" t="s">
        <v>761</v>
      </c>
      <c r="G624" s="13"/>
      <c r="H624" s="197">
        <v>25.839</v>
      </c>
      <c r="I624" s="198"/>
      <c r="J624" s="13"/>
      <c r="K624" s="13"/>
      <c r="L624" s="193"/>
      <c r="M624" s="199"/>
      <c r="N624" s="200"/>
      <c r="O624" s="200"/>
      <c r="P624" s="200"/>
      <c r="Q624" s="200"/>
      <c r="R624" s="200"/>
      <c r="S624" s="200"/>
      <c r="T624" s="20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195" t="s">
        <v>217</v>
      </c>
      <c r="AU624" s="195" t="s">
        <v>86</v>
      </c>
      <c r="AV624" s="13" t="s">
        <v>86</v>
      </c>
      <c r="AW624" s="13" t="s">
        <v>32</v>
      </c>
      <c r="AX624" s="13" t="s">
        <v>76</v>
      </c>
      <c r="AY624" s="195" t="s">
        <v>208</v>
      </c>
    </row>
    <row r="625" spans="1:51" s="13" customFormat="1" ht="12">
      <c r="A625" s="13"/>
      <c r="B625" s="193"/>
      <c r="C625" s="13"/>
      <c r="D625" s="194" t="s">
        <v>217</v>
      </c>
      <c r="E625" s="195" t="s">
        <v>1</v>
      </c>
      <c r="F625" s="196" t="s">
        <v>762</v>
      </c>
      <c r="G625" s="13"/>
      <c r="H625" s="197">
        <v>22.658</v>
      </c>
      <c r="I625" s="198"/>
      <c r="J625" s="13"/>
      <c r="K625" s="13"/>
      <c r="L625" s="193"/>
      <c r="M625" s="199"/>
      <c r="N625" s="200"/>
      <c r="O625" s="200"/>
      <c r="P625" s="200"/>
      <c r="Q625" s="200"/>
      <c r="R625" s="200"/>
      <c r="S625" s="200"/>
      <c r="T625" s="201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195" t="s">
        <v>217</v>
      </c>
      <c r="AU625" s="195" t="s">
        <v>86</v>
      </c>
      <c r="AV625" s="13" t="s">
        <v>86</v>
      </c>
      <c r="AW625" s="13" t="s">
        <v>32</v>
      </c>
      <c r="AX625" s="13" t="s">
        <v>76</v>
      </c>
      <c r="AY625" s="195" t="s">
        <v>208</v>
      </c>
    </row>
    <row r="626" spans="1:51" s="13" customFormat="1" ht="12">
      <c r="A626" s="13"/>
      <c r="B626" s="193"/>
      <c r="C626" s="13"/>
      <c r="D626" s="194" t="s">
        <v>217</v>
      </c>
      <c r="E626" s="195" t="s">
        <v>1</v>
      </c>
      <c r="F626" s="196" t="s">
        <v>763</v>
      </c>
      <c r="G626" s="13"/>
      <c r="H626" s="197">
        <v>16.245</v>
      </c>
      <c r="I626" s="198"/>
      <c r="J626" s="13"/>
      <c r="K626" s="13"/>
      <c r="L626" s="193"/>
      <c r="M626" s="199"/>
      <c r="N626" s="200"/>
      <c r="O626" s="200"/>
      <c r="P626" s="200"/>
      <c r="Q626" s="200"/>
      <c r="R626" s="200"/>
      <c r="S626" s="200"/>
      <c r="T626" s="201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195" t="s">
        <v>217</v>
      </c>
      <c r="AU626" s="195" t="s">
        <v>86</v>
      </c>
      <c r="AV626" s="13" t="s">
        <v>86</v>
      </c>
      <c r="AW626" s="13" t="s">
        <v>32</v>
      </c>
      <c r="AX626" s="13" t="s">
        <v>76</v>
      </c>
      <c r="AY626" s="195" t="s">
        <v>208</v>
      </c>
    </row>
    <row r="627" spans="1:51" s="13" customFormat="1" ht="12">
      <c r="A627" s="13"/>
      <c r="B627" s="193"/>
      <c r="C627" s="13"/>
      <c r="D627" s="194" t="s">
        <v>217</v>
      </c>
      <c r="E627" s="195" t="s">
        <v>1</v>
      </c>
      <c r="F627" s="196" t="s">
        <v>764</v>
      </c>
      <c r="G627" s="13"/>
      <c r="H627" s="197">
        <v>9.833</v>
      </c>
      <c r="I627" s="198"/>
      <c r="J627" s="13"/>
      <c r="K627" s="13"/>
      <c r="L627" s="193"/>
      <c r="M627" s="199"/>
      <c r="N627" s="200"/>
      <c r="O627" s="200"/>
      <c r="P627" s="200"/>
      <c r="Q627" s="200"/>
      <c r="R627" s="200"/>
      <c r="S627" s="200"/>
      <c r="T627" s="201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195" t="s">
        <v>217</v>
      </c>
      <c r="AU627" s="195" t="s">
        <v>86</v>
      </c>
      <c r="AV627" s="13" t="s">
        <v>86</v>
      </c>
      <c r="AW627" s="13" t="s">
        <v>32</v>
      </c>
      <c r="AX627" s="13" t="s">
        <v>76</v>
      </c>
      <c r="AY627" s="195" t="s">
        <v>208</v>
      </c>
    </row>
    <row r="628" spans="1:51" s="13" customFormat="1" ht="12">
      <c r="A628" s="13"/>
      <c r="B628" s="193"/>
      <c r="C628" s="13"/>
      <c r="D628" s="194" t="s">
        <v>217</v>
      </c>
      <c r="E628" s="195" t="s">
        <v>1</v>
      </c>
      <c r="F628" s="196" t="s">
        <v>765</v>
      </c>
      <c r="G628" s="13"/>
      <c r="H628" s="197">
        <v>14.555</v>
      </c>
      <c r="I628" s="198"/>
      <c r="J628" s="13"/>
      <c r="K628" s="13"/>
      <c r="L628" s="193"/>
      <c r="M628" s="199"/>
      <c r="N628" s="200"/>
      <c r="O628" s="200"/>
      <c r="P628" s="200"/>
      <c r="Q628" s="200"/>
      <c r="R628" s="200"/>
      <c r="S628" s="200"/>
      <c r="T628" s="201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195" t="s">
        <v>217</v>
      </c>
      <c r="AU628" s="195" t="s">
        <v>86</v>
      </c>
      <c r="AV628" s="13" t="s">
        <v>86</v>
      </c>
      <c r="AW628" s="13" t="s">
        <v>32</v>
      </c>
      <c r="AX628" s="13" t="s">
        <v>76</v>
      </c>
      <c r="AY628" s="195" t="s">
        <v>208</v>
      </c>
    </row>
    <row r="629" spans="1:51" s="13" customFormat="1" ht="12">
      <c r="A629" s="13"/>
      <c r="B629" s="193"/>
      <c r="C629" s="13"/>
      <c r="D629" s="194" t="s">
        <v>217</v>
      </c>
      <c r="E629" s="195" t="s">
        <v>1</v>
      </c>
      <c r="F629" s="196" t="s">
        <v>766</v>
      </c>
      <c r="G629" s="13"/>
      <c r="H629" s="197">
        <v>7</v>
      </c>
      <c r="I629" s="198"/>
      <c r="J629" s="13"/>
      <c r="K629" s="13"/>
      <c r="L629" s="193"/>
      <c r="M629" s="199"/>
      <c r="N629" s="200"/>
      <c r="O629" s="200"/>
      <c r="P629" s="200"/>
      <c r="Q629" s="200"/>
      <c r="R629" s="200"/>
      <c r="S629" s="200"/>
      <c r="T629" s="201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195" t="s">
        <v>217</v>
      </c>
      <c r="AU629" s="195" t="s">
        <v>86</v>
      </c>
      <c r="AV629" s="13" t="s">
        <v>86</v>
      </c>
      <c r="AW629" s="13" t="s">
        <v>32</v>
      </c>
      <c r="AX629" s="13" t="s">
        <v>76</v>
      </c>
      <c r="AY629" s="195" t="s">
        <v>208</v>
      </c>
    </row>
    <row r="630" spans="1:51" s="13" customFormat="1" ht="12">
      <c r="A630" s="13"/>
      <c r="B630" s="193"/>
      <c r="C630" s="13"/>
      <c r="D630" s="194" t="s">
        <v>217</v>
      </c>
      <c r="E630" s="195" t="s">
        <v>1</v>
      </c>
      <c r="F630" s="196" t="s">
        <v>767</v>
      </c>
      <c r="G630" s="13"/>
      <c r="H630" s="197">
        <v>16.53</v>
      </c>
      <c r="I630" s="198"/>
      <c r="J630" s="13"/>
      <c r="K630" s="13"/>
      <c r="L630" s="193"/>
      <c r="M630" s="199"/>
      <c r="N630" s="200"/>
      <c r="O630" s="200"/>
      <c r="P630" s="200"/>
      <c r="Q630" s="200"/>
      <c r="R630" s="200"/>
      <c r="S630" s="200"/>
      <c r="T630" s="201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195" t="s">
        <v>217</v>
      </c>
      <c r="AU630" s="195" t="s">
        <v>86</v>
      </c>
      <c r="AV630" s="13" t="s">
        <v>86</v>
      </c>
      <c r="AW630" s="13" t="s">
        <v>32</v>
      </c>
      <c r="AX630" s="13" t="s">
        <v>76</v>
      </c>
      <c r="AY630" s="195" t="s">
        <v>208</v>
      </c>
    </row>
    <row r="631" spans="1:51" s="13" customFormat="1" ht="12">
      <c r="A631" s="13"/>
      <c r="B631" s="193"/>
      <c r="C631" s="13"/>
      <c r="D631" s="194" t="s">
        <v>217</v>
      </c>
      <c r="E631" s="195" t="s">
        <v>1</v>
      </c>
      <c r="F631" s="196" t="s">
        <v>768</v>
      </c>
      <c r="G631" s="13"/>
      <c r="H631" s="197">
        <v>8.625</v>
      </c>
      <c r="I631" s="198"/>
      <c r="J631" s="13"/>
      <c r="K631" s="13"/>
      <c r="L631" s="193"/>
      <c r="M631" s="199"/>
      <c r="N631" s="200"/>
      <c r="O631" s="200"/>
      <c r="P631" s="200"/>
      <c r="Q631" s="200"/>
      <c r="R631" s="200"/>
      <c r="S631" s="200"/>
      <c r="T631" s="201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195" t="s">
        <v>217</v>
      </c>
      <c r="AU631" s="195" t="s">
        <v>86</v>
      </c>
      <c r="AV631" s="13" t="s">
        <v>86</v>
      </c>
      <c r="AW631" s="13" t="s">
        <v>32</v>
      </c>
      <c r="AX631" s="13" t="s">
        <v>76</v>
      </c>
      <c r="AY631" s="195" t="s">
        <v>208</v>
      </c>
    </row>
    <row r="632" spans="1:51" s="13" customFormat="1" ht="12">
      <c r="A632" s="13"/>
      <c r="B632" s="193"/>
      <c r="C632" s="13"/>
      <c r="D632" s="194" t="s">
        <v>217</v>
      </c>
      <c r="E632" s="195" t="s">
        <v>1</v>
      </c>
      <c r="F632" s="196" t="s">
        <v>769</v>
      </c>
      <c r="G632" s="13"/>
      <c r="H632" s="197">
        <v>11.258</v>
      </c>
      <c r="I632" s="198"/>
      <c r="J632" s="13"/>
      <c r="K632" s="13"/>
      <c r="L632" s="193"/>
      <c r="M632" s="199"/>
      <c r="N632" s="200"/>
      <c r="O632" s="200"/>
      <c r="P632" s="200"/>
      <c r="Q632" s="200"/>
      <c r="R632" s="200"/>
      <c r="S632" s="200"/>
      <c r="T632" s="201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195" t="s">
        <v>217</v>
      </c>
      <c r="AU632" s="195" t="s">
        <v>86</v>
      </c>
      <c r="AV632" s="13" t="s">
        <v>86</v>
      </c>
      <c r="AW632" s="13" t="s">
        <v>32</v>
      </c>
      <c r="AX632" s="13" t="s">
        <v>76</v>
      </c>
      <c r="AY632" s="195" t="s">
        <v>208</v>
      </c>
    </row>
    <row r="633" spans="1:51" s="13" customFormat="1" ht="12">
      <c r="A633" s="13"/>
      <c r="B633" s="193"/>
      <c r="C633" s="13"/>
      <c r="D633" s="194" t="s">
        <v>217</v>
      </c>
      <c r="E633" s="195" t="s">
        <v>1</v>
      </c>
      <c r="F633" s="196" t="s">
        <v>770</v>
      </c>
      <c r="G633" s="13"/>
      <c r="H633" s="197">
        <v>55.29</v>
      </c>
      <c r="I633" s="198"/>
      <c r="J633" s="13"/>
      <c r="K633" s="13"/>
      <c r="L633" s="193"/>
      <c r="M633" s="199"/>
      <c r="N633" s="200"/>
      <c r="O633" s="200"/>
      <c r="P633" s="200"/>
      <c r="Q633" s="200"/>
      <c r="R633" s="200"/>
      <c r="S633" s="200"/>
      <c r="T633" s="201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195" t="s">
        <v>217</v>
      </c>
      <c r="AU633" s="195" t="s">
        <v>86</v>
      </c>
      <c r="AV633" s="13" t="s">
        <v>86</v>
      </c>
      <c r="AW633" s="13" t="s">
        <v>32</v>
      </c>
      <c r="AX633" s="13" t="s">
        <v>76</v>
      </c>
      <c r="AY633" s="195" t="s">
        <v>208</v>
      </c>
    </row>
    <row r="634" spans="1:51" s="13" customFormat="1" ht="12">
      <c r="A634" s="13"/>
      <c r="B634" s="193"/>
      <c r="C634" s="13"/>
      <c r="D634" s="194" t="s">
        <v>217</v>
      </c>
      <c r="E634" s="195" t="s">
        <v>1</v>
      </c>
      <c r="F634" s="196" t="s">
        <v>771</v>
      </c>
      <c r="G634" s="13"/>
      <c r="H634" s="197">
        <v>16.92</v>
      </c>
      <c r="I634" s="198"/>
      <c r="J634" s="13"/>
      <c r="K634" s="13"/>
      <c r="L634" s="193"/>
      <c r="M634" s="199"/>
      <c r="N634" s="200"/>
      <c r="O634" s="200"/>
      <c r="P634" s="200"/>
      <c r="Q634" s="200"/>
      <c r="R634" s="200"/>
      <c r="S634" s="200"/>
      <c r="T634" s="201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195" t="s">
        <v>217</v>
      </c>
      <c r="AU634" s="195" t="s">
        <v>86</v>
      </c>
      <c r="AV634" s="13" t="s">
        <v>86</v>
      </c>
      <c r="AW634" s="13" t="s">
        <v>32</v>
      </c>
      <c r="AX634" s="13" t="s">
        <v>76</v>
      </c>
      <c r="AY634" s="195" t="s">
        <v>208</v>
      </c>
    </row>
    <row r="635" spans="1:51" s="13" customFormat="1" ht="12">
      <c r="A635" s="13"/>
      <c r="B635" s="193"/>
      <c r="C635" s="13"/>
      <c r="D635" s="194" t="s">
        <v>217</v>
      </c>
      <c r="E635" s="195" t="s">
        <v>1</v>
      </c>
      <c r="F635" s="196" t="s">
        <v>772</v>
      </c>
      <c r="G635" s="13"/>
      <c r="H635" s="197">
        <v>28.5</v>
      </c>
      <c r="I635" s="198"/>
      <c r="J635" s="13"/>
      <c r="K635" s="13"/>
      <c r="L635" s="193"/>
      <c r="M635" s="199"/>
      <c r="N635" s="200"/>
      <c r="O635" s="200"/>
      <c r="P635" s="200"/>
      <c r="Q635" s="200"/>
      <c r="R635" s="200"/>
      <c r="S635" s="200"/>
      <c r="T635" s="201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195" t="s">
        <v>217</v>
      </c>
      <c r="AU635" s="195" t="s">
        <v>86</v>
      </c>
      <c r="AV635" s="13" t="s">
        <v>86</v>
      </c>
      <c r="AW635" s="13" t="s">
        <v>32</v>
      </c>
      <c r="AX635" s="13" t="s">
        <v>76</v>
      </c>
      <c r="AY635" s="195" t="s">
        <v>208</v>
      </c>
    </row>
    <row r="636" spans="1:51" s="13" customFormat="1" ht="12">
      <c r="A636" s="13"/>
      <c r="B636" s="193"/>
      <c r="C636" s="13"/>
      <c r="D636" s="194" t="s">
        <v>217</v>
      </c>
      <c r="E636" s="195" t="s">
        <v>1</v>
      </c>
      <c r="F636" s="196" t="s">
        <v>773</v>
      </c>
      <c r="G636" s="13"/>
      <c r="H636" s="197">
        <v>21.06</v>
      </c>
      <c r="I636" s="198"/>
      <c r="J636" s="13"/>
      <c r="K636" s="13"/>
      <c r="L636" s="193"/>
      <c r="M636" s="199"/>
      <c r="N636" s="200"/>
      <c r="O636" s="200"/>
      <c r="P636" s="200"/>
      <c r="Q636" s="200"/>
      <c r="R636" s="200"/>
      <c r="S636" s="200"/>
      <c r="T636" s="201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195" t="s">
        <v>217</v>
      </c>
      <c r="AU636" s="195" t="s">
        <v>86</v>
      </c>
      <c r="AV636" s="13" t="s">
        <v>86</v>
      </c>
      <c r="AW636" s="13" t="s">
        <v>32</v>
      </c>
      <c r="AX636" s="13" t="s">
        <v>76</v>
      </c>
      <c r="AY636" s="195" t="s">
        <v>208</v>
      </c>
    </row>
    <row r="637" spans="1:51" s="13" customFormat="1" ht="12">
      <c r="A637" s="13"/>
      <c r="B637" s="193"/>
      <c r="C637" s="13"/>
      <c r="D637" s="194" t="s">
        <v>217</v>
      </c>
      <c r="E637" s="195" t="s">
        <v>1</v>
      </c>
      <c r="F637" s="196" t="s">
        <v>774</v>
      </c>
      <c r="G637" s="13"/>
      <c r="H637" s="197">
        <v>19.635</v>
      </c>
      <c r="I637" s="198"/>
      <c r="J637" s="13"/>
      <c r="K637" s="13"/>
      <c r="L637" s="193"/>
      <c r="M637" s="199"/>
      <c r="N637" s="200"/>
      <c r="O637" s="200"/>
      <c r="P637" s="200"/>
      <c r="Q637" s="200"/>
      <c r="R637" s="200"/>
      <c r="S637" s="200"/>
      <c r="T637" s="201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195" t="s">
        <v>217</v>
      </c>
      <c r="AU637" s="195" t="s">
        <v>86</v>
      </c>
      <c r="AV637" s="13" t="s">
        <v>86</v>
      </c>
      <c r="AW637" s="13" t="s">
        <v>32</v>
      </c>
      <c r="AX637" s="13" t="s">
        <v>76</v>
      </c>
      <c r="AY637" s="195" t="s">
        <v>208</v>
      </c>
    </row>
    <row r="638" spans="1:51" s="16" customFormat="1" ht="12">
      <c r="A638" s="16"/>
      <c r="B638" s="234"/>
      <c r="C638" s="16"/>
      <c r="D638" s="194" t="s">
        <v>217</v>
      </c>
      <c r="E638" s="235" t="s">
        <v>1</v>
      </c>
      <c r="F638" s="236" t="s">
        <v>434</v>
      </c>
      <c r="G638" s="16"/>
      <c r="H638" s="237">
        <v>273.948</v>
      </c>
      <c r="I638" s="238"/>
      <c r="J638" s="16"/>
      <c r="K638" s="16"/>
      <c r="L638" s="234"/>
      <c r="M638" s="239"/>
      <c r="N638" s="240"/>
      <c r="O638" s="240"/>
      <c r="P638" s="240"/>
      <c r="Q638" s="240"/>
      <c r="R638" s="240"/>
      <c r="S638" s="240"/>
      <c r="T638" s="241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T638" s="235" t="s">
        <v>217</v>
      </c>
      <c r="AU638" s="235" t="s">
        <v>86</v>
      </c>
      <c r="AV638" s="16" t="s">
        <v>226</v>
      </c>
      <c r="AW638" s="16" t="s">
        <v>32</v>
      </c>
      <c r="AX638" s="16" t="s">
        <v>76</v>
      </c>
      <c r="AY638" s="235" t="s">
        <v>208</v>
      </c>
    </row>
    <row r="639" spans="1:51" s="15" customFormat="1" ht="12">
      <c r="A639" s="15"/>
      <c r="B639" s="210"/>
      <c r="C639" s="15"/>
      <c r="D639" s="194" t="s">
        <v>217</v>
      </c>
      <c r="E639" s="211" t="s">
        <v>1</v>
      </c>
      <c r="F639" s="212" t="s">
        <v>775</v>
      </c>
      <c r="G639" s="15"/>
      <c r="H639" s="211" t="s">
        <v>1</v>
      </c>
      <c r="I639" s="213"/>
      <c r="J639" s="15"/>
      <c r="K639" s="15"/>
      <c r="L639" s="210"/>
      <c r="M639" s="214"/>
      <c r="N639" s="215"/>
      <c r="O639" s="215"/>
      <c r="P639" s="215"/>
      <c r="Q639" s="215"/>
      <c r="R639" s="215"/>
      <c r="S639" s="215"/>
      <c r="T639" s="216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11" t="s">
        <v>217</v>
      </c>
      <c r="AU639" s="211" t="s">
        <v>86</v>
      </c>
      <c r="AV639" s="15" t="s">
        <v>84</v>
      </c>
      <c r="AW639" s="15" t="s">
        <v>32</v>
      </c>
      <c r="AX639" s="15" t="s">
        <v>76</v>
      </c>
      <c r="AY639" s="211" t="s">
        <v>208</v>
      </c>
    </row>
    <row r="640" spans="1:51" s="13" customFormat="1" ht="12">
      <c r="A640" s="13"/>
      <c r="B640" s="193"/>
      <c r="C640" s="13"/>
      <c r="D640" s="194" t="s">
        <v>217</v>
      </c>
      <c r="E640" s="195" t="s">
        <v>1</v>
      </c>
      <c r="F640" s="196" t="s">
        <v>776</v>
      </c>
      <c r="G640" s="13"/>
      <c r="H640" s="197">
        <v>53.438</v>
      </c>
      <c r="I640" s="198"/>
      <c r="J640" s="13"/>
      <c r="K640" s="13"/>
      <c r="L640" s="193"/>
      <c r="M640" s="199"/>
      <c r="N640" s="200"/>
      <c r="O640" s="200"/>
      <c r="P640" s="200"/>
      <c r="Q640" s="200"/>
      <c r="R640" s="200"/>
      <c r="S640" s="200"/>
      <c r="T640" s="201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195" t="s">
        <v>217</v>
      </c>
      <c r="AU640" s="195" t="s">
        <v>86</v>
      </c>
      <c r="AV640" s="13" t="s">
        <v>86</v>
      </c>
      <c r="AW640" s="13" t="s">
        <v>32</v>
      </c>
      <c r="AX640" s="13" t="s">
        <v>76</v>
      </c>
      <c r="AY640" s="195" t="s">
        <v>208</v>
      </c>
    </row>
    <row r="641" spans="1:51" s="13" customFormat="1" ht="12">
      <c r="A641" s="13"/>
      <c r="B641" s="193"/>
      <c r="C641" s="13"/>
      <c r="D641" s="194" t="s">
        <v>217</v>
      </c>
      <c r="E641" s="195" t="s">
        <v>1</v>
      </c>
      <c r="F641" s="196" t="s">
        <v>777</v>
      </c>
      <c r="G641" s="13"/>
      <c r="H641" s="197">
        <v>59.85</v>
      </c>
      <c r="I641" s="198"/>
      <c r="J641" s="13"/>
      <c r="K641" s="13"/>
      <c r="L641" s="193"/>
      <c r="M641" s="199"/>
      <c r="N641" s="200"/>
      <c r="O641" s="200"/>
      <c r="P641" s="200"/>
      <c r="Q641" s="200"/>
      <c r="R641" s="200"/>
      <c r="S641" s="200"/>
      <c r="T641" s="201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195" t="s">
        <v>217</v>
      </c>
      <c r="AU641" s="195" t="s">
        <v>86</v>
      </c>
      <c r="AV641" s="13" t="s">
        <v>86</v>
      </c>
      <c r="AW641" s="13" t="s">
        <v>32</v>
      </c>
      <c r="AX641" s="13" t="s">
        <v>76</v>
      </c>
      <c r="AY641" s="195" t="s">
        <v>208</v>
      </c>
    </row>
    <row r="642" spans="1:51" s="13" customFormat="1" ht="12">
      <c r="A642" s="13"/>
      <c r="B642" s="193"/>
      <c r="C642" s="13"/>
      <c r="D642" s="194" t="s">
        <v>217</v>
      </c>
      <c r="E642" s="195" t="s">
        <v>1</v>
      </c>
      <c r="F642" s="196" t="s">
        <v>778</v>
      </c>
      <c r="G642" s="13"/>
      <c r="H642" s="197">
        <v>1.2</v>
      </c>
      <c r="I642" s="198"/>
      <c r="J642" s="13"/>
      <c r="K642" s="13"/>
      <c r="L642" s="193"/>
      <c r="M642" s="199"/>
      <c r="N642" s="200"/>
      <c r="O642" s="200"/>
      <c r="P642" s="200"/>
      <c r="Q642" s="200"/>
      <c r="R642" s="200"/>
      <c r="S642" s="200"/>
      <c r="T642" s="201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195" t="s">
        <v>217</v>
      </c>
      <c r="AU642" s="195" t="s">
        <v>86</v>
      </c>
      <c r="AV642" s="13" t="s">
        <v>86</v>
      </c>
      <c r="AW642" s="13" t="s">
        <v>32</v>
      </c>
      <c r="AX642" s="13" t="s">
        <v>76</v>
      </c>
      <c r="AY642" s="195" t="s">
        <v>208</v>
      </c>
    </row>
    <row r="643" spans="1:51" s="16" customFormat="1" ht="12">
      <c r="A643" s="16"/>
      <c r="B643" s="234"/>
      <c r="C643" s="16"/>
      <c r="D643" s="194" t="s">
        <v>217</v>
      </c>
      <c r="E643" s="235" t="s">
        <v>1</v>
      </c>
      <c r="F643" s="236" t="s">
        <v>434</v>
      </c>
      <c r="G643" s="16"/>
      <c r="H643" s="237">
        <v>114.48800000000001</v>
      </c>
      <c r="I643" s="238"/>
      <c r="J643" s="16"/>
      <c r="K643" s="16"/>
      <c r="L643" s="234"/>
      <c r="M643" s="239"/>
      <c r="N643" s="240"/>
      <c r="O643" s="240"/>
      <c r="P643" s="240"/>
      <c r="Q643" s="240"/>
      <c r="R643" s="240"/>
      <c r="S643" s="240"/>
      <c r="T643" s="241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T643" s="235" t="s">
        <v>217</v>
      </c>
      <c r="AU643" s="235" t="s">
        <v>86</v>
      </c>
      <c r="AV643" s="16" t="s">
        <v>226</v>
      </c>
      <c r="AW643" s="16" t="s">
        <v>32</v>
      </c>
      <c r="AX643" s="16" t="s">
        <v>76</v>
      </c>
      <c r="AY643" s="235" t="s">
        <v>208</v>
      </c>
    </row>
    <row r="644" spans="1:51" s="15" customFormat="1" ht="12">
      <c r="A644" s="15"/>
      <c r="B644" s="210"/>
      <c r="C644" s="15"/>
      <c r="D644" s="194" t="s">
        <v>217</v>
      </c>
      <c r="E644" s="211" t="s">
        <v>1</v>
      </c>
      <c r="F644" s="212" t="s">
        <v>779</v>
      </c>
      <c r="G644" s="15"/>
      <c r="H644" s="211" t="s">
        <v>1</v>
      </c>
      <c r="I644" s="213"/>
      <c r="J644" s="15"/>
      <c r="K644" s="15"/>
      <c r="L644" s="210"/>
      <c r="M644" s="214"/>
      <c r="N644" s="215"/>
      <c r="O644" s="215"/>
      <c r="P644" s="215"/>
      <c r="Q644" s="215"/>
      <c r="R644" s="215"/>
      <c r="S644" s="215"/>
      <c r="T644" s="216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11" t="s">
        <v>217</v>
      </c>
      <c r="AU644" s="211" t="s">
        <v>86</v>
      </c>
      <c r="AV644" s="15" t="s">
        <v>84</v>
      </c>
      <c r="AW644" s="15" t="s">
        <v>32</v>
      </c>
      <c r="AX644" s="15" t="s">
        <v>76</v>
      </c>
      <c r="AY644" s="211" t="s">
        <v>208</v>
      </c>
    </row>
    <row r="645" spans="1:51" s="13" customFormat="1" ht="12">
      <c r="A645" s="13"/>
      <c r="B645" s="193"/>
      <c r="C645" s="13"/>
      <c r="D645" s="194" t="s">
        <v>217</v>
      </c>
      <c r="E645" s="195" t="s">
        <v>1</v>
      </c>
      <c r="F645" s="196" t="s">
        <v>780</v>
      </c>
      <c r="G645" s="13"/>
      <c r="H645" s="197">
        <v>-7.155</v>
      </c>
      <c r="I645" s="198"/>
      <c r="J645" s="13"/>
      <c r="K645" s="13"/>
      <c r="L645" s="193"/>
      <c r="M645" s="199"/>
      <c r="N645" s="200"/>
      <c r="O645" s="200"/>
      <c r="P645" s="200"/>
      <c r="Q645" s="200"/>
      <c r="R645" s="200"/>
      <c r="S645" s="200"/>
      <c r="T645" s="201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195" t="s">
        <v>217</v>
      </c>
      <c r="AU645" s="195" t="s">
        <v>86</v>
      </c>
      <c r="AV645" s="13" t="s">
        <v>86</v>
      </c>
      <c r="AW645" s="13" t="s">
        <v>32</v>
      </c>
      <c r="AX645" s="13" t="s">
        <v>76</v>
      </c>
      <c r="AY645" s="195" t="s">
        <v>208</v>
      </c>
    </row>
    <row r="646" spans="1:51" s="13" customFormat="1" ht="12">
      <c r="A646" s="13"/>
      <c r="B646" s="193"/>
      <c r="C646" s="13"/>
      <c r="D646" s="194" t="s">
        <v>217</v>
      </c>
      <c r="E646" s="195" t="s">
        <v>1</v>
      </c>
      <c r="F646" s="196" t="s">
        <v>781</v>
      </c>
      <c r="G646" s="13"/>
      <c r="H646" s="197">
        <v>-4.313</v>
      </c>
      <c r="I646" s="198"/>
      <c r="J646" s="13"/>
      <c r="K646" s="13"/>
      <c r="L646" s="193"/>
      <c r="M646" s="199"/>
      <c r="N646" s="200"/>
      <c r="O646" s="200"/>
      <c r="P646" s="200"/>
      <c r="Q646" s="200"/>
      <c r="R646" s="200"/>
      <c r="S646" s="200"/>
      <c r="T646" s="201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195" t="s">
        <v>217</v>
      </c>
      <c r="AU646" s="195" t="s">
        <v>86</v>
      </c>
      <c r="AV646" s="13" t="s">
        <v>86</v>
      </c>
      <c r="AW646" s="13" t="s">
        <v>32</v>
      </c>
      <c r="AX646" s="13" t="s">
        <v>76</v>
      </c>
      <c r="AY646" s="195" t="s">
        <v>208</v>
      </c>
    </row>
    <row r="647" spans="1:51" s="13" customFormat="1" ht="12">
      <c r="A647" s="13"/>
      <c r="B647" s="193"/>
      <c r="C647" s="13"/>
      <c r="D647" s="194" t="s">
        <v>217</v>
      </c>
      <c r="E647" s="195" t="s">
        <v>1</v>
      </c>
      <c r="F647" s="196" t="s">
        <v>782</v>
      </c>
      <c r="G647" s="13"/>
      <c r="H647" s="197">
        <v>-7.25</v>
      </c>
      <c r="I647" s="198"/>
      <c r="J647" s="13"/>
      <c r="K647" s="13"/>
      <c r="L647" s="193"/>
      <c r="M647" s="199"/>
      <c r="N647" s="200"/>
      <c r="O647" s="200"/>
      <c r="P647" s="200"/>
      <c r="Q647" s="200"/>
      <c r="R647" s="200"/>
      <c r="S647" s="200"/>
      <c r="T647" s="201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195" t="s">
        <v>217</v>
      </c>
      <c r="AU647" s="195" t="s">
        <v>86</v>
      </c>
      <c r="AV647" s="13" t="s">
        <v>86</v>
      </c>
      <c r="AW647" s="13" t="s">
        <v>32</v>
      </c>
      <c r="AX647" s="13" t="s">
        <v>76</v>
      </c>
      <c r="AY647" s="195" t="s">
        <v>208</v>
      </c>
    </row>
    <row r="648" spans="1:51" s="14" customFormat="1" ht="12">
      <c r="A648" s="14"/>
      <c r="B648" s="202"/>
      <c r="C648" s="14"/>
      <c r="D648" s="194" t="s">
        <v>217</v>
      </c>
      <c r="E648" s="203" t="s">
        <v>1</v>
      </c>
      <c r="F648" s="204" t="s">
        <v>219</v>
      </c>
      <c r="G648" s="14"/>
      <c r="H648" s="205">
        <v>369.718</v>
      </c>
      <c r="I648" s="206"/>
      <c r="J648" s="14"/>
      <c r="K648" s="14"/>
      <c r="L648" s="202"/>
      <c r="M648" s="207"/>
      <c r="N648" s="208"/>
      <c r="O648" s="208"/>
      <c r="P648" s="208"/>
      <c r="Q648" s="208"/>
      <c r="R648" s="208"/>
      <c r="S648" s="208"/>
      <c r="T648" s="209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03" t="s">
        <v>217</v>
      </c>
      <c r="AU648" s="203" t="s">
        <v>86</v>
      </c>
      <c r="AV648" s="14" t="s">
        <v>216</v>
      </c>
      <c r="AW648" s="14" t="s">
        <v>32</v>
      </c>
      <c r="AX648" s="14" t="s">
        <v>84</v>
      </c>
      <c r="AY648" s="203" t="s">
        <v>208</v>
      </c>
    </row>
    <row r="649" spans="1:65" s="2" customFormat="1" ht="16.5" customHeight="1">
      <c r="A649" s="38"/>
      <c r="B649" s="179"/>
      <c r="C649" s="180" t="s">
        <v>605</v>
      </c>
      <c r="D649" s="180" t="s">
        <v>211</v>
      </c>
      <c r="E649" s="181" t="s">
        <v>783</v>
      </c>
      <c r="F649" s="182" t="s">
        <v>784</v>
      </c>
      <c r="G649" s="183" t="s">
        <v>442</v>
      </c>
      <c r="H649" s="184">
        <v>13.569</v>
      </c>
      <c r="I649" s="185"/>
      <c r="J649" s="186">
        <f>ROUND(I649*H649,2)</f>
        <v>0</v>
      </c>
      <c r="K649" s="182" t="s">
        <v>215</v>
      </c>
      <c r="L649" s="39"/>
      <c r="M649" s="187" t="s">
        <v>1</v>
      </c>
      <c r="N649" s="188" t="s">
        <v>41</v>
      </c>
      <c r="O649" s="77"/>
      <c r="P649" s="189">
        <f>O649*H649</f>
        <v>0</v>
      </c>
      <c r="Q649" s="189">
        <v>0.00052</v>
      </c>
      <c r="R649" s="189">
        <f>Q649*H649</f>
        <v>0.00705588</v>
      </c>
      <c r="S649" s="189">
        <v>0</v>
      </c>
      <c r="T649" s="190">
        <f>S649*H649</f>
        <v>0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191" t="s">
        <v>276</v>
      </c>
      <c r="AT649" s="191" t="s">
        <v>211</v>
      </c>
      <c r="AU649" s="191" t="s">
        <v>86</v>
      </c>
      <c r="AY649" s="19" t="s">
        <v>208</v>
      </c>
      <c r="BE649" s="192">
        <f>IF(N649="základní",J649,0)</f>
        <v>0</v>
      </c>
      <c r="BF649" s="192">
        <f>IF(N649="snížená",J649,0)</f>
        <v>0</v>
      </c>
      <c r="BG649" s="192">
        <f>IF(N649="zákl. přenesená",J649,0)</f>
        <v>0</v>
      </c>
      <c r="BH649" s="192">
        <f>IF(N649="sníž. přenesená",J649,0)</f>
        <v>0</v>
      </c>
      <c r="BI649" s="192">
        <f>IF(N649="nulová",J649,0)</f>
        <v>0</v>
      </c>
      <c r="BJ649" s="19" t="s">
        <v>84</v>
      </c>
      <c r="BK649" s="192">
        <f>ROUND(I649*H649,2)</f>
        <v>0</v>
      </c>
      <c r="BL649" s="19" t="s">
        <v>276</v>
      </c>
      <c r="BM649" s="191" t="s">
        <v>785</v>
      </c>
    </row>
    <row r="650" spans="1:51" s="15" customFormat="1" ht="12">
      <c r="A650" s="15"/>
      <c r="B650" s="210"/>
      <c r="C650" s="15"/>
      <c r="D650" s="194" t="s">
        <v>217</v>
      </c>
      <c r="E650" s="211" t="s">
        <v>1</v>
      </c>
      <c r="F650" s="212" t="s">
        <v>786</v>
      </c>
      <c r="G650" s="15"/>
      <c r="H650" s="211" t="s">
        <v>1</v>
      </c>
      <c r="I650" s="213"/>
      <c r="J650" s="15"/>
      <c r="K650" s="15"/>
      <c r="L650" s="210"/>
      <c r="M650" s="214"/>
      <c r="N650" s="215"/>
      <c r="O650" s="215"/>
      <c r="P650" s="215"/>
      <c r="Q650" s="215"/>
      <c r="R650" s="215"/>
      <c r="S650" s="215"/>
      <c r="T650" s="216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11" t="s">
        <v>217</v>
      </c>
      <c r="AU650" s="211" t="s">
        <v>86</v>
      </c>
      <c r="AV650" s="15" t="s">
        <v>84</v>
      </c>
      <c r="AW650" s="15" t="s">
        <v>32</v>
      </c>
      <c r="AX650" s="15" t="s">
        <v>76</v>
      </c>
      <c r="AY650" s="211" t="s">
        <v>208</v>
      </c>
    </row>
    <row r="651" spans="1:51" s="13" customFormat="1" ht="12">
      <c r="A651" s="13"/>
      <c r="B651" s="193"/>
      <c r="C651" s="13"/>
      <c r="D651" s="194" t="s">
        <v>217</v>
      </c>
      <c r="E651" s="195" t="s">
        <v>1</v>
      </c>
      <c r="F651" s="196" t="s">
        <v>787</v>
      </c>
      <c r="G651" s="13"/>
      <c r="H651" s="197">
        <v>8.6</v>
      </c>
      <c r="I651" s="198"/>
      <c r="J651" s="13"/>
      <c r="K651" s="13"/>
      <c r="L651" s="193"/>
      <c r="M651" s="199"/>
      <c r="N651" s="200"/>
      <c r="O651" s="200"/>
      <c r="P651" s="200"/>
      <c r="Q651" s="200"/>
      <c r="R651" s="200"/>
      <c r="S651" s="200"/>
      <c r="T651" s="201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195" t="s">
        <v>217</v>
      </c>
      <c r="AU651" s="195" t="s">
        <v>86</v>
      </c>
      <c r="AV651" s="13" t="s">
        <v>86</v>
      </c>
      <c r="AW651" s="13" t="s">
        <v>32</v>
      </c>
      <c r="AX651" s="13" t="s">
        <v>76</v>
      </c>
      <c r="AY651" s="195" t="s">
        <v>208</v>
      </c>
    </row>
    <row r="652" spans="1:51" s="13" customFormat="1" ht="12">
      <c r="A652" s="13"/>
      <c r="B652" s="193"/>
      <c r="C652" s="13"/>
      <c r="D652" s="194" t="s">
        <v>217</v>
      </c>
      <c r="E652" s="195" t="s">
        <v>1</v>
      </c>
      <c r="F652" s="196" t="s">
        <v>788</v>
      </c>
      <c r="G652" s="13"/>
      <c r="H652" s="197">
        <v>4.969</v>
      </c>
      <c r="I652" s="198"/>
      <c r="J652" s="13"/>
      <c r="K652" s="13"/>
      <c r="L652" s="193"/>
      <c r="M652" s="199"/>
      <c r="N652" s="200"/>
      <c r="O652" s="200"/>
      <c r="P652" s="200"/>
      <c r="Q652" s="200"/>
      <c r="R652" s="200"/>
      <c r="S652" s="200"/>
      <c r="T652" s="201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195" t="s">
        <v>217</v>
      </c>
      <c r="AU652" s="195" t="s">
        <v>86</v>
      </c>
      <c r="AV652" s="13" t="s">
        <v>86</v>
      </c>
      <c r="AW652" s="13" t="s">
        <v>32</v>
      </c>
      <c r="AX652" s="13" t="s">
        <v>76</v>
      </c>
      <c r="AY652" s="195" t="s">
        <v>208</v>
      </c>
    </row>
    <row r="653" spans="1:51" s="14" customFormat="1" ht="12">
      <c r="A653" s="14"/>
      <c r="B653" s="202"/>
      <c r="C653" s="14"/>
      <c r="D653" s="194" t="s">
        <v>217</v>
      </c>
      <c r="E653" s="203" t="s">
        <v>1</v>
      </c>
      <c r="F653" s="204" t="s">
        <v>219</v>
      </c>
      <c r="G653" s="14"/>
      <c r="H653" s="205">
        <v>13.568999999999999</v>
      </c>
      <c r="I653" s="206"/>
      <c r="J653" s="14"/>
      <c r="K653" s="14"/>
      <c r="L653" s="202"/>
      <c r="M653" s="207"/>
      <c r="N653" s="208"/>
      <c r="O653" s="208"/>
      <c r="P653" s="208"/>
      <c r="Q653" s="208"/>
      <c r="R653" s="208"/>
      <c r="S653" s="208"/>
      <c r="T653" s="209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03" t="s">
        <v>217</v>
      </c>
      <c r="AU653" s="203" t="s">
        <v>86</v>
      </c>
      <c r="AV653" s="14" t="s">
        <v>216</v>
      </c>
      <c r="AW653" s="14" t="s">
        <v>32</v>
      </c>
      <c r="AX653" s="14" t="s">
        <v>84</v>
      </c>
      <c r="AY653" s="203" t="s">
        <v>208</v>
      </c>
    </row>
    <row r="654" spans="1:65" s="2" customFormat="1" ht="16.5" customHeight="1">
      <c r="A654" s="38"/>
      <c r="B654" s="179"/>
      <c r="C654" s="180" t="s">
        <v>789</v>
      </c>
      <c r="D654" s="180" t="s">
        <v>211</v>
      </c>
      <c r="E654" s="181" t="s">
        <v>790</v>
      </c>
      <c r="F654" s="182" t="s">
        <v>791</v>
      </c>
      <c r="G654" s="183" t="s">
        <v>442</v>
      </c>
      <c r="H654" s="184">
        <v>27.4</v>
      </c>
      <c r="I654" s="185"/>
      <c r="J654" s="186">
        <f>ROUND(I654*H654,2)</f>
        <v>0</v>
      </c>
      <c r="K654" s="182" t="s">
        <v>215</v>
      </c>
      <c r="L654" s="39"/>
      <c r="M654" s="187" t="s">
        <v>1</v>
      </c>
      <c r="N654" s="188" t="s">
        <v>41</v>
      </c>
      <c r="O654" s="77"/>
      <c r="P654" s="189">
        <f>O654*H654</f>
        <v>0</v>
      </c>
      <c r="Q654" s="189">
        <v>1E-05</v>
      </c>
      <c r="R654" s="189">
        <f>Q654*H654</f>
        <v>0.000274</v>
      </c>
      <c r="S654" s="189">
        <v>0</v>
      </c>
      <c r="T654" s="190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191" t="s">
        <v>276</v>
      </c>
      <c r="AT654" s="191" t="s">
        <v>211</v>
      </c>
      <c r="AU654" s="191" t="s">
        <v>86</v>
      </c>
      <c r="AY654" s="19" t="s">
        <v>208</v>
      </c>
      <c r="BE654" s="192">
        <f>IF(N654="základní",J654,0)</f>
        <v>0</v>
      </c>
      <c r="BF654" s="192">
        <f>IF(N654="snížená",J654,0)</f>
        <v>0</v>
      </c>
      <c r="BG654" s="192">
        <f>IF(N654="zákl. přenesená",J654,0)</f>
        <v>0</v>
      </c>
      <c r="BH654" s="192">
        <f>IF(N654="sníž. přenesená",J654,0)</f>
        <v>0</v>
      </c>
      <c r="BI654" s="192">
        <f>IF(N654="nulová",J654,0)</f>
        <v>0</v>
      </c>
      <c r="BJ654" s="19" t="s">
        <v>84</v>
      </c>
      <c r="BK654" s="192">
        <f>ROUND(I654*H654,2)</f>
        <v>0</v>
      </c>
      <c r="BL654" s="19" t="s">
        <v>276</v>
      </c>
      <c r="BM654" s="191" t="s">
        <v>792</v>
      </c>
    </row>
    <row r="655" spans="1:51" s="13" customFormat="1" ht="12">
      <c r="A655" s="13"/>
      <c r="B655" s="193"/>
      <c r="C655" s="13"/>
      <c r="D655" s="194" t="s">
        <v>217</v>
      </c>
      <c r="E655" s="195" t="s">
        <v>1</v>
      </c>
      <c r="F655" s="196" t="s">
        <v>793</v>
      </c>
      <c r="G655" s="13"/>
      <c r="H655" s="197">
        <v>27.4</v>
      </c>
      <c r="I655" s="198"/>
      <c r="J655" s="13"/>
      <c r="K655" s="13"/>
      <c r="L655" s="193"/>
      <c r="M655" s="199"/>
      <c r="N655" s="200"/>
      <c r="O655" s="200"/>
      <c r="P655" s="200"/>
      <c r="Q655" s="200"/>
      <c r="R655" s="200"/>
      <c r="S655" s="200"/>
      <c r="T655" s="201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195" t="s">
        <v>217</v>
      </c>
      <c r="AU655" s="195" t="s">
        <v>86</v>
      </c>
      <c r="AV655" s="13" t="s">
        <v>86</v>
      </c>
      <c r="AW655" s="13" t="s">
        <v>32</v>
      </c>
      <c r="AX655" s="13" t="s">
        <v>76</v>
      </c>
      <c r="AY655" s="195" t="s">
        <v>208</v>
      </c>
    </row>
    <row r="656" spans="1:51" s="14" customFormat="1" ht="12">
      <c r="A656" s="14"/>
      <c r="B656" s="202"/>
      <c r="C656" s="14"/>
      <c r="D656" s="194" t="s">
        <v>217</v>
      </c>
      <c r="E656" s="203" t="s">
        <v>1</v>
      </c>
      <c r="F656" s="204" t="s">
        <v>219</v>
      </c>
      <c r="G656" s="14"/>
      <c r="H656" s="205">
        <v>27.4</v>
      </c>
      <c r="I656" s="206"/>
      <c r="J656" s="14"/>
      <c r="K656" s="14"/>
      <c r="L656" s="202"/>
      <c r="M656" s="207"/>
      <c r="N656" s="208"/>
      <c r="O656" s="208"/>
      <c r="P656" s="208"/>
      <c r="Q656" s="208"/>
      <c r="R656" s="208"/>
      <c r="S656" s="208"/>
      <c r="T656" s="209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03" t="s">
        <v>217</v>
      </c>
      <c r="AU656" s="203" t="s">
        <v>86</v>
      </c>
      <c r="AV656" s="14" t="s">
        <v>216</v>
      </c>
      <c r="AW656" s="14" t="s">
        <v>32</v>
      </c>
      <c r="AX656" s="14" t="s">
        <v>84</v>
      </c>
      <c r="AY656" s="203" t="s">
        <v>208</v>
      </c>
    </row>
    <row r="657" spans="1:65" s="2" customFormat="1" ht="16.5" customHeight="1">
      <c r="A657" s="38"/>
      <c r="B657" s="179"/>
      <c r="C657" s="180" t="s">
        <v>609</v>
      </c>
      <c r="D657" s="180" t="s">
        <v>211</v>
      </c>
      <c r="E657" s="181" t="s">
        <v>794</v>
      </c>
      <c r="F657" s="182" t="s">
        <v>795</v>
      </c>
      <c r="G657" s="183" t="s">
        <v>214</v>
      </c>
      <c r="H657" s="184">
        <v>369.718</v>
      </c>
      <c r="I657" s="185"/>
      <c r="J657" s="186">
        <f>ROUND(I657*H657,2)</f>
        <v>0</v>
      </c>
      <c r="K657" s="182" t="s">
        <v>215</v>
      </c>
      <c r="L657" s="39"/>
      <c r="M657" s="187" t="s">
        <v>1</v>
      </c>
      <c r="N657" s="188" t="s">
        <v>41</v>
      </c>
      <c r="O657" s="77"/>
      <c r="P657" s="189">
        <f>O657*H657</f>
        <v>0</v>
      </c>
      <c r="Q657" s="189">
        <v>0.0001</v>
      </c>
      <c r="R657" s="189">
        <f>Q657*H657</f>
        <v>0.036971800000000006</v>
      </c>
      <c r="S657" s="189">
        <v>0</v>
      </c>
      <c r="T657" s="190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191" t="s">
        <v>276</v>
      </c>
      <c r="AT657" s="191" t="s">
        <v>211</v>
      </c>
      <c r="AU657" s="191" t="s">
        <v>86</v>
      </c>
      <c r="AY657" s="19" t="s">
        <v>208</v>
      </c>
      <c r="BE657" s="192">
        <f>IF(N657="základní",J657,0)</f>
        <v>0</v>
      </c>
      <c r="BF657" s="192">
        <f>IF(N657="snížená",J657,0)</f>
        <v>0</v>
      </c>
      <c r="BG657" s="192">
        <f>IF(N657="zákl. přenesená",J657,0)</f>
        <v>0</v>
      </c>
      <c r="BH657" s="192">
        <f>IF(N657="sníž. přenesená",J657,0)</f>
        <v>0</v>
      </c>
      <c r="BI657" s="192">
        <f>IF(N657="nulová",J657,0)</f>
        <v>0</v>
      </c>
      <c r="BJ657" s="19" t="s">
        <v>84</v>
      </c>
      <c r="BK657" s="192">
        <f>ROUND(I657*H657,2)</f>
        <v>0</v>
      </c>
      <c r="BL657" s="19" t="s">
        <v>276</v>
      </c>
      <c r="BM657" s="191" t="s">
        <v>796</v>
      </c>
    </row>
    <row r="658" spans="1:51" s="13" customFormat="1" ht="12">
      <c r="A658" s="13"/>
      <c r="B658" s="193"/>
      <c r="C658" s="13"/>
      <c r="D658" s="194" t="s">
        <v>217</v>
      </c>
      <c r="E658" s="195" t="s">
        <v>1</v>
      </c>
      <c r="F658" s="196" t="s">
        <v>797</v>
      </c>
      <c r="G658" s="13"/>
      <c r="H658" s="197">
        <v>369.718</v>
      </c>
      <c r="I658" s="198"/>
      <c r="J658" s="13"/>
      <c r="K658" s="13"/>
      <c r="L658" s="193"/>
      <c r="M658" s="199"/>
      <c r="N658" s="200"/>
      <c r="O658" s="200"/>
      <c r="P658" s="200"/>
      <c r="Q658" s="200"/>
      <c r="R658" s="200"/>
      <c r="S658" s="200"/>
      <c r="T658" s="201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195" t="s">
        <v>217</v>
      </c>
      <c r="AU658" s="195" t="s">
        <v>86</v>
      </c>
      <c r="AV658" s="13" t="s">
        <v>86</v>
      </c>
      <c r="AW658" s="13" t="s">
        <v>32</v>
      </c>
      <c r="AX658" s="13" t="s">
        <v>76</v>
      </c>
      <c r="AY658" s="195" t="s">
        <v>208</v>
      </c>
    </row>
    <row r="659" spans="1:51" s="14" customFormat="1" ht="12">
      <c r="A659" s="14"/>
      <c r="B659" s="202"/>
      <c r="C659" s="14"/>
      <c r="D659" s="194" t="s">
        <v>217</v>
      </c>
      <c r="E659" s="203" t="s">
        <v>1</v>
      </c>
      <c r="F659" s="204" t="s">
        <v>219</v>
      </c>
      <c r="G659" s="14"/>
      <c r="H659" s="205">
        <v>369.718</v>
      </c>
      <c r="I659" s="206"/>
      <c r="J659" s="14"/>
      <c r="K659" s="14"/>
      <c r="L659" s="202"/>
      <c r="M659" s="207"/>
      <c r="N659" s="208"/>
      <c r="O659" s="208"/>
      <c r="P659" s="208"/>
      <c r="Q659" s="208"/>
      <c r="R659" s="208"/>
      <c r="S659" s="208"/>
      <c r="T659" s="209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03" t="s">
        <v>217</v>
      </c>
      <c r="AU659" s="203" t="s">
        <v>86</v>
      </c>
      <c r="AV659" s="14" t="s">
        <v>216</v>
      </c>
      <c r="AW659" s="14" t="s">
        <v>32</v>
      </c>
      <c r="AX659" s="14" t="s">
        <v>84</v>
      </c>
      <c r="AY659" s="203" t="s">
        <v>208</v>
      </c>
    </row>
    <row r="660" spans="1:65" s="2" customFormat="1" ht="16.5" customHeight="1">
      <c r="A660" s="38"/>
      <c r="B660" s="179"/>
      <c r="C660" s="180" t="s">
        <v>798</v>
      </c>
      <c r="D660" s="180" t="s">
        <v>211</v>
      </c>
      <c r="E660" s="181" t="s">
        <v>799</v>
      </c>
      <c r="F660" s="182" t="s">
        <v>800</v>
      </c>
      <c r="G660" s="183" t="s">
        <v>442</v>
      </c>
      <c r="H660" s="184">
        <v>27.4</v>
      </c>
      <c r="I660" s="185"/>
      <c r="J660" s="186">
        <f>ROUND(I660*H660,2)</f>
        <v>0</v>
      </c>
      <c r="K660" s="182" t="s">
        <v>215</v>
      </c>
      <c r="L660" s="39"/>
      <c r="M660" s="187" t="s">
        <v>1</v>
      </c>
      <c r="N660" s="188" t="s">
        <v>41</v>
      </c>
      <c r="O660" s="77"/>
      <c r="P660" s="189">
        <f>O660*H660</f>
        <v>0</v>
      </c>
      <c r="Q660" s="189">
        <v>0.00438</v>
      </c>
      <c r="R660" s="189">
        <f>Q660*H660</f>
        <v>0.120012</v>
      </c>
      <c r="S660" s="189">
        <v>0</v>
      </c>
      <c r="T660" s="190">
        <f>S660*H660</f>
        <v>0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191" t="s">
        <v>276</v>
      </c>
      <c r="AT660" s="191" t="s">
        <v>211</v>
      </c>
      <c r="AU660" s="191" t="s">
        <v>86</v>
      </c>
      <c r="AY660" s="19" t="s">
        <v>208</v>
      </c>
      <c r="BE660" s="192">
        <f>IF(N660="základní",J660,0)</f>
        <v>0</v>
      </c>
      <c r="BF660" s="192">
        <f>IF(N660="snížená",J660,0)</f>
        <v>0</v>
      </c>
      <c r="BG660" s="192">
        <f>IF(N660="zákl. přenesená",J660,0)</f>
        <v>0</v>
      </c>
      <c r="BH660" s="192">
        <f>IF(N660="sníž. přenesená",J660,0)</f>
        <v>0</v>
      </c>
      <c r="BI660" s="192">
        <f>IF(N660="nulová",J660,0)</f>
        <v>0</v>
      </c>
      <c r="BJ660" s="19" t="s">
        <v>84</v>
      </c>
      <c r="BK660" s="192">
        <f>ROUND(I660*H660,2)</f>
        <v>0</v>
      </c>
      <c r="BL660" s="19" t="s">
        <v>276</v>
      </c>
      <c r="BM660" s="191" t="s">
        <v>801</v>
      </c>
    </row>
    <row r="661" spans="1:51" s="13" customFormat="1" ht="12">
      <c r="A661" s="13"/>
      <c r="B661" s="193"/>
      <c r="C661" s="13"/>
      <c r="D661" s="194" t="s">
        <v>217</v>
      </c>
      <c r="E661" s="195" t="s">
        <v>1</v>
      </c>
      <c r="F661" s="196" t="s">
        <v>802</v>
      </c>
      <c r="G661" s="13"/>
      <c r="H661" s="197">
        <v>7.95</v>
      </c>
      <c r="I661" s="198"/>
      <c r="J661" s="13"/>
      <c r="K661" s="13"/>
      <c r="L661" s="193"/>
      <c r="M661" s="199"/>
      <c r="N661" s="200"/>
      <c r="O661" s="200"/>
      <c r="P661" s="200"/>
      <c r="Q661" s="200"/>
      <c r="R661" s="200"/>
      <c r="S661" s="200"/>
      <c r="T661" s="201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195" t="s">
        <v>217</v>
      </c>
      <c r="AU661" s="195" t="s">
        <v>86</v>
      </c>
      <c r="AV661" s="13" t="s">
        <v>86</v>
      </c>
      <c r="AW661" s="13" t="s">
        <v>32</v>
      </c>
      <c r="AX661" s="13" t="s">
        <v>76</v>
      </c>
      <c r="AY661" s="195" t="s">
        <v>208</v>
      </c>
    </row>
    <row r="662" spans="1:51" s="13" customFormat="1" ht="12">
      <c r="A662" s="13"/>
      <c r="B662" s="193"/>
      <c r="C662" s="13"/>
      <c r="D662" s="194" t="s">
        <v>217</v>
      </c>
      <c r="E662" s="195" t="s">
        <v>1</v>
      </c>
      <c r="F662" s="196" t="s">
        <v>803</v>
      </c>
      <c r="G662" s="13"/>
      <c r="H662" s="197">
        <v>7.7</v>
      </c>
      <c r="I662" s="198"/>
      <c r="J662" s="13"/>
      <c r="K662" s="13"/>
      <c r="L662" s="193"/>
      <c r="M662" s="199"/>
      <c r="N662" s="200"/>
      <c r="O662" s="200"/>
      <c r="P662" s="200"/>
      <c r="Q662" s="200"/>
      <c r="R662" s="200"/>
      <c r="S662" s="200"/>
      <c r="T662" s="201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195" t="s">
        <v>217</v>
      </c>
      <c r="AU662" s="195" t="s">
        <v>86</v>
      </c>
      <c r="AV662" s="13" t="s">
        <v>86</v>
      </c>
      <c r="AW662" s="13" t="s">
        <v>32</v>
      </c>
      <c r="AX662" s="13" t="s">
        <v>76</v>
      </c>
      <c r="AY662" s="195" t="s">
        <v>208</v>
      </c>
    </row>
    <row r="663" spans="1:51" s="13" customFormat="1" ht="12">
      <c r="A663" s="13"/>
      <c r="B663" s="193"/>
      <c r="C663" s="13"/>
      <c r="D663" s="194" t="s">
        <v>217</v>
      </c>
      <c r="E663" s="195" t="s">
        <v>1</v>
      </c>
      <c r="F663" s="196" t="s">
        <v>804</v>
      </c>
      <c r="G663" s="13"/>
      <c r="H663" s="197">
        <v>2.35</v>
      </c>
      <c r="I663" s="198"/>
      <c r="J663" s="13"/>
      <c r="K663" s="13"/>
      <c r="L663" s="193"/>
      <c r="M663" s="199"/>
      <c r="N663" s="200"/>
      <c r="O663" s="200"/>
      <c r="P663" s="200"/>
      <c r="Q663" s="200"/>
      <c r="R663" s="200"/>
      <c r="S663" s="200"/>
      <c r="T663" s="201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195" t="s">
        <v>217</v>
      </c>
      <c r="AU663" s="195" t="s">
        <v>86</v>
      </c>
      <c r="AV663" s="13" t="s">
        <v>86</v>
      </c>
      <c r="AW663" s="13" t="s">
        <v>32</v>
      </c>
      <c r="AX663" s="13" t="s">
        <v>76</v>
      </c>
      <c r="AY663" s="195" t="s">
        <v>208</v>
      </c>
    </row>
    <row r="664" spans="1:51" s="13" customFormat="1" ht="12">
      <c r="A664" s="13"/>
      <c r="B664" s="193"/>
      <c r="C664" s="13"/>
      <c r="D664" s="194" t="s">
        <v>217</v>
      </c>
      <c r="E664" s="195" t="s">
        <v>1</v>
      </c>
      <c r="F664" s="196" t="s">
        <v>805</v>
      </c>
      <c r="G664" s="13"/>
      <c r="H664" s="197">
        <v>6.1</v>
      </c>
      <c r="I664" s="198"/>
      <c r="J664" s="13"/>
      <c r="K664" s="13"/>
      <c r="L664" s="193"/>
      <c r="M664" s="199"/>
      <c r="N664" s="200"/>
      <c r="O664" s="200"/>
      <c r="P664" s="200"/>
      <c r="Q664" s="200"/>
      <c r="R664" s="200"/>
      <c r="S664" s="200"/>
      <c r="T664" s="20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195" t="s">
        <v>217</v>
      </c>
      <c r="AU664" s="195" t="s">
        <v>86</v>
      </c>
      <c r="AV664" s="13" t="s">
        <v>86</v>
      </c>
      <c r="AW664" s="13" t="s">
        <v>32</v>
      </c>
      <c r="AX664" s="13" t="s">
        <v>76</v>
      </c>
      <c r="AY664" s="195" t="s">
        <v>208</v>
      </c>
    </row>
    <row r="665" spans="1:51" s="13" customFormat="1" ht="12">
      <c r="A665" s="13"/>
      <c r="B665" s="193"/>
      <c r="C665" s="13"/>
      <c r="D665" s="194" t="s">
        <v>217</v>
      </c>
      <c r="E665" s="195" t="s">
        <v>1</v>
      </c>
      <c r="F665" s="196" t="s">
        <v>806</v>
      </c>
      <c r="G665" s="13"/>
      <c r="H665" s="197">
        <v>3.3</v>
      </c>
      <c r="I665" s="198"/>
      <c r="J665" s="13"/>
      <c r="K665" s="13"/>
      <c r="L665" s="193"/>
      <c r="M665" s="199"/>
      <c r="N665" s="200"/>
      <c r="O665" s="200"/>
      <c r="P665" s="200"/>
      <c r="Q665" s="200"/>
      <c r="R665" s="200"/>
      <c r="S665" s="200"/>
      <c r="T665" s="201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195" t="s">
        <v>217</v>
      </c>
      <c r="AU665" s="195" t="s">
        <v>86</v>
      </c>
      <c r="AV665" s="13" t="s">
        <v>86</v>
      </c>
      <c r="AW665" s="13" t="s">
        <v>32</v>
      </c>
      <c r="AX665" s="13" t="s">
        <v>76</v>
      </c>
      <c r="AY665" s="195" t="s">
        <v>208</v>
      </c>
    </row>
    <row r="666" spans="1:51" s="14" customFormat="1" ht="12">
      <c r="A666" s="14"/>
      <c r="B666" s="202"/>
      <c r="C666" s="14"/>
      <c r="D666" s="194" t="s">
        <v>217</v>
      </c>
      <c r="E666" s="203" t="s">
        <v>1</v>
      </c>
      <c r="F666" s="204" t="s">
        <v>219</v>
      </c>
      <c r="G666" s="14"/>
      <c r="H666" s="205">
        <v>27.400000000000002</v>
      </c>
      <c r="I666" s="206"/>
      <c r="J666" s="14"/>
      <c r="K666" s="14"/>
      <c r="L666" s="202"/>
      <c r="M666" s="207"/>
      <c r="N666" s="208"/>
      <c r="O666" s="208"/>
      <c r="P666" s="208"/>
      <c r="Q666" s="208"/>
      <c r="R666" s="208"/>
      <c r="S666" s="208"/>
      <c r="T666" s="209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03" t="s">
        <v>217</v>
      </c>
      <c r="AU666" s="203" t="s">
        <v>86</v>
      </c>
      <c r="AV666" s="14" t="s">
        <v>216</v>
      </c>
      <c r="AW666" s="14" t="s">
        <v>32</v>
      </c>
      <c r="AX666" s="14" t="s">
        <v>84</v>
      </c>
      <c r="AY666" s="203" t="s">
        <v>208</v>
      </c>
    </row>
    <row r="667" spans="1:65" s="2" customFormat="1" ht="24.15" customHeight="1">
      <c r="A667" s="38"/>
      <c r="B667" s="179"/>
      <c r="C667" s="180" t="s">
        <v>612</v>
      </c>
      <c r="D667" s="180" t="s">
        <v>211</v>
      </c>
      <c r="E667" s="181" t="s">
        <v>807</v>
      </c>
      <c r="F667" s="182" t="s">
        <v>808</v>
      </c>
      <c r="G667" s="183" t="s">
        <v>214</v>
      </c>
      <c r="H667" s="184">
        <v>369.718</v>
      </c>
      <c r="I667" s="185"/>
      <c r="J667" s="186">
        <f>ROUND(I667*H667,2)</f>
        <v>0</v>
      </c>
      <c r="K667" s="182" t="s">
        <v>215</v>
      </c>
      <c r="L667" s="39"/>
      <c r="M667" s="187" t="s">
        <v>1</v>
      </c>
      <c r="N667" s="188" t="s">
        <v>41</v>
      </c>
      <c r="O667" s="77"/>
      <c r="P667" s="189">
        <f>O667*H667</f>
        <v>0</v>
      </c>
      <c r="Q667" s="189">
        <v>0.0001</v>
      </c>
      <c r="R667" s="189">
        <f>Q667*H667</f>
        <v>0.036971800000000006</v>
      </c>
      <c r="S667" s="189">
        <v>0</v>
      </c>
      <c r="T667" s="190">
        <f>S667*H667</f>
        <v>0</v>
      </c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R667" s="191" t="s">
        <v>276</v>
      </c>
      <c r="AT667" s="191" t="s">
        <v>211</v>
      </c>
      <c r="AU667" s="191" t="s">
        <v>86</v>
      </c>
      <c r="AY667" s="19" t="s">
        <v>208</v>
      </c>
      <c r="BE667" s="192">
        <f>IF(N667="základní",J667,0)</f>
        <v>0</v>
      </c>
      <c r="BF667" s="192">
        <f>IF(N667="snížená",J667,0)</f>
        <v>0</v>
      </c>
      <c r="BG667" s="192">
        <f>IF(N667="zákl. přenesená",J667,0)</f>
        <v>0</v>
      </c>
      <c r="BH667" s="192">
        <f>IF(N667="sníž. přenesená",J667,0)</f>
        <v>0</v>
      </c>
      <c r="BI667" s="192">
        <f>IF(N667="nulová",J667,0)</f>
        <v>0</v>
      </c>
      <c r="BJ667" s="19" t="s">
        <v>84</v>
      </c>
      <c r="BK667" s="192">
        <f>ROUND(I667*H667,2)</f>
        <v>0</v>
      </c>
      <c r="BL667" s="19" t="s">
        <v>276</v>
      </c>
      <c r="BM667" s="191" t="s">
        <v>809</v>
      </c>
    </row>
    <row r="668" spans="1:51" s="13" customFormat="1" ht="12">
      <c r="A668" s="13"/>
      <c r="B668" s="193"/>
      <c r="C668" s="13"/>
      <c r="D668" s="194" t="s">
        <v>217</v>
      </c>
      <c r="E668" s="195" t="s">
        <v>1</v>
      </c>
      <c r="F668" s="196" t="s">
        <v>797</v>
      </c>
      <c r="G668" s="13"/>
      <c r="H668" s="197">
        <v>369.718</v>
      </c>
      <c r="I668" s="198"/>
      <c r="J668" s="13"/>
      <c r="K668" s="13"/>
      <c r="L668" s="193"/>
      <c r="M668" s="199"/>
      <c r="N668" s="200"/>
      <c r="O668" s="200"/>
      <c r="P668" s="200"/>
      <c r="Q668" s="200"/>
      <c r="R668" s="200"/>
      <c r="S668" s="200"/>
      <c r="T668" s="201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195" t="s">
        <v>217</v>
      </c>
      <c r="AU668" s="195" t="s">
        <v>86</v>
      </c>
      <c r="AV668" s="13" t="s">
        <v>86</v>
      </c>
      <c r="AW668" s="13" t="s">
        <v>32</v>
      </c>
      <c r="AX668" s="13" t="s">
        <v>76</v>
      </c>
      <c r="AY668" s="195" t="s">
        <v>208</v>
      </c>
    </row>
    <row r="669" spans="1:51" s="14" customFormat="1" ht="12">
      <c r="A669" s="14"/>
      <c r="B669" s="202"/>
      <c r="C669" s="14"/>
      <c r="D669" s="194" t="s">
        <v>217</v>
      </c>
      <c r="E669" s="203" t="s">
        <v>1</v>
      </c>
      <c r="F669" s="204" t="s">
        <v>219</v>
      </c>
      <c r="G669" s="14"/>
      <c r="H669" s="205">
        <v>369.718</v>
      </c>
      <c r="I669" s="206"/>
      <c r="J669" s="14"/>
      <c r="K669" s="14"/>
      <c r="L669" s="202"/>
      <c r="M669" s="207"/>
      <c r="N669" s="208"/>
      <c r="O669" s="208"/>
      <c r="P669" s="208"/>
      <c r="Q669" s="208"/>
      <c r="R669" s="208"/>
      <c r="S669" s="208"/>
      <c r="T669" s="209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03" t="s">
        <v>217</v>
      </c>
      <c r="AU669" s="203" t="s">
        <v>86</v>
      </c>
      <c r="AV669" s="14" t="s">
        <v>216</v>
      </c>
      <c r="AW669" s="14" t="s">
        <v>32</v>
      </c>
      <c r="AX669" s="14" t="s">
        <v>84</v>
      </c>
      <c r="AY669" s="203" t="s">
        <v>208</v>
      </c>
    </row>
    <row r="670" spans="1:65" s="2" customFormat="1" ht="21.75" customHeight="1">
      <c r="A670" s="38"/>
      <c r="B670" s="179"/>
      <c r="C670" s="180" t="s">
        <v>810</v>
      </c>
      <c r="D670" s="180" t="s">
        <v>211</v>
      </c>
      <c r="E670" s="181" t="s">
        <v>811</v>
      </c>
      <c r="F670" s="182" t="s">
        <v>812</v>
      </c>
      <c r="G670" s="183" t="s">
        <v>214</v>
      </c>
      <c r="H670" s="184">
        <v>369.718</v>
      </c>
      <c r="I670" s="185"/>
      <c r="J670" s="186">
        <f>ROUND(I670*H670,2)</f>
        <v>0</v>
      </c>
      <c r="K670" s="182" t="s">
        <v>215</v>
      </c>
      <c r="L670" s="39"/>
      <c r="M670" s="187" t="s">
        <v>1</v>
      </c>
      <c r="N670" s="188" t="s">
        <v>41</v>
      </c>
      <c r="O670" s="77"/>
      <c r="P670" s="189">
        <f>O670*H670</f>
        <v>0</v>
      </c>
      <c r="Q670" s="189">
        <v>0.0007</v>
      </c>
      <c r="R670" s="189">
        <f>Q670*H670</f>
        <v>0.2588026</v>
      </c>
      <c r="S670" s="189">
        <v>0</v>
      </c>
      <c r="T670" s="190">
        <f>S670*H670</f>
        <v>0</v>
      </c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R670" s="191" t="s">
        <v>276</v>
      </c>
      <c r="AT670" s="191" t="s">
        <v>211</v>
      </c>
      <c r="AU670" s="191" t="s">
        <v>86</v>
      </c>
      <c r="AY670" s="19" t="s">
        <v>208</v>
      </c>
      <c r="BE670" s="192">
        <f>IF(N670="základní",J670,0)</f>
        <v>0</v>
      </c>
      <c r="BF670" s="192">
        <f>IF(N670="snížená",J670,0)</f>
        <v>0</v>
      </c>
      <c r="BG670" s="192">
        <f>IF(N670="zákl. přenesená",J670,0)</f>
        <v>0</v>
      </c>
      <c r="BH670" s="192">
        <f>IF(N670="sníž. přenesená",J670,0)</f>
        <v>0</v>
      </c>
      <c r="BI670" s="192">
        <f>IF(N670="nulová",J670,0)</f>
        <v>0</v>
      </c>
      <c r="BJ670" s="19" t="s">
        <v>84</v>
      </c>
      <c r="BK670" s="192">
        <f>ROUND(I670*H670,2)</f>
        <v>0</v>
      </c>
      <c r="BL670" s="19" t="s">
        <v>276</v>
      </c>
      <c r="BM670" s="191" t="s">
        <v>813</v>
      </c>
    </row>
    <row r="671" spans="1:51" s="13" customFormat="1" ht="12">
      <c r="A671" s="13"/>
      <c r="B671" s="193"/>
      <c r="C671" s="13"/>
      <c r="D671" s="194" t="s">
        <v>217</v>
      </c>
      <c r="E671" s="195" t="s">
        <v>1</v>
      </c>
      <c r="F671" s="196" t="s">
        <v>797</v>
      </c>
      <c r="G671" s="13"/>
      <c r="H671" s="197">
        <v>369.718</v>
      </c>
      <c r="I671" s="198"/>
      <c r="J671" s="13"/>
      <c r="K671" s="13"/>
      <c r="L671" s="193"/>
      <c r="M671" s="199"/>
      <c r="N671" s="200"/>
      <c r="O671" s="200"/>
      <c r="P671" s="200"/>
      <c r="Q671" s="200"/>
      <c r="R671" s="200"/>
      <c r="S671" s="200"/>
      <c r="T671" s="201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195" t="s">
        <v>217</v>
      </c>
      <c r="AU671" s="195" t="s">
        <v>86</v>
      </c>
      <c r="AV671" s="13" t="s">
        <v>86</v>
      </c>
      <c r="AW671" s="13" t="s">
        <v>32</v>
      </c>
      <c r="AX671" s="13" t="s">
        <v>76</v>
      </c>
      <c r="AY671" s="195" t="s">
        <v>208</v>
      </c>
    </row>
    <row r="672" spans="1:51" s="14" customFormat="1" ht="12">
      <c r="A672" s="14"/>
      <c r="B672" s="202"/>
      <c r="C672" s="14"/>
      <c r="D672" s="194" t="s">
        <v>217</v>
      </c>
      <c r="E672" s="203" t="s">
        <v>1</v>
      </c>
      <c r="F672" s="204" t="s">
        <v>219</v>
      </c>
      <c r="G672" s="14"/>
      <c r="H672" s="205">
        <v>369.718</v>
      </c>
      <c r="I672" s="206"/>
      <c r="J672" s="14"/>
      <c r="K672" s="14"/>
      <c r="L672" s="202"/>
      <c r="M672" s="207"/>
      <c r="N672" s="208"/>
      <c r="O672" s="208"/>
      <c r="P672" s="208"/>
      <c r="Q672" s="208"/>
      <c r="R672" s="208"/>
      <c r="S672" s="208"/>
      <c r="T672" s="209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03" t="s">
        <v>217</v>
      </c>
      <c r="AU672" s="203" t="s">
        <v>86</v>
      </c>
      <c r="AV672" s="14" t="s">
        <v>216</v>
      </c>
      <c r="AW672" s="14" t="s">
        <v>32</v>
      </c>
      <c r="AX672" s="14" t="s">
        <v>84</v>
      </c>
      <c r="AY672" s="203" t="s">
        <v>208</v>
      </c>
    </row>
    <row r="673" spans="1:65" s="2" customFormat="1" ht="24.15" customHeight="1">
      <c r="A673" s="38"/>
      <c r="B673" s="179"/>
      <c r="C673" s="180" t="s">
        <v>616</v>
      </c>
      <c r="D673" s="180" t="s">
        <v>211</v>
      </c>
      <c r="E673" s="181" t="s">
        <v>814</v>
      </c>
      <c r="F673" s="182" t="s">
        <v>815</v>
      </c>
      <c r="G673" s="183" t="s">
        <v>214</v>
      </c>
      <c r="H673" s="184">
        <v>114.488</v>
      </c>
      <c r="I673" s="185"/>
      <c r="J673" s="186">
        <f>ROUND(I673*H673,2)</f>
        <v>0</v>
      </c>
      <c r="K673" s="182" t="s">
        <v>223</v>
      </c>
      <c r="L673" s="39"/>
      <c r="M673" s="187" t="s">
        <v>1</v>
      </c>
      <c r="N673" s="188" t="s">
        <v>41</v>
      </c>
      <c r="O673" s="77"/>
      <c r="P673" s="189">
        <f>O673*H673</f>
        <v>0</v>
      </c>
      <c r="Q673" s="189">
        <v>0</v>
      </c>
      <c r="R673" s="189">
        <f>Q673*H673</f>
        <v>0</v>
      </c>
      <c r="S673" s="189">
        <v>0</v>
      </c>
      <c r="T673" s="190">
        <f>S673*H673</f>
        <v>0</v>
      </c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R673" s="191" t="s">
        <v>276</v>
      </c>
      <c r="AT673" s="191" t="s">
        <v>211</v>
      </c>
      <c r="AU673" s="191" t="s">
        <v>86</v>
      </c>
      <c r="AY673" s="19" t="s">
        <v>208</v>
      </c>
      <c r="BE673" s="192">
        <f>IF(N673="základní",J673,0)</f>
        <v>0</v>
      </c>
      <c r="BF673" s="192">
        <f>IF(N673="snížená",J673,0)</f>
        <v>0</v>
      </c>
      <c r="BG673" s="192">
        <f>IF(N673="zákl. přenesená",J673,0)</f>
        <v>0</v>
      </c>
      <c r="BH673" s="192">
        <f>IF(N673="sníž. přenesená",J673,0)</f>
        <v>0</v>
      </c>
      <c r="BI673" s="192">
        <f>IF(N673="nulová",J673,0)</f>
        <v>0</v>
      </c>
      <c r="BJ673" s="19" t="s">
        <v>84</v>
      </c>
      <c r="BK673" s="192">
        <f>ROUND(I673*H673,2)</f>
        <v>0</v>
      </c>
      <c r="BL673" s="19" t="s">
        <v>276</v>
      </c>
      <c r="BM673" s="191" t="s">
        <v>816</v>
      </c>
    </row>
    <row r="674" spans="1:51" s="15" customFormat="1" ht="12">
      <c r="A674" s="15"/>
      <c r="B674" s="210"/>
      <c r="C674" s="15"/>
      <c r="D674" s="194" t="s">
        <v>217</v>
      </c>
      <c r="E674" s="211" t="s">
        <v>1</v>
      </c>
      <c r="F674" s="212" t="s">
        <v>775</v>
      </c>
      <c r="G674" s="15"/>
      <c r="H674" s="211" t="s">
        <v>1</v>
      </c>
      <c r="I674" s="213"/>
      <c r="J674" s="15"/>
      <c r="K674" s="15"/>
      <c r="L674" s="210"/>
      <c r="M674" s="214"/>
      <c r="N674" s="215"/>
      <c r="O674" s="215"/>
      <c r="P674" s="215"/>
      <c r="Q674" s="215"/>
      <c r="R674" s="215"/>
      <c r="S674" s="215"/>
      <c r="T674" s="216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11" t="s">
        <v>217</v>
      </c>
      <c r="AU674" s="211" t="s">
        <v>86</v>
      </c>
      <c r="AV674" s="15" t="s">
        <v>84</v>
      </c>
      <c r="AW674" s="15" t="s">
        <v>32</v>
      </c>
      <c r="AX674" s="15" t="s">
        <v>76</v>
      </c>
      <c r="AY674" s="211" t="s">
        <v>208</v>
      </c>
    </row>
    <row r="675" spans="1:51" s="13" customFormat="1" ht="12">
      <c r="A675" s="13"/>
      <c r="B675" s="193"/>
      <c r="C675" s="13"/>
      <c r="D675" s="194" t="s">
        <v>217</v>
      </c>
      <c r="E675" s="195" t="s">
        <v>1</v>
      </c>
      <c r="F675" s="196" t="s">
        <v>776</v>
      </c>
      <c r="G675" s="13"/>
      <c r="H675" s="197">
        <v>53.438</v>
      </c>
      <c r="I675" s="198"/>
      <c r="J675" s="13"/>
      <c r="K675" s="13"/>
      <c r="L675" s="193"/>
      <c r="M675" s="199"/>
      <c r="N675" s="200"/>
      <c r="O675" s="200"/>
      <c r="P675" s="200"/>
      <c r="Q675" s="200"/>
      <c r="R675" s="200"/>
      <c r="S675" s="200"/>
      <c r="T675" s="201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195" t="s">
        <v>217</v>
      </c>
      <c r="AU675" s="195" t="s">
        <v>86</v>
      </c>
      <c r="AV675" s="13" t="s">
        <v>86</v>
      </c>
      <c r="AW675" s="13" t="s">
        <v>32</v>
      </c>
      <c r="AX675" s="13" t="s">
        <v>76</v>
      </c>
      <c r="AY675" s="195" t="s">
        <v>208</v>
      </c>
    </row>
    <row r="676" spans="1:51" s="13" customFormat="1" ht="12">
      <c r="A676" s="13"/>
      <c r="B676" s="193"/>
      <c r="C676" s="13"/>
      <c r="D676" s="194" t="s">
        <v>217</v>
      </c>
      <c r="E676" s="195" t="s">
        <v>1</v>
      </c>
      <c r="F676" s="196" t="s">
        <v>777</v>
      </c>
      <c r="G676" s="13"/>
      <c r="H676" s="197">
        <v>59.85</v>
      </c>
      <c r="I676" s="198"/>
      <c r="J676" s="13"/>
      <c r="K676" s="13"/>
      <c r="L676" s="193"/>
      <c r="M676" s="199"/>
      <c r="N676" s="200"/>
      <c r="O676" s="200"/>
      <c r="P676" s="200"/>
      <c r="Q676" s="200"/>
      <c r="R676" s="200"/>
      <c r="S676" s="200"/>
      <c r="T676" s="201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195" t="s">
        <v>217</v>
      </c>
      <c r="AU676" s="195" t="s">
        <v>86</v>
      </c>
      <c r="AV676" s="13" t="s">
        <v>86</v>
      </c>
      <c r="AW676" s="13" t="s">
        <v>32</v>
      </c>
      <c r="AX676" s="13" t="s">
        <v>76</v>
      </c>
      <c r="AY676" s="195" t="s">
        <v>208</v>
      </c>
    </row>
    <row r="677" spans="1:51" s="13" customFormat="1" ht="12">
      <c r="A677" s="13"/>
      <c r="B677" s="193"/>
      <c r="C677" s="13"/>
      <c r="D677" s="194" t="s">
        <v>217</v>
      </c>
      <c r="E677" s="195" t="s">
        <v>1</v>
      </c>
      <c r="F677" s="196" t="s">
        <v>778</v>
      </c>
      <c r="G677" s="13"/>
      <c r="H677" s="197">
        <v>1.2</v>
      </c>
      <c r="I677" s="198"/>
      <c r="J677" s="13"/>
      <c r="K677" s="13"/>
      <c r="L677" s="193"/>
      <c r="M677" s="199"/>
      <c r="N677" s="200"/>
      <c r="O677" s="200"/>
      <c r="P677" s="200"/>
      <c r="Q677" s="200"/>
      <c r="R677" s="200"/>
      <c r="S677" s="200"/>
      <c r="T677" s="201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195" t="s">
        <v>217</v>
      </c>
      <c r="AU677" s="195" t="s">
        <v>86</v>
      </c>
      <c r="AV677" s="13" t="s">
        <v>86</v>
      </c>
      <c r="AW677" s="13" t="s">
        <v>32</v>
      </c>
      <c r="AX677" s="13" t="s">
        <v>76</v>
      </c>
      <c r="AY677" s="195" t="s">
        <v>208</v>
      </c>
    </row>
    <row r="678" spans="1:51" s="14" customFormat="1" ht="12">
      <c r="A678" s="14"/>
      <c r="B678" s="202"/>
      <c r="C678" s="14"/>
      <c r="D678" s="194" t="s">
        <v>217</v>
      </c>
      <c r="E678" s="203" t="s">
        <v>1</v>
      </c>
      <c r="F678" s="204" t="s">
        <v>219</v>
      </c>
      <c r="G678" s="14"/>
      <c r="H678" s="205">
        <v>114.48800000000001</v>
      </c>
      <c r="I678" s="206"/>
      <c r="J678" s="14"/>
      <c r="K678" s="14"/>
      <c r="L678" s="202"/>
      <c r="M678" s="207"/>
      <c r="N678" s="208"/>
      <c r="O678" s="208"/>
      <c r="P678" s="208"/>
      <c r="Q678" s="208"/>
      <c r="R678" s="208"/>
      <c r="S678" s="208"/>
      <c r="T678" s="209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03" t="s">
        <v>217</v>
      </c>
      <c r="AU678" s="203" t="s">
        <v>86</v>
      </c>
      <c r="AV678" s="14" t="s">
        <v>216</v>
      </c>
      <c r="AW678" s="14" t="s">
        <v>32</v>
      </c>
      <c r="AX678" s="14" t="s">
        <v>84</v>
      </c>
      <c r="AY678" s="203" t="s">
        <v>208</v>
      </c>
    </row>
    <row r="679" spans="1:65" s="2" customFormat="1" ht="21.75" customHeight="1">
      <c r="A679" s="38"/>
      <c r="B679" s="179"/>
      <c r="C679" s="180" t="s">
        <v>817</v>
      </c>
      <c r="D679" s="180" t="s">
        <v>211</v>
      </c>
      <c r="E679" s="181" t="s">
        <v>818</v>
      </c>
      <c r="F679" s="182" t="s">
        <v>819</v>
      </c>
      <c r="G679" s="183" t="s">
        <v>329</v>
      </c>
      <c r="H679" s="184">
        <v>23</v>
      </c>
      <c r="I679" s="185"/>
      <c r="J679" s="186">
        <f>ROUND(I679*H679,2)</f>
        <v>0</v>
      </c>
      <c r="K679" s="182" t="s">
        <v>223</v>
      </c>
      <c r="L679" s="39"/>
      <c r="M679" s="187" t="s">
        <v>1</v>
      </c>
      <c r="N679" s="188" t="s">
        <v>41</v>
      </c>
      <c r="O679" s="77"/>
      <c r="P679" s="189">
        <f>O679*H679</f>
        <v>0</v>
      </c>
      <c r="Q679" s="189">
        <v>0</v>
      </c>
      <c r="R679" s="189">
        <f>Q679*H679</f>
        <v>0</v>
      </c>
      <c r="S679" s="189">
        <v>0</v>
      </c>
      <c r="T679" s="190">
        <f>S679*H679</f>
        <v>0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191" t="s">
        <v>276</v>
      </c>
      <c r="AT679" s="191" t="s">
        <v>211</v>
      </c>
      <c r="AU679" s="191" t="s">
        <v>86</v>
      </c>
      <c r="AY679" s="19" t="s">
        <v>208</v>
      </c>
      <c r="BE679" s="192">
        <f>IF(N679="základní",J679,0)</f>
        <v>0</v>
      </c>
      <c r="BF679" s="192">
        <f>IF(N679="snížená",J679,0)</f>
        <v>0</v>
      </c>
      <c r="BG679" s="192">
        <f>IF(N679="zákl. přenesená",J679,0)</f>
        <v>0</v>
      </c>
      <c r="BH679" s="192">
        <f>IF(N679="sníž. přenesená",J679,0)</f>
        <v>0</v>
      </c>
      <c r="BI679" s="192">
        <f>IF(N679="nulová",J679,0)</f>
        <v>0</v>
      </c>
      <c r="BJ679" s="19" t="s">
        <v>84</v>
      </c>
      <c r="BK679" s="192">
        <f>ROUND(I679*H679,2)</f>
        <v>0</v>
      </c>
      <c r="BL679" s="19" t="s">
        <v>276</v>
      </c>
      <c r="BM679" s="191" t="s">
        <v>820</v>
      </c>
    </row>
    <row r="680" spans="1:51" s="15" customFormat="1" ht="12">
      <c r="A680" s="15"/>
      <c r="B680" s="210"/>
      <c r="C680" s="15"/>
      <c r="D680" s="194" t="s">
        <v>217</v>
      </c>
      <c r="E680" s="211" t="s">
        <v>1</v>
      </c>
      <c r="F680" s="212" t="s">
        <v>821</v>
      </c>
      <c r="G680" s="15"/>
      <c r="H680" s="211" t="s">
        <v>1</v>
      </c>
      <c r="I680" s="213"/>
      <c r="J680" s="15"/>
      <c r="K680" s="15"/>
      <c r="L680" s="210"/>
      <c r="M680" s="214"/>
      <c r="N680" s="215"/>
      <c r="O680" s="215"/>
      <c r="P680" s="215"/>
      <c r="Q680" s="215"/>
      <c r="R680" s="215"/>
      <c r="S680" s="215"/>
      <c r="T680" s="216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11" t="s">
        <v>217</v>
      </c>
      <c r="AU680" s="211" t="s">
        <v>86</v>
      </c>
      <c r="AV680" s="15" t="s">
        <v>84</v>
      </c>
      <c r="AW680" s="15" t="s">
        <v>32</v>
      </c>
      <c r="AX680" s="15" t="s">
        <v>76</v>
      </c>
      <c r="AY680" s="211" t="s">
        <v>208</v>
      </c>
    </row>
    <row r="681" spans="1:51" s="13" customFormat="1" ht="12">
      <c r="A681" s="13"/>
      <c r="B681" s="193"/>
      <c r="C681" s="13"/>
      <c r="D681" s="194" t="s">
        <v>217</v>
      </c>
      <c r="E681" s="195" t="s">
        <v>1</v>
      </c>
      <c r="F681" s="196" t="s">
        <v>488</v>
      </c>
      <c r="G681" s="13"/>
      <c r="H681" s="197">
        <v>23</v>
      </c>
      <c r="I681" s="198"/>
      <c r="J681" s="13"/>
      <c r="K681" s="13"/>
      <c r="L681" s="193"/>
      <c r="M681" s="199"/>
      <c r="N681" s="200"/>
      <c r="O681" s="200"/>
      <c r="P681" s="200"/>
      <c r="Q681" s="200"/>
      <c r="R681" s="200"/>
      <c r="S681" s="200"/>
      <c r="T681" s="201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195" t="s">
        <v>217</v>
      </c>
      <c r="AU681" s="195" t="s">
        <v>86</v>
      </c>
      <c r="AV681" s="13" t="s">
        <v>86</v>
      </c>
      <c r="AW681" s="13" t="s">
        <v>32</v>
      </c>
      <c r="AX681" s="13" t="s">
        <v>76</v>
      </c>
      <c r="AY681" s="195" t="s">
        <v>208</v>
      </c>
    </row>
    <row r="682" spans="1:51" s="14" customFormat="1" ht="12">
      <c r="A682" s="14"/>
      <c r="B682" s="202"/>
      <c r="C682" s="14"/>
      <c r="D682" s="194" t="s">
        <v>217</v>
      </c>
      <c r="E682" s="203" t="s">
        <v>1</v>
      </c>
      <c r="F682" s="204" t="s">
        <v>219</v>
      </c>
      <c r="G682" s="14"/>
      <c r="H682" s="205">
        <v>23</v>
      </c>
      <c r="I682" s="206"/>
      <c r="J682" s="14"/>
      <c r="K682" s="14"/>
      <c r="L682" s="202"/>
      <c r="M682" s="207"/>
      <c r="N682" s="208"/>
      <c r="O682" s="208"/>
      <c r="P682" s="208"/>
      <c r="Q682" s="208"/>
      <c r="R682" s="208"/>
      <c r="S682" s="208"/>
      <c r="T682" s="209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03" t="s">
        <v>217</v>
      </c>
      <c r="AU682" s="203" t="s">
        <v>86</v>
      </c>
      <c r="AV682" s="14" t="s">
        <v>216</v>
      </c>
      <c r="AW682" s="14" t="s">
        <v>32</v>
      </c>
      <c r="AX682" s="14" t="s">
        <v>84</v>
      </c>
      <c r="AY682" s="203" t="s">
        <v>208</v>
      </c>
    </row>
    <row r="683" spans="1:65" s="2" customFormat="1" ht="21.75" customHeight="1">
      <c r="A683" s="38"/>
      <c r="B683" s="179"/>
      <c r="C683" s="220" t="s">
        <v>620</v>
      </c>
      <c r="D683" s="220" t="s">
        <v>408</v>
      </c>
      <c r="E683" s="221" t="s">
        <v>822</v>
      </c>
      <c r="F683" s="222" t="s">
        <v>823</v>
      </c>
      <c r="G683" s="223" t="s">
        <v>329</v>
      </c>
      <c r="H683" s="224">
        <v>23</v>
      </c>
      <c r="I683" s="225"/>
      <c r="J683" s="226">
        <f>ROUND(I683*H683,2)</f>
        <v>0</v>
      </c>
      <c r="K683" s="222" t="s">
        <v>223</v>
      </c>
      <c r="L683" s="227"/>
      <c r="M683" s="228" t="s">
        <v>1</v>
      </c>
      <c r="N683" s="229" t="s">
        <v>41</v>
      </c>
      <c r="O683" s="77"/>
      <c r="P683" s="189">
        <f>O683*H683</f>
        <v>0</v>
      </c>
      <c r="Q683" s="189">
        <v>0</v>
      </c>
      <c r="R683" s="189">
        <f>Q683*H683</f>
        <v>0</v>
      </c>
      <c r="S683" s="189">
        <v>0</v>
      </c>
      <c r="T683" s="190">
        <f>S683*H683</f>
        <v>0</v>
      </c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R683" s="191" t="s">
        <v>330</v>
      </c>
      <c r="AT683" s="191" t="s">
        <v>408</v>
      </c>
      <c r="AU683" s="191" t="s">
        <v>86</v>
      </c>
      <c r="AY683" s="19" t="s">
        <v>208</v>
      </c>
      <c r="BE683" s="192">
        <f>IF(N683="základní",J683,0)</f>
        <v>0</v>
      </c>
      <c r="BF683" s="192">
        <f>IF(N683="snížená",J683,0)</f>
        <v>0</v>
      </c>
      <c r="BG683" s="192">
        <f>IF(N683="zákl. přenesená",J683,0)</f>
        <v>0</v>
      </c>
      <c r="BH683" s="192">
        <f>IF(N683="sníž. přenesená",J683,0)</f>
        <v>0</v>
      </c>
      <c r="BI683" s="192">
        <f>IF(N683="nulová",J683,0)</f>
        <v>0</v>
      </c>
      <c r="BJ683" s="19" t="s">
        <v>84</v>
      </c>
      <c r="BK683" s="192">
        <f>ROUND(I683*H683,2)</f>
        <v>0</v>
      </c>
      <c r="BL683" s="19" t="s">
        <v>276</v>
      </c>
      <c r="BM683" s="191" t="s">
        <v>824</v>
      </c>
    </row>
    <row r="684" spans="1:47" s="2" customFormat="1" ht="12">
      <c r="A684" s="38"/>
      <c r="B684" s="39"/>
      <c r="C684" s="38"/>
      <c r="D684" s="194" t="s">
        <v>411</v>
      </c>
      <c r="E684" s="38"/>
      <c r="F684" s="230" t="s">
        <v>825</v>
      </c>
      <c r="G684" s="38"/>
      <c r="H684" s="38"/>
      <c r="I684" s="231"/>
      <c r="J684" s="38"/>
      <c r="K684" s="38"/>
      <c r="L684" s="39"/>
      <c r="M684" s="232"/>
      <c r="N684" s="233"/>
      <c r="O684" s="77"/>
      <c r="P684" s="77"/>
      <c r="Q684" s="77"/>
      <c r="R684" s="77"/>
      <c r="S684" s="77"/>
      <c r="T684" s="7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T684" s="19" t="s">
        <v>411</v>
      </c>
      <c r="AU684" s="19" t="s">
        <v>86</v>
      </c>
    </row>
    <row r="685" spans="1:51" s="13" customFormat="1" ht="12">
      <c r="A685" s="13"/>
      <c r="B685" s="193"/>
      <c r="C685" s="13"/>
      <c r="D685" s="194" t="s">
        <v>217</v>
      </c>
      <c r="E685" s="195" t="s">
        <v>1</v>
      </c>
      <c r="F685" s="196" t="s">
        <v>488</v>
      </c>
      <c r="G685" s="13"/>
      <c r="H685" s="197">
        <v>23</v>
      </c>
      <c r="I685" s="198"/>
      <c r="J685" s="13"/>
      <c r="K685" s="13"/>
      <c r="L685" s="193"/>
      <c r="M685" s="199"/>
      <c r="N685" s="200"/>
      <c r="O685" s="200"/>
      <c r="P685" s="200"/>
      <c r="Q685" s="200"/>
      <c r="R685" s="200"/>
      <c r="S685" s="200"/>
      <c r="T685" s="201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195" t="s">
        <v>217</v>
      </c>
      <c r="AU685" s="195" t="s">
        <v>86</v>
      </c>
      <c r="AV685" s="13" t="s">
        <v>86</v>
      </c>
      <c r="AW685" s="13" t="s">
        <v>32</v>
      </c>
      <c r="AX685" s="13" t="s">
        <v>76</v>
      </c>
      <c r="AY685" s="195" t="s">
        <v>208</v>
      </c>
    </row>
    <row r="686" spans="1:51" s="14" customFormat="1" ht="12">
      <c r="A686" s="14"/>
      <c r="B686" s="202"/>
      <c r="C686" s="14"/>
      <c r="D686" s="194" t="s">
        <v>217</v>
      </c>
      <c r="E686" s="203" t="s">
        <v>1</v>
      </c>
      <c r="F686" s="204" t="s">
        <v>219</v>
      </c>
      <c r="G686" s="14"/>
      <c r="H686" s="205">
        <v>23</v>
      </c>
      <c r="I686" s="206"/>
      <c r="J686" s="14"/>
      <c r="K686" s="14"/>
      <c r="L686" s="202"/>
      <c r="M686" s="207"/>
      <c r="N686" s="208"/>
      <c r="O686" s="208"/>
      <c r="P686" s="208"/>
      <c r="Q686" s="208"/>
      <c r="R686" s="208"/>
      <c r="S686" s="208"/>
      <c r="T686" s="209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03" t="s">
        <v>217</v>
      </c>
      <c r="AU686" s="203" t="s">
        <v>86</v>
      </c>
      <c r="AV686" s="14" t="s">
        <v>216</v>
      </c>
      <c r="AW686" s="14" t="s">
        <v>32</v>
      </c>
      <c r="AX686" s="14" t="s">
        <v>84</v>
      </c>
      <c r="AY686" s="203" t="s">
        <v>208</v>
      </c>
    </row>
    <row r="687" spans="1:65" s="2" customFormat="1" ht="24.15" customHeight="1">
      <c r="A687" s="38"/>
      <c r="B687" s="179"/>
      <c r="C687" s="180" t="s">
        <v>826</v>
      </c>
      <c r="D687" s="180" t="s">
        <v>211</v>
      </c>
      <c r="E687" s="181" t="s">
        <v>827</v>
      </c>
      <c r="F687" s="182" t="s">
        <v>828</v>
      </c>
      <c r="G687" s="183" t="s">
        <v>299</v>
      </c>
      <c r="H687" s="184">
        <v>5.293</v>
      </c>
      <c r="I687" s="185"/>
      <c r="J687" s="186">
        <f>ROUND(I687*H687,2)</f>
        <v>0</v>
      </c>
      <c r="K687" s="182" t="s">
        <v>215</v>
      </c>
      <c r="L687" s="39"/>
      <c r="M687" s="187" t="s">
        <v>1</v>
      </c>
      <c r="N687" s="188" t="s">
        <v>41</v>
      </c>
      <c r="O687" s="77"/>
      <c r="P687" s="189">
        <f>O687*H687</f>
        <v>0</v>
      </c>
      <c r="Q687" s="189">
        <v>0</v>
      </c>
      <c r="R687" s="189">
        <f>Q687*H687</f>
        <v>0</v>
      </c>
      <c r="S687" s="189">
        <v>0</v>
      </c>
      <c r="T687" s="190">
        <f>S687*H687</f>
        <v>0</v>
      </c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R687" s="191" t="s">
        <v>276</v>
      </c>
      <c r="AT687" s="191" t="s">
        <v>211</v>
      </c>
      <c r="AU687" s="191" t="s">
        <v>86</v>
      </c>
      <c r="AY687" s="19" t="s">
        <v>208</v>
      </c>
      <c r="BE687" s="192">
        <f>IF(N687="základní",J687,0)</f>
        <v>0</v>
      </c>
      <c r="BF687" s="192">
        <f>IF(N687="snížená",J687,0)</f>
        <v>0</v>
      </c>
      <c r="BG687" s="192">
        <f>IF(N687="zákl. přenesená",J687,0)</f>
        <v>0</v>
      </c>
      <c r="BH687" s="192">
        <f>IF(N687="sníž. přenesená",J687,0)</f>
        <v>0</v>
      </c>
      <c r="BI687" s="192">
        <f>IF(N687="nulová",J687,0)</f>
        <v>0</v>
      </c>
      <c r="BJ687" s="19" t="s">
        <v>84</v>
      </c>
      <c r="BK687" s="192">
        <f>ROUND(I687*H687,2)</f>
        <v>0</v>
      </c>
      <c r="BL687" s="19" t="s">
        <v>276</v>
      </c>
      <c r="BM687" s="191" t="s">
        <v>829</v>
      </c>
    </row>
    <row r="688" spans="1:63" s="12" customFormat="1" ht="22.8" customHeight="1">
      <c r="A688" s="12"/>
      <c r="B688" s="166"/>
      <c r="C688" s="12"/>
      <c r="D688" s="167" t="s">
        <v>75</v>
      </c>
      <c r="E688" s="177" t="s">
        <v>830</v>
      </c>
      <c r="F688" s="177" t="s">
        <v>831</v>
      </c>
      <c r="G688" s="12"/>
      <c r="H688" s="12"/>
      <c r="I688" s="169"/>
      <c r="J688" s="178">
        <f>BK688</f>
        <v>0</v>
      </c>
      <c r="K688" s="12"/>
      <c r="L688" s="166"/>
      <c r="M688" s="171"/>
      <c r="N688" s="172"/>
      <c r="O688" s="172"/>
      <c r="P688" s="173">
        <f>P689</f>
        <v>0</v>
      </c>
      <c r="Q688" s="172"/>
      <c r="R688" s="173">
        <f>R689</f>
        <v>0</v>
      </c>
      <c r="S688" s="172"/>
      <c r="T688" s="174">
        <f>T689</f>
        <v>0</v>
      </c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R688" s="167" t="s">
        <v>86</v>
      </c>
      <c r="AT688" s="175" t="s">
        <v>75</v>
      </c>
      <c r="AU688" s="175" t="s">
        <v>84</v>
      </c>
      <c r="AY688" s="167" t="s">
        <v>208</v>
      </c>
      <c r="BK688" s="176">
        <f>BK689</f>
        <v>0</v>
      </c>
    </row>
    <row r="689" spans="1:65" s="2" customFormat="1" ht="33" customHeight="1">
      <c r="A689" s="38"/>
      <c r="B689" s="179"/>
      <c r="C689" s="180" t="s">
        <v>625</v>
      </c>
      <c r="D689" s="180" t="s">
        <v>211</v>
      </c>
      <c r="E689" s="181" t="s">
        <v>832</v>
      </c>
      <c r="F689" s="182" t="s">
        <v>833</v>
      </c>
      <c r="G689" s="183" t="s">
        <v>329</v>
      </c>
      <c r="H689" s="184">
        <v>1</v>
      </c>
      <c r="I689" s="185"/>
      <c r="J689" s="186">
        <f>ROUND(I689*H689,2)</f>
        <v>0</v>
      </c>
      <c r="K689" s="182" t="s">
        <v>223</v>
      </c>
      <c r="L689" s="39"/>
      <c r="M689" s="187" t="s">
        <v>1</v>
      </c>
      <c r="N689" s="188" t="s">
        <v>41</v>
      </c>
      <c r="O689" s="77"/>
      <c r="P689" s="189">
        <f>O689*H689</f>
        <v>0</v>
      </c>
      <c r="Q689" s="189">
        <v>0</v>
      </c>
      <c r="R689" s="189">
        <f>Q689*H689</f>
        <v>0</v>
      </c>
      <c r="S689" s="189">
        <v>0</v>
      </c>
      <c r="T689" s="190">
        <f>S689*H689</f>
        <v>0</v>
      </c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R689" s="191" t="s">
        <v>276</v>
      </c>
      <c r="AT689" s="191" t="s">
        <v>211</v>
      </c>
      <c r="AU689" s="191" t="s">
        <v>86</v>
      </c>
      <c r="AY689" s="19" t="s">
        <v>208</v>
      </c>
      <c r="BE689" s="192">
        <f>IF(N689="základní",J689,0)</f>
        <v>0</v>
      </c>
      <c r="BF689" s="192">
        <f>IF(N689="snížená",J689,0)</f>
        <v>0</v>
      </c>
      <c r="BG689" s="192">
        <f>IF(N689="zákl. přenesená",J689,0)</f>
        <v>0</v>
      </c>
      <c r="BH689" s="192">
        <f>IF(N689="sníž. přenesená",J689,0)</f>
        <v>0</v>
      </c>
      <c r="BI689" s="192">
        <f>IF(N689="nulová",J689,0)</f>
        <v>0</v>
      </c>
      <c r="BJ689" s="19" t="s">
        <v>84</v>
      </c>
      <c r="BK689" s="192">
        <f>ROUND(I689*H689,2)</f>
        <v>0</v>
      </c>
      <c r="BL689" s="19" t="s">
        <v>276</v>
      </c>
      <c r="BM689" s="191" t="s">
        <v>834</v>
      </c>
    </row>
    <row r="690" spans="1:63" s="12" customFormat="1" ht="22.8" customHeight="1">
      <c r="A690" s="12"/>
      <c r="B690" s="166"/>
      <c r="C690" s="12"/>
      <c r="D690" s="167" t="s">
        <v>75</v>
      </c>
      <c r="E690" s="177" t="s">
        <v>325</v>
      </c>
      <c r="F690" s="177" t="s">
        <v>326</v>
      </c>
      <c r="G690" s="12"/>
      <c r="H690" s="12"/>
      <c r="I690" s="169"/>
      <c r="J690" s="178">
        <f>BK690</f>
        <v>0</v>
      </c>
      <c r="K690" s="12"/>
      <c r="L690" s="166"/>
      <c r="M690" s="171"/>
      <c r="N690" s="172"/>
      <c r="O690" s="172"/>
      <c r="P690" s="173">
        <f>SUM(P691:P713)</f>
        <v>0</v>
      </c>
      <c r="Q690" s="172"/>
      <c r="R690" s="173">
        <f>SUM(R691:R713)</f>
        <v>0.049</v>
      </c>
      <c r="S690" s="172"/>
      <c r="T690" s="174">
        <f>SUM(T691:T713)</f>
        <v>0</v>
      </c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R690" s="167" t="s">
        <v>86</v>
      </c>
      <c r="AT690" s="175" t="s">
        <v>75</v>
      </c>
      <c r="AU690" s="175" t="s">
        <v>84</v>
      </c>
      <c r="AY690" s="167" t="s">
        <v>208</v>
      </c>
      <c r="BK690" s="176">
        <f>SUM(BK691:BK713)</f>
        <v>0</v>
      </c>
    </row>
    <row r="691" spans="1:65" s="2" customFormat="1" ht="24.15" customHeight="1">
      <c r="A691" s="38"/>
      <c r="B691" s="179"/>
      <c r="C691" s="180" t="s">
        <v>835</v>
      </c>
      <c r="D691" s="180" t="s">
        <v>211</v>
      </c>
      <c r="E691" s="181" t="s">
        <v>836</v>
      </c>
      <c r="F691" s="182" t="s">
        <v>837</v>
      </c>
      <c r="G691" s="183" t="s">
        <v>329</v>
      </c>
      <c r="H691" s="184">
        <v>2</v>
      </c>
      <c r="I691" s="185"/>
      <c r="J691" s="186">
        <f>ROUND(I691*H691,2)</f>
        <v>0</v>
      </c>
      <c r="K691" s="182" t="s">
        <v>215</v>
      </c>
      <c r="L691" s="39"/>
      <c r="M691" s="187" t="s">
        <v>1</v>
      </c>
      <c r="N691" s="188" t="s">
        <v>41</v>
      </c>
      <c r="O691" s="77"/>
      <c r="P691" s="189">
        <f>O691*H691</f>
        <v>0</v>
      </c>
      <c r="Q691" s="189">
        <v>0</v>
      </c>
      <c r="R691" s="189">
        <f>Q691*H691</f>
        <v>0</v>
      </c>
      <c r="S691" s="189">
        <v>0</v>
      </c>
      <c r="T691" s="190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191" t="s">
        <v>276</v>
      </c>
      <c r="AT691" s="191" t="s">
        <v>211</v>
      </c>
      <c r="AU691" s="191" t="s">
        <v>86</v>
      </c>
      <c r="AY691" s="19" t="s">
        <v>208</v>
      </c>
      <c r="BE691" s="192">
        <f>IF(N691="základní",J691,0)</f>
        <v>0</v>
      </c>
      <c r="BF691" s="192">
        <f>IF(N691="snížená",J691,0)</f>
        <v>0</v>
      </c>
      <c r="BG691" s="192">
        <f>IF(N691="zákl. přenesená",J691,0)</f>
        <v>0</v>
      </c>
      <c r="BH691" s="192">
        <f>IF(N691="sníž. přenesená",J691,0)</f>
        <v>0</v>
      </c>
      <c r="BI691" s="192">
        <f>IF(N691="nulová",J691,0)</f>
        <v>0</v>
      </c>
      <c r="BJ691" s="19" t="s">
        <v>84</v>
      </c>
      <c r="BK691" s="192">
        <f>ROUND(I691*H691,2)</f>
        <v>0</v>
      </c>
      <c r="BL691" s="19" t="s">
        <v>276</v>
      </c>
      <c r="BM691" s="191" t="s">
        <v>838</v>
      </c>
    </row>
    <row r="692" spans="1:51" s="13" customFormat="1" ht="12">
      <c r="A692" s="13"/>
      <c r="B692" s="193"/>
      <c r="C692" s="13"/>
      <c r="D692" s="194" t="s">
        <v>217</v>
      </c>
      <c r="E692" s="195" t="s">
        <v>1</v>
      </c>
      <c r="F692" s="196" t="s">
        <v>86</v>
      </c>
      <c r="G692" s="13"/>
      <c r="H692" s="197">
        <v>2</v>
      </c>
      <c r="I692" s="198"/>
      <c r="J692" s="13"/>
      <c r="K692" s="13"/>
      <c r="L692" s="193"/>
      <c r="M692" s="199"/>
      <c r="N692" s="200"/>
      <c r="O692" s="200"/>
      <c r="P692" s="200"/>
      <c r="Q692" s="200"/>
      <c r="R692" s="200"/>
      <c r="S692" s="200"/>
      <c r="T692" s="201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195" t="s">
        <v>217</v>
      </c>
      <c r="AU692" s="195" t="s">
        <v>86</v>
      </c>
      <c r="AV692" s="13" t="s">
        <v>86</v>
      </c>
      <c r="AW692" s="13" t="s">
        <v>32</v>
      </c>
      <c r="AX692" s="13" t="s">
        <v>76</v>
      </c>
      <c r="AY692" s="195" t="s">
        <v>208</v>
      </c>
    </row>
    <row r="693" spans="1:51" s="14" customFormat="1" ht="12">
      <c r="A693" s="14"/>
      <c r="B693" s="202"/>
      <c r="C693" s="14"/>
      <c r="D693" s="194" t="s">
        <v>217</v>
      </c>
      <c r="E693" s="203" t="s">
        <v>1</v>
      </c>
      <c r="F693" s="204" t="s">
        <v>219</v>
      </c>
      <c r="G693" s="14"/>
      <c r="H693" s="205">
        <v>2</v>
      </c>
      <c r="I693" s="206"/>
      <c r="J693" s="14"/>
      <c r="K693" s="14"/>
      <c r="L693" s="202"/>
      <c r="M693" s="207"/>
      <c r="N693" s="208"/>
      <c r="O693" s="208"/>
      <c r="P693" s="208"/>
      <c r="Q693" s="208"/>
      <c r="R693" s="208"/>
      <c r="S693" s="208"/>
      <c r="T693" s="209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03" t="s">
        <v>217</v>
      </c>
      <c r="AU693" s="203" t="s">
        <v>86</v>
      </c>
      <c r="AV693" s="14" t="s">
        <v>216</v>
      </c>
      <c r="AW693" s="14" t="s">
        <v>32</v>
      </c>
      <c r="AX693" s="14" t="s">
        <v>84</v>
      </c>
      <c r="AY693" s="203" t="s">
        <v>208</v>
      </c>
    </row>
    <row r="694" spans="1:65" s="2" customFormat="1" ht="24.15" customHeight="1">
      <c r="A694" s="38"/>
      <c r="B694" s="179"/>
      <c r="C694" s="220" t="s">
        <v>628</v>
      </c>
      <c r="D694" s="220" t="s">
        <v>408</v>
      </c>
      <c r="E694" s="221" t="s">
        <v>839</v>
      </c>
      <c r="F694" s="222" t="s">
        <v>840</v>
      </c>
      <c r="G694" s="223" t="s">
        <v>329</v>
      </c>
      <c r="H694" s="224">
        <v>2</v>
      </c>
      <c r="I694" s="225"/>
      <c r="J694" s="226">
        <f>ROUND(I694*H694,2)</f>
        <v>0</v>
      </c>
      <c r="K694" s="222" t="s">
        <v>215</v>
      </c>
      <c r="L694" s="227"/>
      <c r="M694" s="228" t="s">
        <v>1</v>
      </c>
      <c r="N694" s="229" t="s">
        <v>41</v>
      </c>
      <c r="O694" s="77"/>
      <c r="P694" s="189">
        <f>O694*H694</f>
        <v>0</v>
      </c>
      <c r="Q694" s="189">
        <v>0.016</v>
      </c>
      <c r="R694" s="189">
        <f>Q694*H694</f>
        <v>0.032</v>
      </c>
      <c r="S694" s="189">
        <v>0</v>
      </c>
      <c r="T694" s="190">
        <f>S694*H694</f>
        <v>0</v>
      </c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R694" s="191" t="s">
        <v>330</v>
      </c>
      <c r="AT694" s="191" t="s">
        <v>408</v>
      </c>
      <c r="AU694" s="191" t="s">
        <v>86</v>
      </c>
      <c r="AY694" s="19" t="s">
        <v>208</v>
      </c>
      <c r="BE694" s="192">
        <f>IF(N694="základní",J694,0)</f>
        <v>0</v>
      </c>
      <c r="BF694" s="192">
        <f>IF(N694="snížená",J694,0)</f>
        <v>0</v>
      </c>
      <c r="BG694" s="192">
        <f>IF(N694="zákl. přenesená",J694,0)</f>
        <v>0</v>
      </c>
      <c r="BH694" s="192">
        <f>IF(N694="sníž. přenesená",J694,0)</f>
        <v>0</v>
      </c>
      <c r="BI694" s="192">
        <f>IF(N694="nulová",J694,0)</f>
        <v>0</v>
      </c>
      <c r="BJ694" s="19" t="s">
        <v>84</v>
      </c>
      <c r="BK694" s="192">
        <f>ROUND(I694*H694,2)</f>
        <v>0</v>
      </c>
      <c r="BL694" s="19" t="s">
        <v>276</v>
      </c>
      <c r="BM694" s="191" t="s">
        <v>841</v>
      </c>
    </row>
    <row r="695" spans="1:65" s="2" customFormat="1" ht="24.15" customHeight="1">
      <c r="A695" s="38"/>
      <c r="B695" s="179"/>
      <c r="C695" s="180" t="s">
        <v>842</v>
      </c>
      <c r="D695" s="180" t="s">
        <v>211</v>
      </c>
      <c r="E695" s="181" t="s">
        <v>843</v>
      </c>
      <c r="F695" s="182" t="s">
        <v>844</v>
      </c>
      <c r="G695" s="183" t="s">
        <v>329</v>
      </c>
      <c r="H695" s="184">
        <v>2</v>
      </c>
      <c r="I695" s="185"/>
      <c r="J695" s="186">
        <f>ROUND(I695*H695,2)</f>
        <v>0</v>
      </c>
      <c r="K695" s="182" t="s">
        <v>215</v>
      </c>
      <c r="L695" s="39"/>
      <c r="M695" s="187" t="s">
        <v>1</v>
      </c>
      <c r="N695" s="188" t="s">
        <v>41</v>
      </c>
      <c r="O695" s="77"/>
      <c r="P695" s="189">
        <f>O695*H695</f>
        <v>0</v>
      </c>
      <c r="Q695" s="189">
        <v>0</v>
      </c>
      <c r="R695" s="189">
        <f>Q695*H695</f>
        <v>0</v>
      </c>
      <c r="S695" s="189">
        <v>0</v>
      </c>
      <c r="T695" s="190">
        <f>S695*H695</f>
        <v>0</v>
      </c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R695" s="191" t="s">
        <v>276</v>
      </c>
      <c r="AT695" s="191" t="s">
        <v>211</v>
      </c>
      <c r="AU695" s="191" t="s">
        <v>86</v>
      </c>
      <c r="AY695" s="19" t="s">
        <v>208</v>
      </c>
      <c r="BE695" s="192">
        <f>IF(N695="základní",J695,0)</f>
        <v>0</v>
      </c>
      <c r="BF695" s="192">
        <f>IF(N695="snížená",J695,0)</f>
        <v>0</v>
      </c>
      <c r="BG695" s="192">
        <f>IF(N695="zákl. přenesená",J695,0)</f>
        <v>0</v>
      </c>
      <c r="BH695" s="192">
        <f>IF(N695="sníž. přenesená",J695,0)</f>
        <v>0</v>
      </c>
      <c r="BI695" s="192">
        <f>IF(N695="nulová",J695,0)</f>
        <v>0</v>
      </c>
      <c r="BJ695" s="19" t="s">
        <v>84</v>
      </c>
      <c r="BK695" s="192">
        <f>ROUND(I695*H695,2)</f>
        <v>0</v>
      </c>
      <c r="BL695" s="19" t="s">
        <v>276</v>
      </c>
      <c r="BM695" s="191" t="s">
        <v>845</v>
      </c>
    </row>
    <row r="696" spans="1:65" s="2" customFormat="1" ht="24.15" customHeight="1">
      <c r="A696" s="38"/>
      <c r="B696" s="179"/>
      <c r="C696" s="220" t="s">
        <v>633</v>
      </c>
      <c r="D696" s="220" t="s">
        <v>408</v>
      </c>
      <c r="E696" s="221" t="s">
        <v>846</v>
      </c>
      <c r="F696" s="222" t="s">
        <v>847</v>
      </c>
      <c r="G696" s="223" t="s">
        <v>329</v>
      </c>
      <c r="H696" s="224">
        <v>1</v>
      </c>
      <c r="I696" s="225"/>
      <c r="J696" s="226">
        <f>ROUND(I696*H696,2)</f>
        <v>0</v>
      </c>
      <c r="K696" s="222" t="s">
        <v>215</v>
      </c>
      <c r="L696" s="227"/>
      <c r="M696" s="228" t="s">
        <v>1</v>
      </c>
      <c r="N696" s="229" t="s">
        <v>41</v>
      </c>
      <c r="O696" s="77"/>
      <c r="P696" s="189">
        <f>O696*H696</f>
        <v>0</v>
      </c>
      <c r="Q696" s="189">
        <v>0.017</v>
      </c>
      <c r="R696" s="189">
        <f>Q696*H696</f>
        <v>0.017</v>
      </c>
      <c r="S696" s="189">
        <v>0</v>
      </c>
      <c r="T696" s="190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191" t="s">
        <v>330</v>
      </c>
      <c r="AT696" s="191" t="s">
        <v>408</v>
      </c>
      <c r="AU696" s="191" t="s">
        <v>86</v>
      </c>
      <c r="AY696" s="19" t="s">
        <v>208</v>
      </c>
      <c r="BE696" s="192">
        <f>IF(N696="základní",J696,0)</f>
        <v>0</v>
      </c>
      <c r="BF696" s="192">
        <f>IF(N696="snížená",J696,0)</f>
        <v>0</v>
      </c>
      <c r="BG696" s="192">
        <f>IF(N696="zákl. přenesená",J696,0)</f>
        <v>0</v>
      </c>
      <c r="BH696" s="192">
        <f>IF(N696="sníž. přenesená",J696,0)</f>
        <v>0</v>
      </c>
      <c r="BI696" s="192">
        <f>IF(N696="nulová",J696,0)</f>
        <v>0</v>
      </c>
      <c r="BJ696" s="19" t="s">
        <v>84</v>
      </c>
      <c r="BK696" s="192">
        <f>ROUND(I696*H696,2)</f>
        <v>0</v>
      </c>
      <c r="BL696" s="19" t="s">
        <v>276</v>
      </c>
      <c r="BM696" s="191" t="s">
        <v>848</v>
      </c>
    </row>
    <row r="697" spans="1:51" s="13" customFormat="1" ht="12">
      <c r="A697" s="13"/>
      <c r="B697" s="193"/>
      <c r="C697" s="13"/>
      <c r="D697" s="194" t="s">
        <v>217</v>
      </c>
      <c r="E697" s="195" t="s">
        <v>1</v>
      </c>
      <c r="F697" s="196" t="s">
        <v>84</v>
      </c>
      <c r="G697" s="13"/>
      <c r="H697" s="197">
        <v>1</v>
      </c>
      <c r="I697" s="198"/>
      <c r="J697" s="13"/>
      <c r="K697" s="13"/>
      <c r="L697" s="193"/>
      <c r="M697" s="199"/>
      <c r="N697" s="200"/>
      <c r="O697" s="200"/>
      <c r="P697" s="200"/>
      <c r="Q697" s="200"/>
      <c r="R697" s="200"/>
      <c r="S697" s="200"/>
      <c r="T697" s="201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195" t="s">
        <v>217</v>
      </c>
      <c r="AU697" s="195" t="s">
        <v>86</v>
      </c>
      <c r="AV697" s="13" t="s">
        <v>86</v>
      </c>
      <c r="AW697" s="13" t="s">
        <v>32</v>
      </c>
      <c r="AX697" s="13" t="s">
        <v>76</v>
      </c>
      <c r="AY697" s="195" t="s">
        <v>208</v>
      </c>
    </row>
    <row r="698" spans="1:51" s="14" customFormat="1" ht="12">
      <c r="A698" s="14"/>
      <c r="B698" s="202"/>
      <c r="C698" s="14"/>
      <c r="D698" s="194" t="s">
        <v>217</v>
      </c>
      <c r="E698" s="203" t="s">
        <v>1</v>
      </c>
      <c r="F698" s="204" t="s">
        <v>219</v>
      </c>
      <c r="G698" s="14"/>
      <c r="H698" s="205">
        <v>1</v>
      </c>
      <c r="I698" s="206"/>
      <c r="J698" s="14"/>
      <c r="K698" s="14"/>
      <c r="L698" s="202"/>
      <c r="M698" s="207"/>
      <c r="N698" s="208"/>
      <c r="O698" s="208"/>
      <c r="P698" s="208"/>
      <c r="Q698" s="208"/>
      <c r="R698" s="208"/>
      <c r="S698" s="208"/>
      <c r="T698" s="209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03" t="s">
        <v>217</v>
      </c>
      <c r="AU698" s="203" t="s">
        <v>86</v>
      </c>
      <c r="AV698" s="14" t="s">
        <v>216</v>
      </c>
      <c r="AW698" s="14" t="s">
        <v>32</v>
      </c>
      <c r="AX698" s="14" t="s">
        <v>84</v>
      </c>
      <c r="AY698" s="203" t="s">
        <v>208</v>
      </c>
    </row>
    <row r="699" spans="1:65" s="2" customFormat="1" ht="24.15" customHeight="1">
      <c r="A699" s="38"/>
      <c r="B699" s="179"/>
      <c r="C699" s="180" t="s">
        <v>849</v>
      </c>
      <c r="D699" s="180" t="s">
        <v>211</v>
      </c>
      <c r="E699" s="181" t="s">
        <v>850</v>
      </c>
      <c r="F699" s="182" t="s">
        <v>851</v>
      </c>
      <c r="G699" s="183" t="s">
        <v>329</v>
      </c>
      <c r="H699" s="184">
        <v>2</v>
      </c>
      <c r="I699" s="185"/>
      <c r="J699" s="186">
        <f>ROUND(I699*H699,2)</f>
        <v>0</v>
      </c>
      <c r="K699" s="182" t="s">
        <v>215</v>
      </c>
      <c r="L699" s="39"/>
      <c r="M699" s="187" t="s">
        <v>1</v>
      </c>
      <c r="N699" s="188" t="s">
        <v>41</v>
      </c>
      <c r="O699" s="77"/>
      <c r="P699" s="189">
        <f>O699*H699</f>
        <v>0</v>
      </c>
      <c r="Q699" s="189">
        <v>0</v>
      </c>
      <c r="R699" s="189">
        <f>Q699*H699</f>
        <v>0</v>
      </c>
      <c r="S699" s="189">
        <v>0</v>
      </c>
      <c r="T699" s="190">
        <f>S699*H699</f>
        <v>0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191" t="s">
        <v>276</v>
      </c>
      <c r="AT699" s="191" t="s">
        <v>211</v>
      </c>
      <c r="AU699" s="191" t="s">
        <v>86</v>
      </c>
      <c r="AY699" s="19" t="s">
        <v>208</v>
      </c>
      <c r="BE699" s="192">
        <f>IF(N699="základní",J699,0)</f>
        <v>0</v>
      </c>
      <c r="BF699" s="192">
        <f>IF(N699="snížená",J699,0)</f>
        <v>0</v>
      </c>
      <c r="BG699" s="192">
        <f>IF(N699="zákl. přenesená",J699,0)</f>
        <v>0</v>
      </c>
      <c r="BH699" s="192">
        <f>IF(N699="sníž. přenesená",J699,0)</f>
        <v>0</v>
      </c>
      <c r="BI699" s="192">
        <f>IF(N699="nulová",J699,0)</f>
        <v>0</v>
      </c>
      <c r="BJ699" s="19" t="s">
        <v>84</v>
      </c>
      <c r="BK699" s="192">
        <f>ROUND(I699*H699,2)</f>
        <v>0</v>
      </c>
      <c r="BL699" s="19" t="s">
        <v>276</v>
      </c>
      <c r="BM699" s="191" t="s">
        <v>852</v>
      </c>
    </row>
    <row r="700" spans="1:51" s="13" customFormat="1" ht="12">
      <c r="A700" s="13"/>
      <c r="B700" s="193"/>
      <c r="C700" s="13"/>
      <c r="D700" s="194" t="s">
        <v>217</v>
      </c>
      <c r="E700" s="195" t="s">
        <v>1</v>
      </c>
      <c r="F700" s="196" t="s">
        <v>86</v>
      </c>
      <c r="G700" s="13"/>
      <c r="H700" s="197">
        <v>2</v>
      </c>
      <c r="I700" s="198"/>
      <c r="J700" s="13"/>
      <c r="K700" s="13"/>
      <c r="L700" s="193"/>
      <c r="M700" s="199"/>
      <c r="N700" s="200"/>
      <c r="O700" s="200"/>
      <c r="P700" s="200"/>
      <c r="Q700" s="200"/>
      <c r="R700" s="200"/>
      <c r="S700" s="200"/>
      <c r="T700" s="201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195" t="s">
        <v>217</v>
      </c>
      <c r="AU700" s="195" t="s">
        <v>86</v>
      </c>
      <c r="AV700" s="13" t="s">
        <v>86</v>
      </c>
      <c r="AW700" s="13" t="s">
        <v>32</v>
      </c>
      <c r="AX700" s="13" t="s">
        <v>76</v>
      </c>
      <c r="AY700" s="195" t="s">
        <v>208</v>
      </c>
    </row>
    <row r="701" spans="1:51" s="14" customFormat="1" ht="12">
      <c r="A701" s="14"/>
      <c r="B701" s="202"/>
      <c r="C701" s="14"/>
      <c r="D701" s="194" t="s">
        <v>217</v>
      </c>
      <c r="E701" s="203" t="s">
        <v>1</v>
      </c>
      <c r="F701" s="204" t="s">
        <v>219</v>
      </c>
      <c r="G701" s="14"/>
      <c r="H701" s="205">
        <v>2</v>
      </c>
      <c r="I701" s="206"/>
      <c r="J701" s="14"/>
      <c r="K701" s="14"/>
      <c r="L701" s="202"/>
      <c r="M701" s="207"/>
      <c r="N701" s="208"/>
      <c r="O701" s="208"/>
      <c r="P701" s="208"/>
      <c r="Q701" s="208"/>
      <c r="R701" s="208"/>
      <c r="S701" s="208"/>
      <c r="T701" s="209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03" t="s">
        <v>217</v>
      </c>
      <c r="AU701" s="203" t="s">
        <v>86</v>
      </c>
      <c r="AV701" s="14" t="s">
        <v>216</v>
      </c>
      <c r="AW701" s="14" t="s">
        <v>32</v>
      </c>
      <c r="AX701" s="14" t="s">
        <v>84</v>
      </c>
      <c r="AY701" s="203" t="s">
        <v>208</v>
      </c>
    </row>
    <row r="702" spans="1:65" s="2" customFormat="1" ht="33" customHeight="1">
      <c r="A702" s="38"/>
      <c r="B702" s="179"/>
      <c r="C702" s="220" t="s">
        <v>638</v>
      </c>
      <c r="D702" s="220" t="s">
        <v>408</v>
      </c>
      <c r="E702" s="221" t="s">
        <v>853</v>
      </c>
      <c r="F702" s="222" t="s">
        <v>854</v>
      </c>
      <c r="G702" s="223" t="s">
        <v>329</v>
      </c>
      <c r="H702" s="224">
        <v>1</v>
      </c>
      <c r="I702" s="225"/>
      <c r="J702" s="226">
        <f>ROUND(I702*H702,2)</f>
        <v>0</v>
      </c>
      <c r="K702" s="222" t="s">
        <v>223</v>
      </c>
      <c r="L702" s="227"/>
      <c r="M702" s="228" t="s">
        <v>1</v>
      </c>
      <c r="N702" s="229" t="s">
        <v>41</v>
      </c>
      <c r="O702" s="77"/>
      <c r="P702" s="189">
        <f>O702*H702</f>
        <v>0</v>
      </c>
      <c r="Q702" s="189">
        <v>0</v>
      </c>
      <c r="R702" s="189">
        <f>Q702*H702</f>
        <v>0</v>
      </c>
      <c r="S702" s="189">
        <v>0</v>
      </c>
      <c r="T702" s="190">
        <f>S702*H702</f>
        <v>0</v>
      </c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R702" s="191" t="s">
        <v>330</v>
      </c>
      <c r="AT702" s="191" t="s">
        <v>408</v>
      </c>
      <c r="AU702" s="191" t="s">
        <v>86</v>
      </c>
      <c r="AY702" s="19" t="s">
        <v>208</v>
      </c>
      <c r="BE702" s="192">
        <f>IF(N702="základní",J702,0)</f>
        <v>0</v>
      </c>
      <c r="BF702" s="192">
        <f>IF(N702="snížená",J702,0)</f>
        <v>0</v>
      </c>
      <c r="BG702" s="192">
        <f>IF(N702="zákl. přenesená",J702,0)</f>
        <v>0</v>
      </c>
      <c r="BH702" s="192">
        <f>IF(N702="sníž. přenesená",J702,0)</f>
        <v>0</v>
      </c>
      <c r="BI702" s="192">
        <f>IF(N702="nulová",J702,0)</f>
        <v>0</v>
      </c>
      <c r="BJ702" s="19" t="s">
        <v>84</v>
      </c>
      <c r="BK702" s="192">
        <f>ROUND(I702*H702,2)</f>
        <v>0</v>
      </c>
      <c r="BL702" s="19" t="s">
        <v>276</v>
      </c>
      <c r="BM702" s="191" t="s">
        <v>855</v>
      </c>
    </row>
    <row r="703" spans="1:51" s="13" customFormat="1" ht="12">
      <c r="A703" s="13"/>
      <c r="B703" s="193"/>
      <c r="C703" s="13"/>
      <c r="D703" s="194" t="s">
        <v>217</v>
      </c>
      <c r="E703" s="195" t="s">
        <v>1</v>
      </c>
      <c r="F703" s="196" t="s">
        <v>84</v>
      </c>
      <c r="G703" s="13"/>
      <c r="H703" s="197">
        <v>1</v>
      </c>
      <c r="I703" s="198"/>
      <c r="J703" s="13"/>
      <c r="K703" s="13"/>
      <c r="L703" s="193"/>
      <c r="M703" s="199"/>
      <c r="N703" s="200"/>
      <c r="O703" s="200"/>
      <c r="P703" s="200"/>
      <c r="Q703" s="200"/>
      <c r="R703" s="200"/>
      <c r="S703" s="200"/>
      <c r="T703" s="201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195" t="s">
        <v>217</v>
      </c>
      <c r="AU703" s="195" t="s">
        <v>86</v>
      </c>
      <c r="AV703" s="13" t="s">
        <v>86</v>
      </c>
      <c r="AW703" s="13" t="s">
        <v>32</v>
      </c>
      <c r="AX703" s="13" t="s">
        <v>76</v>
      </c>
      <c r="AY703" s="195" t="s">
        <v>208</v>
      </c>
    </row>
    <row r="704" spans="1:51" s="14" customFormat="1" ht="12">
      <c r="A704" s="14"/>
      <c r="B704" s="202"/>
      <c r="C704" s="14"/>
      <c r="D704" s="194" t="s">
        <v>217</v>
      </c>
      <c r="E704" s="203" t="s">
        <v>1</v>
      </c>
      <c r="F704" s="204" t="s">
        <v>219</v>
      </c>
      <c r="G704" s="14"/>
      <c r="H704" s="205">
        <v>1</v>
      </c>
      <c r="I704" s="206"/>
      <c r="J704" s="14"/>
      <c r="K704" s="14"/>
      <c r="L704" s="202"/>
      <c r="M704" s="207"/>
      <c r="N704" s="208"/>
      <c r="O704" s="208"/>
      <c r="P704" s="208"/>
      <c r="Q704" s="208"/>
      <c r="R704" s="208"/>
      <c r="S704" s="208"/>
      <c r="T704" s="209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03" t="s">
        <v>217</v>
      </c>
      <c r="AU704" s="203" t="s">
        <v>86</v>
      </c>
      <c r="AV704" s="14" t="s">
        <v>216</v>
      </c>
      <c r="AW704" s="14" t="s">
        <v>32</v>
      </c>
      <c r="AX704" s="14" t="s">
        <v>84</v>
      </c>
      <c r="AY704" s="203" t="s">
        <v>208</v>
      </c>
    </row>
    <row r="705" spans="1:65" s="2" customFormat="1" ht="33" customHeight="1">
      <c r="A705" s="38"/>
      <c r="B705" s="179"/>
      <c r="C705" s="220" t="s">
        <v>856</v>
      </c>
      <c r="D705" s="220" t="s">
        <v>408</v>
      </c>
      <c r="E705" s="221" t="s">
        <v>857</v>
      </c>
      <c r="F705" s="222" t="s">
        <v>858</v>
      </c>
      <c r="G705" s="223" t="s">
        <v>329</v>
      </c>
      <c r="H705" s="224">
        <v>1</v>
      </c>
      <c r="I705" s="225"/>
      <c r="J705" s="226">
        <f>ROUND(I705*H705,2)</f>
        <v>0</v>
      </c>
      <c r="K705" s="222" t="s">
        <v>223</v>
      </c>
      <c r="L705" s="227"/>
      <c r="M705" s="228" t="s">
        <v>1</v>
      </c>
      <c r="N705" s="229" t="s">
        <v>41</v>
      </c>
      <c r="O705" s="77"/>
      <c r="P705" s="189">
        <f>O705*H705</f>
        <v>0</v>
      </c>
      <c r="Q705" s="189">
        <v>0</v>
      </c>
      <c r="R705" s="189">
        <f>Q705*H705</f>
        <v>0</v>
      </c>
      <c r="S705" s="189">
        <v>0</v>
      </c>
      <c r="T705" s="190">
        <f>S705*H705</f>
        <v>0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191" t="s">
        <v>330</v>
      </c>
      <c r="AT705" s="191" t="s">
        <v>408</v>
      </c>
      <c r="AU705" s="191" t="s">
        <v>86</v>
      </c>
      <c r="AY705" s="19" t="s">
        <v>208</v>
      </c>
      <c r="BE705" s="192">
        <f>IF(N705="základní",J705,0)</f>
        <v>0</v>
      </c>
      <c r="BF705" s="192">
        <f>IF(N705="snížená",J705,0)</f>
        <v>0</v>
      </c>
      <c r="BG705" s="192">
        <f>IF(N705="zákl. přenesená",J705,0)</f>
        <v>0</v>
      </c>
      <c r="BH705" s="192">
        <f>IF(N705="sníž. přenesená",J705,0)</f>
        <v>0</v>
      </c>
      <c r="BI705" s="192">
        <f>IF(N705="nulová",J705,0)</f>
        <v>0</v>
      </c>
      <c r="BJ705" s="19" t="s">
        <v>84</v>
      </c>
      <c r="BK705" s="192">
        <f>ROUND(I705*H705,2)</f>
        <v>0</v>
      </c>
      <c r="BL705" s="19" t="s">
        <v>276</v>
      </c>
      <c r="BM705" s="191" t="s">
        <v>859</v>
      </c>
    </row>
    <row r="706" spans="1:51" s="13" customFormat="1" ht="12">
      <c r="A706" s="13"/>
      <c r="B706" s="193"/>
      <c r="C706" s="13"/>
      <c r="D706" s="194" t="s">
        <v>217</v>
      </c>
      <c r="E706" s="195" t="s">
        <v>1</v>
      </c>
      <c r="F706" s="196" t="s">
        <v>84</v>
      </c>
      <c r="G706" s="13"/>
      <c r="H706" s="197">
        <v>1</v>
      </c>
      <c r="I706" s="198"/>
      <c r="J706" s="13"/>
      <c r="K706" s="13"/>
      <c r="L706" s="193"/>
      <c r="M706" s="199"/>
      <c r="N706" s="200"/>
      <c r="O706" s="200"/>
      <c r="P706" s="200"/>
      <c r="Q706" s="200"/>
      <c r="R706" s="200"/>
      <c r="S706" s="200"/>
      <c r="T706" s="201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195" t="s">
        <v>217</v>
      </c>
      <c r="AU706" s="195" t="s">
        <v>86</v>
      </c>
      <c r="AV706" s="13" t="s">
        <v>86</v>
      </c>
      <c r="AW706" s="13" t="s">
        <v>32</v>
      </c>
      <c r="AX706" s="13" t="s">
        <v>76</v>
      </c>
      <c r="AY706" s="195" t="s">
        <v>208</v>
      </c>
    </row>
    <row r="707" spans="1:51" s="14" customFormat="1" ht="12">
      <c r="A707" s="14"/>
      <c r="B707" s="202"/>
      <c r="C707" s="14"/>
      <c r="D707" s="194" t="s">
        <v>217</v>
      </c>
      <c r="E707" s="203" t="s">
        <v>1</v>
      </c>
      <c r="F707" s="204" t="s">
        <v>219</v>
      </c>
      <c r="G707" s="14"/>
      <c r="H707" s="205">
        <v>1</v>
      </c>
      <c r="I707" s="206"/>
      <c r="J707" s="14"/>
      <c r="K707" s="14"/>
      <c r="L707" s="202"/>
      <c r="M707" s="207"/>
      <c r="N707" s="208"/>
      <c r="O707" s="208"/>
      <c r="P707" s="208"/>
      <c r="Q707" s="208"/>
      <c r="R707" s="208"/>
      <c r="S707" s="208"/>
      <c r="T707" s="209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03" t="s">
        <v>217</v>
      </c>
      <c r="AU707" s="203" t="s">
        <v>86</v>
      </c>
      <c r="AV707" s="14" t="s">
        <v>216</v>
      </c>
      <c r="AW707" s="14" t="s">
        <v>32</v>
      </c>
      <c r="AX707" s="14" t="s">
        <v>84</v>
      </c>
      <c r="AY707" s="203" t="s">
        <v>208</v>
      </c>
    </row>
    <row r="708" spans="1:65" s="2" customFormat="1" ht="33" customHeight="1">
      <c r="A708" s="38"/>
      <c r="B708" s="179"/>
      <c r="C708" s="180" t="s">
        <v>645</v>
      </c>
      <c r="D708" s="180" t="s">
        <v>211</v>
      </c>
      <c r="E708" s="181" t="s">
        <v>860</v>
      </c>
      <c r="F708" s="182" t="s">
        <v>861</v>
      </c>
      <c r="G708" s="183" t="s">
        <v>329</v>
      </c>
      <c r="H708" s="184">
        <v>4</v>
      </c>
      <c r="I708" s="185"/>
      <c r="J708" s="186">
        <f>ROUND(I708*H708,2)</f>
        <v>0</v>
      </c>
      <c r="K708" s="182" t="s">
        <v>223</v>
      </c>
      <c r="L708" s="39"/>
      <c r="M708" s="187" t="s">
        <v>1</v>
      </c>
      <c r="N708" s="188" t="s">
        <v>41</v>
      </c>
      <c r="O708" s="77"/>
      <c r="P708" s="189">
        <f>O708*H708</f>
        <v>0</v>
      </c>
      <c r="Q708" s="189">
        <v>0</v>
      </c>
      <c r="R708" s="189">
        <f>Q708*H708</f>
        <v>0</v>
      </c>
      <c r="S708" s="189">
        <v>0</v>
      </c>
      <c r="T708" s="190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191" t="s">
        <v>276</v>
      </c>
      <c r="AT708" s="191" t="s">
        <v>211</v>
      </c>
      <c r="AU708" s="191" t="s">
        <v>86</v>
      </c>
      <c r="AY708" s="19" t="s">
        <v>208</v>
      </c>
      <c r="BE708" s="192">
        <f>IF(N708="základní",J708,0)</f>
        <v>0</v>
      </c>
      <c r="BF708" s="192">
        <f>IF(N708="snížená",J708,0)</f>
        <v>0</v>
      </c>
      <c r="BG708" s="192">
        <f>IF(N708="zákl. přenesená",J708,0)</f>
        <v>0</v>
      </c>
      <c r="BH708" s="192">
        <f>IF(N708="sníž. přenesená",J708,0)</f>
        <v>0</v>
      </c>
      <c r="BI708" s="192">
        <f>IF(N708="nulová",J708,0)</f>
        <v>0</v>
      </c>
      <c r="BJ708" s="19" t="s">
        <v>84</v>
      </c>
      <c r="BK708" s="192">
        <f>ROUND(I708*H708,2)</f>
        <v>0</v>
      </c>
      <c r="BL708" s="19" t="s">
        <v>276</v>
      </c>
      <c r="BM708" s="191" t="s">
        <v>862</v>
      </c>
    </row>
    <row r="709" spans="1:47" s="2" customFormat="1" ht="12">
      <c r="A709" s="38"/>
      <c r="B709" s="39"/>
      <c r="C709" s="38"/>
      <c r="D709" s="194" t="s">
        <v>411</v>
      </c>
      <c r="E709" s="38"/>
      <c r="F709" s="230" t="s">
        <v>863</v>
      </c>
      <c r="G709" s="38"/>
      <c r="H709" s="38"/>
      <c r="I709" s="231"/>
      <c r="J709" s="38"/>
      <c r="K709" s="38"/>
      <c r="L709" s="39"/>
      <c r="M709" s="232"/>
      <c r="N709" s="233"/>
      <c r="O709" s="77"/>
      <c r="P709" s="77"/>
      <c r="Q709" s="77"/>
      <c r="R709" s="77"/>
      <c r="S709" s="77"/>
      <c r="T709" s="7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T709" s="19" t="s">
        <v>411</v>
      </c>
      <c r="AU709" s="19" t="s">
        <v>86</v>
      </c>
    </row>
    <row r="710" spans="1:51" s="15" customFormat="1" ht="12">
      <c r="A710" s="15"/>
      <c r="B710" s="210"/>
      <c r="C710" s="15"/>
      <c r="D710" s="194" t="s">
        <v>217</v>
      </c>
      <c r="E710" s="211" t="s">
        <v>1</v>
      </c>
      <c r="F710" s="212" t="s">
        <v>864</v>
      </c>
      <c r="G710" s="15"/>
      <c r="H710" s="211" t="s">
        <v>1</v>
      </c>
      <c r="I710" s="213"/>
      <c r="J710" s="15"/>
      <c r="K710" s="15"/>
      <c r="L710" s="210"/>
      <c r="M710" s="214"/>
      <c r="N710" s="215"/>
      <c r="O710" s="215"/>
      <c r="P710" s="215"/>
      <c r="Q710" s="215"/>
      <c r="R710" s="215"/>
      <c r="S710" s="215"/>
      <c r="T710" s="216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11" t="s">
        <v>217</v>
      </c>
      <c r="AU710" s="211" t="s">
        <v>86</v>
      </c>
      <c r="AV710" s="15" t="s">
        <v>84</v>
      </c>
      <c r="AW710" s="15" t="s">
        <v>32</v>
      </c>
      <c r="AX710" s="15" t="s">
        <v>76</v>
      </c>
      <c r="AY710" s="211" t="s">
        <v>208</v>
      </c>
    </row>
    <row r="711" spans="1:51" s="13" customFormat="1" ht="12">
      <c r="A711" s="13"/>
      <c r="B711" s="193"/>
      <c r="C711" s="13"/>
      <c r="D711" s="194" t="s">
        <v>217</v>
      </c>
      <c r="E711" s="195" t="s">
        <v>1</v>
      </c>
      <c r="F711" s="196" t="s">
        <v>216</v>
      </c>
      <c r="G711" s="13"/>
      <c r="H711" s="197">
        <v>4</v>
      </c>
      <c r="I711" s="198"/>
      <c r="J711" s="13"/>
      <c r="K711" s="13"/>
      <c r="L711" s="193"/>
      <c r="M711" s="199"/>
      <c r="N711" s="200"/>
      <c r="O711" s="200"/>
      <c r="P711" s="200"/>
      <c r="Q711" s="200"/>
      <c r="R711" s="200"/>
      <c r="S711" s="200"/>
      <c r="T711" s="201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195" t="s">
        <v>217</v>
      </c>
      <c r="AU711" s="195" t="s">
        <v>86</v>
      </c>
      <c r="AV711" s="13" t="s">
        <v>86</v>
      </c>
      <c r="AW711" s="13" t="s">
        <v>32</v>
      </c>
      <c r="AX711" s="13" t="s">
        <v>76</v>
      </c>
      <c r="AY711" s="195" t="s">
        <v>208</v>
      </c>
    </row>
    <row r="712" spans="1:51" s="14" customFormat="1" ht="12">
      <c r="A712" s="14"/>
      <c r="B712" s="202"/>
      <c r="C712" s="14"/>
      <c r="D712" s="194" t="s">
        <v>217</v>
      </c>
      <c r="E712" s="203" t="s">
        <v>1</v>
      </c>
      <c r="F712" s="204" t="s">
        <v>219</v>
      </c>
      <c r="G712" s="14"/>
      <c r="H712" s="205">
        <v>4</v>
      </c>
      <c r="I712" s="206"/>
      <c r="J712" s="14"/>
      <c r="K712" s="14"/>
      <c r="L712" s="202"/>
      <c r="M712" s="207"/>
      <c r="N712" s="208"/>
      <c r="O712" s="208"/>
      <c r="P712" s="208"/>
      <c r="Q712" s="208"/>
      <c r="R712" s="208"/>
      <c r="S712" s="208"/>
      <c r="T712" s="209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03" t="s">
        <v>217</v>
      </c>
      <c r="AU712" s="203" t="s">
        <v>86</v>
      </c>
      <c r="AV712" s="14" t="s">
        <v>216</v>
      </c>
      <c r="AW712" s="14" t="s">
        <v>32</v>
      </c>
      <c r="AX712" s="14" t="s">
        <v>84</v>
      </c>
      <c r="AY712" s="203" t="s">
        <v>208</v>
      </c>
    </row>
    <row r="713" spans="1:65" s="2" customFormat="1" ht="24.15" customHeight="1">
      <c r="A713" s="38"/>
      <c r="B713" s="179"/>
      <c r="C713" s="180" t="s">
        <v>865</v>
      </c>
      <c r="D713" s="180" t="s">
        <v>211</v>
      </c>
      <c r="E713" s="181" t="s">
        <v>866</v>
      </c>
      <c r="F713" s="182" t="s">
        <v>867</v>
      </c>
      <c r="G713" s="183" t="s">
        <v>299</v>
      </c>
      <c r="H713" s="184">
        <v>0.051</v>
      </c>
      <c r="I713" s="185"/>
      <c r="J713" s="186">
        <f>ROUND(I713*H713,2)</f>
        <v>0</v>
      </c>
      <c r="K713" s="182" t="s">
        <v>215</v>
      </c>
      <c r="L713" s="39"/>
      <c r="M713" s="187" t="s">
        <v>1</v>
      </c>
      <c r="N713" s="188" t="s">
        <v>41</v>
      </c>
      <c r="O713" s="77"/>
      <c r="P713" s="189">
        <f>O713*H713</f>
        <v>0</v>
      </c>
      <c r="Q713" s="189">
        <v>0</v>
      </c>
      <c r="R713" s="189">
        <f>Q713*H713</f>
        <v>0</v>
      </c>
      <c r="S713" s="189">
        <v>0</v>
      </c>
      <c r="T713" s="190">
        <f>S713*H713</f>
        <v>0</v>
      </c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R713" s="191" t="s">
        <v>276</v>
      </c>
      <c r="AT713" s="191" t="s">
        <v>211</v>
      </c>
      <c r="AU713" s="191" t="s">
        <v>86</v>
      </c>
      <c r="AY713" s="19" t="s">
        <v>208</v>
      </c>
      <c r="BE713" s="192">
        <f>IF(N713="základní",J713,0)</f>
        <v>0</v>
      </c>
      <c r="BF713" s="192">
        <f>IF(N713="snížená",J713,0)</f>
        <v>0</v>
      </c>
      <c r="BG713" s="192">
        <f>IF(N713="zákl. přenesená",J713,0)</f>
        <v>0</v>
      </c>
      <c r="BH713" s="192">
        <f>IF(N713="sníž. přenesená",J713,0)</f>
        <v>0</v>
      </c>
      <c r="BI713" s="192">
        <f>IF(N713="nulová",J713,0)</f>
        <v>0</v>
      </c>
      <c r="BJ713" s="19" t="s">
        <v>84</v>
      </c>
      <c r="BK713" s="192">
        <f>ROUND(I713*H713,2)</f>
        <v>0</v>
      </c>
      <c r="BL713" s="19" t="s">
        <v>276</v>
      </c>
      <c r="BM713" s="191" t="s">
        <v>868</v>
      </c>
    </row>
    <row r="714" spans="1:63" s="12" customFormat="1" ht="22.8" customHeight="1">
      <c r="A714" s="12"/>
      <c r="B714" s="166"/>
      <c r="C714" s="12"/>
      <c r="D714" s="167" t="s">
        <v>75</v>
      </c>
      <c r="E714" s="177" t="s">
        <v>332</v>
      </c>
      <c r="F714" s="177" t="s">
        <v>333</v>
      </c>
      <c r="G714" s="12"/>
      <c r="H714" s="12"/>
      <c r="I714" s="169"/>
      <c r="J714" s="178">
        <f>BK714</f>
        <v>0</v>
      </c>
      <c r="K714" s="12"/>
      <c r="L714" s="166"/>
      <c r="M714" s="171"/>
      <c r="N714" s="172"/>
      <c r="O714" s="172"/>
      <c r="P714" s="173">
        <f>SUM(P715:P750)</f>
        <v>0</v>
      </c>
      <c r="Q714" s="172"/>
      <c r="R714" s="173">
        <f>SUM(R715:R750)</f>
        <v>11.5377086</v>
      </c>
      <c r="S714" s="172"/>
      <c r="T714" s="174">
        <f>SUM(T715:T750)</f>
        <v>0</v>
      </c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R714" s="167" t="s">
        <v>86</v>
      </c>
      <c r="AT714" s="175" t="s">
        <v>75</v>
      </c>
      <c r="AU714" s="175" t="s">
        <v>84</v>
      </c>
      <c r="AY714" s="167" t="s">
        <v>208</v>
      </c>
      <c r="BK714" s="176">
        <f>SUM(BK715:BK750)</f>
        <v>0</v>
      </c>
    </row>
    <row r="715" spans="1:65" s="2" customFormat="1" ht="16.5" customHeight="1">
      <c r="A715" s="38"/>
      <c r="B715" s="179"/>
      <c r="C715" s="180" t="s">
        <v>649</v>
      </c>
      <c r="D715" s="180" t="s">
        <v>211</v>
      </c>
      <c r="E715" s="181" t="s">
        <v>869</v>
      </c>
      <c r="F715" s="182" t="s">
        <v>870</v>
      </c>
      <c r="G715" s="183" t="s">
        <v>214</v>
      </c>
      <c r="H715" s="184">
        <v>417.907</v>
      </c>
      <c r="I715" s="185"/>
      <c r="J715" s="186">
        <f>ROUND(I715*H715,2)</f>
        <v>0</v>
      </c>
      <c r="K715" s="182" t="s">
        <v>215</v>
      </c>
      <c r="L715" s="39"/>
      <c r="M715" s="187" t="s">
        <v>1</v>
      </c>
      <c r="N715" s="188" t="s">
        <v>41</v>
      </c>
      <c r="O715" s="77"/>
      <c r="P715" s="189">
        <f>O715*H715</f>
        <v>0</v>
      </c>
      <c r="Q715" s="189">
        <v>0</v>
      </c>
      <c r="R715" s="189">
        <f>Q715*H715</f>
        <v>0</v>
      </c>
      <c r="S715" s="189">
        <v>0</v>
      </c>
      <c r="T715" s="190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191" t="s">
        <v>276</v>
      </c>
      <c r="AT715" s="191" t="s">
        <v>211</v>
      </c>
      <c r="AU715" s="191" t="s">
        <v>86</v>
      </c>
      <c r="AY715" s="19" t="s">
        <v>208</v>
      </c>
      <c r="BE715" s="192">
        <f>IF(N715="základní",J715,0)</f>
        <v>0</v>
      </c>
      <c r="BF715" s="192">
        <f>IF(N715="snížená",J715,0)</f>
        <v>0</v>
      </c>
      <c r="BG715" s="192">
        <f>IF(N715="zákl. přenesená",J715,0)</f>
        <v>0</v>
      </c>
      <c r="BH715" s="192">
        <f>IF(N715="sníž. přenesená",J715,0)</f>
        <v>0</v>
      </c>
      <c r="BI715" s="192">
        <f>IF(N715="nulová",J715,0)</f>
        <v>0</v>
      </c>
      <c r="BJ715" s="19" t="s">
        <v>84</v>
      </c>
      <c r="BK715" s="192">
        <f>ROUND(I715*H715,2)</f>
        <v>0</v>
      </c>
      <c r="BL715" s="19" t="s">
        <v>276</v>
      </c>
      <c r="BM715" s="191" t="s">
        <v>871</v>
      </c>
    </row>
    <row r="716" spans="1:51" s="15" customFormat="1" ht="12">
      <c r="A716" s="15"/>
      <c r="B716" s="210"/>
      <c r="C716" s="15"/>
      <c r="D716" s="194" t="s">
        <v>217</v>
      </c>
      <c r="E716" s="211" t="s">
        <v>1</v>
      </c>
      <c r="F716" s="212" t="s">
        <v>331</v>
      </c>
      <c r="G716" s="15"/>
      <c r="H716" s="211" t="s">
        <v>1</v>
      </c>
      <c r="I716" s="213"/>
      <c r="J716" s="15"/>
      <c r="K716" s="15"/>
      <c r="L716" s="210"/>
      <c r="M716" s="214"/>
      <c r="N716" s="215"/>
      <c r="O716" s="215"/>
      <c r="P716" s="215"/>
      <c r="Q716" s="215"/>
      <c r="R716" s="215"/>
      <c r="S716" s="215"/>
      <c r="T716" s="216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11" t="s">
        <v>217</v>
      </c>
      <c r="AU716" s="211" t="s">
        <v>86</v>
      </c>
      <c r="AV716" s="15" t="s">
        <v>84</v>
      </c>
      <c r="AW716" s="15" t="s">
        <v>32</v>
      </c>
      <c r="AX716" s="15" t="s">
        <v>76</v>
      </c>
      <c r="AY716" s="211" t="s">
        <v>208</v>
      </c>
    </row>
    <row r="717" spans="1:51" s="13" customFormat="1" ht="12">
      <c r="A717" s="13"/>
      <c r="B717" s="193"/>
      <c r="C717" s="13"/>
      <c r="D717" s="194" t="s">
        <v>217</v>
      </c>
      <c r="E717" s="195" t="s">
        <v>1</v>
      </c>
      <c r="F717" s="196" t="s">
        <v>872</v>
      </c>
      <c r="G717" s="13"/>
      <c r="H717" s="197">
        <v>417.907</v>
      </c>
      <c r="I717" s="198"/>
      <c r="J717" s="13"/>
      <c r="K717" s="13"/>
      <c r="L717" s="193"/>
      <c r="M717" s="199"/>
      <c r="N717" s="200"/>
      <c r="O717" s="200"/>
      <c r="P717" s="200"/>
      <c r="Q717" s="200"/>
      <c r="R717" s="200"/>
      <c r="S717" s="200"/>
      <c r="T717" s="201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195" t="s">
        <v>217</v>
      </c>
      <c r="AU717" s="195" t="s">
        <v>86</v>
      </c>
      <c r="AV717" s="13" t="s">
        <v>86</v>
      </c>
      <c r="AW717" s="13" t="s">
        <v>32</v>
      </c>
      <c r="AX717" s="13" t="s">
        <v>76</v>
      </c>
      <c r="AY717" s="195" t="s">
        <v>208</v>
      </c>
    </row>
    <row r="718" spans="1:51" s="14" customFormat="1" ht="12">
      <c r="A718" s="14"/>
      <c r="B718" s="202"/>
      <c r="C718" s="14"/>
      <c r="D718" s="194" t="s">
        <v>217</v>
      </c>
      <c r="E718" s="203" t="s">
        <v>1</v>
      </c>
      <c r="F718" s="204" t="s">
        <v>219</v>
      </c>
      <c r="G718" s="14"/>
      <c r="H718" s="205">
        <v>417.907</v>
      </c>
      <c r="I718" s="206"/>
      <c r="J718" s="14"/>
      <c r="K718" s="14"/>
      <c r="L718" s="202"/>
      <c r="M718" s="207"/>
      <c r="N718" s="208"/>
      <c r="O718" s="208"/>
      <c r="P718" s="208"/>
      <c r="Q718" s="208"/>
      <c r="R718" s="208"/>
      <c r="S718" s="208"/>
      <c r="T718" s="209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03" t="s">
        <v>217</v>
      </c>
      <c r="AU718" s="203" t="s">
        <v>86</v>
      </c>
      <c r="AV718" s="14" t="s">
        <v>216</v>
      </c>
      <c r="AW718" s="14" t="s">
        <v>32</v>
      </c>
      <c r="AX718" s="14" t="s">
        <v>84</v>
      </c>
      <c r="AY718" s="203" t="s">
        <v>208</v>
      </c>
    </row>
    <row r="719" spans="1:65" s="2" customFormat="1" ht="16.5" customHeight="1">
      <c r="A719" s="38"/>
      <c r="B719" s="179"/>
      <c r="C719" s="180" t="s">
        <v>873</v>
      </c>
      <c r="D719" s="180" t="s">
        <v>211</v>
      </c>
      <c r="E719" s="181" t="s">
        <v>874</v>
      </c>
      <c r="F719" s="182" t="s">
        <v>875</v>
      </c>
      <c r="G719" s="183" t="s">
        <v>214</v>
      </c>
      <c r="H719" s="184">
        <v>417.907</v>
      </c>
      <c r="I719" s="185"/>
      <c r="J719" s="186">
        <f>ROUND(I719*H719,2)</f>
        <v>0</v>
      </c>
      <c r="K719" s="182" t="s">
        <v>215</v>
      </c>
      <c r="L719" s="39"/>
      <c r="M719" s="187" t="s">
        <v>1</v>
      </c>
      <c r="N719" s="188" t="s">
        <v>41</v>
      </c>
      <c r="O719" s="77"/>
      <c r="P719" s="189">
        <f>O719*H719</f>
        <v>0</v>
      </c>
      <c r="Q719" s="189">
        <v>0.0003</v>
      </c>
      <c r="R719" s="189">
        <f>Q719*H719</f>
        <v>0.1253721</v>
      </c>
      <c r="S719" s="189">
        <v>0</v>
      </c>
      <c r="T719" s="190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191" t="s">
        <v>276</v>
      </c>
      <c r="AT719" s="191" t="s">
        <v>211</v>
      </c>
      <c r="AU719" s="191" t="s">
        <v>86</v>
      </c>
      <c r="AY719" s="19" t="s">
        <v>208</v>
      </c>
      <c r="BE719" s="192">
        <f>IF(N719="základní",J719,0)</f>
        <v>0</v>
      </c>
      <c r="BF719" s="192">
        <f>IF(N719="snížená",J719,0)</f>
        <v>0</v>
      </c>
      <c r="BG719" s="192">
        <f>IF(N719="zákl. přenesená",J719,0)</f>
        <v>0</v>
      </c>
      <c r="BH719" s="192">
        <f>IF(N719="sníž. přenesená",J719,0)</f>
        <v>0</v>
      </c>
      <c r="BI719" s="192">
        <f>IF(N719="nulová",J719,0)</f>
        <v>0</v>
      </c>
      <c r="BJ719" s="19" t="s">
        <v>84</v>
      </c>
      <c r="BK719" s="192">
        <f>ROUND(I719*H719,2)</f>
        <v>0</v>
      </c>
      <c r="BL719" s="19" t="s">
        <v>276</v>
      </c>
      <c r="BM719" s="191" t="s">
        <v>876</v>
      </c>
    </row>
    <row r="720" spans="1:51" s="13" customFormat="1" ht="12">
      <c r="A720" s="13"/>
      <c r="B720" s="193"/>
      <c r="C720" s="13"/>
      <c r="D720" s="194" t="s">
        <v>217</v>
      </c>
      <c r="E720" s="195" t="s">
        <v>1</v>
      </c>
      <c r="F720" s="196" t="s">
        <v>872</v>
      </c>
      <c r="G720" s="13"/>
      <c r="H720" s="197">
        <v>417.907</v>
      </c>
      <c r="I720" s="198"/>
      <c r="J720" s="13"/>
      <c r="K720" s="13"/>
      <c r="L720" s="193"/>
      <c r="M720" s="199"/>
      <c r="N720" s="200"/>
      <c r="O720" s="200"/>
      <c r="P720" s="200"/>
      <c r="Q720" s="200"/>
      <c r="R720" s="200"/>
      <c r="S720" s="200"/>
      <c r="T720" s="201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195" t="s">
        <v>217</v>
      </c>
      <c r="AU720" s="195" t="s">
        <v>86</v>
      </c>
      <c r="AV720" s="13" t="s">
        <v>86</v>
      </c>
      <c r="AW720" s="13" t="s">
        <v>32</v>
      </c>
      <c r="AX720" s="13" t="s">
        <v>76</v>
      </c>
      <c r="AY720" s="195" t="s">
        <v>208</v>
      </c>
    </row>
    <row r="721" spans="1:51" s="14" customFormat="1" ht="12">
      <c r="A721" s="14"/>
      <c r="B721" s="202"/>
      <c r="C721" s="14"/>
      <c r="D721" s="194" t="s">
        <v>217</v>
      </c>
      <c r="E721" s="203" t="s">
        <v>1</v>
      </c>
      <c r="F721" s="204" t="s">
        <v>219</v>
      </c>
      <c r="G721" s="14"/>
      <c r="H721" s="205">
        <v>417.907</v>
      </c>
      <c r="I721" s="206"/>
      <c r="J721" s="14"/>
      <c r="K721" s="14"/>
      <c r="L721" s="202"/>
      <c r="M721" s="207"/>
      <c r="N721" s="208"/>
      <c r="O721" s="208"/>
      <c r="P721" s="208"/>
      <c r="Q721" s="208"/>
      <c r="R721" s="208"/>
      <c r="S721" s="208"/>
      <c r="T721" s="209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03" t="s">
        <v>217</v>
      </c>
      <c r="AU721" s="203" t="s">
        <v>86</v>
      </c>
      <c r="AV721" s="14" t="s">
        <v>216</v>
      </c>
      <c r="AW721" s="14" t="s">
        <v>32</v>
      </c>
      <c r="AX721" s="14" t="s">
        <v>84</v>
      </c>
      <c r="AY721" s="203" t="s">
        <v>208</v>
      </c>
    </row>
    <row r="722" spans="1:65" s="2" customFormat="1" ht="24.15" customHeight="1">
      <c r="A722" s="38"/>
      <c r="B722" s="179"/>
      <c r="C722" s="180" t="s">
        <v>651</v>
      </c>
      <c r="D722" s="180" t="s">
        <v>211</v>
      </c>
      <c r="E722" s="181" t="s">
        <v>877</v>
      </c>
      <c r="F722" s="182" t="s">
        <v>878</v>
      </c>
      <c r="G722" s="183" t="s">
        <v>442</v>
      </c>
      <c r="H722" s="184">
        <v>53.065</v>
      </c>
      <c r="I722" s="185"/>
      <c r="J722" s="186">
        <f>ROUND(I722*H722,2)</f>
        <v>0</v>
      </c>
      <c r="K722" s="182" t="s">
        <v>215</v>
      </c>
      <c r="L722" s="39"/>
      <c r="M722" s="187" t="s">
        <v>1</v>
      </c>
      <c r="N722" s="188" t="s">
        <v>41</v>
      </c>
      <c r="O722" s="77"/>
      <c r="P722" s="189">
        <f>O722*H722</f>
        <v>0</v>
      </c>
      <c r="Q722" s="189">
        <v>0.00074</v>
      </c>
      <c r="R722" s="189">
        <f>Q722*H722</f>
        <v>0.0392681</v>
      </c>
      <c r="S722" s="189">
        <v>0</v>
      </c>
      <c r="T722" s="190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191" t="s">
        <v>276</v>
      </c>
      <c r="AT722" s="191" t="s">
        <v>211</v>
      </c>
      <c r="AU722" s="191" t="s">
        <v>86</v>
      </c>
      <c r="AY722" s="19" t="s">
        <v>208</v>
      </c>
      <c r="BE722" s="192">
        <f>IF(N722="základní",J722,0)</f>
        <v>0</v>
      </c>
      <c r="BF722" s="192">
        <f>IF(N722="snížená",J722,0)</f>
        <v>0</v>
      </c>
      <c r="BG722" s="192">
        <f>IF(N722="zákl. přenesená",J722,0)</f>
        <v>0</v>
      </c>
      <c r="BH722" s="192">
        <f>IF(N722="sníž. přenesená",J722,0)</f>
        <v>0</v>
      </c>
      <c r="BI722" s="192">
        <f>IF(N722="nulová",J722,0)</f>
        <v>0</v>
      </c>
      <c r="BJ722" s="19" t="s">
        <v>84</v>
      </c>
      <c r="BK722" s="192">
        <f>ROUND(I722*H722,2)</f>
        <v>0</v>
      </c>
      <c r="BL722" s="19" t="s">
        <v>276</v>
      </c>
      <c r="BM722" s="191" t="s">
        <v>879</v>
      </c>
    </row>
    <row r="723" spans="1:51" s="15" customFormat="1" ht="12">
      <c r="A723" s="15"/>
      <c r="B723" s="210"/>
      <c r="C723" s="15"/>
      <c r="D723" s="194" t="s">
        <v>217</v>
      </c>
      <c r="E723" s="211" t="s">
        <v>1</v>
      </c>
      <c r="F723" s="212" t="s">
        <v>880</v>
      </c>
      <c r="G723" s="15"/>
      <c r="H723" s="211" t="s">
        <v>1</v>
      </c>
      <c r="I723" s="213"/>
      <c r="J723" s="15"/>
      <c r="K723" s="15"/>
      <c r="L723" s="210"/>
      <c r="M723" s="214"/>
      <c r="N723" s="215"/>
      <c r="O723" s="215"/>
      <c r="P723" s="215"/>
      <c r="Q723" s="215"/>
      <c r="R723" s="215"/>
      <c r="S723" s="215"/>
      <c r="T723" s="216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T723" s="211" t="s">
        <v>217</v>
      </c>
      <c r="AU723" s="211" t="s">
        <v>86</v>
      </c>
      <c r="AV723" s="15" t="s">
        <v>84</v>
      </c>
      <c r="AW723" s="15" t="s">
        <v>32</v>
      </c>
      <c r="AX723" s="15" t="s">
        <v>76</v>
      </c>
      <c r="AY723" s="211" t="s">
        <v>208</v>
      </c>
    </row>
    <row r="724" spans="1:51" s="13" customFormat="1" ht="12">
      <c r="A724" s="13"/>
      <c r="B724" s="193"/>
      <c r="C724" s="13"/>
      <c r="D724" s="194" t="s">
        <v>217</v>
      </c>
      <c r="E724" s="195" t="s">
        <v>1</v>
      </c>
      <c r="F724" s="196" t="s">
        <v>881</v>
      </c>
      <c r="G724" s="13"/>
      <c r="H724" s="197">
        <v>3.7</v>
      </c>
      <c r="I724" s="198"/>
      <c r="J724" s="13"/>
      <c r="K724" s="13"/>
      <c r="L724" s="193"/>
      <c r="M724" s="199"/>
      <c r="N724" s="200"/>
      <c r="O724" s="200"/>
      <c r="P724" s="200"/>
      <c r="Q724" s="200"/>
      <c r="R724" s="200"/>
      <c r="S724" s="200"/>
      <c r="T724" s="201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195" t="s">
        <v>217</v>
      </c>
      <c r="AU724" s="195" t="s">
        <v>86</v>
      </c>
      <c r="AV724" s="13" t="s">
        <v>86</v>
      </c>
      <c r="AW724" s="13" t="s">
        <v>32</v>
      </c>
      <c r="AX724" s="13" t="s">
        <v>76</v>
      </c>
      <c r="AY724" s="195" t="s">
        <v>208</v>
      </c>
    </row>
    <row r="725" spans="1:51" s="13" customFormat="1" ht="12">
      <c r="A725" s="13"/>
      <c r="B725" s="193"/>
      <c r="C725" s="13"/>
      <c r="D725" s="194" t="s">
        <v>217</v>
      </c>
      <c r="E725" s="195" t="s">
        <v>1</v>
      </c>
      <c r="F725" s="196" t="s">
        <v>881</v>
      </c>
      <c r="G725" s="13"/>
      <c r="H725" s="197">
        <v>3.7</v>
      </c>
      <c r="I725" s="198"/>
      <c r="J725" s="13"/>
      <c r="K725" s="13"/>
      <c r="L725" s="193"/>
      <c r="M725" s="199"/>
      <c r="N725" s="200"/>
      <c r="O725" s="200"/>
      <c r="P725" s="200"/>
      <c r="Q725" s="200"/>
      <c r="R725" s="200"/>
      <c r="S725" s="200"/>
      <c r="T725" s="201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195" t="s">
        <v>217</v>
      </c>
      <c r="AU725" s="195" t="s">
        <v>86</v>
      </c>
      <c r="AV725" s="13" t="s">
        <v>86</v>
      </c>
      <c r="AW725" s="13" t="s">
        <v>32</v>
      </c>
      <c r="AX725" s="13" t="s">
        <v>76</v>
      </c>
      <c r="AY725" s="195" t="s">
        <v>208</v>
      </c>
    </row>
    <row r="726" spans="1:51" s="13" customFormat="1" ht="12">
      <c r="A726" s="13"/>
      <c r="B726" s="193"/>
      <c r="C726" s="13"/>
      <c r="D726" s="194" t="s">
        <v>217</v>
      </c>
      <c r="E726" s="195" t="s">
        <v>1</v>
      </c>
      <c r="F726" s="196" t="s">
        <v>882</v>
      </c>
      <c r="G726" s="13"/>
      <c r="H726" s="197">
        <v>6.11</v>
      </c>
      <c r="I726" s="198"/>
      <c r="J726" s="13"/>
      <c r="K726" s="13"/>
      <c r="L726" s="193"/>
      <c r="M726" s="199"/>
      <c r="N726" s="200"/>
      <c r="O726" s="200"/>
      <c r="P726" s="200"/>
      <c r="Q726" s="200"/>
      <c r="R726" s="200"/>
      <c r="S726" s="200"/>
      <c r="T726" s="201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195" t="s">
        <v>217</v>
      </c>
      <c r="AU726" s="195" t="s">
        <v>86</v>
      </c>
      <c r="AV726" s="13" t="s">
        <v>86</v>
      </c>
      <c r="AW726" s="13" t="s">
        <v>32</v>
      </c>
      <c r="AX726" s="13" t="s">
        <v>76</v>
      </c>
      <c r="AY726" s="195" t="s">
        <v>208</v>
      </c>
    </row>
    <row r="727" spans="1:51" s="13" customFormat="1" ht="12">
      <c r="A727" s="13"/>
      <c r="B727" s="193"/>
      <c r="C727" s="13"/>
      <c r="D727" s="194" t="s">
        <v>217</v>
      </c>
      <c r="E727" s="195" t="s">
        <v>1</v>
      </c>
      <c r="F727" s="196" t="s">
        <v>883</v>
      </c>
      <c r="G727" s="13"/>
      <c r="H727" s="197">
        <v>4.785</v>
      </c>
      <c r="I727" s="198"/>
      <c r="J727" s="13"/>
      <c r="K727" s="13"/>
      <c r="L727" s="193"/>
      <c r="M727" s="199"/>
      <c r="N727" s="200"/>
      <c r="O727" s="200"/>
      <c r="P727" s="200"/>
      <c r="Q727" s="200"/>
      <c r="R727" s="200"/>
      <c r="S727" s="200"/>
      <c r="T727" s="201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195" t="s">
        <v>217</v>
      </c>
      <c r="AU727" s="195" t="s">
        <v>86</v>
      </c>
      <c r="AV727" s="13" t="s">
        <v>86</v>
      </c>
      <c r="AW727" s="13" t="s">
        <v>32</v>
      </c>
      <c r="AX727" s="13" t="s">
        <v>76</v>
      </c>
      <c r="AY727" s="195" t="s">
        <v>208</v>
      </c>
    </row>
    <row r="728" spans="1:51" s="13" customFormat="1" ht="12">
      <c r="A728" s="13"/>
      <c r="B728" s="193"/>
      <c r="C728" s="13"/>
      <c r="D728" s="194" t="s">
        <v>217</v>
      </c>
      <c r="E728" s="195" t="s">
        <v>1</v>
      </c>
      <c r="F728" s="196" t="s">
        <v>884</v>
      </c>
      <c r="G728" s="13"/>
      <c r="H728" s="197">
        <v>2.8</v>
      </c>
      <c r="I728" s="198"/>
      <c r="J728" s="13"/>
      <c r="K728" s="13"/>
      <c r="L728" s="193"/>
      <c r="M728" s="199"/>
      <c r="N728" s="200"/>
      <c r="O728" s="200"/>
      <c r="P728" s="200"/>
      <c r="Q728" s="200"/>
      <c r="R728" s="200"/>
      <c r="S728" s="200"/>
      <c r="T728" s="201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195" t="s">
        <v>217</v>
      </c>
      <c r="AU728" s="195" t="s">
        <v>86</v>
      </c>
      <c r="AV728" s="13" t="s">
        <v>86</v>
      </c>
      <c r="AW728" s="13" t="s">
        <v>32</v>
      </c>
      <c r="AX728" s="13" t="s">
        <v>76</v>
      </c>
      <c r="AY728" s="195" t="s">
        <v>208</v>
      </c>
    </row>
    <row r="729" spans="1:51" s="13" customFormat="1" ht="12">
      <c r="A729" s="13"/>
      <c r="B729" s="193"/>
      <c r="C729" s="13"/>
      <c r="D729" s="194" t="s">
        <v>217</v>
      </c>
      <c r="E729" s="195" t="s">
        <v>1</v>
      </c>
      <c r="F729" s="196" t="s">
        <v>885</v>
      </c>
      <c r="G729" s="13"/>
      <c r="H729" s="197">
        <v>2.61</v>
      </c>
      <c r="I729" s="198"/>
      <c r="J729" s="13"/>
      <c r="K729" s="13"/>
      <c r="L729" s="193"/>
      <c r="M729" s="199"/>
      <c r="N729" s="200"/>
      <c r="O729" s="200"/>
      <c r="P729" s="200"/>
      <c r="Q729" s="200"/>
      <c r="R729" s="200"/>
      <c r="S729" s="200"/>
      <c r="T729" s="201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195" t="s">
        <v>217</v>
      </c>
      <c r="AU729" s="195" t="s">
        <v>86</v>
      </c>
      <c r="AV729" s="13" t="s">
        <v>86</v>
      </c>
      <c r="AW729" s="13" t="s">
        <v>32</v>
      </c>
      <c r="AX729" s="13" t="s">
        <v>76</v>
      </c>
      <c r="AY729" s="195" t="s">
        <v>208</v>
      </c>
    </row>
    <row r="730" spans="1:51" s="13" customFormat="1" ht="12">
      <c r="A730" s="13"/>
      <c r="B730" s="193"/>
      <c r="C730" s="13"/>
      <c r="D730" s="194" t="s">
        <v>217</v>
      </c>
      <c r="E730" s="195" t="s">
        <v>1</v>
      </c>
      <c r="F730" s="196" t="s">
        <v>886</v>
      </c>
      <c r="G730" s="13"/>
      <c r="H730" s="197">
        <v>11.26</v>
      </c>
      <c r="I730" s="198"/>
      <c r="J730" s="13"/>
      <c r="K730" s="13"/>
      <c r="L730" s="193"/>
      <c r="M730" s="199"/>
      <c r="N730" s="200"/>
      <c r="O730" s="200"/>
      <c r="P730" s="200"/>
      <c r="Q730" s="200"/>
      <c r="R730" s="200"/>
      <c r="S730" s="200"/>
      <c r="T730" s="201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195" t="s">
        <v>217</v>
      </c>
      <c r="AU730" s="195" t="s">
        <v>86</v>
      </c>
      <c r="AV730" s="13" t="s">
        <v>86</v>
      </c>
      <c r="AW730" s="13" t="s">
        <v>32</v>
      </c>
      <c r="AX730" s="13" t="s">
        <v>76</v>
      </c>
      <c r="AY730" s="195" t="s">
        <v>208</v>
      </c>
    </row>
    <row r="731" spans="1:51" s="15" customFormat="1" ht="12">
      <c r="A731" s="15"/>
      <c r="B731" s="210"/>
      <c r="C731" s="15"/>
      <c r="D731" s="194" t="s">
        <v>217</v>
      </c>
      <c r="E731" s="211" t="s">
        <v>1</v>
      </c>
      <c r="F731" s="212" t="s">
        <v>887</v>
      </c>
      <c r="G731" s="15"/>
      <c r="H731" s="211" t="s">
        <v>1</v>
      </c>
      <c r="I731" s="213"/>
      <c r="J731" s="15"/>
      <c r="K731" s="15"/>
      <c r="L731" s="210"/>
      <c r="M731" s="214"/>
      <c r="N731" s="215"/>
      <c r="O731" s="215"/>
      <c r="P731" s="215"/>
      <c r="Q731" s="215"/>
      <c r="R731" s="215"/>
      <c r="S731" s="215"/>
      <c r="T731" s="216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11" t="s">
        <v>217</v>
      </c>
      <c r="AU731" s="211" t="s">
        <v>86</v>
      </c>
      <c r="AV731" s="15" t="s">
        <v>84</v>
      </c>
      <c r="AW731" s="15" t="s">
        <v>32</v>
      </c>
      <c r="AX731" s="15" t="s">
        <v>76</v>
      </c>
      <c r="AY731" s="211" t="s">
        <v>208</v>
      </c>
    </row>
    <row r="732" spans="1:51" s="13" customFormat="1" ht="12">
      <c r="A732" s="13"/>
      <c r="B732" s="193"/>
      <c r="C732" s="13"/>
      <c r="D732" s="194" t="s">
        <v>217</v>
      </c>
      <c r="E732" s="195" t="s">
        <v>1</v>
      </c>
      <c r="F732" s="196" t="s">
        <v>888</v>
      </c>
      <c r="G732" s="13"/>
      <c r="H732" s="197">
        <v>24.6</v>
      </c>
      <c r="I732" s="198"/>
      <c r="J732" s="13"/>
      <c r="K732" s="13"/>
      <c r="L732" s="193"/>
      <c r="M732" s="199"/>
      <c r="N732" s="200"/>
      <c r="O732" s="200"/>
      <c r="P732" s="200"/>
      <c r="Q732" s="200"/>
      <c r="R732" s="200"/>
      <c r="S732" s="200"/>
      <c r="T732" s="201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195" t="s">
        <v>217</v>
      </c>
      <c r="AU732" s="195" t="s">
        <v>86</v>
      </c>
      <c r="AV732" s="13" t="s">
        <v>86</v>
      </c>
      <c r="AW732" s="13" t="s">
        <v>32</v>
      </c>
      <c r="AX732" s="13" t="s">
        <v>76</v>
      </c>
      <c r="AY732" s="195" t="s">
        <v>208</v>
      </c>
    </row>
    <row r="733" spans="1:51" s="13" customFormat="1" ht="12">
      <c r="A733" s="13"/>
      <c r="B733" s="193"/>
      <c r="C733" s="13"/>
      <c r="D733" s="194" t="s">
        <v>217</v>
      </c>
      <c r="E733" s="195" t="s">
        <v>1</v>
      </c>
      <c r="F733" s="196" t="s">
        <v>889</v>
      </c>
      <c r="G733" s="13"/>
      <c r="H733" s="197">
        <v>-1.5</v>
      </c>
      <c r="I733" s="198"/>
      <c r="J733" s="13"/>
      <c r="K733" s="13"/>
      <c r="L733" s="193"/>
      <c r="M733" s="199"/>
      <c r="N733" s="200"/>
      <c r="O733" s="200"/>
      <c r="P733" s="200"/>
      <c r="Q733" s="200"/>
      <c r="R733" s="200"/>
      <c r="S733" s="200"/>
      <c r="T733" s="201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195" t="s">
        <v>217</v>
      </c>
      <c r="AU733" s="195" t="s">
        <v>86</v>
      </c>
      <c r="AV733" s="13" t="s">
        <v>86</v>
      </c>
      <c r="AW733" s="13" t="s">
        <v>32</v>
      </c>
      <c r="AX733" s="13" t="s">
        <v>76</v>
      </c>
      <c r="AY733" s="195" t="s">
        <v>208</v>
      </c>
    </row>
    <row r="734" spans="1:51" s="13" customFormat="1" ht="12">
      <c r="A734" s="13"/>
      <c r="B734" s="193"/>
      <c r="C734" s="13"/>
      <c r="D734" s="194" t="s">
        <v>217</v>
      </c>
      <c r="E734" s="195" t="s">
        <v>1</v>
      </c>
      <c r="F734" s="196" t="s">
        <v>890</v>
      </c>
      <c r="G734" s="13"/>
      <c r="H734" s="197">
        <v>-1.8</v>
      </c>
      <c r="I734" s="198"/>
      <c r="J734" s="13"/>
      <c r="K734" s="13"/>
      <c r="L734" s="193"/>
      <c r="M734" s="199"/>
      <c r="N734" s="200"/>
      <c r="O734" s="200"/>
      <c r="P734" s="200"/>
      <c r="Q734" s="200"/>
      <c r="R734" s="200"/>
      <c r="S734" s="200"/>
      <c r="T734" s="201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195" t="s">
        <v>217</v>
      </c>
      <c r="AU734" s="195" t="s">
        <v>86</v>
      </c>
      <c r="AV734" s="13" t="s">
        <v>86</v>
      </c>
      <c r="AW734" s="13" t="s">
        <v>32</v>
      </c>
      <c r="AX734" s="13" t="s">
        <v>76</v>
      </c>
      <c r="AY734" s="195" t="s">
        <v>208</v>
      </c>
    </row>
    <row r="735" spans="1:51" s="13" customFormat="1" ht="12">
      <c r="A735" s="13"/>
      <c r="B735" s="193"/>
      <c r="C735" s="13"/>
      <c r="D735" s="194" t="s">
        <v>217</v>
      </c>
      <c r="E735" s="195" t="s">
        <v>1</v>
      </c>
      <c r="F735" s="196" t="s">
        <v>891</v>
      </c>
      <c r="G735" s="13"/>
      <c r="H735" s="197">
        <v>-3.2</v>
      </c>
      <c r="I735" s="198"/>
      <c r="J735" s="13"/>
      <c r="K735" s="13"/>
      <c r="L735" s="193"/>
      <c r="M735" s="199"/>
      <c r="N735" s="200"/>
      <c r="O735" s="200"/>
      <c r="P735" s="200"/>
      <c r="Q735" s="200"/>
      <c r="R735" s="200"/>
      <c r="S735" s="200"/>
      <c r="T735" s="201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195" t="s">
        <v>217</v>
      </c>
      <c r="AU735" s="195" t="s">
        <v>86</v>
      </c>
      <c r="AV735" s="13" t="s">
        <v>86</v>
      </c>
      <c r="AW735" s="13" t="s">
        <v>32</v>
      </c>
      <c r="AX735" s="13" t="s">
        <v>76</v>
      </c>
      <c r="AY735" s="195" t="s">
        <v>208</v>
      </c>
    </row>
    <row r="736" spans="1:51" s="14" customFormat="1" ht="12">
      <c r="A736" s="14"/>
      <c r="B736" s="202"/>
      <c r="C736" s="14"/>
      <c r="D736" s="194" t="s">
        <v>217</v>
      </c>
      <c r="E736" s="203" t="s">
        <v>1</v>
      </c>
      <c r="F736" s="204" t="s">
        <v>219</v>
      </c>
      <c r="G736" s="14"/>
      <c r="H736" s="205">
        <v>53.065000000000005</v>
      </c>
      <c r="I736" s="206"/>
      <c r="J736" s="14"/>
      <c r="K736" s="14"/>
      <c r="L736" s="202"/>
      <c r="M736" s="207"/>
      <c r="N736" s="208"/>
      <c r="O736" s="208"/>
      <c r="P736" s="208"/>
      <c r="Q736" s="208"/>
      <c r="R736" s="208"/>
      <c r="S736" s="208"/>
      <c r="T736" s="209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03" t="s">
        <v>217</v>
      </c>
      <c r="AU736" s="203" t="s">
        <v>86</v>
      </c>
      <c r="AV736" s="14" t="s">
        <v>216</v>
      </c>
      <c r="AW736" s="14" t="s">
        <v>32</v>
      </c>
      <c r="AX736" s="14" t="s">
        <v>84</v>
      </c>
      <c r="AY736" s="203" t="s">
        <v>208</v>
      </c>
    </row>
    <row r="737" spans="1:65" s="2" customFormat="1" ht="24.15" customHeight="1">
      <c r="A737" s="38"/>
      <c r="B737" s="179"/>
      <c r="C737" s="180" t="s">
        <v>892</v>
      </c>
      <c r="D737" s="180" t="s">
        <v>211</v>
      </c>
      <c r="E737" s="181" t="s">
        <v>893</v>
      </c>
      <c r="F737" s="182" t="s">
        <v>894</v>
      </c>
      <c r="G737" s="183" t="s">
        <v>214</v>
      </c>
      <c r="H737" s="184">
        <v>417.907</v>
      </c>
      <c r="I737" s="185"/>
      <c r="J737" s="186">
        <f>ROUND(I737*H737,2)</f>
        <v>0</v>
      </c>
      <c r="K737" s="182" t="s">
        <v>215</v>
      </c>
      <c r="L737" s="39"/>
      <c r="M737" s="187" t="s">
        <v>1</v>
      </c>
      <c r="N737" s="188" t="s">
        <v>41</v>
      </c>
      <c r="O737" s="77"/>
      <c r="P737" s="189">
        <f>O737*H737</f>
        <v>0</v>
      </c>
      <c r="Q737" s="189">
        <v>0.0075</v>
      </c>
      <c r="R737" s="189">
        <f>Q737*H737</f>
        <v>3.1343024999999995</v>
      </c>
      <c r="S737" s="189">
        <v>0</v>
      </c>
      <c r="T737" s="190">
        <f>S737*H737</f>
        <v>0</v>
      </c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R737" s="191" t="s">
        <v>276</v>
      </c>
      <c r="AT737" s="191" t="s">
        <v>211</v>
      </c>
      <c r="AU737" s="191" t="s">
        <v>86</v>
      </c>
      <c r="AY737" s="19" t="s">
        <v>208</v>
      </c>
      <c r="BE737" s="192">
        <f>IF(N737="základní",J737,0)</f>
        <v>0</v>
      </c>
      <c r="BF737" s="192">
        <f>IF(N737="snížená",J737,0)</f>
        <v>0</v>
      </c>
      <c r="BG737" s="192">
        <f>IF(N737="zákl. přenesená",J737,0)</f>
        <v>0</v>
      </c>
      <c r="BH737" s="192">
        <f>IF(N737="sníž. přenesená",J737,0)</f>
        <v>0</v>
      </c>
      <c r="BI737" s="192">
        <f>IF(N737="nulová",J737,0)</f>
        <v>0</v>
      </c>
      <c r="BJ737" s="19" t="s">
        <v>84</v>
      </c>
      <c r="BK737" s="192">
        <f>ROUND(I737*H737,2)</f>
        <v>0</v>
      </c>
      <c r="BL737" s="19" t="s">
        <v>276</v>
      </c>
      <c r="BM737" s="191" t="s">
        <v>895</v>
      </c>
    </row>
    <row r="738" spans="1:51" s="15" customFormat="1" ht="12">
      <c r="A738" s="15"/>
      <c r="B738" s="210"/>
      <c r="C738" s="15"/>
      <c r="D738" s="194" t="s">
        <v>217</v>
      </c>
      <c r="E738" s="211" t="s">
        <v>1</v>
      </c>
      <c r="F738" s="212" t="s">
        <v>331</v>
      </c>
      <c r="G738" s="15"/>
      <c r="H738" s="211" t="s">
        <v>1</v>
      </c>
      <c r="I738" s="213"/>
      <c r="J738" s="15"/>
      <c r="K738" s="15"/>
      <c r="L738" s="210"/>
      <c r="M738" s="214"/>
      <c r="N738" s="215"/>
      <c r="O738" s="215"/>
      <c r="P738" s="215"/>
      <c r="Q738" s="215"/>
      <c r="R738" s="215"/>
      <c r="S738" s="215"/>
      <c r="T738" s="216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211" t="s">
        <v>217</v>
      </c>
      <c r="AU738" s="211" t="s">
        <v>86</v>
      </c>
      <c r="AV738" s="15" t="s">
        <v>84</v>
      </c>
      <c r="AW738" s="15" t="s">
        <v>32</v>
      </c>
      <c r="AX738" s="15" t="s">
        <v>76</v>
      </c>
      <c r="AY738" s="211" t="s">
        <v>208</v>
      </c>
    </row>
    <row r="739" spans="1:51" s="13" customFormat="1" ht="12">
      <c r="A739" s="13"/>
      <c r="B739" s="193"/>
      <c r="C739" s="13"/>
      <c r="D739" s="194" t="s">
        <v>217</v>
      </c>
      <c r="E739" s="195" t="s">
        <v>1</v>
      </c>
      <c r="F739" s="196" t="s">
        <v>872</v>
      </c>
      <c r="G739" s="13"/>
      <c r="H739" s="197">
        <v>417.907</v>
      </c>
      <c r="I739" s="198"/>
      <c r="J739" s="13"/>
      <c r="K739" s="13"/>
      <c r="L739" s="193"/>
      <c r="M739" s="199"/>
      <c r="N739" s="200"/>
      <c r="O739" s="200"/>
      <c r="P739" s="200"/>
      <c r="Q739" s="200"/>
      <c r="R739" s="200"/>
      <c r="S739" s="200"/>
      <c r="T739" s="201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195" t="s">
        <v>217</v>
      </c>
      <c r="AU739" s="195" t="s">
        <v>86</v>
      </c>
      <c r="AV739" s="13" t="s">
        <v>86</v>
      </c>
      <c r="AW739" s="13" t="s">
        <v>32</v>
      </c>
      <c r="AX739" s="13" t="s">
        <v>76</v>
      </c>
      <c r="AY739" s="195" t="s">
        <v>208</v>
      </c>
    </row>
    <row r="740" spans="1:51" s="14" customFormat="1" ht="12">
      <c r="A740" s="14"/>
      <c r="B740" s="202"/>
      <c r="C740" s="14"/>
      <c r="D740" s="194" t="s">
        <v>217</v>
      </c>
      <c r="E740" s="203" t="s">
        <v>1</v>
      </c>
      <c r="F740" s="204" t="s">
        <v>219</v>
      </c>
      <c r="G740" s="14"/>
      <c r="H740" s="205">
        <v>417.907</v>
      </c>
      <c r="I740" s="206"/>
      <c r="J740" s="14"/>
      <c r="K740" s="14"/>
      <c r="L740" s="202"/>
      <c r="M740" s="207"/>
      <c r="N740" s="208"/>
      <c r="O740" s="208"/>
      <c r="P740" s="208"/>
      <c r="Q740" s="208"/>
      <c r="R740" s="208"/>
      <c r="S740" s="208"/>
      <c r="T740" s="209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03" t="s">
        <v>217</v>
      </c>
      <c r="AU740" s="203" t="s">
        <v>86</v>
      </c>
      <c r="AV740" s="14" t="s">
        <v>216</v>
      </c>
      <c r="AW740" s="14" t="s">
        <v>32</v>
      </c>
      <c r="AX740" s="14" t="s">
        <v>84</v>
      </c>
      <c r="AY740" s="203" t="s">
        <v>208</v>
      </c>
    </row>
    <row r="741" spans="1:65" s="2" customFormat="1" ht="24.15" customHeight="1">
      <c r="A741" s="38"/>
      <c r="B741" s="179"/>
      <c r="C741" s="220" t="s">
        <v>652</v>
      </c>
      <c r="D741" s="220" t="s">
        <v>408</v>
      </c>
      <c r="E741" s="221" t="s">
        <v>896</v>
      </c>
      <c r="F741" s="222" t="s">
        <v>897</v>
      </c>
      <c r="G741" s="223" t="s">
        <v>214</v>
      </c>
      <c r="H741" s="224">
        <v>465.467</v>
      </c>
      <c r="I741" s="225"/>
      <c r="J741" s="226">
        <f>ROUND(I741*H741,2)</f>
        <v>0</v>
      </c>
      <c r="K741" s="222" t="s">
        <v>215</v>
      </c>
      <c r="L741" s="227"/>
      <c r="M741" s="228" t="s">
        <v>1</v>
      </c>
      <c r="N741" s="229" t="s">
        <v>41</v>
      </c>
      <c r="O741" s="77"/>
      <c r="P741" s="189">
        <f>O741*H741</f>
        <v>0</v>
      </c>
      <c r="Q741" s="189">
        <v>0.0177</v>
      </c>
      <c r="R741" s="189">
        <f>Q741*H741</f>
        <v>8.2387659</v>
      </c>
      <c r="S741" s="189">
        <v>0</v>
      </c>
      <c r="T741" s="190">
        <f>S741*H741</f>
        <v>0</v>
      </c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R741" s="191" t="s">
        <v>330</v>
      </c>
      <c r="AT741" s="191" t="s">
        <v>408</v>
      </c>
      <c r="AU741" s="191" t="s">
        <v>86</v>
      </c>
      <c r="AY741" s="19" t="s">
        <v>208</v>
      </c>
      <c r="BE741" s="192">
        <f>IF(N741="základní",J741,0)</f>
        <v>0</v>
      </c>
      <c r="BF741" s="192">
        <f>IF(N741="snížená",J741,0)</f>
        <v>0</v>
      </c>
      <c r="BG741" s="192">
        <f>IF(N741="zákl. přenesená",J741,0)</f>
        <v>0</v>
      </c>
      <c r="BH741" s="192">
        <f>IF(N741="sníž. přenesená",J741,0)</f>
        <v>0</v>
      </c>
      <c r="BI741" s="192">
        <f>IF(N741="nulová",J741,0)</f>
        <v>0</v>
      </c>
      <c r="BJ741" s="19" t="s">
        <v>84</v>
      </c>
      <c r="BK741" s="192">
        <f>ROUND(I741*H741,2)</f>
        <v>0</v>
      </c>
      <c r="BL741" s="19" t="s">
        <v>276</v>
      </c>
      <c r="BM741" s="191" t="s">
        <v>898</v>
      </c>
    </row>
    <row r="742" spans="1:51" s="13" customFormat="1" ht="12">
      <c r="A742" s="13"/>
      <c r="B742" s="193"/>
      <c r="C742" s="13"/>
      <c r="D742" s="194" t="s">
        <v>217</v>
      </c>
      <c r="E742" s="195" t="s">
        <v>1</v>
      </c>
      <c r="F742" s="196" t="s">
        <v>872</v>
      </c>
      <c r="G742" s="13"/>
      <c r="H742" s="197">
        <v>417.907</v>
      </c>
      <c r="I742" s="198"/>
      <c r="J742" s="13"/>
      <c r="K742" s="13"/>
      <c r="L742" s="193"/>
      <c r="M742" s="199"/>
      <c r="N742" s="200"/>
      <c r="O742" s="200"/>
      <c r="P742" s="200"/>
      <c r="Q742" s="200"/>
      <c r="R742" s="200"/>
      <c r="S742" s="200"/>
      <c r="T742" s="201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195" t="s">
        <v>217</v>
      </c>
      <c r="AU742" s="195" t="s">
        <v>86</v>
      </c>
      <c r="AV742" s="13" t="s">
        <v>86</v>
      </c>
      <c r="AW742" s="13" t="s">
        <v>32</v>
      </c>
      <c r="AX742" s="13" t="s">
        <v>76</v>
      </c>
      <c r="AY742" s="195" t="s">
        <v>208</v>
      </c>
    </row>
    <row r="743" spans="1:51" s="13" customFormat="1" ht="12">
      <c r="A743" s="13"/>
      <c r="B743" s="193"/>
      <c r="C743" s="13"/>
      <c r="D743" s="194" t="s">
        <v>217</v>
      </c>
      <c r="E743" s="195" t="s">
        <v>1</v>
      </c>
      <c r="F743" s="196" t="s">
        <v>899</v>
      </c>
      <c r="G743" s="13"/>
      <c r="H743" s="197">
        <v>5.245</v>
      </c>
      <c r="I743" s="198"/>
      <c r="J743" s="13"/>
      <c r="K743" s="13"/>
      <c r="L743" s="193"/>
      <c r="M743" s="199"/>
      <c r="N743" s="200"/>
      <c r="O743" s="200"/>
      <c r="P743" s="200"/>
      <c r="Q743" s="200"/>
      <c r="R743" s="200"/>
      <c r="S743" s="200"/>
      <c r="T743" s="201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195" t="s">
        <v>217</v>
      </c>
      <c r="AU743" s="195" t="s">
        <v>86</v>
      </c>
      <c r="AV743" s="13" t="s">
        <v>86</v>
      </c>
      <c r="AW743" s="13" t="s">
        <v>32</v>
      </c>
      <c r="AX743" s="13" t="s">
        <v>76</v>
      </c>
      <c r="AY743" s="195" t="s">
        <v>208</v>
      </c>
    </row>
    <row r="744" spans="1:51" s="14" customFormat="1" ht="12">
      <c r="A744" s="14"/>
      <c r="B744" s="202"/>
      <c r="C744" s="14"/>
      <c r="D744" s="194" t="s">
        <v>217</v>
      </c>
      <c r="E744" s="203" t="s">
        <v>1</v>
      </c>
      <c r="F744" s="204" t="s">
        <v>219</v>
      </c>
      <c r="G744" s="14"/>
      <c r="H744" s="205">
        <v>423.152</v>
      </c>
      <c r="I744" s="206"/>
      <c r="J744" s="14"/>
      <c r="K744" s="14"/>
      <c r="L744" s="202"/>
      <c r="M744" s="207"/>
      <c r="N744" s="208"/>
      <c r="O744" s="208"/>
      <c r="P744" s="208"/>
      <c r="Q744" s="208"/>
      <c r="R744" s="208"/>
      <c r="S744" s="208"/>
      <c r="T744" s="209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03" t="s">
        <v>217</v>
      </c>
      <c r="AU744" s="203" t="s">
        <v>86</v>
      </c>
      <c r="AV744" s="14" t="s">
        <v>216</v>
      </c>
      <c r="AW744" s="14" t="s">
        <v>32</v>
      </c>
      <c r="AX744" s="14" t="s">
        <v>76</v>
      </c>
      <c r="AY744" s="203" t="s">
        <v>208</v>
      </c>
    </row>
    <row r="745" spans="1:51" s="13" customFormat="1" ht="12">
      <c r="A745" s="13"/>
      <c r="B745" s="193"/>
      <c r="C745" s="13"/>
      <c r="D745" s="194" t="s">
        <v>217</v>
      </c>
      <c r="E745" s="195" t="s">
        <v>1</v>
      </c>
      <c r="F745" s="196" t="s">
        <v>900</v>
      </c>
      <c r="G745" s="13"/>
      <c r="H745" s="197">
        <v>465.467</v>
      </c>
      <c r="I745" s="198"/>
      <c r="J745" s="13"/>
      <c r="K745" s="13"/>
      <c r="L745" s="193"/>
      <c r="M745" s="199"/>
      <c r="N745" s="200"/>
      <c r="O745" s="200"/>
      <c r="P745" s="200"/>
      <c r="Q745" s="200"/>
      <c r="R745" s="200"/>
      <c r="S745" s="200"/>
      <c r="T745" s="201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195" t="s">
        <v>217</v>
      </c>
      <c r="AU745" s="195" t="s">
        <v>86</v>
      </c>
      <c r="AV745" s="13" t="s">
        <v>86</v>
      </c>
      <c r="AW745" s="13" t="s">
        <v>32</v>
      </c>
      <c r="AX745" s="13" t="s">
        <v>76</v>
      </c>
      <c r="AY745" s="195" t="s">
        <v>208</v>
      </c>
    </row>
    <row r="746" spans="1:51" s="14" customFormat="1" ht="12">
      <c r="A746" s="14"/>
      <c r="B746" s="202"/>
      <c r="C746" s="14"/>
      <c r="D746" s="194" t="s">
        <v>217</v>
      </c>
      <c r="E746" s="203" t="s">
        <v>1</v>
      </c>
      <c r="F746" s="204" t="s">
        <v>219</v>
      </c>
      <c r="G746" s="14"/>
      <c r="H746" s="205">
        <v>465.467</v>
      </c>
      <c r="I746" s="206"/>
      <c r="J746" s="14"/>
      <c r="K746" s="14"/>
      <c r="L746" s="202"/>
      <c r="M746" s="207"/>
      <c r="N746" s="208"/>
      <c r="O746" s="208"/>
      <c r="P746" s="208"/>
      <c r="Q746" s="208"/>
      <c r="R746" s="208"/>
      <c r="S746" s="208"/>
      <c r="T746" s="209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03" t="s">
        <v>217</v>
      </c>
      <c r="AU746" s="203" t="s">
        <v>86</v>
      </c>
      <c r="AV746" s="14" t="s">
        <v>216</v>
      </c>
      <c r="AW746" s="14" t="s">
        <v>32</v>
      </c>
      <c r="AX746" s="14" t="s">
        <v>84</v>
      </c>
      <c r="AY746" s="203" t="s">
        <v>208</v>
      </c>
    </row>
    <row r="747" spans="1:65" s="2" customFormat="1" ht="37.8" customHeight="1">
      <c r="A747" s="38"/>
      <c r="B747" s="179"/>
      <c r="C747" s="180" t="s">
        <v>901</v>
      </c>
      <c r="D747" s="180" t="s">
        <v>211</v>
      </c>
      <c r="E747" s="181" t="s">
        <v>902</v>
      </c>
      <c r="F747" s="182" t="s">
        <v>903</v>
      </c>
      <c r="G747" s="183" t="s">
        <v>214</v>
      </c>
      <c r="H747" s="184">
        <v>417.907</v>
      </c>
      <c r="I747" s="185"/>
      <c r="J747" s="186">
        <f>ROUND(I747*H747,2)</f>
        <v>0</v>
      </c>
      <c r="K747" s="182" t="s">
        <v>215</v>
      </c>
      <c r="L747" s="39"/>
      <c r="M747" s="187" t="s">
        <v>1</v>
      </c>
      <c r="N747" s="188" t="s">
        <v>41</v>
      </c>
      <c r="O747" s="77"/>
      <c r="P747" s="189">
        <f>O747*H747</f>
        <v>0</v>
      </c>
      <c r="Q747" s="189">
        <v>0</v>
      </c>
      <c r="R747" s="189">
        <f>Q747*H747</f>
        <v>0</v>
      </c>
      <c r="S747" s="189">
        <v>0</v>
      </c>
      <c r="T747" s="190">
        <f>S747*H747</f>
        <v>0</v>
      </c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R747" s="191" t="s">
        <v>276</v>
      </c>
      <c r="AT747" s="191" t="s">
        <v>211</v>
      </c>
      <c r="AU747" s="191" t="s">
        <v>86</v>
      </c>
      <c r="AY747" s="19" t="s">
        <v>208</v>
      </c>
      <c r="BE747" s="192">
        <f>IF(N747="základní",J747,0)</f>
        <v>0</v>
      </c>
      <c r="BF747" s="192">
        <f>IF(N747="snížená",J747,0)</f>
        <v>0</v>
      </c>
      <c r="BG747" s="192">
        <f>IF(N747="zákl. přenesená",J747,0)</f>
        <v>0</v>
      </c>
      <c r="BH747" s="192">
        <f>IF(N747="sníž. přenesená",J747,0)</f>
        <v>0</v>
      </c>
      <c r="BI747" s="192">
        <f>IF(N747="nulová",J747,0)</f>
        <v>0</v>
      </c>
      <c r="BJ747" s="19" t="s">
        <v>84</v>
      </c>
      <c r="BK747" s="192">
        <f>ROUND(I747*H747,2)</f>
        <v>0</v>
      </c>
      <c r="BL747" s="19" t="s">
        <v>276</v>
      </c>
      <c r="BM747" s="191" t="s">
        <v>904</v>
      </c>
    </row>
    <row r="748" spans="1:51" s="13" customFormat="1" ht="12">
      <c r="A748" s="13"/>
      <c r="B748" s="193"/>
      <c r="C748" s="13"/>
      <c r="D748" s="194" t="s">
        <v>217</v>
      </c>
      <c r="E748" s="195" t="s">
        <v>1</v>
      </c>
      <c r="F748" s="196" t="s">
        <v>872</v>
      </c>
      <c r="G748" s="13"/>
      <c r="H748" s="197">
        <v>417.907</v>
      </c>
      <c r="I748" s="198"/>
      <c r="J748" s="13"/>
      <c r="K748" s="13"/>
      <c r="L748" s="193"/>
      <c r="M748" s="199"/>
      <c r="N748" s="200"/>
      <c r="O748" s="200"/>
      <c r="P748" s="200"/>
      <c r="Q748" s="200"/>
      <c r="R748" s="200"/>
      <c r="S748" s="200"/>
      <c r="T748" s="201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195" t="s">
        <v>217</v>
      </c>
      <c r="AU748" s="195" t="s">
        <v>86</v>
      </c>
      <c r="AV748" s="13" t="s">
        <v>86</v>
      </c>
      <c r="AW748" s="13" t="s">
        <v>32</v>
      </c>
      <c r="AX748" s="13" t="s">
        <v>76</v>
      </c>
      <c r="AY748" s="195" t="s">
        <v>208</v>
      </c>
    </row>
    <row r="749" spans="1:51" s="14" customFormat="1" ht="12">
      <c r="A749" s="14"/>
      <c r="B749" s="202"/>
      <c r="C749" s="14"/>
      <c r="D749" s="194" t="s">
        <v>217</v>
      </c>
      <c r="E749" s="203" t="s">
        <v>1</v>
      </c>
      <c r="F749" s="204" t="s">
        <v>219</v>
      </c>
      <c r="G749" s="14"/>
      <c r="H749" s="205">
        <v>417.907</v>
      </c>
      <c r="I749" s="206"/>
      <c r="J749" s="14"/>
      <c r="K749" s="14"/>
      <c r="L749" s="202"/>
      <c r="M749" s="207"/>
      <c r="N749" s="208"/>
      <c r="O749" s="208"/>
      <c r="P749" s="208"/>
      <c r="Q749" s="208"/>
      <c r="R749" s="208"/>
      <c r="S749" s="208"/>
      <c r="T749" s="209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03" t="s">
        <v>217</v>
      </c>
      <c r="AU749" s="203" t="s">
        <v>86</v>
      </c>
      <c r="AV749" s="14" t="s">
        <v>216</v>
      </c>
      <c r="AW749" s="14" t="s">
        <v>32</v>
      </c>
      <c r="AX749" s="14" t="s">
        <v>84</v>
      </c>
      <c r="AY749" s="203" t="s">
        <v>208</v>
      </c>
    </row>
    <row r="750" spans="1:65" s="2" customFormat="1" ht="24.15" customHeight="1">
      <c r="A750" s="38"/>
      <c r="B750" s="179"/>
      <c r="C750" s="180" t="s">
        <v>655</v>
      </c>
      <c r="D750" s="180" t="s">
        <v>211</v>
      </c>
      <c r="E750" s="181" t="s">
        <v>905</v>
      </c>
      <c r="F750" s="182" t="s">
        <v>906</v>
      </c>
      <c r="G750" s="183" t="s">
        <v>299</v>
      </c>
      <c r="H750" s="184">
        <v>11.538</v>
      </c>
      <c r="I750" s="185"/>
      <c r="J750" s="186">
        <f>ROUND(I750*H750,2)</f>
        <v>0</v>
      </c>
      <c r="K750" s="182" t="s">
        <v>215</v>
      </c>
      <c r="L750" s="39"/>
      <c r="M750" s="187" t="s">
        <v>1</v>
      </c>
      <c r="N750" s="188" t="s">
        <v>41</v>
      </c>
      <c r="O750" s="77"/>
      <c r="P750" s="189">
        <f>O750*H750</f>
        <v>0</v>
      </c>
      <c r="Q750" s="189">
        <v>0</v>
      </c>
      <c r="R750" s="189">
        <f>Q750*H750</f>
        <v>0</v>
      </c>
      <c r="S750" s="189">
        <v>0</v>
      </c>
      <c r="T750" s="190">
        <f>S750*H750</f>
        <v>0</v>
      </c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R750" s="191" t="s">
        <v>276</v>
      </c>
      <c r="AT750" s="191" t="s">
        <v>211</v>
      </c>
      <c r="AU750" s="191" t="s">
        <v>86</v>
      </c>
      <c r="AY750" s="19" t="s">
        <v>208</v>
      </c>
      <c r="BE750" s="192">
        <f>IF(N750="základní",J750,0)</f>
        <v>0</v>
      </c>
      <c r="BF750" s="192">
        <f>IF(N750="snížená",J750,0)</f>
        <v>0</v>
      </c>
      <c r="BG750" s="192">
        <f>IF(N750="zákl. přenesená",J750,0)</f>
        <v>0</v>
      </c>
      <c r="BH750" s="192">
        <f>IF(N750="sníž. přenesená",J750,0)</f>
        <v>0</v>
      </c>
      <c r="BI750" s="192">
        <f>IF(N750="nulová",J750,0)</f>
        <v>0</v>
      </c>
      <c r="BJ750" s="19" t="s">
        <v>84</v>
      </c>
      <c r="BK750" s="192">
        <f>ROUND(I750*H750,2)</f>
        <v>0</v>
      </c>
      <c r="BL750" s="19" t="s">
        <v>276</v>
      </c>
      <c r="BM750" s="191" t="s">
        <v>907</v>
      </c>
    </row>
    <row r="751" spans="1:63" s="12" customFormat="1" ht="22.8" customHeight="1">
      <c r="A751" s="12"/>
      <c r="B751" s="166"/>
      <c r="C751" s="12"/>
      <c r="D751" s="167" t="s">
        <v>75</v>
      </c>
      <c r="E751" s="177" t="s">
        <v>340</v>
      </c>
      <c r="F751" s="177" t="s">
        <v>341</v>
      </c>
      <c r="G751" s="12"/>
      <c r="H751" s="12"/>
      <c r="I751" s="169"/>
      <c r="J751" s="178">
        <f>BK751</f>
        <v>0</v>
      </c>
      <c r="K751" s="12"/>
      <c r="L751" s="166"/>
      <c r="M751" s="171"/>
      <c r="N751" s="172"/>
      <c r="O751" s="172"/>
      <c r="P751" s="173">
        <f>SUM(P752:P758)</f>
        <v>0</v>
      </c>
      <c r="Q751" s="172"/>
      <c r="R751" s="173">
        <f>SUM(R752:R758)</f>
        <v>0</v>
      </c>
      <c r="S751" s="172"/>
      <c r="T751" s="174">
        <f>SUM(T752:T758)</f>
        <v>0</v>
      </c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R751" s="167" t="s">
        <v>86</v>
      </c>
      <c r="AT751" s="175" t="s">
        <v>75</v>
      </c>
      <c r="AU751" s="175" t="s">
        <v>84</v>
      </c>
      <c r="AY751" s="167" t="s">
        <v>208</v>
      </c>
      <c r="BK751" s="176">
        <f>SUM(BK752:BK758)</f>
        <v>0</v>
      </c>
    </row>
    <row r="752" spans="1:65" s="2" customFormat="1" ht="16.5" customHeight="1">
      <c r="A752" s="38"/>
      <c r="B752" s="179"/>
      <c r="C752" s="180" t="s">
        <v>908</v>
      </c>
      <c r="D752" s="180" t="s">
        <v>211</v>
      </c>
      <c r="E752" s="181" t="s">
        <v>909</v>
      </c>
      <c r="F752" s="182" t="s">
        <v>910</v>
      </c>
      <c r="G752" s="183" t="s">
        <v>442</v>
      </c>
      <c r="H752" s="184">
        <v>3.2</v>
      </c>
      <c r="I752" s="185"/>
      <c r="J752" s="186">
        <f>ROUND(I752*H752,2)</f>
        <v>0</v>
      </c>
      <c r="K752" s="182" t="s">
        <v>215</v>
      </c>
      <c r="L752" s="39"/>
      <c r="M752" s="187" t="s">
        <v>1</v>
      </c>
      <c r="N752" s="188" t="s">
        <v>41</v>
      </c>
      <c r="O752" s="77"/>
      <c r="P752" s="189">
        <f>O752*H752</f>
        <v>0</v>
      </c>
      <c r="Q752" s="189">
        <v>0</v>
      </c>
      <c r="R752" s="189">
        <f>Q752*H752</f>
        <v>0</v>
      </c>
      <c r="S752" s="189">
        <v>0</v>
      </c>
      <c r="T752" s="190">
        <f>S752*H752</f>
        <v>0</v>
      </c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R752" s="191" t="s">
        <v>276</v>
      </c>
      <c r="AT752" s="191" t="s">
        <v>211</v>
      </c>
      <c r="AU752" s="191" t="s">
        <v>86</v>
      </c>
      <c r="AY752" s="19" t="s">
        <v>208</v>
      </c>
      <c r="BE752" s="192">
        <f>IF(N752="základní",J752,0)</f>
        <v>0</v>
      </c>
      <c r="BF752" s="192">
        <f>IF(N752="snížená",J752,0)</f>
        <v>0</v>
      </c>
      <c r="BG752" s="192">
        <f>IF(N752="zákl. přenesená",J752,0)</f>
        <v>0</v>
      </c>
      <c r="BH752" s="192">
        <f>IF(N752="sníž. přenesená",J752,0)</f>
        <v>0</v>
      </c>
      <c r="BI752" s="192">
        <f>IF(N752="nulová",J752,0)</f>
        <v>0</v>
      </c>
      <c r="BJ752" s="19" t="s">
        <v>84</v>
      </c>
      <c r="BK752" s="192">
        <f>ROUND(I752*H752,2)</f>
        <v>0</v>
      </c>
      <c r="BL752" s="19" t="s">
        <v>276</v>
      </c>
      <c r="BM752" s="191" t="s">
        <v>911</v>
      </c>
    </row>
    <row r="753" spans="1:47" s="2" customFormat="1" ht="12">
      <c r="A753" s="38"/>
      <c r="B753" s="39"/>
      <c r="C753" s="38"/>
      <c r="D753" s="194" t="s">
        <v>411</v>
      </c>
      <c r="E753" s="38"/>
      <c r="F753" s="230" t="s">
        <v>912</v>
      </c>
      <c r="G753" s="38"/>
      <c r="H753" s="38"/>
      <c r="I753" s="231"/>
      <c r="J753" s="38"/>
      <c r="K753" s="38"/>
      <c r="L753" s="39"/>
      <c r="M753" s="232"/>
      <c r="N753" s="233"/>
      <c r="O753" s="77"/>
      <c r="P753" s="77"/>
      <c r="Q753" s="77"/>
      <c r="R753" s="77"/>
      <c r="S753" s="77"/>
      <c r="T753" s="7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T753" s="19" t="s">
        <v>411</v>
      </c>
      <c r="AU753" s="19" t="s">
        <v>86</v>
      </c>
    </row>
    <row r="754" spans="1:51" s="15" customFormat="1" ht="12">
      <c r="A754" s="15"/>
      <c r="B754" s="210"/>
      <c r="C754" s="15"/>
      <c r="D754" s="194" t="s">
        <v>217</v>
      </c>
      <c r="E754" s="211" t="s">
        <v>1</v>
      </c>
      <c r="F754" s="212" t="s">
        <v>913</v>
      </c>
      <c r="G754" s="15"/>
      <c r="H754" s="211" t="s">
        <v>1</v>
      </c>
      <c r="I754" s="213"/>
      <c r="J754" s="15"/>
      <c r="K754" s="15"/>
      <c r="L754" s="210"/>
      <c r="M754" s="214"/>
      <c r="N754" s="215"/>
      <c r="O754" s="215"/>
      <c r="P754" s="215"/>
      <c r="Q754" s="215"/>
      <c r="R754" s="215"/>
      <c r="S754" s="215"/>
      <c r="T754" s="216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T754" s="211" t="s">
        <v>217</v>
      </c>
      <c r="AU754" s="211" t="s">
        <v>86</v>
      </c>
      <c r="AV754" s="15" t="s">
        <v>84</v>
      </c>
      <c r="AW754" s="15" t="s">
        <v>32</v>
      </c>
      <c r="AX754" s="15" t="s">
        <v>76</v>
      </c>
      <c r="AY754" s="211" t="s">
        <v>208</v>
      </c>
    </row>
    <row r="755" spans="1:51" s="13" customFormat="1" ht="12">
      <c r="A755" s="13"/>
      <c r="B755" s="193"/>
      <c r="C755" s="13"/>
      <c r="D755" s="194" t="s">
        <v>217</v>
      </c>
      <c r="E755" s="195" t="s">
        <v>1</v>
      </c>
      <c r="F755" s="196" t="s">
        <v>237</v>
      </c>
      <c r="G755" s="13"/>
      <c r="H755" s="197">
        <v>3.2</v>
      </c>
      <c r="I755" s="198"/>
      <c r="J755" s="13"/>
      <c r="K755" s="13"/>
      <c r="L755" s="193"/>
      <c r="M755" s="199"/>
      <c r="N755" s="200"/>
      <c r="O755" s="200"/>
      <c r="P755" s="200"/>
      <c r="Q755" s="200"/>
      <c r="R755" s="200"/>
      <c r="S755" s="200"/>
      <c r="T755" s="201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195" t="s">
        <v>217</v>
      </c>
      <c r="AU755" s="195" t="s">
        <v>86</v>
      </c>
      <c r="AV755" s="13" t="s">
        <v>86</v>
      </c>
      <c r="AW755" s="13" t="s">
        <v>32</v>
      </c>
      <c r="AX755" s="13" t="s">
        <v>76</v>
      </c>
      <c r="AY755" s="195" t="s">
        <v>208</v>
      </c>
    </row>
    <row r="756" spans="1:51" s="14" customFormat="1" ht="12">
      <c r="A756" s="14"/>
      <c r="B756" s="202"/>
      <c r="C756" s="14"/>
      <c r="D756" s="194" t="s">
        <v>217</v>
      </c>
      <c r="E756" s="203" t="s">
        <v>1</v>
      </c>
      <c r="F756" s="204" t="s">
        <v>219</v>
      </c>
      <c r="G756" s="14"/>
      <c r="H756" s="205">
        <v>3.2</v>
      </c>
      <c r="I756" s="206"/>
      <c r="J756" s="14"/>
      <c r="K756" s="14"/>
      <c r="L756" s="202"/>
      <c r="M756" s="207"/>
      <c r="N756" s="208"/>
      <c r="O756" s="208"/>
      <c r="P756" s="208"/>
      <c r="Q756" s="208"/>
      <c r="R756" s="208"/>
      <c r="S756" s="208"/>
      <c r="T756" s="209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03" t="s">
        <v>217</v>
      </c>
      <c r="AU756" s="203" t="s">
        <v>86</v>
      </c>
      <c r="AV756" s="14" t="s">
        <v>216</v>
      </c>
      <c r="AW756" s="14" t="s">
        <v>32</v>
      </c>
      <c r="AX756" s="14" t="s">
        <v>84</v>
      </c>
      <c r="AY756" s="203" t="s">
        <v>208</v>
      </c>
    </row>
    <row r="757" spans="1:65" s="2" customFormat="1" ht="16.5" customHeight="1">
      <c r="A757" s="38"/>
      <c r="B757" s="179"/>
      <c r="C757" s="220" t="s">
        <v>660</v>
      </c>
      <c r="D757" s="220" t="s">
        <v>408</v>
      </c>
      <c r="E757" s="221" t="s">
        <v>914</v>
      </c>
      <c r="F757" s="222" t="s">
        <v>915</v>
      </c>
      <c r="G757" s="223" t="s">
        <v>442</v>
      </c>
      <c r="H757" s="224">
        <v>3.36</v>
      </c>
      <c r="I757" s="225"/>
      <c r="J757" s="226">
        <f>ROUND(I757*H757,2)</f>
        <v>0</v>
      </c>
      <c r="K757" s="222" t="s">
        <v>223</v>
      </c>
      <c r="L757" s="227"/>
      <c r="M757" s="228" t="s">
        <v>1</v>
      </c>
      <c r="N757" s="229" t="s">
        <v>41</v>
      </c>
      <c r="O757" s="77"/>
      <c r="P757" s="189">
        <f>O757*H757</f>
        <v>0</v>
      </c>
      <c r="Q757" s="189">
        <v>0</v>
      </c>
      <c r="R757" s="189">
        <f>Q757*H757</f>
        <v>0</v>
      </c>
      <c r="S757" s="189">
        <v>0</v>
      </c>
      <c r="T757" s="190">
        <f>S757*H757</f>
        <v>0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191" t="s">
        <v>330</v>
      </c>
      <c r="AT757" s="191" t="s">
        <v>408</v>
      </c>
      <c r="AU757" s="191" t="s">
        <v>86</v>
      </c>
      <c r="AY757" s="19" t="s">
        <v>208</v>
      </c>
      <c r="BE757" s="192">
        <f>IF(N757="základní",J757,0)</f>
        <v>0</v>
      </c>
      <c r="BF757" s="192">
        <f>IF(N757="snížená",J757,0)</f>
        <v>0</v>
      </c>
      <c r="BG757" s="192">
        <f>IF(N757="zákl. přenesená",J757,0)</f>
        <v>0</v>
      </c>
      <c r="BH757" s="192">
        <f>IF(N757="sníž. přenesená",J757,0)</f>
        <v>0</v>
      </c>
      <c r="BI757" s="192">
        <f>IF(N757="nulová",J757,0)</f>
        <v>0</v>
      </c>
      <c r="BJ757" s="19" t="s">
        <v>84</v>
      </c>
      <c r="BK757" s="192">
        <f>ROUND(I757*H757,2)</f>
        <v>0</v>
      </c>
      <c r="BL757" s="19" t="s">
        <v>276</v>
      </c>
      <c r="BM757" s="191" t="s">
        <v>916</v>
      </c>
    </row>
    <row r="758" spans="1:65" s="2" customFormat="1" ht="24.15" customHeight="1">
      <c r="A758" s="38"/>
      <c r="B758" s="179"/>
      <c r="C758" s="180" t="s">
        <v>917</v>
      </c>
      <c r="D758" s="180" t="s">
        <v>211</v>
      </c>
      <c r="E758" s="181" t="s">
        <v>918</v>
      </c>
      <c r="F758" s="182" t="s">
        <v>919</v>
      </c>
      <c r="G758" s="183" t="s">
        <v>299</v>
      </c>
      <c r="H758" s="184">
        <v>0.001</v>
      </c>
      <c r="I758" s="185"/>
      <c r="J758" s="186">
        <f>ROUND(I758*H758,2)</f>
        <v>0</v>
      </c>
      <c r="K758" s="182" t="s">
        <v>215</v>
      </c>
      <c r="L758" s="39"/>
      <c r="M758" s="187" t="s">
        <v>1</v>
      </c>
      <c r="N758" s="188" t="s">
        <v>41</v>
      </c>
      <c r="O758" s="77"/>
      <c r="P758" s="189">
        <f>O758*H758</f>
        <v>0</v>
      </c>
      <c r="Q758" s="189">
        <v>0</v>
      </c>
      <c r="R758" s="189">
        <f>Q758*H758</f>
        <v>0</v>
      </c>
      <c r="S758" s="189">
        <v>0</v>
      </c>
      <c r="T758" s="190">
        <f>S758*H758</f>
        <v>0</v>
      </c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R758" s="191" t="s">
        <v>276</v>
      </c>
      <c r="AT758" s="191" t="s">
        <v>211</v>
      </c>
      <c r="AU758" s="191" t="s">
        <v>86</v>
      </c>
      <c r="AY758" s="19" t="s">
        <v>208</v>
      </c>
      <c r="BE758" s="192">
        <f>IF(N758="základní",J758,0)</f>
        <v>0</v>
      </c>
      <c r="BF758" s="192">
        <f>IF(N758="snížená",J758,0)</f>
        <v>0</v>
      </c>
      <c r="BG758" s="192">
        <f>IF(N758="zákl. přenesená",J758,0)</f>
        <v>0</v>
      </c>
      <c r="BH758" s="192">
        <f>IF(N758="sníž. přenesená",J758,0)</f>
        <v>0</v>
      </c>
      <c r="BI758" s="192">
        <f>IF(N758="nulová",J758,0)</f>
        <v>0</v>
      </c>
      <c r="BJ758" s="19" t="s">
        <v>84</v>
      </c>
      <c r="BK758" s="192">
        <f>ROUND(I758*H758,2)</f>
        <v>0</v>
      </c>
      <c r="BL758" s="19" t="s">
        <v>276</v>
      </c>
      <c r="BM758" s="191" t="s">
        <v>920</v>
      </c>
    </row>
    <row r="759" spans="1:63" s="12" customFormat="1" ht="22.8" customHeight="1">
      <c r="A759" s="12"/>
      <c r="B759" s="166"/>
      <c r="C759" s="12"/>
      <c r="D759" s="167" t="s">
        <v>75</v>
      </c>
      <c r="E759" s="177" t="s">
        <v>347</v>
      </c>
      <c r="F759" s="177" t="s">
        <v>348</v>
      </c>
      <c r="G759" s="12"/>
      <c r="H759" s="12"/>
      <c r="I759" s="169"/>
      <c r="J759" s="178">
        <f>BK759</f>
        <v>0</v>
      </c>
      <c r="K759" s="12"/>
      <c r="L759" s="166"/>
      <c r="M759" s="171"/>
      <c r="N759" s="172"/>
      <c r="O759" s="172"/>
      <c r="P759" s="173">
        <f>SUM(P760:P814)</f>
        <v>0</v>
      </c>
      <c r="Q759" s="172"/>
      <c r="R759" s="173">
        <f>SUM(R760:R814)</f>
        <v>2.9456889</v>
      </c>
      <c r="S759" s="172"/>
      <c r="T759" s="174">
        <f>SUM(T760:T814)</f>
        <v>0</v>
      </c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R759" s="167" t="s">
        <v>86</v>
      </c>
      <c r="AT759" s="175" t="s">
        <v>75</v>
      </c>
      <c r="AU759" s="175" t="s">
        <v>84</v>
      </c>
      <c r="AY759" s="167" t="s">
        <v>208</v>
      </c>
      <c r="BK759" s="176">
        <f>SUM(BK760:BK814)</f>
        <v>0</v>
      </c>
    </row>
    <row r="760" spans="1:65" s="2" customFormat="1" ht="16.5" customHeight="1">
      <c r="A760" s="38"/>
      <c r="B760" s="179"/>
      <c r="C760" s="180" t="s">
        <v>664</v>
      </c>
      <c r="D760" s="180" t="s">
        <v>211</v>
      </c>
      <c r="E760" s="181" t="s">
        <v>921</v>
      </c>
      <c r="F760" s="182" t="s">
        <v>922</v>
      </c>
      <c r="G760" s="183" t="s">
        <v>214</v>
      </c>
      <c r="H760" s="184">
        <v>411.159</v>
      </c>
      <c r="I760" s="185"/>
      <c r="J760" s="186">
        <f>ROUND(I760*H760,2)</f>
        <v>0</v>
      </c>
      <c r="K760" s="182" t="s">
        <v>215</v>
      </c>
      <c r="L760" s="39"/>
      <c r="M760" s="187" t="s">
        <v>1</v>
      </c>
      <c r="N760" s="188" t="s">
        <v>41</v>
      </c>
      <c r="O760" s="77"/>
      <c r="P760" s="189">
        <f>O760*H760</f>
        <v>0</v>
      </c>
      <c r="Q760" s="189">
        <v>0.0003</v>
      </c>
      <c r="R760" s="189">
        <f>Q760*H760</f>
        <v>0.12334769999999999</v>
      </c>
      <c r="S760" s="189">
        <v>0</v>
      </c>
      <c r="T760" s="190">
        <f>S760*H760</f>
        <v>0</v>
      </c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R760" s="191" t="s">
        <v>276</v>
      </c>
      <c r="AT760" s="191" t="s">
        <v>211</v>
      </c>
      <c r="AU760" s="191" t="s">
        <v>86</v>
      </c>
      <c r="AY760" s="19" t="s">
        <v>208</v>
      </c>
      <c r="BE760" s="192">
        <f>IF(N760="základní",J760,0)</f>
        <v>0</v>
      </c>
      <c r="BF760" s="192">
        <f>IF(N760="snížená",J760,0)</f>
        <v>0</v>
      </c>
      <c r="BG760" s="192">
        <f>IF(N760="zákl. přenesená",J760,0)</f>
        <v>0</v>
      </c>
      <c r="BH760" s="192">
        <f>IF(N760="sníž. přenesená",J760,0)</f>
        <v>0</v>
      </c>
      <c r="BI760" s="192">
        <f>IF(N760="nulová",J760,0)</f>
        <v>0</v>
      </c>
      <c r="BJ760" s="19" t="s">
        <v>84</v>
      </c>
      <c r="BK760" s="192">
        <f>ROUND(I760*H760,2)</f>
        <v>0</v>
      </c>
      <c r="BL760" s="19" t="s">
        <v>276</v>
      </c>
      <c r="BM760" s="191" t="s">
        <v>923</v>
      </c>
    </row>
    <row r="761" spans="1:51" s="15" customFormat="1" ht="12">
      <c r="A761" s="15"/>
      <c r="B761" s="210"/>
      <c r="C761" s="15"/>
      <c r="D761" s="194" t="s">
        <v>217</v>
      </c>
      <c r="E761" s="211" t="s">
        <v>1</v>
      </c>
      <c r="F761" s="212" t="s">
        <v>331</v>
      </c>
      <c r="G761" s="15"/>
      <c r="H761" s="211" t="s">
        <v>1</v>
      </c>
      <c r="I761" s="213"/>
      <c r="J761" s="15"/>
      <c r="K761" s="15"/>
      <c r="L761" s="210"/>
      <c r="M761" s="214"/>
      <c r="N761" s="215"/>
      <c r="O761" s="215"/>
      <c r="P761" s="215"/>
      <c r="Q761" s="215"/>
      <c r="R761" s="215"/>
      <c r="S761" s="215"/>
      <c r="T761" s="216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T761" s="211" t="s">
        <v>217</v>
      </c>
      <c r="AU761" s="211" t="s">
        <v>86</v>
      </c>
      <c r="AV761" s="15" t="s">
        <v>84</v>
      </c>
      <c r="AW761" s="15" t="s">
        <v>32</v>
      </c>
      <c r="AX761" s="15" t="s">
        <v>76</v>
      </c>
      <c r="AY761" s="211" t="s">
        <v>208</v>
      </c>
    </row>
    <row r="762" spans="1:51" s="13" customFormat="1" ht="12">
      <c r="A762" s="13"/>
      <c r="B762" s="193"/>
      <c r="C762" s="13"/>
      <c r="D762" s="194" t="s">
        <v>217</v>
      </c>
      <c r="E762" s="195" t="s">
        <v>1</v>
      </c>
      <c r="F762" s="196" t="s">
        <v>283</v>
      </c>
      <c r="G762" s="13"/>
      <c r="H762" s="197">
        <v>20.097</v>
      </c>
      <c r="I762" s="198"/>
      <c r="J762" s="13"/>
      <c r="K762" s="13"/>
      <c r="L762" s="193"/>
      <c r="M762" s="199"/>
      <c r="N762" s="200"/>
      <c r="O762" s="200"/>
      <c r="P762" s="200"/>
      <c r="Q762" s="200"/>
      <c r="R762" s="200"/>
      <c r="S762" s="200"/>
      <c r="T762" s="201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195" t="s">
        <v>217</v>
      </c>
      <c r="AU762" s="195" t="s">
        <v>86</v>
      </c>
      <c r="AV762" s="13" t="s">
        <v>86</v>
      </c>
      <c r="AW762" s="13" t="s">
        <v>32</v>
      </c>
      <c r="AX762" s="13" t="s">
        <v>76</v>
      </c>
      <c r="AY762" s="195" t="s">
        <v>208</v>
      </c>
    </row>
    <row r="763" spans="1:51" s="13" customFormat="1" ht="12">
      <c r="A763" s="13"/>
      <c r="B763" s="193"/>
      <c r="C763" s="13"/>
      <c r="D763" s="194" t="s">
        <v>217</v>
      </c>
      <c r="E763" s="195" t="s">
        <v>1</v>
      </c>
      <c r="F763" s="196" t="s">
        <v>284</v>
      </c>
      <c r="G763" s="13"/>
      <c r="H763" s="197">
        <v>74.34</v>
      </c>
      <c r="I763" s="198"/>
      <c r="J763" s="13"/>
      <c r="K763" s="13"/>
      <c r="L763" s="193"/>
      <c r="M763" s="199"/>
      <c r="N763" s="200"/>
      <c r="O763" s="200"/>
      <c r="P763" s="200"/>
      <c r="Q763" s="200"/>
      <c r="R763" s="200"/>
      <c r="S763" s="200"/>
      <c r="T763" s="201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195" t="s">
        <v>217</v>
      </c>
      <c r="AU763" s="195" t="s">
        <v>86</v>
      </c>
      <c r="AV763" s="13" t="s">
        <v>86</v>
      </c>
      <c r="AW763" s="13" t="s">
        <v>32</v>
      </c>
      <c r="AX763" s="13" t="s">
        <v>76</v>
      </c>
      <c r="AY763" s="195" t="s">
        <v>208</v>
      </c>
    </row>
    <row r="764" spans="1:51" s="13" customFormat="1" ht="12">
      <c r="A764" s="13"/>
      <c r="B764" s="193"/>
      <c r="C764" s="13"/>
      <c r="D764" s="194" t="s">
        <v>217</v>
      </c>
      <c r="E764" s="195" t="s">
        <v>1</v>
      </c>
      <c r="F764" s="196" t="s">
        <v>284</v>
      </c>
      <c r="G764" s="13"/>
      <c r="H764" s="197">
        <v>74.34</v>
      </c>
      <c r="I764" s="198"/>
      <c r="J764" s="13"/>
      <c r="K764" s="13"/>
      <c r="L764" s="193"/>
      <c r="M764" s="199"/>
      <c r="N764" s="200"/>
      <c r="O764" s="200"/>
      <c r="P764" s="200"/>
      <c r="Q764" s="200"/>
      <c r="R764" s="200"/>
      <c r="S764" s="200"/>
      <c r="T764" s="201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195" t="s">
        <v>217</v>
      </c>
      <c r="AU764" s="195" t="s">
        <v>86</v>
      </c>
      <c r="AV764" s="13" t="s">
        <v>86</v>
      </c>
      <c r="AW764" s="13" t="s">
        <v>32</v>
      </c>
      <c r="AX764" s="13" t="s">
        <v>76</v>
      </c>
      <c r="AY764" s="195" t="s">
        <v>208</v>
      </c>
    </row>
    <row r="765" spans="1:51" s="13" customFormat="1" ht="12">
      <c r="A765" s="13"/>
      <c r="B765" s="193"/>
      <c r="C765" s="13"/>
      <c r="D765" s="194" t="s">
        <v>217</v>
      </c>
      <c r="E765" s="195" t="s">
        <v>1</v>
      </c>
      <c r="F765" s="196" t="s">
        <v>285</v>
      </c>
      <c r="G765" s="13"/>
      <c r="H765" s="197">
        <v>23.94</v>
      </c>
      <c r="I765" s="198"/>
      <c r="J765" s="13"/>
      <c r="K765" s="13"/>
      <c r="L765" s="193"/>
      <c r="M765" s="199"/>
      <c r="N765" s="200"/>
      <c r="O765" s="200"/>
      <c r="P765" s="200"/>
      <c r="Q765" s="200"/>
      <c r="R765" s="200"/>
      <c r="S765" s="200"/>
      <c r="T765" s="201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195" t="s">
        <v>217</v>
      </c>
      <c r="AU765" s="195" t="s">
        <v>86</v>
      </c>
      <c r="AV765" s="13" t="s">
        <v>86</v>
      </c>
      <c r="AW765" s="13" t="s">
        <v>32</v>
      </c>
      <c r="AX765" s="13" t="s">
        <v>76</v>
      </c>
      <c r="AY765" s="195" t="s">
        <v>208</v>
      </c>
    </row>
    <row r="766" spans="1:51" s="13" customFormat="1" ht="12">
      <c r="A766" s="13"/>
      <c r="B766" s="193"/>
      <c r="C766" s="13"/>
      <c r="D766" s="194" t="s">
        <v>217</v>
      </c>
      <c r="E766" s="195" t="s">
        <v>1</v>
      </c>
      <c r="F766" s="196" t="s">
        <v>286</v>
      </c>
      <c r="G766" s="13"/>
      <c r="H766" s="197">
        <v>14.28</v>
      </c>
      <c r="I766" s="198"/>
      <c r="J766" s="13"/>
      <c r="K766" s="13"/>
      <c r="L766" s="193"/>
      <c r="M766" s="199"/>
      <c r="N766" s="200"/>
      <c r="O766" s="200"/>
      <c r="P766" s="200"/>
      <c r="Q766" s="200"/>
      <c r="R766" s="200"/>
      <c r="S766" s="200"/>
      <c r="T766" s="201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195" t="s">
        <v>217</v>
      </c>
      <c r="AU766" s="195" t="s">
        <v>86</v>
      </c>
      <c r="AV766" s="13" t="s">
        <v>86</v>
      </c>
      <c r="AW766" s="13" t="s">
        <v>32</v>
      </c>
      <c r="AX766" s="13" t="s">
        <v>76</v>
      </c>
      <c r="AY766" s="195" t="s">
        <v>208</v>
      </c>
    </row>
    <row r="767" spans="1:51" s="13" customFormat="1" ht="12">
      <c r="A767" s="13"/>
      <c r="B767" s="193"/>
      <c r="C767" s="13"/>
      <c r="D767" s="194" t="s">
        <v>217</v>
      </c>
      <c r="E767" s="195" t="s">
        <v>1</v>
      </c>
      <c r="F767" s="196" t="s">
        <v>287</v>
      </c>
      <c r="G767" s="13"/>
      <c r="H767" s="197">
        <v>13.44</v>
      </c>
      <c r="I767" s="198"/>
      <c r="J767" s="13"/>
      <c r="K767" s="13"/>
      <c r="L767" s="193"/>
      <c r="M767" s="199"/>
      <c r="N767" s="200"/>
      <c r="O767" s="200"/>
      <c r="P767" s="200"/>
      <c r="Q767" s="200"/>
      <c r="R767" s="200"/>
      <c r="S767" s="200"/>
      <c r="T767" s="201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195" t="s">
        <v>217</v>
      </c>
      <c r="AU767" s="195" t="s">
        <v>86</v>
      </c>
      <c r="AV767" s="13" t="s">
        <v>86</v>
      </c>
      <c r="AW767" s="13" t="s">
        <v>32</v>
      </c>
      <c r="AX767" s="13" t="s">
        <v>76</v>
      </c>
      <c r="AY767" s="195" t="s">
        <v>208</v>
      </c>
    </row>
    <row r="768" spans="1:51" s="13" customFormat="1" ht="12">
      <c r="A768" s="13"/>
      <c r="B768" s="193"/>
      <c r="C768" s="13"/>
      <c r="D768" s="194" t="s">
        <v>217</v>
      </c>
      <c r="E768" s="195" t="s">
        <v>1</v>
      </c>
      <c r="F768" s="196" t="s">
        <v>285</v>
      </c>
      <c r="G768" s="13"/>
      <c r="H768" s="197">
        <v>23.94</v>
      </c>
      <c r="I768" s="198"/>
      <c r="J768" s="13"/>
      <c r="K768" s="13"/>
      <c r="L768" s="193"/>
      <c r="M768" s="199"/>
      <c r="N768" s="200"/>
      <c r="O768" s="200"/>
      <c r="P768" s="200"/>
      <c r="Q768" s="200"/>
      <c r="R768" s="200"/>
      <c r="S768" s="200"/>
      <c r="T768" s="201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195" t="s">
        <v>217</v>
      </c>
      <c r="AU768" s="195" t="s">
        <v>86</v>
      </c>
      <c r="AV768" s="13" t="s">
        <v>86</v>
      </c>
      <c r="AW768" s="13" t="s">
        <v>32</v>
      </c>
      <c r="AX768" s="13" t="s">
        <v>76</v>
      </c>
      <c r="AY768" s="195" t="s">
        <v>208</v>
      </c>
    </row>
    <row r="769" spans="1:51" s="13" customFormat="1" ht="12">
      <c r="A769" s="13"/>
      <c r="B769" s="193"/>
      <c r="C769" s="13"/>
      <c r="D769" s="194" t="s">
        <v>217</v>
      </c>
      <c r="E769" s="195" t="s">
        <v>1</v>
      </c>
      <c r="F769" s="196" t="s">
        <v>288</v>
      </c>
      <c r="G769" s="13"/>
      <c r="H769" s="197">
        <v>12.18</v>
      </c>
      <c r="I769" s="198"/>
      <c r="J769" s="13"/>
      <c r="K769" s="13"/>
      <c r="L769" s="193"/>
      <c r="M769" s="199"/>
      <c r="N769" s="200"/>
      <c r="O769" s="200"/>
      <c r="P769" s="200"/>
      <c r="Q769" s="200"/>
      <c r="R769" s="200"/>
      <c r="S769" s="200"/>
      <c r="T769" s="201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195" t="s">
        <v>217</v>
      </c>
      <c r="AU769" s="195" t="s">
        <v>86</v>
      </c>
      <c r="AV769" s="13" t="s">
        <v>86</v>
      </c>
      <c r="AW769" s="13" t="s">
        <v>32</v>
      </c>
      <c r="AX769" s="13" t="s">
        <v>76</v>
      </c>
      <c r="AY769" s="195" t="s">
        <v>208</v>
      </c>
    </row>
    <row r="770" spans="1:51" s="13" customFormat="1" ht="12">
      <c r="A770" s="13"/>
      <c r="B770" s="193"/>
      <c r="C770" s="13"/>
      <c r="D770" s="194" t="s">
        <v>217</v>
      </c>
      <c r="E770" s="195" t="s">
        <v>1</v>
      </c>
      <c r="F770" s="196" t="s">
        <v>289</v>
      </c>
      <c r="G770" s="13"/>
      <c r="H770" s="197">
        <v>12.6</v>
      </c>
      <c r="I770" s="198"/>
      <c r="J770" s="13"/>
      <c r="K770" s="13"/>
      <c r="L770" s="193"/>
      <c r="M770" s="199"/>
      <c r="N770" s="200"/>
      <c r="O770" s="200"/>
      <c r="P770" s="200"/>
      <c r="Q770" s="200"/>
      <c r="R770" s="200"/>
      <c r="S770" s="200"/>
      <c r="T770" s="201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195" t="s">
        <v>217</v>
      </c>
      <c r="AU770" s="195" t="s">
        <v>86</v>
      </c>
      <c r="AV770" s="13" t="s">
        <v>86</v>
      </c>
      <c r="AW770" s="13" t="s">
        <v>32</v>
      </c>
      <c r="AX770" s="13" t="s">
        <v>76</v>
      </c>
      <c r="AY770" s="195" t="s">
        <v>208</v>
      </c>
    </row>
    <row r="771" spans="1:51" s="13" customFormat="1" ht="12">
      <c r="A771" s="13"/>
      <c r="B771" s="193"/>
      <c r="C771" s="13"/>
      <c r="D771" s="194" t="s">
        <v>217</v>
      </c>
      <c r="E771" s="195" t="s">
        <v>1</v>
      </c>
      <c r="F771" s="196" t="s">
        <v>290</v>
      </c>
      <c r="G771" s="13"/>
      <c r="H771" s="197">
        <v>12.075</v>
      </c>
      <c r="I771" s="198"/>
      <c r="J771" s="13"/>
      <c r="K771" s="13"/>
      <c r="L771" s="193"/>
      <c r="M771" s="199"/>
      <c r="N771" s="200"/>
      <c r="O771" s="200"/>
      <c r="P771" s="200"/>
      <c r="Q771" s="200"/>
      <c r="R771" s="200"/>
      <c r="S771" s="200"/>
      <c r="T771" s="201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195" t="s">
        <v>217</v>
      </c>
      <c r="AU771" s="195" t="s">
        <v>86</v>
      </c>
      <c r="AV771" s="13" t="s">
        <v>86</v>
      </c>
      <c r="AW771" s="13" t="s">
        <v>32</v>
      </c>
      <c r="AX771" s="13" t="s">
        <v>76</v>
      </c>
      <c r="AY771" s="195" t="s">
        <v>208</v>
      </c>
    </row>
    <row r="772" spans="1:51" s="13" customFormat="1" ht="12">
      <c r="A772" s="13"/>
      <c r="B772" s="193"/>
      <c r="C772" s="13"/>
      <c r="D772" s="194" t="s">
        <v>217</v>
      </c>
      <c r="E772" s="195" t="s">
        <v>1</v>
      </c>
      <c r="F772" s="196" t="s">
        <v>291</v>
      </c>
      <c r="G772" s="13"/>
      <c r="H772" s="197">
        <v>49.686</v>
      </c>
      <c r="I772" s="198"/>
      <c r="J772" s="13"/>
      <c r="K772" s="13"/>
      <c r="L772" s="193"/>
      <c r="M772" s="199"/>
      <c r="N772" s="200"/>
      <c r="O772" s="200"/>
      <c r="P772" s="200"/>
      <c r="Q772" s="200"/>
      <c r="R772" s="200"/>
      <c r="S772" s="200"/>
      <c r="T772" s="201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195" t="s">
        <v>217</v>
      </c>
      <c r="AU772" s="195" t="s">
        <v>86</v>
      </c>
      <c r="AV772" s="13" t="s">
        <v>86</v>
      </c>
      <c r="AW772" s="13" t="s">
        <v>32</v>
      </c>
      <c r="AX772" s="13" t="s">
        <v>76</v>
      </c>
      <c r="AY772" s="195" t="s">
        <v>208</v>
      </c>
    </row>
    <row r="773" spans="1:51" s="13" customFormat="1" ht="12">
      <c r="A773" s="13"/>
      <c r="B773" s="193"/>
      <c r="C773" s="13"/>
      <c r="D773" s="194" t="s">
        <v>217</v>
      </c>
      <c r="E773" s="195" t="s">
        <v>1</v>
      </c>
      <c r="F773" s="196" t="s">
        <v>285</v>
      </c>
      <c r="G773" s="13"/>
      <c r="H773" s="197">
        <v>23.94</v>
      </c>
      <c r="I773" s="198"/>
      <c r="J773" s="13"/>
      <c r="K773" s="13"/>
      <c r="L773" s="193"/>
      <c r="M773" s="199"/>
      <c r="N773" s="200"/>
      <c r="O773" s="200"/>
      <c r="P773" s="200"/>
      <c r="Q773" s="200"/>
      <c r="R773" s="200"/>
      <c r="S773" s="200"/>
      <c r="T773" s="201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195" t="s">
        <v>217</v>
      </c>
      <c r="AU773" s="195" t="s">
        <v>86</v>
      </c>
      <c r="AV773" s="13" t="s">
        <v>86</v>
      </c>
      <c r="AW773" s="13" t="s">
        <v>32</v>
      </c>
      <c r="AX773" s="13" t="s">
        <v>76</v>
      </c>
      <c r="AY773" s="195" t="s">
        <v>208</v>
      </c>
    </row>
    <row r="774" spans="1:51" s="13" customFormat="1" ht="12">
      <c r="A774" s="13"/>
      <c r="B774" s="193"/>
      <c r="C774" s="13"/>
      <c r="D774" s="194" t="s">
        <v>217</v>
      </c>
      <c r="E774" s="195" t="s">
        <v>1</v>
      </c>
      <c r="F774" s="196" t="s">
        <v>292</v>
      </c>
      <c r="G774" s="13"/>
      <c r="H774" s="197">
        <v>40.74</v>
      </c>
      <c r="I774" s="198"/>
      <c r="J774" s="13"/>
      <c r="K774" s="13"/>
      <c r="L774" s="193"/>
      <c r="M774" s="199"/>
      <c r="N774" s="200"/>
      <c r="O774" s="200"/>
      <c r="P774" s="200"/>
      <c r="Q774" s="200"/>
      <c r="R774" s="200"/>
      <c r="S774" s="200"/>
      <c r="T774" s="201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195" t="s">
        <v>217</v>
      </c>
      <c r="AU774" s="195" t="s">
        <v>86</v>
      </c>
      <c r="AV774" s="13" t="s">
        <v>86</v>
      </c>
      <c r="AW774" s="13" t="s">
        <v>32</v>
      </c>
      <c r="AX774" s="13" t="s">
        <v>76</v>
      </c>
      <c r="AY774" s="195" t="s">
        <v>208</v>
      </c>
    </row>
    <row r="775" spans="1:51" s="13" customFormat="1" ht="12">
      <c r="A775" s="13"/>
      <c r="B775" s="193"/>
      <c r="C775" s="13"/>
      <c r="D775" s="194" t="s">
        <v>217</v>
      </c>
      <c r="E775" s="195" t="s">
        <v>1</v>
      </c>
      <c r="F775" s="196" t="s">
        <v>292</v>
      </c>
      <c r="G775" s="13"/>
      <c r="H775" s="197">
        <v>40.74</v>
      </c>
      <c r="I775" s="198"/>
      <c r="J775" s="13"/>
      <c r="K775" s="13"/>
      <c r="L775" s="193"/>
      <c r="M775" s="199"/>
      <c r="N775" s="200"/>
      <c r="O775" s="200"/>
      <c r="P775" s="200"/>
      <c r="Q775" s="200"/>
      <c r="R775" s="200"/>
      <c r="S775" s="200"/>
      <c r="T775" s="201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195" t="s">
        <v>217</v>
      </c>
      <c r="AU775" s="195" t="s">
        <v>86</v>
      </c>
      <c r="AV775" s="13" t="s">
        <v>86</v>
      </c>
      <c r="AW775" s="13" t="s">
        <v>32</v>
      </c>
      <c r="AX775" s="13" t="s">
        <v>76</v>
      </c>
      <c r="AY775" s="195" t="s">
        <v>208</v>
      </c>
    </row>
    <row r="776" spans="1:51" s="13" customFormat="1" ht="12">
      <c r="A776" s="13"/>
      <c r="B776" s="193"/>
      <c r="C776" s="13"/>
      <c r="D776" s="194" t="s">
        <v>217</v>
      </c>
      <c r="E776" s="195" t="s">
        <v>1</v>
      </c>
      <c r="F776" s="196" t="s">
        <v>285</v>
      </c>
      <c r="G776" s="13"/>
      <c r="H776" s="197">
        <v>23.94</v>
      </c>
      <c r="I776" s="198"/>
      <c r="J776" s="13"/>
      <c r="K776" s="13"/>
      <c r="L776" s="193"/>
      <c r="M776" s="199"/>
      <c r="N776" s="200"/>
      <c r="O776" s="200"/>
      <c r="P776" s="200"/>
      <c r="Q776" s="200"/>
      <c r="R776" s="200"/>
      <c r="S776" s="200"/>
      <c r="T776" s="201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195" t="s">
        <v>217</v>
      </c>
      <c r="AU776" s="195" t="s">
        <v>86</v>
      </c>
      <c r="AV776" s="13" t="s">
        <v>86</v>
      </c>
      <c r="AW776" s="13" t="s">
        <v>32</v>
      </c>
      <c r="AX776" s="13" t="s">
        <v>76</v>
      </c>
      <c r="AY776" s="195" t="s">
        <v>208</v>
      </c>
    </row>
    <row r="777" spans="1:51" s="13" customFormat="1" ht="12">
      <c r="A777" s="13"/>
      <c r="B777" s="193"/>
      <c r="C777" s="13"/>
      <c r="D777" s="194" t="s">
        <v>217</v>
      </c>
      <c r="E777" s="195" t="s">
        <v>1</v>
      </c>
      <c r="F777" s="196" t="s">
        <v>293</v>
      </c>
      <c r="G777" s="13"/>
      <c r="H777" s="197">
        <v>10.5</v>
      </c>
      <c r="I777" s="198"/>
      <c r="J777" s="13"/>
      <c r="K777" s="13"/>
      <c r="L777" s="193"/>
      <c r="M777" s="199"/>
      <c r="N777" s="200"/>
      <c r="O777" s="200"/>
      <c r="P777" s="200"/>
      <c r="Q777" s="200"/>
      <c r="R777" s="200"/>
      <c r="S777" s="200"/>
      <c r="T777" s="201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195" t="s">
        <v>217</v>
      </c>
      <c r="AU777" s="195" t="s">
        <v>86</v>
      </c>
      <c r="AV777" s="13" t="s">
        <v>86</v>
      </c>
      <c r="AW777" s="13" t="s">
        <v>32</v>
      </c>
      <c r="AX777" s="13" t="s">
        <v>76</v>
      </c>
      <c r="AY777" s="195" t="s">
        <v>208</v>
      </c>
    </row>
    <row r="778" spans="1:51" s="13" customFormat="1" ht="12">
      <c r="A778" s="13"/>
      <c r="B778" s="193"/>
      <c r="C778" s="13"/>
      <c r="D778" s="194" t="s">
        <v>217</v>
      </c>
      <c r="E778" s="195" t="s">
        <v>1</v>
      </c>
      <c r="F778" s="196" t="s">
        <v>924</v>
      </c>
      <c r="G778" s="13"/>
      <c r="H778" s="197">
        <v>4.83</v>
      </c>
      <c r="I778" s="198"/>
      <c r="J778" s="13"/>
      <c r="K778" s="13"/>
      <c r="L778" s="193"/>
      <c r="M778" s="199"/>
      <c r="N778" s="200"/>
      <c r="O778" s="200"/>
      <c r="P778" s="200"/>
      <c r="Q778" s="200"/>
      <c r="R778" s="200"/>
      <c r="S778" s="200"/>
      <c r="T778" s="201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195" t="s">
        <v>217</v>
      </c>
      <c r="AU778" s="195" t="s">
        <v>86</v>
      </c>
      <c r="AV778" s="13" t="s">
        <v>86</v>
      </c>
      <c r="AW778" s="13" t="s">
        <v>32</v>
      </c>
      <c r="AX778" s="13" t="s">
        <v>76</v>
      </c>
      <c r="AY778" s="195" t="s">
        <v>208</v>
      </c>
    </row>
    <row r="779" spans="1:51" s="16" customFormat="1" ht="12">
      <c r="A779" s="16"/>
      <c r="B779" s="234"/>
      <c r="C779" s="16"/>
      <c r="D779" s="194" t="s">
        <v>217</v>
      </c>
      <c r="E779" s="235" t="s">
        <v>1</v>
      </c>
      <c r="F779" s="236" t="s">
        <v>434</v>
      </c>
      <c r="G779" s="16"/>
      <c r="H779" s="237">
        <v>475.608</v>
      </c>
      <c r="I779" s="238"/>
      <c r="J779" s="16"/>
      <c r="K779" s="16"/>
      <c r="L779" s="234"/>
      <c r="M779" s="239"/>
      <c r="N779" s="240"/>
      <c r="O779" s="240"/>
      <c r="P779" s="240"/>
      <c r="Q779" s="240"/>
      <c r="R779" s="240"/>
      <c r="S779" s="240"/>
      <c r="T779" s="241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T779" s="235" t="s">
        <v>217</v>
      </c>
      <c r="AU779" s="235" t="s">
        <v>86</v>
      </c>
      <c r="AV779" s="16" t="s">
        <v>226</v>
      </c>
      <c r="AW779" s="16" t="s">
        <v>32</v>
      </c>
      <c r="AX779" s="16" t="s">
        <v>76</v>
      </c>
      <c r="AY779" s="235" t="s">
        <v>208</v>
      </c>
    </row>
    <row r="780" spans="1:51" s="15" customFormat="1" ht="12">
      <c r="A780" s="15"/>
      <c r="B780" s="210"/>
      <c r="C780" s="15"/>
      <c r="D780" s="194" t="s">
        <v>217</v>
      </c>
      <c r="E780" s="211" t="s">
        <v>1</v>
      </c>
      <c r="F780" s="212" t="s">
        <v>925</v>
      </c>
      <c r="G780" s="15"/>
      <c r="H780" s="211" t="s">
        <v>1</v>
      </c>
      <c r="I780" s="213"/>
      <c r="J780" s="15"/>
      <c r="K780" s="15"/>
      <c r="L780" s="210"/>
      <c r="M780" s="214"/>
      <c r="N780" s="215"/>
      <c r="O780" s="215"/>
      <c r="P780" s="215"/>
      <c r="Q780" s="215"/>
      <c r="R780" s="215"/>
      <c r="S780" s="215"/>
      <c r="T780" s="216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11" t="s">
        <v>217</v>
      </c>
      <c r="AU780" s="211" t="s">
        <v>86</v>
      </c>
      <c r="AV780" s="15" t="s">
        <v>84</v>
      </c>
      <c r="AW780" s="15" t="s">
        <v>32</v>
      </c>
      <c r="AX780" s="15" t="s">
        <v>76</v>
      </c>
      <c r="AY780" s="211" t="s">
        <v>208</v>
      </c>
    </row>
    <row r="781" spans="1:51" s="13" customFormat="1" ht="12">
      <c r="A781" s="13"/>
      <c r="B781" s="193"/>
      <c r="C781" s="13"/>
      <c r="D781" s="194" t="s">
        <v>217</v>
      </c>
      <c r="E781" s="195" t="s">
        <v>1</v>
      </c>
      <c r="F781" s="196" t="s">
        <v>464</v>
      </c>
      <c r="G781" s="13"/>
      <c r="H781" s="197">
        <v>-8.4</v>
      </c>
      <c r="I781" s="198"/>
      <c r="J781" s="13"/>
      <c r="K781" s="13"/>
      <c r="L781" s="193"/>
      <c r="M781" s="199"/>
      <c r="N781" s="200"/>
      <c r="O781" s="200"/>
      <c r="P781" s="200"/>
      <c r="Q781" s="200"/>
      <c r="R781" s="200"/>
      <c r="S781" s="200"/>
      <c r="T781" s="201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195" t="s">
        <v>217</v>
      </c>
      <c r="AU781" s="195" t="s">
        <v>86</v>
      </c>
      <c r="AV781" s="13" t="s">
        <v>86</v>
      </c>
      <c r="AW781" s="13" t="s">
        <v>32</v>
      </c>
      <c r="AX781" s="13" t="s">
        <v>76</v>
      </c>
      <c r="AY781" s="195" t="s">
        <v>208</v>
      </c>
    </row>
    <row r="782" spans="1:51" s="13" customFormat="1" ht="12">
      <c r="A782" s="13"/>
      <c r="B782" s="193"/>
      <c r="C782" s="13"/>
      <c r="D782" s="194" t="s">
        <v>217</v>
      </c>
      <c r="E782" s="195" t="s">
        <v>1</v>
      </c>
      <c r="F782" s="196" t="s">
        <v>463</v>
      </c>
      <c r="G782" s="13"/>
      <c r="H782" s="197">
        <v>-10.08</v>
      </c>
      <c r="I782" s="198"/>
      <c r="J782" s="13"/>
      <c r="K782" s="13"/>
      <c r="L782" s="193"/>
      <c r="M782" s="199"/>
      <c r="N782" s="200"/>
      <c r="O782" s="200"/>
      <c r="P782" s="200"/>
      <c r="Q782" s="200"/>
      <c r="R782" s="200"/>
      <c r="S782" s="200"/>
      <c r="T782" s="201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195" t="s">
        <v>217</v>
      </c>
      <c r="AU782" s="195" t="s">
        <v>86</v>
      </c>
      <c r="AV782" s="13" t="s">
        <v>86</v>
      </c>
      <c r="AW782" s="13" t="s">
        <v>32</v>
      </c>
      <c r="AX782" s="13" t="s">
        <v>76</v>
      </c>
      <c r="AY782" s="195" t="s">
        <v>208</v>
      </c>
    </row>
    <row r="783" spans="1:51" s="13" customFormat="1" ht="12">
      <c r="A783" s="13"/>
      <c r="B783" s="193"/>
      <c r="C783" s="13"/>
      <c r="D783" s="194" t="s">
        <v>217</v>
      </c>
      <c r="E783" s="195" t="s">
        <v>1</v>
      </c>
      <c r="F783" s="196" t="s">
        <v>926</v>
      </c>
      <c r="G783" s="13"/>
      <c r="H783" s="197">
        <v>-6.51</v>
      </c>
      <c r="I783" s="198"/>
      <c r="J783" s="13"/>
      <c r="K783" s="13"/>
      <c r="L783" s="193"/>
      <c r="M783" s="199"/>
      <c r="N783" s="200"/>
      <c r="O783" s="200"/>
      <c r="P783" s="200"/>
      <c r="Q783" s="200"/>
      <c r="R783" s="200"/>
      <c r="S783" s="200"/>
      <c r="T783" s="201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195" t="s">
        <v>217</v>
      </c>
      <c r="AU783" s="195" t="s">
        <v>86</v>
      </c>
      <c r="AV783" s="13" t="s">
        <v>86</v>
      </c>
      <c r="AW783" s="13" t="s">
        <v>32</v>
      </c>
      <c r="AX783" s="13" t="s">
        <v>76</v>
      </c>
      <c r="AY783" s="195" t="s">
        <v>208</v>
      </c>
    </row>
    <row r="784" spans="1:51" s="13" customFormat="1" ht="12">
      <c r="A784" s="13"/>
      <c r="B784" s="193"/>
      <c r="C784" s="13"/>
      <c r="D784" s="194" t="s">
        <v>217</v>
      </c>
      <c r="E784" s="195" t="s">
        <v>1</v>
      </c>
      <c r="F784" s="196" t="s">
        <v>465</v>
      </c>
      <c r="G784" s="13"/>
      <c r="H784" s="197">
        <v>-4.62</v>
      </c>
      <c r="I784" s="198"/>
      <c r="J784" s="13"/>
      <c r="K784" s="13"/>
      <c r="L784" s="193"/>
      <c r="M784" s="199"/>
      <c r="N784" s="200"/>
      <c r="O784" s="200"/>
      <c r="P784" s="200"/>
      <c r="Q784" s="200"/>
      <c r="R784" s="200"/>
      <c r="S784" s="200"/>
      <c r="T784" s="201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195" t="s">
        <v>217</v>
      </c>
      <c r="AU784" s="195" t="s">
        <v>86</v>
      </c>
      <c r="AV784" s="13" t="s">
        <v>86</v>
      </c>
      <c r="AW784" s="13" t="s">
        <v>32</v>
      </c>
      <c r="AX784" s="13" t="s">
        <v>76</v>
      </c>
      <c r="AY784" s="195" t="s">
        <v>208</v>
      </c>
    </row>
    <row r="785" spans="1:51" s="13" customFormat="1" ht="12">
      <c r="A785" s="13"/>
      <c r="B785" s="193"/>
      <c r="C785" s="13"/>
      <c r="D785" s="194" t="s">
        <v>217</v>
      </c>
      <c r="E785" s="195" t="s">
        <v>1</v>
      </c>
      <c r="F785" s="196" t="s">
        <v>429</v>
      </c>
      <c r="G785" s="13"/>
      <c r="H785" s="197">
        <v>-3.15</v>
      </c>
      <c r="I785" s="198"/>
      <c r="J785" s="13"/>
      <c r="K785" s="13"/>
      <c r="L785" s="193"/>
      <c r="M785" s="199"/>
      <c r="N785" s="200"/>
      <c r="O785" s="200"/>
      <c r="P785" s="200"/>
      <c r="Q785" s="200"/>
      <c r="R785" s="200"/>
      <c r="S785" s="200"/>
      <c r="T785" s="201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195" t="s">
        <v>217</v>
      </c>
      <c r="AU785" s="195" t="s">
        <v>86</v>
      </c>
      <c r="AV785" s="13" t="s">
        <v>86</v>
      </c>
      <c r="AW785" s="13" t="s">
        <v>32</v>
      </c>
      <c r="AX785" s="13" t="s">
        <v>76</v>
      </c>
      <c r="AY785" s="195" t="s">
        <v>208</v>
      </c>
    </row>
    <row r="786" spans="1:51" s="13" customFormat="1" ht="12">
      <c r="A786" s="13"/>
      <c r="B786" s="193"/>
      <c r="C786" s="13"/>
      <c r="D786" s="194" t="s">
        <v>217</v>
      </c>
      <c r="E786" s="195" t="s">
        <v>1</v>
      </c>
      <c r="F786" s="196" t="s">
        <v>927</v>
      </c>
      <c r="G786" s="13"/>
      <c r="H786" s="197">
        <v>-3.7</v>
      </c>
      <c r="I786" s="198"/>
      <c r="J786" s="13"/>
      <c r="K786" s="13"/>
      <c r="L786" s="193"/>
      <c r="M786" s="199"/>
      <c r="N786" s="200"/>
      <c r="O786" s="200"/>
      <c r="P786" s="200"/>
      <c r="Q786" s="200"/>
      <c r="R786" s="200"/>
      <c r="S786" s="200"/>
      <c r="T786" s="201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195" t="s">
        <v>217</v>
      </c>
      <c r="AU786" s="195" t="s">
        <v>86</v>
      </c>
      <c r="AV786" s="13" t="s">
        <v>86</v>
      </c>
      <c r="AW786" s="13" t="s">
        <v>32</v>
      </c>
      <c r="AX786" s="13" t="s">
        <v>76</v>
      </c>
      <c r="AY786" s="195" t="s">
        <v>208</v>
      </c>
    </row>
    <row r="787" spans="1:51" s="13" customFormat="1" ht="12">
      <c r="A787" s="13"/>
      <c r="B787" s="193"/>
      <c r="C787" s="13"/>
      <c r="D787" s="194" t="s">
        <v>217</v>
      </c>
      <c r="E787" s="195" t="s">
        <v>1</v>
      </c>
      <c r="F787" s="196" t="s">
        <v>438</v>
      </c>
      <c r="G787" s="13"/>
      <c r="H787" s="197">
        <v>-2.52</v>
      </c>
      <c r="I787" s="198"/>
      <c r="J787" s="13"/>
      <c r="K787" s="13"/>
      <c r="L787" s="193"/>
      <c r="M787" s="199"/>
      <c r="N787" s="200"/>
      <c r="O787" s="200"/>
      <c r="P787" s="200"/>
      <c r="Q787" s="200"/>
      <c r="R787" s="200"/>
      <c r="S787" s="200"/>
      <c r="T787" s="201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195" t="s">
        <v>217</v>
      </c>
      <c r="AU787" s="195" t="s">
        <v>86</v>
      </c>
      <c r="AV787" s="13" t="s">
        <v>86</v>
      </c>
      <c r="AW787" s="13" t="s">
        <v>32</v>
      </c>
      <c r="AX787" s="13" t="s">
        <v>76</v>
      </c>
      <c r="AY787" s="195" t="s">
        <v>208</v>
      </c>
    </row>
    <row r="788" spans="1:51" s="13" customFormat="1" ht="12">
      <c r="A788" s="13"/>
      <c r="B788" s="193"/>
      <c r="C788" s="13"/>
      <c r="D788" s="194" t="s">
        <v>217</v>
      </c>
      <c r="E788" s="195" t="s">
        <v>1</v>
      </c>
      <c r="F788" s="196" t="s">
        <v>468</v>
      </c>
      <c r="G788" s="13"/>
      <c r="H788" s="197">
        <v>-3.152</v>
      </c>
      <c r="I788" s="198"/>
      <c r="J788" s="13"/>
      <c r="K788" s="13"/>
      <c r="L788" s="193"/>
      <c r="M788" s="199"/>
      <c r="N788" s="200"/>
      <c r="O788" s="200"/>
      <c r="P788" s="200"/>
      <c r="Q788" s="200"/>
      <c r="R788" s="200"/>
      <c r="S788" s="200"/>
      <c r="T788" s="201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195" t="s">
        <v>217</v>
      </c>
      <c r="AU788" s="195" t="s">
        <v>86</v>
      </c>
      <c r="AV788" s="13" t="s">
        <v>86</v>
      </c>
      <c r="AW788" s="13" t="s">
        <v>32</v>
      </c>
      <c r="AX788" s="13" t="s">
        <v>76</v>
      </c>
      <c r="AY788" s="195" t="s">
        <v>208</v>
      </c>
    </row>
    <row r="789" spans="1:51" s="13" customFormat="1" ht="12">
      <c r="A789" s="13"/>
      <c r="B789" s="193"/>
      <c r="C789" s="13"/>
      <c r="D789" s="194" t="s">
        <v>217</v>
      </c>
      <c r="E789" s="195" t="s">
        <v>1</v>
      </c>
      <c r="F789" s="196" t="s">
        <v>481</v>
      </c>
      <c r="G789" s="13"/>
      <c r="H789" s="197">
        <v>-3.546</v>
      </c>
      <c r="I789" s="198"/>
      <c r="J789" s="13"/>
      <c r="K789" s="13"/>
      <c r="L789" s="193"/>
      <c r="M789" s="199"/>
      <c r="N789" s="200"/>
      <c r="O789" s="200"/>
      <c r="P789" s="200"/>
      <c r="Q789" s="200"/>
      <c r="R789" s="200"/>
      <c r="S789" s="200"/>
      <c r="T789" s="201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195" t="s">
        <v>217</v>
      </c>
      <c r="AU789" s="195" t="s">
        <v>86</v>
      </c>
      <c r="AV789" s="13" t="s">
        <v>86</v>
      </c>
      <c r="AW789" s="13" t="s">
        <v>32</v>
      </c>
      <c r="AX789" s="13" t="s">
        <v>76</v>
      </c>
      <c r="AY789" s="195" t="s">
        <v>208</v>
      </c>
    </row>
    <row r="790" spans="1:51" s="13" customFormat="1" ht="12">
      <c r="A790" s="13"/>
      <c r="B790" s="193"/>
      <c r="C790" s="13"/>
      <c r="D790" s="194" t="s">
        <v>217</v>
      </c>
      <c r="E790" s="195" t="s">
        <v>1</v>
      </c>
      <c r="F790" s="196" t="s">
        <v>479</v>
      </c>
      <c r="G790" s="13"/>
      <c r="H790" s="197">
        <v>-3.885</v>
      </c>
      <c r="I790" s="198"/>
      <c r="J790" s="13"/>
      <c r="K790" s="13"/>
      <c r="L790" s="193"/>
      <c r="M790" s="199"/>
      <c r="N790" s="200"/>
      <c r="O790" s="200"/>
      <c r="P790" s="200"/>
      <c r="Q790" s="200"/>
      <c r="R790" s="200"/>
      <c r="S790" s="200"/>
      <c r="T790" s="201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195" t="s">
        <v>217</v>
      </c>
      <c r="AU790" s="195" t="s">
        <v>86</v>
      </c>
      <c r="AV790" s="13" t="s">
        <v>86</v>
      </c>
      <c r="AW790" s="13" t="s">
        <v>32</v>
      </c>
      <c r="AX790" s="13" t="s">
        <v>76</v>
      </c>
      <c r="AY790" s="195" t="s">
        <v>208</v>
      </c>
    </row>
    <row r="791" spans="1:51" s="13" customFormat="1" ht="12">
      <c r="A791" s="13"/>
      <c r="B791" s="193"/>
      <c r="C791" s="13"/>
      <c r="D791" s="194" t="s">
        <v>217</v>
      </c>
      <c r="E791" s="195" t="s">
        <v>1</v>
      </c>
      <c r="F791" s="196" t="s">
        <v>480</v>
      </c>
      <c r="G791" s="13"/>
      <c r="H791" s="197">
        <v>-6.3</v>
      </c>
      <c r="I791" s="198"/>
      <c r="J791" s="13"/>
      <c r="K791" s="13"/>
      <c r="L791" s="193"/>
      <c r="M791" s="199"/>
      <c r="N791" s="200"/>
      <c r="O791" s="200"/>
      <c r="P791" s="200"/>
      <c r="Q791" s="200"/>
      <c r="R791" s="200"/>
      <c r="S791" s="200"/>
      <c r="T791" s="201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195" t="s">
        <v>217</v>
      </c>
      <c r="AU791" s="195" t="s">
        <v>86</v>
      </c>
      <c r="AV791" s="13" t="s">
        <v>86</v>
      </c>
      <c r="AW791" s="13" t="s">
        <v>32</v>
      </c>
      <c r="AX791" s="13" t="s">
        <v>76</v>
      </c>
      <c r="AY791" s="195" t="s">
        <v>208</v>
      </c>
    </row>
    <row r="792" spans="1:51" s="13" customFormat="1" ht="12">
      <c r="A792" s="13"/>
      <c r="B792" s="193"/>
      <c r="C792" s="13"/>
      <c r="D792" s="194" t="s">
        <v>217</v>
      </c>
      <c r="E792" s="195" t="s">
        <v>1</v>
      </c>
      <c r="F792" s="196" t="s">
        <v>467</v>
      </c>
      <c r="G792" s="13"/>
      <c r="H792" s="197">
        <v>-5.04</v>
      </c>
      <c r="I792" s="198"/>
      <c r="J792" s="13"/>
      <c r="K792" s="13"/>
      <c r="L792" s="193"/>
      <c r="M792" s="199"/>
      <c r="N792" s="200"/>
      <c r="O792" s="200"/>
      <c r="P792" s="200"/>
      <c r="Q792" s="200"/>
      <c r="R792" s="200"/>
      <c r="S792" s="200"/>
      <c r="T792" s="201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195" t="s">
        <v>217</v>
      </c>
      <c r="AU792" s="195" t="s">
        <v>86</v>
      </c>
      <c r="AV792" s="13" t="s">
        <v>86</v>
      </c>
      <c r="AW792" s="13" t="s">
        <v>32</v>
      </c>
      <c r="AX792" s="13" t="s">
        <v>76</v>
      </c>
      <c r="AY792" s="195" t="s">
        <v>208</v>
      </c>
    </row>
    <row r="793" spans="1:51" s="13" customFormat="1" ht="12">
      <c r="A793" s="13"/>
      <c r="B793" s="193"/>
      <c r="C793" s="13"/>
      <c r="D793" s="194" t="s">
        <v>217</v>
      </c>
      <c r="E793" s="195" t="s">
        <v>1</v>
      </c>
      <c r="F793" s="196" t="s">
        <v>483</v>
      </c>
      <c r="G793" s="13"/>
      <c r="H793" s="197">
        <v>-3.546</v>
      </c>
      <c r="I793" s="198"/>
      <c r="J793" s="13"/>
      <c r="K793" s="13"/>
      <c r="L793" s="193"/>
      <c r="M793" s="199"/>
      <c r="N793" s="200"/>
      <c r="O793" s="200"/>
      <c r="P793" s="200"/>
      <c r="Q793" s="200"/>
      <c r="R793" s="200"/>
      <c r="S793" s="200"/>
      <c r="T793" s="201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195" t="s">
        <v>217</v>
      </c>
      <c r="AU793" s="195" t="s">
        <v>86</v>
      </c>
      <c r="AV793" s="13" t="s">
        <v>86</v>
      </c>
      <c r="AW793" s="13" t="s">
        <v>32</v>
      </c>
      <c r="AX793" s="13" t="s">
        <v>76</v>
      </c>
      <c r="AY793" s="195" t="s">
        <v>208</v>
      </c>
    </row>
    <row r="794" spans="1:51" s="16" customFormat="1" ht="12">
      <c r="A794" s="16"/>
      <c r="B794" s="234"/>
      <c r="C794" s="16"/>
      <c r="D794" s="194" t="s">
        <v>217</v>
      </c>
      <c r="E794" s="235" t="s">
        <v>1</v>
      </c>
      <c r="F794" s="236" t="s">
        <v>434</v>
      </c>
      <c r="G794" s="16"/>
      <c r="H794" s="237">
        <v>-64.44900000000001</v>
      </c>
      <c r="I794" s="238"/>
      <c r="J794" s="16"/>
      <c r="K794" s="16"/>
      <c r="L794" s="234"/>
      <c r="M794" s="239"/>
      <c r="N794" s="240"/>
      <c r="O794" s="240"/>
      <c r="P794" s="240"/>
      <c r="Q794" s="240"/>
      <c r="R794" s="240"/>
      <c r="S794" s="240"/>
      <c r="T794" s="241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T794" s="235" t="s">
        <v>217</v>
      </c>
      <c r="AU794" s="235" t="s">
        <v>86</v>
      </c>
      <c r="AV794" s="16" t="s">
        <v>226</v>
      </c>
      <c r="AW794" s="16" t="s">
        <v>32</v>
      </c>
      <c r="AX794" s="16" t="s">
        <v>76</v>
      </c>
      <c r="AY794" s="235" t="s">
        <v>208</v>
      </c>
    </row>
    <row r="795" spans="1:51" s="14" customFormat="1" ht="12">
      <c r="A795" s="14"/>
      <c r="B795" s="202"/>
      <c r="C795" s="14"/>
      <c r="D795" s="194" t="s">
        <v>217</v>
      </c>
      <c r="E795" s="203" t="s">
        <v>1</v>
      </c>
      <c r="F795" s="204" t="s">
        <v>219</v>
      </c>
      <c r="G795" s="14"/>
      <c r="H795" s="205">
        <v>411.1590000000001</v>
      </c>
      <c r="I795" s="206"/>
      <c r="J795" s="14"/>
      <c r="K795" s="14"/>
      <c r="L795" s="202"/>
      <c r="M795" s="207"/>
      <c r="N795" s="208"/>
      <c r="O795" s="208"/>
      <c r="P795" s="208"/>
      <c r="Q795" s="208"/>
      <c r="R795" s="208"/>
      <c r="S795" s="208"/>
      <c r="T795" s="209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03" t="s">
        <v>217</v>
      </c>
      <c r="AU795" s="203" t="s">
        <v>86</v>
      </c>
      <c r="AV795" s="14" t="s">
        <v>216</v>
      </c>
      <c r="AW795" s="14" t="s">
        <v>32</v>
      </c>
      <c r="AX795" s="14" t="s">
        <v>84</v>
      </c>
      <c r="AY795" s="203" t="s">
        <v>208</v>
      </c>
    </row>
    <row r="796" spans="1:65" s="2" customFormat="1" ht="24.15" customHeight="1">
      <c r="A796" s="38"/>
      <c r="B796" s="179"/>
      <c r="C796" s="180" t="s">
        <v>928</v>
      </c>
      <c r="D796" s="180" t="s">
        <v>211</v>
      </c>
      <c r="E796" s="181" t="s">
        <v>929</v>
      </c>
      <c r="F796" s="182" t="s">
        <v>930</v>
      </c>
      <c r="G796" s="183" t="s">
        <v>214</v>
      </c>
      <c r="H796" s="184">
        <v>411.159</v>
      </c>
      <c r="I796" s="185"/>
      <c r="J796" s="186">
        <f>ROUND(I796*H796,2)</f>
        <v>0</v>
      </c>
      <c r="K796" s="182" t="s">
        <v>215</v>
      </c>
      <c r="L796" s="39"/>
      <c r="M796" s="187" t="s">
        <v>1</v>
      </c>
      <c r="N796" s="188" t="s">
        <v>41</v>
      </c>
      <c r="O796" s="77"/>
      <c r="P796" s="189">
        <f>O796*H796</f>
        <v>0</v>
      </c>
      <c r="Q796" s="189">
        <v>0.0015</v>
      </c>
      <c r="R796" s="189">
        <f>Q796*H796</f>
        <v>0.6167385</v>
      </c>
      <c r="S796" s="189">
        <v>0</v>
      </c>
      <c r="T796" s="190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191" t="s">
        <v>276</v>
      </c>
      <c r="AT796" s="191" t="s">
        <v>211</v>
      </c>
      <c r="AU796" s="191" t="s">
        <v>86</v>
      </c>
      <c r="AY796" s="19" t="s">
        <v>208</v>
      </c>
      <c r="BE796" s="192">
        <f>IF(N796="základní",J796,0)</f>
        <v>0</v>
      </c>
      <c r="BF796" s="192">
        <f>IF(N796="snížená",J796,0)</f>
        <v>0</v>
      </c>
      <c r="BG796" s="192">
        <f>IF(N796="zákl. přenesená",J796,0)</f>
        <v>0</v>
      </c>
      <c r="BH796" s="192">
        <f>IF(N796="sníž. přenesená",J796,0)</f>
        <v>0</v>
      </c>
      <c r="BI796" s="192">
        <f>IF(N796="nulová",J796,0)</f>
        <v>0</v>
      </c>
      <c r="BJ796" s="19" t="s">
        <v>84</v>
      </c>
      <c r="BK796" s="192">
        <f>ROUND(I796*H796,2)</f>
        <v>0</v>
      </c>
      <c r="BL796" s="19" t="s">
        <v>276</v>
      </c>
      <c r="BM796" s="191" t="s">
        <v>931</v>
      </c>
    </row>
    <row r="797" spans="1:51" s="13" customFormat="1" ht="12">
      <c r="A797" s="13"/>
      <c r="B797" s="193"/>
      <c r="C797" s="13"/>
      <c r="D797" s="194" t="s">
        <v>217</v>
      </c>
      <c r="E797" s="195" t="s">
        <v>1</v>
      </c>
      <c r="F797" s="196" t="s">
        <v>932</v>
      </c>
      <c r="G797" s="13"/>
      <c r="H797" s="197">
        <v>411.159</v>
      </c>
      <c r="I797" s="198"/>
      <c r="J797" s="13"/>
      <c r="K797" s="13"/>
      <c r="L797" s="193"/>
      <c r="M797" s="199"/>
      <c r="N797" s="200"/>
      <c r="O797" s="200"/>
      <c r="P797" s="200"/>
      <c r="Q797" s="200"/>
      <c r="R797" s="200"/>
      <c r="S797" s="200"/>
      <c r="T797" s="201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195" t="s">
        <v>217</v>
      </c>
      <c r="AU797" s="195" t="s">
        <v>86</v>
      </c>
      <c r="AV797" s="13" t="s">
        <v>86</v>
      </c>
      <c r="AW797" s="13" t="s">
        <v>32</v>
      </c>
      <c r="AX797" s="13" t="s">
        <v>76</v>
      </c>
      <c r="AY797" s="195" t="s">
        <v>208</v>
      </c>
    </row>
    <row r="798" spans="1:51" s="14" customFormat="1" ht="12">
      <c r="A798" s="14"/>
      <c r="B798" s="202"/>
      <c r="C798" s="14"/>
      <c r="D798" s="194" t="s">
        <v>217</v>
      </c>
      <c r="E798" s="203" t="s">
        <v>1</v>
      </c>
      <c r="F798" s="204" t="s">
        <v>219</v>
      </c>
      <c r="G798" s="14"/>
      <c r="H798" s="205">
        <v>411.159</v>
      </c>
      <c r="I798" s="206"/>
      <c r="J798" s="14"/>
      <c r="K798" s="14"/>
      <c r="L798" s="202"/>
      <c r="M798" s="207"/>
      <c r="N798" s="208"/>
      <c r="O798" s="208"/>
      <c r="P798" s="208"/>
      <c r="Q798" s="208"/>
      <c r="R798" s="208"/>
      <c r="S798" s="208"/>
      <c r="T798" s="209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03" t="s">
        <v>217</v>
      </c>
      <c r="AU798" s="203" t="s">
        <v>86</v>
      </c>
      <c r="AV798" s="14" t="s">
        <v>216</v>
      </c>
      <c r="AW798" s="14" t="s">
        <v>32</v>
      </c>
      <c r="AX798" s="14" t="s">
        <v>84</v>
      </c>
      <c r="AY798" s="203" t="s">
        <v>208</v>
      </c>
    </row>
    <row r="799" spans="1:65" s="2" customFormat="1" ht="33" customHeight="1">
      <c r="A799" s="38"/>
      <c r="B799" s="179"/>
      <c r="C799" s="180" t="s">
        <v>667</v>
      </c>
      <c r="D799" s="180" t="s">
        <v>211</v>
      </c>
      <c r="E799" s="181" t="s">
        <v>933</v>
      </c>
      <c r="F799" s="182" t="s">
        <v>934</v>
      </c>
      <c r="G799" s="183" t="s">
        <v>214</v>
      </c>
      <c r="H799" s="184">
        <v>411.159</v>
      </c>
      <c r="I799" s="185"/>
      <c r="J799" s="186">
        <f>ROUND(I799*H799,2)</f>
        <v>0</v>
      </c>
      <c r="K799" s="182" t="s">
        <v>215</v>
      </c>
      <c r="L799" s="39"/>
      <c r="M799" s="187" t="s">
        <v>1</v>
      </c>
      <c r="N799" s="188" t="s">
        <v>41</v>
      </c>
      <c r="O799" s="77"/>
      <c r="P799" s="189">
        <f>O799*H799</f>
        <v>0</v>
      </c>
      <c r="Q799" s="189">
        <v>0.0053</v>
      </c>
      <c r="R799" s="189">
        <f>Q799*H799</f>
        <v>2.1791427</v>
      </c>
      <c r="S799" s="189">
        <v>0</v>
      </c>
      <c r="T799" s="190">
        <f>S799*H799</f>
        <v>0</v>
      </c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R799" s="191" t="s">
        <v>276</v>
      </c>
      <c r="AT799" s="191" t="s">
        <v>211</v>
      </c>
      <c r="AU799" s="191" t="s">
        <v>86</v>
      </c>
      <c r="AY799" s="19" t="s">
        <v>208</v>
      </c>
      <c r="BE799" s="192">
        <f>IF(N799="základní",J799,0)</f>
        <v>0</v>
      </c>
      <c r="BF799" s="192">
        <f>IF(N799="snížená",J799,0)</f>
        <v>0</v>
      </c>
      <c r="BG799" s="192">
        <f>IF(N799="zákl. přenesená",J799,0)</f>
        <v>0</v>
      </c>
      <c r="BH799" s="192">
        <f>IF(N799="sníž. přenesená",J799,0)</f>
        <v>0</v>
      </c>
      <c r="BI799" s="192">
        <f>IF(N799="nulová",J799,0)</f>
        <v>0</v>
      </c>
      <c r="BJ799" s="19" t="s">
        <v>84</v>
      </c>
      <c r="BK799" s="192">
        <f>ROUND(I799*H799,2)</f>
        <v>0</v>
      </c>
      <c r="BL799" s="19" t="s">
        <v>276</v>
      </c>
      <c r="BM799" s="191" t="s">
        <v>935</v>
      </c>
    </row>
    <row r="800" spans="1:51" s="15" customFormat="1" ht="12">
      <c r="A800" s="15"/>
      <c r="B800" s="210"/>
      <c r="C800" s="15"/>
      <c r="D800" s="194" t="s">
        <v>217</v>
      </c>
      <c r="E800" s="211" t="s">
        <v>1</v>
      </c>
      <c r="F800" s="212" t="s">
        <v>331</v>
      </c>
      <c r="G800" s="15"/>
      <c r="H800" s="211" t="s">
        <v>1</v>
      </c>
      <c r="I800" s="213"/>
      <c r="J800" s="15"/>
      <c r="K800" s="15"/>
      <c r="L800" s="210"/>
      <c r="M800" s="214"/>
      <c r="N800" s="215"/>
      <c r="O800" s="215"/>
      <c r="P800" s="215"/>
      <c r="Q800" s="215"/>
      <c r="R800" s="215"/>
      <c r="S800" s="215"/>
      <c r="T800" s="216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T800" s="211" t="s">
        <v>217</v>
      </c>
      <c r="AU800" s="211" t="s">
        <v>86</v>
      </c>
      <c r="AV800" s="15" t="s">
        <v>84</v>
      </c>
      <c r="AW800" s="15" t="s">
        <v>32</v>
      </c>
      <c r="AX800" s="15" t="s">
        <v>76</v>
      </c>
      <c r="AY800" s="211" t="s">
        <v>208</v>
      </c>
    </row>
    <row r="801" spans="1:51" s="13" customFormat="1" ht="12">
      <c r="A801" s="13"/>
      <c r="B801" s="193"/>
      <c r="C801" s="13"/>
      <c r="D801" s="194" t="s">
        <v>217</v>
      </c>
      <c r="E801" s="195" t="s">
        <v>1</v>
      </c>
      <c r="F801" s="196" t="s">
        <v>932</v>
      </c>
      <c r="G801" s="13"/>
      <c r="H801" s="197">
        <v>411.159</v>
      </c>
      <c r="I801" s="198"/>
      <c r="J801" s="13"/>
      <c r="K801" s="13"/>
      <c r="L801" s="193"/>
      <c r="M801" s="199"/>
      <c r="N801" s="200"/>
      <c r="O801" s="200"/>
      <c r="P801" s="200"/>
      <c r="Q801" s="200"/>
      <c r="R801" s="200"/>
      <c r="S801" s="200"/>
      <c r="T801" s="201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195" t="s">
        <v>217</v>
      </c>
      <c r="AU801" s="195" t="s">
        <v>86</v>
      </c>
      <c r="AV801" s="13" t="s">
        <v>86</v>
      </c>
      <c r="AW801" s="13" t="s">
        <v>32</v>
      </c>
      <c r="AX801" s="13" t="s">
        <v>76</v>
      </c>
      <c r="AY801" s="195" t="s">
        <v>208</v>
      </c>
    </row>
    <row r="802" spans="1:51" s="14" customFormat="1" ht="12">
      <c r="A802" s="14"/>
      <c r="B802" s="202"/>
      <c r="C802" s="14"/>
      <c r="D802" s="194" t="s">
        <v>217</v>
      </c>
      <c r="E802" s="203" t="s">
        <v>1</v>
      </c>
      <c r="F802" s="204" t="s">
        <v>219</v>
      </c>
      <c r="G802" s="14"/>
      <c r="H802" s="205">
        <v>411.159</v>
      </c>
      <c r="I802" s="206"/>
      <c r="J802" s="14"/>
      <c r="K802" s="14"/>
      <c r="L802" s="202"/>
      <c r="M802" s="207"/>
      <c r="N802" s="208"/>
      <c r="O802" s="208"/>
      <c r="P802" s="208"/>
      <c r="Q802" s="208"/>
      <c r="R802" s="208"/>
      <c r="S802" s="208"/>
      <c r="T802" s="209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03" t="s">
        <v>217</v>
      </c>
      <c r="AU802" s="203" t="s">
        <v>86</v>
      </c>
      <c r="AV802" s="14" t="s">
        <v>216</v>
      </c>
      <c r="AW802" s="14" t="s">
        <v>32</v>
      </c>
      <c r="AX802" s="14" t="s">
        <v>84</v>
      </c>
      <c r="AY802" s="203" t="s">
        <v>208</v>
      </c>
    </row>
    <row r="803" spans="1:65" s="2" customFormat="1" ht="24.15" customHeight="1">
      <c r="A803" s="38"/>
      <c r="B803" s="179"/>
      <c r="C803" s="220" t="s">
        <v>936</v>
      </c>
      <c r="D803" s="220" t="s">
        <v>408</v>
      </c>
      <c r="E803" s="221" t="s">
        <v>937</v>
      </c>
      <c r="F803" s="222" t="s">
        <v>938</v>
      </c>
      <c r="G803" s="223" t="s">
        <v>214</v>
      </c>
      <c r="H803" s="224">
        <v>505.065</v>
      </c>
      <c r="I803" s="225"/>
      <c r="J803" s="226">
        <f>ROUND(I803*H803,2)</f>
        <v>0</v>
      </c>
      <c r="K803" s="222" t="s">
        <v>223</v>
      </c>
      <c r="L803" s="227"/>
      <c r="M803" s="228" t="s">
        <v>1</v>
      </c>
      <c r="N803" s="229" t="s">
        <v>41</v>
      </c>
      <c r="O803" s="77"/>
      <c r="P803" s="189">
        <f>O803*H803</f>
        <v>0</v>
      </c>
      <c r="Q803" s="189">
        <v>0</v>
      </c>
      <c r="R803" s="189">
        <f>Q803*H803</f>
        <v>0</v>
      </c>
      <c r="S803" s="189">
        <v>0</v>
      </c>
      <c r="T803" s="190">
        <f>S803*H803</f>
        <v>0</v>
      </c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R803" s="191" t="s">
        <v>330</v>
      </c>
      <c r="AT803" s="191" t="s">
        <v>408</v>
      </c>
      <c r="AU803" s="191" t="s">
        <v>86</v>
      </c>
      <c r="AY803" s="19" t="s">
        <v>208</v>
      </c>
      <c r="BE803" s="192">
        <f>IF(N803="základní",J803,0)</f>
        <v>0</v>
      </c>
      <c r="BF803" s="192">
        <f>IF(N803="snížená",J803,0)</f>
        <v>0</v>
      </c>
      <c r="BG803" s="192">
        <f>IF(N803="zákl. přenesená",J803,0)</f>
        <v>0</v>
      </c>
      <c r="BH803" s="192">
        <f>IF(N803="sníž. přenesená",J803,0)</f>
        <v>0</v>
      </c>
      <c r="BI803" s="192">
        <f>IF(N803="nulová",J803,0)</f>
        <v>0</v>
      </c>
      <c r="BJ803" s="19" t="s">
        <v>84</v>
      </c>
      <c r="BK803" s="192">
        <f>ROUND(I803*H803,2)</f>
        <v>0</v>
      </c>
      <c r="BL803" s="19" t="s">
        <v>276</v>
      </c>
      <c r="BM803" s="191" t="s">
        <v>939</v>
      </c>
    </row>
    <row r="804" spans="1:51" s="13" customFormat="1" ht="12">
      <c r="A804" s="13"/>
      <c r="B804" s="193"/>
      <c r="C804" s="13"/>
      <c r="D804" s="194" t="s">
        <v>217</v>
      </c>
      <c r="E804" s="195" t="s">
        <v>1</v>
      </c>
      <c r="F804" s="196" t="s">
        <v>940</v>
      </c>
      <c r="G804" s="13"/>
      <c r="H804" s="197">
        <v>493.391</v>
      </c>
      <c r="I804" s="198"/>
      <c r="J804" s="13"/>
      <c r="K804" s="13"/>
      <c r="L804" s="193"/>
      <c r="M804" s="199"/>
      <c r="N804" s="200"/>
      <c r="O804" s="200"/>
      <c r="P804" s="200"/>
      <c r="Q804" s="200"/>
      <c r="R804" s="200"/>
      <c r="S804" s="200"/>
      <c r="T804" s="201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195" t="s">
        <v>217</v>
      </c>
      <c r="AU804" s="195" t="s">
        <v>86</v>
      </c>
      <c r="AV804" s="13" t="s">
        <v>86</v>
      </c>
      <c r="AW804" s="13" t="s">
        <v>32</v>
      </c>
      <c r="AX804" s="13" t="s">
        <v>76</v>
      </c>
      <c r="AY804" s="195" t="s">
        <v>208</v>
      </c>
    </row>
    <row r="805" spans="1:51" s="13" customFormat="1" ht="12">
      <c r="A805" s="13"/>
      <c r="B805" s="193"/>
      <c r="C805" s="13"/>
      <c r="D805" s="194" t="s">
        <v>217</v>
      </c>
      <c r="E805" s="195" t="s">
        <v>1</v>
      </c>
      <c r="F805" s="196" t="s">
        <v>941</v>
      </c>
      <c r="G805" s="13"/>
      <c r="H805" s="197">
        <v>11.674</v>
      </c>
      <c r="I805" s="198"/>
      <c r="J805" s="13"/>
      <c r="K805" s="13"/>
      <c r="L805" s="193"/>
      <c r="M805" s="199"/>
      <c r="N805" s="200"/>
      <c r="O805" s="200"/>
      <c r="P805" s="200"/>
      <c r="Q805" s="200"/>
      <c r="R805" s="200"/>
      <c r="S805" s="200"/>
      <c r="T805" s="201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195" t="s">
        <v>217</v>
      </c>
      <c r="AU805" s="195" t="s">
        <v>86</v>
      </c>
      <c r="AV805" s="13" t="s">
        <v>86</v>
      </c>
      <c r="AW805" s="13" t="s">
        <v>32</v>
      </c>
      <c r="AX805" s="13" t="s">
        <v>76</v>
      </c>
      <c r="AY805" s="195" t="s">
        <v>208</v>
      </c>
    </row>
    <row r="806" spans="1:51" s="14" customFormat="1" ht="12">
      <c r="A806" s="14"/>
      <c r="B806" s="202"/>
      <c r="C806" s="14"/>
      <c r="D806" s="194" t="s">
        <v>217</v>
      </c>
      <c r="E806" s="203" t="s">
        <v>1</v>
      </c>
      <c r="F806" s="204" t="s">
        <v>219</v>
      </c>
      <c r="G806" s="14"/>
      <c r="H806" s="205">
        <v>505.065</v>
      </c>
      <c r="I806" s="206"/>
      <c r="J806" s="14"/>
      <c r="K806" s="14"/>
      <c r="L806" s="202"/>
      <c r="M806" s="207"/>
      <c r="N806" s="208"/>
      <c r="O806" s="208"/>
      <c r="P806" s="208"/>
      <c r="Q806" s="208"/>
      <c r="R806" s="208"/>
      <c r="S806" s="208"/>
      <c r="T806" s="209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03" t="s">
        <v>217</v>
      </c>
      <c r="AU806" s="203" t="s">
        <v>86</v>
      </c>
      <c r="AV806" s="14" t="s">
        <v>216</v>
      </c>
      <c r="AW806" s="14" t="s">
        <v>32</v>
      </c>
      <c r="AX806" s="14" t="s">
        <v>84</v>
      </c>
      <c r="AY806" s="203" t="s">
        <v>208</v>
      </c>
    </row>
    <row r="807" spans="1:65" s="2" customFormat="1" ht="24.15" customHeight="1">
      <c r="A807" s="38"/>
      <c r="B807" s="179"/>
      <c r="C807" s="180" t="s">
        <v>673</v>
      </c>
      <c r="D807" s="180" t="s">
        <v>211</v>
      </c>
      <c r="E807" s="181" t="s">
        <v>942</v>
      </c>
      <c r="F807" s="182" t="s">
        <v>943</v>
      </c>
      <c r="G807" s="183" t="s">
        <v>214</v>
      </c>
      <c r="H807" s="184">
        <v>411.159</v>
      </c>
      <c r="I807" s="185"/>
      <c r="J807" s="186">
        <f>ROUND(I807*H807,2)</f>
        <v>0</v>
      </c>
      <c r="K807" s="182" t="s">
        <v>215</v>
      </c>
      <c r="L807" s="39"/>
      <c r="M807" s="187" t="s">
        <v>1</v>
      </c>
      <c r="N807" s="188" t="s">
        <v>41</v>
      </c>
      <c r="O807" s="77"/>
      <c r="P807" s="189">
        <f>O807*H807</f>
        <v>0</v>
      </c>
      <c r="Q807" s="189">
        <v>0</v>
      </c>
      <c r="R807" s="189">
        <f>Q807*H807</f>
        <v>0</v>
      </c>
      <c r="S807" s="189">
        <v>0</v>
      </c>
      <c r="T807" s="190">
        <f>S807*H807</f>
        <v>0</v>
      </c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R807" s="191" t="s">
        <v>276</v>
      </c>
      <c r="AT807" s="191" t="s">
        <v>211</v>
      </c>
      <c r="AU807" s="191" t="s">
        <v>86</v>
      </c>
      <c r="AY807" s="19" t="s">
        <v>208</v>
      </c>
      <c r="BE807" s="192">
        <f>IF(N807="základní",J807,0)</f>
        <v>0</v>
      </c>
      <c r="BF807" s="192">
        <f>IF(N807="snížená",J807,0)</f>
        <v>0</v>
      </c>
      <c r="BG807" s="192">
        <f>IF(N807="zákl. přenesená",J807,0)</f>
        <v>0</v>
      </c>
      <c r="BH807" s="192">
        <f>IF(N807="sníž. přenesená",J807,0)</f>
        <v>0</v>
      </c>
      <c r="BI807" s="192">
        <f>IF(N807="nulová",J807,0)</f>
        <v>0</v>
      </c>
      <c r="BJ807" s="19" t="s">
        <v>84</v>
      </c>
      <c r="BK807" s="192">
        <f>ROUND(I807*H807,2)</f>
        <v>0</v>
      </c>
      <c r="BL807" s="19" t="s">
        <v>276</v>
      </c>
      <c r="BM807" s="191" t="s">
        <v>944</v>
      </c>
    </row>
    <row r="808" spans="1:51" s="13" customFormat="1" ht="12">
      <c r="A808" s="13"/>
      <c r="B808" s="193"/>
      <c r="C808" s="13"/>
      <c r="D808" s="194" t="s">
        <v>217</v>
      </c>
      <c r="E808" s="195" t="s">
        <v>1</v>
      </c>
      <c r="F808" s="196" t="s">
        <v>932</v>
      </c>
      <c r="G808" s="13"/>
      <c r="H808" s="197">
        <v>411.159</v>
      </c>
      <c r="I808" s="198"/>
      <c r="J808" s="13"/>
      <c r="K808" s="13"/>
      <c r="L808" s="193"/>
      <c r="M808" s="199"/>
      <c r="N808" s="200"/>
      <c r="O808" s="200"/>
      <c r="P808" s="200"/>
      <c r="Q808" s="200"/>
      <c r="R808" s="200"/>
      <c r="S808" s="200"/>
      <c r="T808" s="201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195" t="s">
        <v>217</v>
      </c>
      <c r="AU808" s="195" t="s">
        <v>86</v>
      </c>
      <c r="AV808" s="13" t="s">
        <v>86</v>
      </c>
      <c r="AW808" s="13" t="s">
        <v>32</v>
      </c>
      <c r="AX808" s="13" t="s">
        <v>76</v>
      </c>
      <c r="AY808" s="195" t="s">
        <v>208</v>
      </c>
    </row>
    <row r="809" spans="1:51" s="14" customFormat="1" ht="12">
      <c r="A809" s="14"/>
      <c r="B809" s="202"/>
      <c r="C809" s="14"/>
      <c r="D809" s="194" t="s">
        <v>217</v>
      </c>
      <c r="E809" s="203" t="s">
        <v>1</v>
      </c>
      <c r="F809" s="204" t="s">
        <v>219</v>
      </c>
      <c r="G809" s="14"/>
      <c r="H809" s="205">
        <v>411.159</v>
      </c>
      <c r="I809" s="206"/>
      <c r="J809" s="14"/>
      <c r="K809" s="14"/>
      <c r="L809" s="202"/>
      <c r="M809" s="207"/>
      <c r="N809" s="208"/>
      <c r="O809" s="208"/>
      <c r="P809" s="208"/>
      <c r="Q809" s="208"/>
      <c r="R809" s="208"/>
      <c r="S809" s="208"/>
      <c r="T809" s="209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03" t="s">
        <v>217</v>
      </c>
      <c r="AU809" s="203" t="s">
        <v>86</v>
      </c>
      <c r="AV809" s="14" t="s">
        <v>216</v>
      </c>
      <c r="AW809" s="14" t="s">
        <v>32</v>
      </c>
      <c r="AX809" s="14" t="s">
        <v>84</v>
      </c>
      <c r="AY809" s="203" t="s">
        <v>208</v>
      </c>
    </row>
    <row r="810" spans="1:65" s="2" customFormat="1" ht="33" customHeight="1">
      <c r="A810" s="38"/>
      <c r="B810" s="179"/>
      <c r="C810" s="180" t="s">
        <v>945</v>
      </c>
      <c r="D810" s="180" t="s">
        <v>211</v>
      </c>
      <c r="E810" s="181" t="s">
        <v>946</v>
      </c>
      <c r="F810" s="182" t="s">
        <v>947</v>
      </c>
      <c r="G810" s="183" t="s">
        <v>442</v>
      </c>
      <c r="H810" s="184">
        <v>27</v>
      </c>
      <c r="I810" s="185"/>
      <c r="J810" s="186">
        <f>ROUND(I810*H810,2)</f>
        <v>0</v>
      </c>
      <c r="K810" s="182" t="s">
        <v>215</v>
      </c>
      <c r="L810" s="39"/>
      <c r="M810" s="187" t="s">
        <v>1</v>
      </c>
      <c r="N810" s="188" t="s">
        <v>41</v>
      </c>
      <c r="O810" s="77"/>
      <c r="P810" s="189">
        <f>O810*H810</f>
        <v>0</v>
      </c>
      <c r="Q810" s="189">
        <v>0.00098</v>
      </c>
      <c r="R810" s="189">
        <f>Q810*H810</f>
        <v>0.026459999999999997</v>
      </c>
      <c r="S810" s="189">
        <v>0</v>
      </c>
      <c r="T810" s="190">
        <f>S810*H810</f>
        <v>0</v>
      </c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R810" s="191" t="s">
        <v>276</v>
      </c>
      <c r="AT810" s="191" t="s">
        <v>211</v>
      </c>
      <c r="AU810" s="191" t="s">
        <v>86</v>
      </c>
      <c r="AY810" s="19" t="s">
        <v>208</v>
      </c>
      <c r="BE810" s="192">
        <f>IF(N810="základní",J810,0)</f>
        <v>0</v>
      </c>
      <c r="BF810" s="192">
        <f>IF(N810="snížená",J810,0)</f>
        <v>0</v>
      </c>
      <c r="BG810" s="192">
        <f>IF(N810="zákl. přenesená",J810,0)</f>
        <v>0</v>
      </c>
      <c r="BH810" s="192">
        <f>IF(N810="sníž. přenesená",J810,0)</f>
        <v>0</v>
      </c>
      <c r="BI810" s="192">
        <f>IF(N810="nulová",J810,0)</f>
        <v>0</v>
      </c>
      <c r="BJ810" s="19" t="s">
        <v>84</v>
      </c>
      <c r="BK810" s="192">
        <f>ROUND(I810*H810,2)</f>
        <v>0</v>
      </c>
      <c r="BL810" s="19" t="s">
        <v>276</v>
      </c>
      <c r="BM810" s="191" t="s">
        <v>948</v>
      </c>
    </row>
    <row r="811" spans="1:51" s="15" customFormat="1" ht="12">
      <c r="A811" s="15"/>
      <c r="B811" s="210"/>
      <c r="C811" s="15"/>
      <c r="D811" s="194" t="s">
        <v>217</v>
      </c>
      <c r="E811" s="211" t="s">
        <v>1</v>
      </c>
      <c r="F811" s="212" t="s">
        <v>345</v>
      </c>
      <c r="G811" s="15"/>
      <c r="H811" s="211" t="s">
        <v>1</v>
      </c>
      <c r="I811" s="213"/>
      <c r="J811" s="15"/>
      <c r="K811" s="15"/>
      <c r="L811" s="210"/>
      <c r="M811" s="214"/>
      <c r="N811" s="215"/>
      <c r="O811" s="215"/>
      <c r="P811" s="215"/>
      <c r="Q811" s="215"/>
      <c r="R811" s="215"/>
      <c r="S811" s="215"/>
      <c r="T811" s="216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T811" s="211" t="s">
        <v>217</v>
      </c>
      <c r="AU811" s="211" t="s">
        <v>86</v>
      </c>
      <c r="AV811" s="15" t="s">
        <v>84</v>
      </c>
      <c r="AW811" s="15" t="s">
        <v>32</v>
      </c>
      <c r="AX811" s="15" t="s">
        <v>76</v>
      </c>
      <c r="AY811" s="211" t="s">
        <v>208</v>
      </c>
    </row>
    <row r="812" spans="1:51" s="13" customFormat="1" ht="12">
      <c r="A812" s="13"/>
      <c r="B812" s="193"/>
      <c r="C812" s="13"/>
      <c r="D812" s="194" t="s">
        <v>217</v>
      </c>
      <c r="E812" s="195" t="s">
        <v>1</v>
      </c>
      <c r="F812" s="196" t="s">
        <v>949</v>
      </c>
      <c r="G812" s="13"/>
      <c r="H812" s="197">
        <v>27</v>
      </c>
      <c r="I812" s="198"/>
      <c r="J812" s="13"/>
      <c r="K812" s="13"/>
      <c r="L812" s="193"/>
      <c r="M812" s="199"/>
      <c r="N812" s="200"/>
      <c r="O812" s="200"/>
      <c r="P812" s="200"/>
      <c r="Q812" s="200"/>
      <c r="R812" s="200"/>
      <c r="S812" s="200"/>
      <c r="T812" s="201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195" t="s">
        <v>217</v>
      </c>
      <c r="AU812" s="195" t="s">
        <v>86</v>
      </c>
      <c r="AV812" s="13" t="s">
        <v>86</v>
      </c>
      <c r="AW812" s="13" t="s">
        <v>32</v>
      </c>
      <c r="AX812" s="13" t="s">
        <v>76</v>
      </c>
      <c r="AY812" s="195" t="s">
        <v>208</v>
      </c>
    </row>
    <row r="813" spans="1:51" s="14" customFormat="1" ht="12">
      <c r="A813" s="14"/>
      <c r="B813" s="202"/>
      <c r="C813" s="14"/>
      <c r="D813" s="194" t="s">
        <v>217</v>
      </c>
      <c r="E813" s="203" t="s">
        <v>1</v>
      </c>
      <c r="F813" s="204" t="s">
        <v>219</v>
      </c>
      <c r="G813" s="14"/>
      <c r="H813" s="205">
        <v>27</v>
      </c>
      <c r="I813" s="206"/>
      <c r="J813" s="14"/>
      <c r="K813" s="14"/>
      <c r="L813" s="202"/>
      <c r="M813" s="207"/>
      <c r="N813" s="208"/>
      <c r="O813" s="208"/>
      <c r="P813" s="208"/>
      <c r="Q813" s="208"/>
      <c r="R813" s="208"/>
      <c r="S813" s="208"/>
      <c r="T813" s="209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03" t="s">
        <v>217</v>
      </c>
      <c r="AU813" s="203" t="s">
        <v>86</v>
      </c>
      <c r="AV813" s="14" t="s">
        <v>216</v>
      </c>
      <c r="AW813" s="14" t="s">
        <v>32</v>
      </c>
      <c r="AX813" s="14" t="s">
        <v>84</v>
      </c>
      <c r="AY813" s="203" t="s">
        <v>208</v>
      </c>
    </row>
    <row r="814" spans="1:65" s="2" customFormat="1" ht="24.15" customHeight="1">
      <c r="A814" s="38"/>
      <c r="B814" s="179"/>
      <c r="C814" s="180" t="s">
        <v>676</v>
      </c>
      <c r="D814" s="180" t="s">
        <v>211</v>
      </c>
      <c r="E814" s="181" t="s">
        <v>950</v>
      </c>
      <c r="F814" s="182" t="s">
        <v>951</v>
      </c>
      <c r="G814" s="183" t="s">
        <v>299</v>
      </c>
      <c r="H814" s="184">
        <v>9.461</v>
      </c>
      <c r="I814" s="185"/>
      <c r="J814" s="186">
        <f>ROUND(I814*H814,2)</f>
        <v>0</v>
      </c>
      <c r="K814" s="182" t="s">
        <v>215</v>
      </c>
      <c r="L814" s="39"/>
      <c r="M814" s="187" t="s">
        <v>1</v>
      </c>
      <c r="N814" s="188" t="s">
        <v>41</v>
      </c>
      <c r="O814" s="77"/>
      <c r="P814" s="189">
        <f>O814*H814</f>
        <v>0</v>
      </c>
      <c r="Q814" s="189">
        <v>0</v>
      </c>
      <c r="R814" s="189">
        <f>Q814*H814</f>
        <v>0</v>
      </c>
      <c r="S814" s="189">
        <v>0</v>
      </c>
      <c r="T814" s="190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191" t="s">
        <v>276</v>
      </c>
      <c r="AT814" s="191" t="s">
        <v>211</v>
      </c>
      <c r="AU814" s="191" t="s">
        <v>86</v>
      </c>
      <c r="AY814" s="19" t="s">
        <v>208</v>
      </c>
      <c r="BE814" s="192">
        <f>IF(N814="základní",J814,0)</f>
        <v>0</v>
      </c>
      <c r="BF814" s="192">
        <f>IF(N814="snížená",J814,0)</f>
        <v>0</v>
      </c>
      <c r="BG814" s="192">
        <f>IF(N814="zákl. přenesená",J814,0)</f>
        <v>0</v>
      </c>
      <c r="BH814" s="192">
        <f>IF(N814="sníž. přenesená",J814,0)</f>
        <v>0</v>
      </c>
      <c r="BI814" s="192">
        <f>IF(N814="nulová",J814,0)</f>
        <v>0</v>
      </c>
      <c r="BJ814" s="19" t="s">
        <v>84</v>
      </c>
      <c r="BK814" s="192">
        <f>ROUND(I814*H814,2)</f>
        <v>0</v>
      </c>
      <c r="BL814" s="19" t="s">
        <v>276</v>
      </c>
      <c r="BM814" s="191" t="s">
        <v>952</v>
      </c>
    </row>
    <row r="815" spans="1:63" s="12" customFormat="1" ht="22.8" customHeight="1">
      <c r="A815" s="12"/>
      <c r="B815" s="166"/>
      <c r="C815" s="12"/>
      <c r="D815" s="167" t="s">
        <v>75</v>
      </c>
      <c r="E815" s="177" t="s">
        <v>953</v>
      </c>
      <c r="F815" s="177" t="s">
        <v>954</v>
      </c>
      <c r="G815" s="12"/>
      <c r="H815" s="12"/>
      <c r="I815" s="169"/>
      <c r="J815" s="178">
        <f>BK815</f>
        <v>0</v>
      </c>
      <c r="K815" s="12"/>
      <c r="L815" s="166"/>
      <c r="M815" s="171"/>
      <c r="N815" s="172"/>
      <c r="O815" s="172"/>
      <c r="P815" s="173">
        <f>SUM(P816:P842)</f>
        <v>0</v>
      </c>
      <c r="Q815" s="172"/>
      <c r="R815" s="173">
        <f>SUM(R816:R842)</f>
        <v>0.17844675000000002</v>
      </c>
      <c r="S815" s="172"/>
      <c r="T815" s="174">
        <f>SUM(T816:T842)</f>
        <v>0</v>
      </c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R815" s="167" t="s">
        <v>86</v>
      </c>
      <c r="AT815" s="175" t="s">
        <v>75</v>
      </c>
      <c r="AU815" s="175" t="s">
        <v>84</v>
      </c>
      <c r="AY815" s="167" t="s">
        <v>208</v>
      </c>
      <c r="BK815" s="176">
        <f>SUM(BK816:BK842)</f>
        <v>0</v>
      </c>
    </row>
    <row r="816" spans="1:65" s="2" customFormat="1" ht="24.15" customHeight="1">
      <c r="A816" s="38"/>
      <c r="B816" s="179"/>
      <c r="C816" s="180" t="s">
        <v>955</v>
      </c>
      <c r="D816" s="180" t="s">
        <v>211</v>
      </c>
      <c r="E816" s="181" t="s">
        <v>956</v>
      </c>
      <c r="F816" s="182" t="s">
        <v>957</v>
      </c>
      <c r="G816" s="183" t="s">
        <v>214</v>
      </c>
      <c r="H816" s="184">
        <v>2.16</v>
      </c>
      <c r="I816" s="185"/>
      <c r="J816" s="186">
        <f>ROUND(I816*H816,2)</f>
        <v>0</v>
      </c>
      <c r="K816" s="182" t="s">
        <v>215</v>
      </c>
      <c r="L816" s="39"/>
      <c r="M816" s="187" t="s">
        <v>1</v>
      </c>
      <c r="N816" s="188" t="s">
        <v>41</v>
      </c>
      <c r="O816" s="77"/>
      <c r="P816" s="189">
        <f>O816*H816</f>
        <v>0</v>
      </c>
      <c r="Q816" s="189">
        <v>8E-05</v>
      </c>
      <c r="R816" s="189">
        <f>Q816*H816</f>
        <v>0.00017280000000000003</v>
      </c>
      <c r="S816" s="189">
        <v>0</v>
      </c>
      <c r="T816" s="190">
        <f>S816*H816</f>
        <v>0</v>
      </c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R816" s="191" t="s">
        <v>276</v>
      </c>
      <c r="AT816" s="191" t="s">
        <v>211</v>
      </c>
      <c r="AU816" s="191" t="s">
        <v>86</v>
      </c>
      <c r="AY816" s="19" t="s">
        <v>208</v>
      </c>
      <c r="BE816" s="192">
        <f>IF(N816="základní",J816,0)</f>
        <v>0</v>
      </c>
      <c r="BF816" s="192">
        <f>IF(N816="snížená",J816,0)</f>
        <v>0</v>
      </c>
      <c r="BG816" s="192">
        <f>IF(N816="zákl. přenesená",J816,0)</f>
        <v>0</v>
      </c>
      <c r="BH816" s="192">
        <f>IF(N816="sníž. přenesená",J816,0)</f>
        <v>0</v>
      </c>
      <c r="BI816" s="192">
        <f>IF(N816="nulová",J816,0)</f>
        <v>0</v>
      </c>
      <c r="BJ816" s="19" t="s">
        <v>84</v>
      </c>
      <c r="BK816" s="192">
        <f>ROUND(I816*H816,2)</f>
        <v>0</v>
      </c>
      <c r="BL816" s="19" t="s">
        <v>276</v>
      </c>
      <c r="BM816" s="191" t="s">
        <v>958</v>
      </c>
    </row>
    <row r="817" spans="1:51" s="15" customFormat="1" ht="12">
      <c r="A817" s="15"/>
      <c r="B817" s="210"/>
      <c r="C817" s="15"/>
      <c r="D817" s="194" t="s">
        <v>217</v>
      </c>
      <c r="E817" s="211" t="s">
        <v>1</v>
      </c>
      <c r="F817" s="212" t="s">
        <v>959</v>
      </c>
      <c r="G817" s="15"/>
      <c r="H817" s="211" t="s">
        <v>1</v>
      </c>
      <c r="I817" s="213"/>
      <c r="J817" s="15"/>
      <c r="K817" s="15"/>
      <c r="L817" s="210"/>
      <c r="M817" s="214"/>
      <c r="N817" s="215"/>
      <c r="O817" s="215"/>
      <c r="P817" s="215"/>
      <c r="Q817" s="215"/>
      <c r="R817" s="215"/>
      <c r="S817" s="215"/>
      <c r="T817" s="216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T817" s="211" t="s">
        <v>217</v>
      </c>
      <c r="AU817" s="211" t="s">
        <v>86</v>
      </c>
      <c r="AV817" s="15" t="s">
        <v>84</v>
      </c>
      <c r="AW817" s="15" t="s">
        <v>32</v>
      </c>
      <c r="AX817" s="15" t="s">
        <v>76</v>
      </c>
      <c r="AY817" s="211" t="s">
        <v>208</v>
      </c>
    </row>
    <row r="818" spans="1:51" s="13" customFormat="1" ht="12">
      <c r="A818" s="13"/>
      <c r="B818" s="193"/>
      <c r="C818" s="13"/>
      <c r="D818" s="194" t="s">
        <v>217</v>
      </c>
      <c r="E818" s="195" t="s">
        <v>1</v>
      </c>
      <c r="F818" s="196" t="s">
        <v>960</v>
      </c>
      <c r="G818" s="13"/>
      <c r="H818" s="197">
        <v>2.16</v>
      </c>
      <c r="I818" s="198"/>
      <c r="J818" s="13"/>
      <c r="K818" s="13"/>
      <c r="L818" s="193"/>
      <c r="M818" s="199"/>
      <c r="N818" s="200"/>
      <c r="O818" s="200"/>
      <c r="P818" s="200"/>
      <c r="Q818" s="200"/>
      <c r="R818" s="200"/>
      <c r="S818" s="200"/>
      <c r="T818" s="201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195" t="s">
        <v>217</v>
      </c>
      <c r="AU818" s="195" t="s">
        <v>86</v>
      </c>
      <c r="AV818" s="13" t="s">
        <v>86</v>
      </c>
      <c r="AW818" s="13" t="s">
        <v>32</v>
      </c>
      <c r="AX818" s="13" t="s">
        <v>76</v>
      </c>
      <c r="AY818" s="195" t="s">
        <v>208</v>
      </c>
    </row>
    <row r="819" spans="1:51" s="14" customFormat="1" ht="12">
      <c r="A819" s="14"/>
      <c r="B819" s="202"/>
      <c r="C819" s="14"/>
      <c r="D819" s="194" t="s">
        <v>217</v>
      </c>
      <c r="E819" s="203" t="s">
        <v>1</v>
      </c>
      <c r="F819" s="204" t="s">
        <v>219</v>
      </c>
      <c r="G819" s="14"/>
      <c r="H819" s="205">
        <v>2.16</v>
      </c>
      <c r="I819" s="206"/>
      <c r="J819" s="14"/>
      <c r="K819" s="14"/>
      <c r="L819" s="202"/>
      <c r="M819" s="207"/>
      <c r="N819" s="208"/>
      <c r="O819" s="208"/>
      <c r="P819" s="208"/>
      <c r="Q819" s="208"/>
      <c r="R819" s="208"/>
      <c r="S819" s="208"/>
      <c r="T819" s="209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03" t="s">
        <v>217</v>
      </c>
      <c r="AU819" s="203" t="s">
        <v>86</v>
      </c>
      <c r="AV819" s="14" t="s">
        <v>216</v>
      </c>
      <c r="AW819" s="14" t="s">
        <v>32</v>
      </c>
      <c r="AX819" s="14" t="s">
        <v>84</v>
      </c>
      <c r="AY819" s="203" t="s">
        <v>208</v>
      </c>
    </row>
    <row r="820" spans="1:65" s="2" customFormat="1" ht="24.15" customHeight="1">
      <c r="A820" s="38"/>
      <c r="B820" s="179"/>
      <c r="C820" s="180" t="s">
        <v>682</v>
      </c>
      <c r="D820" s="180" t="s">
        <v>211</v>
      </c>
      <c r="E820" s="181" t="s">
        <v>961</v>
      </c>
      <c r="F820" s="182" t="s">
        <v>962</v>
      </c>
      <c r="G820" s="183" t="s">
        <v>214</v>
      </c>
      <c r="H820" s="184">
        <v>2.16</v>
      </c>
      <c r="I820" s="185"/>
      <c r="J820" s="186">
        <f>ROUND(I820*H820,2)</f>
        <v>0</v>
      </c>
      <c r="K820" s="182" t="s">
        <v>215</v>
      </c>
      <c r="L820" s="39"/>
      <c r="M820" s="187" t="s">
        <v>1</v>
      </c>
      <c r="N820" s="188" t="s">
        <v>41</v>
      </c>
      <c r="O820" s="77"/>
      <c r="P820" s="189">
        <f>O820*H820</f>
        <v>0</v>
      </c>
      <c r="Q820" s="189">
        <v>0.00013</v>
      </c>
      <c r="R820" s="189">
        <f>Q820*H820</f>
        <v>0.0002808</v>
      </c>
      <c r="S820" s="189">
        <v>0</v>
      </c>
      <c r="T820" s="190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191" t="s">
        <v>276</v>
      </c>
      <c r="AT820" s="191" t="s">
        <v>211</v>
      </c>
      <c r="AU820" s="191" t="s">
        <v>86</v>
      </c>
      <c r="AY820" s="19" t="s">
        <v>208</v>
      </c>
      <c r="BE820" s="192">
        <f>IF(N820="základní",J820,0)</f>
        <v>0</v>
      </c>
      <c r="BF820" s="192">
        <f>IF(N820="snížená",J820,0)</f>
        <v>0</v>
      </c>
      <c r="BG820" s="192">
        <f>IF(N820="zákl. přenesená",J820,0)</f>
        <v>0</v>
      </c>
      <c r="BH820" s="192">
        <f>IF(N820="sníž. přenesená",J820,0)</f>
        <v>0</v>
      </c>
      <c r="BI820" s="192">
        <f>IF(N820="nulová",J820,0)</f>
        <v>0</v>
      </c>
      <c r="BJ820" s="19" t="s">
        <v>84</v>
      </c>
      <c r="BK820" s="192">
        <f>ROUND(I820*H820,2)</f>
        <v>0</v>
      </c>
      <c r="BL820" s="19" t="s">
        <v>276</v>
      </c>
      <c r="BM820" s="191" t="s">
        <v>963</v>
      </c>
    </row>
    <row r="821" spans="1:51" s="13" customFormat="1" ht="12">
      <c r="A821" s="13"/>
      <c r="B821" s="193"/>
      <c r="C821" s="13"/>
      <c r="D821" s="194" t="s">
        <v>217</v>
      </c>
      <c r="E821" s="195" t="s">
        <v>1</v>
      </c>
      <c r="F821" s="196" t="s">
        <v>964</v>
      </c>
      <c r="G821" s="13"/>
      <c r="H821" s="197">
        <v>2.16</v>
      </c>
      <c r="I821" s="198"/>
      <c r="J821" s="13"/>
      <c r="K821" s="13"/>
      <c r="L821" s="193"/>
      <c r="M821" s="199"/>
      <c r="N821" s="200"/>
      <c r="O821" s="200"/>
      <c r="P821" s="200"/>
      <c r="Q821" s="200"/>
      <c r="R821" s="200"/>
      <c r="S821" s="200"/>
      <c r="T821" s="201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195" t="s">
        <v>217</v>
      </c>
      <c r="AU821" s="195" t="s">
        <v>86</v>
      </c>
      <c r="AV821" s="13" t="s">
        <v>86</v>
      </c>
      <c r="AW821" s="13" t="s">
        <v>32</v>
      </c>
      <c r="AX821" s="13" t="s">
        <v>76</v>
      </c>
      <c r="AY821" s="195" t="s">
        <v>208</v>
      </c>
    </row>
    <row r="822" spans="1:51" s="14" customFormat="1" ht="12">
      <c r="A822" s="14"/>
      <c r="B822" s="202"/>
      <c r="C822" s="14"/>
      <c r="D822" s="194" t="s">
        <v>217</v>
      </c>
      <c r="E822" s="203" t="s">
        <v>1</v>
      </c>
      <c r="F822" s="204" t="s">
        <v>219</v>
      </c>
      <c r="G822" s="14"/>
      <c r="H822" s="205">
        <v>2.16</v>
      </c>
      <c r="I822" s="206"/>
      <c r="J822" s="14"/>
      <c r="K822" s="14"/>
      <c r="L822" s="202"/>
      <c r="M822" s="207"/>
      <c r="N822" s="208"/>
      <c r="O822" s="208"/>
      <c r="P822" s="208"/>
      <c r="Q822" s="208"/>
      <c r="R822" s="208"/>
      <c r="S822" s="208"/>
      <c r="T822" s="209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03" t="s">
        <v>217</v>
      </c>
      <c r="AU822" s="203" t="s">
        <v>86</v>
      </c>
      <c r="AV822" s="14" t="s">
        <v>216</v>
      </c>
      <c r="AW822" s="14" t="s">
        <v>32</v>
      </c>
      <c r="AX822" s="14" t="s">
        <v>84</v>
      </c>
      <c r="AY822" s="203" t="s">
        <v>208</v>
      </c>
    </row>
    <row r="823" spans="1:65" s="2" customFormat="1" ht="24.15" customHeight="1">
      <c r="A823" s="38"/>
      <c r="B823" s="179"/>
      <c r="C823" s="180" t="s">
        <v>965</v>
      </c>
      <c r="D823" s="180" t="s">
        <v>211</v>
      </c>
      <c r="E823" s="181" t="s">
        <v>966</v>
      </c>
      <c r="F823" s="182" t="s">
        <v>967</v>
      </c>
      <c r="G823" s="183" t="s">
        <v>214</v>
      </c>
      <c r="H823" s="184">
        <v>2.16</v>
      </c>
      <c r="I823" s="185"/>
      <c r="J823" s="186">
        <f>ROUND(I823*H823,2)</f>
        <v>0</v>
      </c>
      <c r="K823" s="182" t="s">
        <v>215</v>
      </c>
      <c r="L823" s="39"/>
      <c r="M823" s="187" t="s">
        <v>1</v>
      </c>
      <c r="N823" s="188" t="s">
        <v>41</v>
      </c>
      <c r="O823" s="77"/>
      <c r="P823" s="189">
        <f>O823*H823</f>
        <v>0</v>
      </c>
      <c r="Q823" s="189">
        <v>0.00014</v>
      </c>
      <c r="R823" s="189">
        <f>Q823*H823</f>
        <v>0.0003024</v>
      </c>
      <c r="S823" s="189">
        <v>0</v>
      </c>
      <c r="T823" s="190">
        <f>S823*H823</f>
        <v>0</v>
      </c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R823" s="191" t="s">
        <v>276</v>
      </c>
      <c r="AT823" s="191" t="s">
        <v>211</v>
      </c>
      <c r="AU823" s="191" t="s">
        <v>86</v>
      </c>
      <c r="AY823" s="19" t="s">
        <v>208</v>
      </c>
      <c r="BE823" s="192">
        <f>IF(N823="základní",J823,0)</f>
        <v>0</v>
      </c>
      <c r="BF823" s="192">
        <f>IF(N823="snížená",J823,0)</f>
        <v>0</v>
      </c>
      <c r="BG823" s="192">
        <f>IF(N823="zákl. přenesená",J823,0)</f>
        <v>0</v>
      </c>
      <c r="BH823" s="192">
        <f>IF(N823="sníž. přenesená",J823,0)</f>
        <v>0</v>
      </c>
      <c r="BI823" s="192">
        <f>IF(N823="nulová",J823,0)</f>
        <v>0</v>
      </c>
      <c r="BJ823" s="19" t="s">
        <v>84</v>
      </c>
      <c r="BK823" s="192">
        <f>ROUND(I823*H823,2)</f>
        <v>0</v>
      </c>
      <c r="BL823" s="19" t="s">
        <v>276</v>
      </c>
      <c r="BM823" s="191" t="s">
        <v>968</v>
      </c>
    </row>
    <row r="824" spans="1:51" s="13" customFormat="1" ht="12">
      <c r="A824" s="13"/>
      <c r="B824" s="193"/>
      <c r="C824" s="13"/>
      <c r="D824" s="194" t="s">
        <v>217</v>
      </c>
      <c r="E824" s="195" t="s">
        <v>1</v>
      </c>
      <c r="F824" s="196" t="s">
        <v>964</v>
      </c>
      <c r="G824" s="13"/>
      <c r="H824" s="197">
        <v>2.16</v>
      </c>
      <c r="I824" s="198"/>
      <c r="J824" s="13"/>
      <c r="K824" s="13"/>
      <c r="L824" s="193"/>
      <c r="M824" s="199"/>
      <c r="N824" s="200"/>
      <c r="O824" s="200"/>
      <c r="P824" s="200"/>
      <c r="Q824" s="200"/>
      <c r="R824" s="200"/>
      <c r="S824" s="200"/>
      <c r="T824" s="201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195" t="s">
        <v>217</v>
      </c>
      <c r="AU824" s="195" t="s">
        <v>86</v>
      </c>
      <c r="AV824" s="13" t="s">
        <v>86</v>
      </c>
      <c r="AW824" s="13" t="s">
        <v>32</v>
      </c>
      <c r="AX824" s="13" t="s">
        <v>76</v>
      </c>
      <c r="AY824" s="195" t="s">
        <v>208</v>
      </c>
    </row>
    <row r="825" spans="1:51" s="14" customFormat="1" ht="12">
      <c r="A825" s="14"/>
      <c r="B825" s="202"/>
      <c r="C825" s="14"/>
      <c r="D825" s="194" t="s">
        <v>217</v>
      </c>
      <c r="E825" s="203" t="s">
        <v>1</v>
      </c>
      <c r="F825" s="204" t="s">
        <v>219</v>
      </c>
      <c r="G825" s="14"/>
      <c r="H825" s="205">
        <v>2.16</v>
      </c>
      <c r="I825" s="206"/>
      <c r="J825" s="14"/>
      <c r="K825" s="14"/>
      <c r="L825" s="202"/>
      <c r="M825" s="207"/>
      <c r="N825" s="208"/>
      <c r="O825" s="208"/>
      <c r="P825" s="208"/>
      <c r="Q825" s="208"/>
      <c r="R825" s="208"/>
      <c r="S825" s="208"/>
      <c r="T825" s="209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03" t="s">
        <v>217</v>
      </c>
      <c r="AU825" s="203" t="s">
        <v>86</v>
      </c>
      <c r="AV825" s="14" t="s">
        <v>216</v>
      </c>
      <c r="AW825" s="14" t="s">
        <v>32</v>
      </c>
      <c r="AX825" s="14" t="s">
        <v>84</v>
      </c>
      <c r="AY825" s="203" t="s">
        <v>208</v>
      </c>
    </row>
    <row r="826" spans="1:65" s="2" customFormat="1" ht="24.15" customHeight="1">
      <c r="A826" s="38"/>
      <c r="B826" s="179"/>
      <c r="C826" s="180" t="s">
        <v>691</v>
      </c>
      <c r="D826" s="180" t="s">
        <v>211</v>
      </c>
      <c r="E826" s="181" t="s">
        <v>969</v>
      </c>
      <c r="F826" s="182" t="s">
        <v>970</v>
      </c>
      <c r="G826" s="183" t="s">
        <v>214</v>
      </c>
      <c r="H826" s="184">
        <v>4.32</v>
      </c>
      <c r="I826" s="185"/>
      <c r="J826" s="186">
        <f>ROUND(I826*H826,2)</f>
        <v>0</v>
      </c>
      <c r="K826" s="182" t="s">
        <v>215</v>
      </c>
      <c r="L826" s="39"/>
      <c r="M826" s="187" t="s">
        <v>1</v>
      </c>
      <c r="N826" s="188" t="s">
        <v>41</v>
      </c>
      <c r="O826" s="77"/>
      <c r="P826" s="189">
        <f>O826*H826</f>
        <v>0</v>
      </c>
      <c r="Q826" s="189">
        <v>0.00023</v>
      </c>
      <c r="R826" s="189">
        <f>Q826*H826</f>
        <v>0.0009936</v>
      </c>
      <c r="S826" s="189">
        <v>0</v>
      </c>
      <c r="T826" s="190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191" t="s">
        <v>276</v>
      </c>
      <c r="AT826" s="191" t="s">
        <v>211</v>
      </c>
      <c r="AU826" s="191" t="s">
        <v>86</v>
      </c>
      <c r="AY826" s="19" t="s">
        <v>208</v>
      </c>
      <c r="BE826" s="192">
        <f>IF(N826="základní",J826,0)</f>
        <v>0</v>
      </c>
      <c r="BF826" s="192">
        <f>IF(N826="snížená",J826,0)</f>
        <v>0</v>
      </c>
      <c r="BG826" s="192">
        <f>IF(N826="zákl. přenesená",J826,0)</f>
        <v>0</v>
      </c>
      <c r="BH826" s="192">
        <f>IF(N826="sníž. přenesená",J826,0)</f>
        <v>0</v>
      </c>
      <c r="BI826" s="192">
        <f>IF(N826="nulová",J826,0)</f>
        <v>0</v>
      </c>
      <c r="BJ826" s="19" t="s">
        <v>84</v>
      </c>
      <c r="BK826" s="192">
        <f>ROUND(I826*H826,2)</f>
        <v>0</v>
      </c>
      <c r="BL826" s="19" t="s">
        <v>276</v>
      </c>
      <c r="BM826" s="191" t="s">
        <v>971</v>
      </c>
    </row>
    <row r="827" spans="1:51" s="13" customFormat="1" ht="12">
      <c r="A827" s="13"/>
      <c r="B827" s="193"/>
      <c r="C827" s="13"/>
      <c r="D827" s="194" t="s">
        <v>217</v>
      </c>
      <c r="E827" s="195" t="s">
        <v>1</v>
      </c>
      <c r="F827" s="196" t="s">
        <v>972</v>
      </c>
      <c r="G827" s="13"/>
      <c r="H827" s="197">
        <v>4.32</v>
      </c>
      <c r="I827" s="198"/>
      <c r="J827" s="13"/>
      <c r="K827" s="13"/>
      <c r="L827" s="193"/>
      <c r="M827" s="199"/>
      <c r="N827" s="200"/>
      <c r="O827" s="200"/>
      <c r="P827" s="200"/>
      <c r="Q827" s="200"/>
      <c r="R827" s="200"/>
      <c r="S827" s="200"/>
      <c r="T827" s="201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195" t="s">
        <v>217</v>
      </c>
      <c r="AU827" s="195" t="s">
        <v>86</v>
      </c>
      <c r="AV827" s="13" t="s">
        <v>86</v>
      </c>
      <c r="AW827" s="13" t="s">
        <v>32</v>
      </c>
      <c r="AX827" s="13" t="s">
        <v>76</v>
      </c>
      <c r="AY827" s="195" t="s">
        <v>208</v>
      </c>
    </row>
    <row r="828" spans="1:51" s="14" customFormat="1" ht="12">
      <c r="A828" s="14"/>
      <c r="B828" s="202"/>
      <c r="C828" s="14"/>
      <c r="D828" s="194" t="s">
        <v>217</v>
      </c>
      <c r="E828" s="203" t="s">
        <v>1</v>
      </c>
      <c r="F828" s="204" t="s">
        <v>219</v>
      </c>
      <c r="G828" s="14"/>
      <c r="H828" s="205">
        <v>4.32</v>
      </c>
      <c r="I828" s="206"/>
      <c r="J828" s="14"/>
      <c r="K828" s="14"/>
      <c r="L828" s="202"/>
      <c r="M828" s="207"/>
      <c r="N828" s="208"/>
      <c r="O828" s="208"/>
      <c r="P828" s="208"/>
      <c r="Q828" s="208"/>
      <c r="R828" s="208"/>
      <c r="S828" s="208"/>
      <c r="T828" s="209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03" t="s">
        <v>217</v>
      </c>
      <c r="AU828" s="203" t="s">
        <v>86</v>
      </c>
      <c r="AV828" s="14" t="s">
        <v>216</v>
      </c>
      <c r="AW828" s="14" t="s">
        <v>32</v>
      </c>
      <c r="AX828" s="14" t="s">
        <v>84</v>
      </c>
      <c r="AY828" s="203" t="s">
        <v>208</v>
      </c>
    </row>
    <row r="829" spans="1:65" s="2" customFormat="1" ht="21.75" customHeight="1">
      <c r="A829" s="38"/>
      <c r="B829" s="179"/>
      <c r="C829" s="180" t="s">
        <v>973</v>
      </c>
      <c r="D829" s="180" t="s">
        <v>211</v>
      </c>
      <c r="E829" s="181" t="s">
        <v>974</v>
      </c>
      <c r="F829" s="182" t="s">
        <v>975</v>
      </c>
      <c r="G829" s="183" t="s">
        <v>214</v>
      </c>
      <c r="H829" s="184">
        <v>33.915</v>
      </c>
      <c r="I829" s="185"/>
      <c r="J829" s="186">
        <f>ROUND(I829*H829,2)</f>
        <v>0</v>
      </c>
      <c r="K829" s="182" t="s">
        <v>215</v>
      </c>
      <c r="L829" s="39"/>
      <c r="M829" s="187" t="s">
        <v>1</v>
      </c>
      <c r="N829" s="188" t="s">
        <v>41</v>
      </c>
      <c r="O829" s="77"/>
      <c r="P829" s="189">
        <f>O829*H829</f>
        <v>0</v>
      </c>
      <c r="Q829" s="189">
        <v>0</v>
      </c>
      <c r="R829" s="189">
        <f>Q829*H829</f>
        <v>0</v>
      </c>
      <c r="S829" s="189">
        <v>0</v>
      </c>
      <c r="T829" s="190">
        <f>S829*H829</f>
        <v>0</v>
      </c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R829" s="191" t="s">
        <v>276</v>
      </c>
      <c r="AT829" s="191" t="s">
        <v>211</v>
      </c>
      <c r="AU829" s="191" t="s">
        <v>86</v>
      </c>
      <c r="AY829" s="19" t="s">
        <v>208</v>
      </c>
      <c r="BE829" s="192">
        <f>IF(N829="základní",J829,0)</f>
        <v>0</v>
      </c>
      <c r="BF829" s="192">
        <f>IF(N829="snížená",J829,0)</f>
        <v>0</v>
      </c>
      <c r="BG829" s="192">
        <f>IF(N829="zákl. přenesená",J829,0)</f>
        <v>0</v>
      </c>
      <c r="BH829" s="192">
        <f>IF(N829="sníž. přenesená",J829,0)</f>
        <v>0</v>
      </c>
      <c r="BI829" s="192">
        <f>IF(N829="nulová",J829,0)</f>
        <v>0</v>
      </c>
      <c r="BJ829" s="19" t="s">
        <v>84</v>
      </c>
      <c r="BK829" s="192">
        <f>ROUND(I829*H829,2)</f>
        <v>0</v>
      </c>
      <c r="BL829" s="19" t="s">
        <v>276</v>
      </c>
      <c r="BM829" s="191" t="s">
        <v>976</v>
      </c>
    </row>
    <row r="830" spans="1:51" s="15" customFormat="1" ht="12">
      <c r="A830" s="15"/>
      <c r="B830" s="210"/>
      <c r="C830" s="15"/>
      <c r="D830" s="194" t="s">
        <v>217</v>
      </c>
      <c r="E830" s="211" t="s">
        <v>1</v>
      </c>
      <c r="F830" s="212" t="s">
        <v>977</v>
      </c>
      <c r="G830" s="15"/>
      <c r="H830" s="211" t="s">
        <v>1</v>
      </c>
      <c r="I830" s="213"/>
      <c r="J830" s="15"/>
      <c r="K830" s="15"/>
      <c r="L830" s="210"/>
      <c r="M830" s="214"/>
      <c r="N830" s="215"/>
      <c r="O830" s="215"/>
      <c r="P830" s="215"/>
      <c r="Q830" s="215"/>
      <c r="R830" s="215"/>
      <c r="S830" s="215"/>
      <c r="T830" s="216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T830" s="211" t="s">
        <v>217</v>
      </c>
      <c r="AU830" s="211" t="s">
        <v>86</v>
      </c>
      <c r="AV830" s="15" t="s">
        <v>84</v>
      </c>
      <c r="AW830" s="15" t="s">
        <v>32</v>
      </c>
      <c r="AX830" s="15" t="s">
        <v>76</v>
      </c>
      <c r="AY830" s="211" t="s">
        <v>208</v>
      </c>
    </row>
    <row r="831" spans="1:51" s="13" customFormat="1" ht="12">
      <c r="A831" s="13"/>
      <c r="B831" s="193"/>
      <c r="C831" s="13"/>
      <c r="D831" s="194" t="s">
        <v>217</v>
      </c>
      <c r="E831" s="195" t="s">
        <v>1</v>
      </c>
      <c r="F831" s="196" t="s">
        <v>978</v>
      </c>
      <c r="G831" s="13"/>
      <c r="H831" s="197">
        <v>33.915</v>
      </c>
      <c r="I831" s="198"/>
      <c r="J831" s="13"/>
      <c r="K831" s="13"/>
      <c r="L831" s="193"/>
      <c r="M831" s="199"/>
      <c r="N831" s="200"/>
      <c r="O831" s="200"/>
      <c r="P831" s="200"/>
      <c r="Q831" s="200"/>
      <c r="R831" s="200"/>
      <c r="S831" s="200"/>
      <c r="T831" s="201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195" t="s">
        <v>217</v>
      </c>
      <c r="AU831" s="195" t="s">
        <v>86</v>
      </c>
      <c r="AV831" s="13" t="s">
        <v>86</v>
      </c>
      <c r="AW831" s="13" t="s">
        <v>32</v>
      </c>
      <c r="AX831" s="13" t="s">
        <v>76</v>
      </c>
      <c r="AY831" s="195" t="s">
        <v>208</v>
      </c>
    </row>
    <row r="832" spans="1:51" s="14" customFormat="1" ht="12">
      <c r="A832" s="14"/>
      <c r="B832" s="202"/>
      <c r="C832" s="14"/>
      <c r="D832" s="194" t="s">
        <v>217</v>
      </c>
      <c r="E832" s="203" t="s">
        <v>1</v>
      </c>
      <c r="F832" s="204" t="s">
        <v>219</v>
      </c>
      <c r="G832" s="14"/>
      <c r="H832" s="205">
        <v>33.915</v>
      </c>
      <c r="I832" s="206"/>
      <c r="J832" s="14"/>
      <c r="K832" s="14"/>
      <c r="L832" s="202"/>
      <c r="M832" s="207"/>
      <c r="N832" s="208"/>
      <c r="O832" s="208"/>
      <c r="P832" s="208"/>
      <c r="Q832" s="208"/>
      <c r="R832" s="208"/>
      <c r="S832" s="208"/>
      <c r="T832" s="209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03" t="s">
        <v>217</v>
      </c>
      <c r="AU832" s="203" t="s">
        <v>86</v>
      </c>
      <c r="AV832" s="14" t="s">
        <v>216</v>
      </c>
      <c r="AW832" s="14" t="s">
        <v>32</v>
      </c>
      <c r="AX832" s="14" t="s">
        <v>84</v>
      </c>
      <c r="AY832" s="203" t="s">
        <v>208</v>
      </c>
    </row>
    <row r="833" spans="1:65" s="2" customFormat="1" ht="24.15" customHeight="1">
      <c r="A833" s="38"/>
      <c r="B833" s="179"/>
      <c r="C833" s="180" t="s">
        <v>697</v>
      </c>
      <c r="D833" s="180" t="s">
        <v>211</v>
      </c>
      <c r="E833" s="181" t="s">
        <v>979</v>
      </c>
      <c r="F833" s="182" t="s">
        <v>980</v>
      </c>
      <c r="G833" s="183" t="s">
        <v>214</v>
      </c>
      <c r="H833" s="184">
        <v>33.915</v>
      </c>
      <c r="I833" s="185"/>
      <c r="J833" s="186">
        <f>ROUND(I833*H833,2)</f>
        <v>0</v>
      </c>
      <c r="K833" s="182" t="s">
        <v>215</v>
      </c>
      <c r="L833" s="39"/>
      <c r="M833" s="187" t="s">
        <v>1</v>
      </c>
      <c r="N833" s="188" t="s">
        <v>41</v>
      </c>
      <c r="O833" s="77"/>
      <c r="P833" s="189">
        <f>O833*H833</f>
        <v>0</v>
      </c>
      <c r="Q833" s="189">
        <v>0</v>
      </c>
      <c r="R833" s="189">
        <f>Q833*H833</f>
        <v>0</v>
      </c>
      <c r="S833" s="189">
        <v>0</v>
      </c>
      <c r="T833" s="190">
        <f>S833*H833</f>
        <v>0</v>
      </c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R833" s="191" t="s">
        <v>276</v>
      </c>
      <c r="AT833" s="191" t="s">
        <v>211</v>
      </c>
      <c r="AU833" s="191" t="s">
        <v>86</v>
      </c>
      <c r="AY833" s="19" t="s">
        <v>208</v>
      </c>
      <c r="BE833" s="192">
        <f>IF(N833="základní",J833,0)</f>
        <v>0</v>
      </c>
      <c r="BF833" s="192">
        <f>IF(N833="snížená",J833,0)</f>
        <v>0</v>
      </c>
      <c r="BG833" s="192">
        <f>IF(N833="zákl. přenesená",J833,0)</f>
        <v>0</v>
      </c>
      <c r="BH833" s="192">
        <f>IF(N833="sníž. přenesená",J833,0)</f>
        <v>0</v>
      </c>
      <c r="BI833" s="192">
        <f>IF(N833="nulová",J833,0)</f>
        <v>0</v>
      </c>
      <c r="BJ833" s="19" t="s">
        <v>84</v>
      </c>
      <c r="BK833" s="192">
        <f>ROUND(I833*H833,2)</f>
        <v>0</v>
      </c>
      <c r="BL833" s="19" t="s">
        <v>276</v>
      </c>
      <c r="BM833" s="191" t="s">
        <v>981</v>
      </c>
    </row>
    <row r="834" spans="1:51" s="13" customFormat="1" ht="12">
      <c r="A834" s="13"/>
      <c r="B834" s="193"/>
      <c r="C834" s="13"/>
      <c r="D834" s="194" t="s">
        <v>217</v>
      </c>
      <c r="E834" s="195" t="s">
        <v>1</v>
      </c>
      <c r="F834" s="196" t="s">
        <v>982</v>
      </c>
      <c r="G834" s="13"/>
      <c r="H834" s="197">
        <v>33.915</v>
      </c>
      <c r="I834" s="198"/>
      <c r="J834" s="13"/>
      <c r="K834" s="13"/>
      <c r="L834" s="193"/>
      <c r="M834" s="199"/>
      <c r="N834" s="200"/>
      <c r="O834" s="200"/>
      <c r="P834" s="200"/>
      <c r="Q834" s="200"/>
      <c r="R834" s="200"/>
      <c r="S834" s="200"/>
      <c r="T834" s="201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195" t="s">
        <v>217</v>
      </c>
      <c r="AU834" s="195" t="s">
        <v>86</v>
      </c>
      <c r="AV834" s="13" t="s">
        <v>86</v>
      </c>
      <c r="AW834" s="13" t="s">
        <v>32</v>
      </c>
      <c r="AX834" s="13" t="s">
        <v>76</v>
      </c>
      <c r="AY834" s="195" t="s">
        <v>208</v>
      </c>
    </row>
    <row r="835" spans="1:51" s="14" customFormat="1" ht="12">
      <c r="A835" s="14"/>
      <c r="B835" s="202"/>
      <c r="C835" s="14"/>
      <c r="D835" s="194" t="s">
        <v>217</v>
      </c>
      <c r="E835" s="203" t="s">
        <v>1</v>
      </c>
      <c r="F835" s="204" t="s">
        <v>219</v>
      </c>
      <c r="G835" s="14"/>
      <c r="H835" s="205">
        <v>33.915</v>
      </c>
      <c r="I835" s="206"/>
      <c r="J835" s="14"/>
      <c r="K835" s="14"/>
      <c r="L835" s="202"/>
      <c r="M835" s="207"/>
      <c r="N835" s="208"/>
      <c r="O835" s="208"/>
      <c r="P835" s="208"/>
      <c r="Q835" s="208"/>
      <c r="R835" s="208"/>
      <c r="S835" s="208"/>
      <c r="T835" s="209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03" t="s">
        <v>217</v>
      </c>
      <c r="AU835" s="203" t="s">
        <v>86</v>
      </c>
      <c r="AV835" s="14" t="s">
        <v>216</v>
      </c>
      <c r="AW835" s="14" t="s">
        <v>32</v>
      </c>
      <c r="AX835" s="14" t="s">
        <v>84</v>
      </c>
      <c r="AY835" s="203" t="s">
        <v>208</v>
      </c>
    </row>
    <row r="836" spans="1:65" s="2" customFormat="1" ht="24.15" customHeight="1">
      <c r="A836" s="38"/>
      <c r="B836" s="179"/>
      <c r="C836" s="180" t="s">
        <v>983</v>
      </c>
      <c r="D836" s="180" t="s">
        <v>211</v>
      </c>
      <c r="E836" s="181" t="s">
        <v>984</v>
      </c>
      <c r="F836" s="182" t="s">
        <v>985</v>
      </c>
      <c r="G836" s="183" t="s">
        <v>214</v>
      </c>
      <c r="H836" s="184">
        <v>33.915</v>
      </c>
      <c r="I836" s="185"/>
      <c r="J836" s="186">
        <f>ROUND(I836*H836,2)</f>
        <v>0</v>
      </c>
      <c r="K836" s="182" t="s">
        <v>215</v>
      </c>
      <c r="L836" s="39"/>
      <c r="M836" s="187" t="s">
        <v>1</v>
      </c>
      <c r="N836" s="188" t="s">
        <v>41</v>
      </c>
      <c r="O836" s="77"/>
      <c r="P836" s="189">
        <f>O836*H836</f>
        <v>0</v>
      </c>
      <c r="Q836" s="189">
        <v>0.00455</v>
      </c>
      <c r="R836" s="189">
        <f>Q836*H836</f>
        <v>0.15431325</v>
      </c>
      <c r="S836" s="189">
        <v>0</v>
      </c>
      <c r="T836" s="190">
        <f>S836*H836</f>
        <v>0</v>
      </c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R836" s="191" t="s">
        <v>276</v>
      </c>
      <c r="AT836" s="191" t="s">
        <v>211</v>
      </c>
      <c r="AU836" s="191" t="s">
        <v>86</v>
      </c>
      <c r="AY836" s="19" t="s">
        <v>208</v>
      </c>
      <c r="BE836" s="192">
        <f>IF(N836="základní",J836,0)</f>
        <v>0</v>
      </c>
      <c r="BF836" s="192">
        <f>IF(N836="snížená",J836,0)</f>
        <v>0</v>
      </c>
      <c r="BG836" s="192">
        <f>IF(N836="zákl. přenesená",J836,0)</f>
        <v>0</v>
      </c>
      <c r="BH836" s="192">
        <f>IF(N836="sníž. přenesená",J836,0)</f>
        <v>0</v>
      </c>
      <c r="BI836" s="192">
        <f>IF(N836="nulová",J836,0)</f>
        <v>0</v>
      </c>
      <c r="BJ836" s="19" t="s">
        <v>84</v>
      </c>
      <c r="BK836" s="192">
        <f>ROUND(I836*H836,2)</f>
        <v>0</v>
      </c>
      <c r="BL836" s="19" t="s">
        <v>276</v>
      </c>
      <c r="BM836" s="191" t="s">
        <v>986</v>
      </c>
    </row>
    <row r="837" spans="1:51" s="13" customFormat="1" ht="12">
      <c r="A837" s="13"/>
      <c r="B837" s="193"/>
      <c r="C837" s="13"/>
      <c r="D837" s="194" t="s">
        <v>217</v>
      </c>
      <c r="E837" s="195" t="s">
        <v>1</v>
      </c>
      <c r="F837" s="196" t="s">
        <v>982</v>
      </c>
      <c r="G837" s="13"/>
      <c r="H837" s="197">
        <v>33.915</v>
      </c>
      <c r="I837" s="198"/>
      <c r="J837" s="13"/>
      <c r="K837" s="13"/>
      <c r="L837" s="193"/>
      <c r="M837" s="199"/>
      <c r="N837" s="200"/>
      <c r="O837" s="200"/>
      <c r="P837" s="200"/>
      <c r="Q837" s="200"/>
      <c r="R837" s="200"/>
      <c r="S837" s="200"/>
      <c r="T837" s="201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195" t="s">
        <v>217</v>
      </c>
      <c r="AU837" s="195" t="s">
        <v>86</v>
      </c>
      <c r="AV837" s="13" t="s">
        <v>86</v>
      </c>
      <c r="AW837" s="13" t="s">
        <v>32</v>
      </c>
      <c r="AX837" s="13" t="s">
        <v>76</v>
      </c>
      <c r="AY837" s="195" t="s">
        <v>208</v>
      </c>
    </row>
    <row r="838" spans="1:51" s="14" customFormat="1" ht="12">
      <c r="A838" s="14"/>
      <c r="B838" s="202"/>
      <c r="C838" s="14"/>
      <c r="D838" s="194" t="s">
        <v>217</v>
      </c>
      <c r="E838" s="203" t="s">
        <v>1</v>
      </c>
      <c r="F838" s="204" t="s">
        <v>219</v>
      </c>
      <c r="G838" s="14"/>
      <c r="H838" s="205">
        <v>33.915</v>
      </c>
      <c r="I838" s="206"/>
      <c r="J838" s="14"/>
      <c r="K838" s="14"/>
      <c r="L838" s="202"/>
      <c r="M838" s="207"/>
      <c r="N838" s="208"/>
      <c r="O838" s="208"/>
      <c r="P838" s="208"/>
      <c r="Q838" s="208"/>
      <c r="R838" s="208"/>
      <c r="S838" s="208"/>
      <c r="T838" s="209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03" t="s">
        <v>217</v>
      </c>
      <c r="AU838" s="203" t="s">
        <v>86</v>
      </c>
      <c r="AV838" s="14" t="s">
        <v>216</v>
      </c>
      <c r="AW838" s="14" t="s">
        <v>32</v>
      </c>
      <c r="AX838" s="14" t="s">
        <v>84</v>
      </c>
      <c r="AY838" s="203" t="s">
        <v>208</v>
      </c>
    </row>
    <row r="839" spans="1:65" s="2" customFormat="1" ht="24.15" customHeight="1">
      <c r="A839" s="38"/>
      <c r="B839" s="179"/>
      <c r="C839" s="180" t="s">
        <v>700</v>
      </c>
      <c r="D839" s="180" t="s">
        <v>211</v>
      </c>
      <c r="E839" s="181" t="s">
        <v>987</v>
      </c>
      <c r="F839" s="182" t="s">
        <v>988</v>
      </c>
      <c r="G839" s="183" t="s">
        <v>214</v>
      </c>
      <c r="H839" s="184">
        <v>33.915</v>
      </c>
      <c r="I839" s="185"/>
      <c r="J839" s="186">
        <f>ROUND(I839*H839,2)</f>
        <v>0</v>
      </c>
      <c r="K839" s="182" t="s">
        <v>215</v>
      </c>
      <c r="L839" s="39"/>
      <c r="M839" s="187" t="s">
        <v>1</v>
      </c>
      <c r="N839" s="188" t="s">
        <v>41</v>
      </c>
      <c r="O839" s="77"/>
      <c r="P839" s="189">
        <f>O839*H839</f>
        <v>0</v>
      </c>
      <c r="Q839" s="189">
        <v>0.00066</v>
      </c>
      <c r="R839" s="189">
        <f>Q839*H839</f>
        <v>0.022383899999999998</v>
      </c>
      <c r="S839" s="189">
        <v>0</v>
      </c>
      <c r="T839" s="190">
        <f>S839*H839</f>
        <v>0</v>
      </c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R839" s="191" t="s">
        <v>276</v>
      </c>
      <c r="AT839" s="191" t="s">
        <v>211</v>
      </c>
      <c r="AU839" s="191" t="s">
        <v>86</v>
      </c>
      <c r="AY839" s="19" t="s">
        <v>208</v>
      </c>
      <c r="BE839" s="192">
        <f>IF(N839="základní",J839,0)</f>
        <v>0</v>
      </c>
      <c r="BF839" s="192">
        <f>IF(N839="snížená",J839,0)</f>
        <v>0</v>
      </c>
      <c r="BG839" s="192">
        <f>IF(N839="zákl. přenesená",J839,0)</f>
        <v>0</v>
      </c>
      <c r="BH839" s="192">
        <f>IF(N839="sníž. přenesená",J839,0)</f>
        <v>0</v>
      </c>
      <c r="BI839" s="192">
        <f>IF(N839="nulová",J839,0)</f>
        <v>0</v>
      </c>
      <c r="BJ839" s="19" t="s">
        <v>84</v>
      </c>
      <c r="BK839" s="192">
        <f>ROUND(I839*H839,2)</f>
        <v>0</v>
      </c>
      <c r="BL839" s="19" t="s">
        <v>276</v>
      </c>
      <c r="BM839" s="191" t="s">
        <v>989</v>
      </c>
    </row>
    <row r="840" spans="1:51" s="15" customFormat="1" ht="12">
      <c r="A840" s="15"/>
      <c r="B840" s="210"/>
      <c r="C840" s="15"/>
      <c r="D840" s="194" t="s">
        <v>217</v>
      </c>
      <c r="E840" s="211" t="s">
        <v>1</v>
      </c>
      <c r="F840" s="212" t="s">
        <v>977</v>
      </c>
      <c r="G840" s="15"/>
      <c r="H840" s="211" t="s">
        <v>1</v>
      </c>
      <c r="I840" s="213"/>
      <c r="J840" s="15"/>
      <c r="K840" s="15"/>
      <c r="L840" s="210"/>
      <c r="M840" s="214"/>
      <c r="N840" s="215"/>
      <c r="O840" s="215"/>
      <c r="P840" s="215"/>
      <c r="Q840" s="215"/>
      <c r="R840" s="215"/>
      <c r="S840" s="215"/>
      <c r="T840" s="216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11" t="s">
        <v>217</v>
      </c>
      <c r="AU840" s="211" t="s">
        <v>86</v>
      </c>
      <c r="AV840" s="15" t="s">
        <v>84</v>
      </c>
      <c r="AW840" s="15" t="s">
        <v>32</v>
      </c>
      <c r="AX840" s="15" t="s">
        <v>76</v>
      </c>
      <c r="AY840" s="211" t="s">
        <v>208</v>
      </c>
    </row>
    <row r="841" spans="1:51" s="13" customFormat="1" ht="12">
      <c r="A841" s="13"/>
      <c r="B841" s="193"/>
      <c r="C841" s="13"/>
      <c r="D841" s="194" t="s">
        <v>217</v>
      </c>
      <c r="E841" s="195" t="s">
        <v>1</v>
      </c>
      <c r="F841" s="196" t="s">
        <v>978</v>
      </c>
      <c r="G841" s="13"/>
      <c r="H841" s="197">
        <v>33.915</v>
      </c>
      <c r="I841" s="198"/>
      <c r="J841" s="13"/>
      <c r="K841" s="13"/>
      <c r="L841" s="193"/>
      <c r="M841" s="199"/>
      <c r="N841" s="200"/>
      <c r="O841" s="200"/>
      <c r="P841" s="200"/>
      <c r="Q841" s="200"/>
      <c r="R841" s="200"/>
      <c r="S841" s="200"/>
      <c r="T841" s="201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195" t="s">
        <v>217</v>
      </c>
      <c r="AU841" s="195" t="s">
        <v>86</v>
      </c>
      <c r="AV841" s="13" t="s">
        <v>86</v>
      </c>
      <c r="AW841" s="13" t="s">
        <v>32</v>
      </c>
      <c r="AX841" s="13" t="s">
        <v>76</v>
      </c>
      <c r="AY841" s="195" t="s">
        <v>208</v>
      </c>
    </row>
    <row r="842" spans="1:51" s="14" customFormat="1" ht="12">
      <c r="A842" s="14"/>
      <c r="B842" s="202"/>
      <c r="C842" s="14"/>
      <c r="D842" s="194" t="s">
        <v>217</v>
      </c>
      <c r="E842" s="203" t="s">
        <v>1</v>
      </c>
      <c r="F842" s="204" t="s">
        <v>219</v>
      </c>
      <c r="G842" s="14"/>
      <c r="H842" s="205">
        <v>33.915</v>
      </c>
      <c r="I842" s="206"/>
      <c r="J842" s="14"/>
      <c r="K842" s="14"/>
      <c r="L842" s="202"/>
      <c r="M842" s="207"/>
      <c r="N842" s="208"/>
      <c r="O842" s="208"/>
      <c r="P842" s="208"/>
      <c r="Q842" s="208"/>
      <c r="R842" s="208"/>
      <c r="S842" s="208"/>
      <c r="T842" s="209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03" t="s">
        <v>217</v>
      </c>
      <c r="AU842" s="203" t="s">
        <v>86</v>
      </c>
      <c r="AV842" s="14" t="s">
        <v>216</v>
      </c>
      <c r="AW842" s="14" t="s">
        <v>32</v>
      </c>
      <c r="AX842" s="14" t="s">
        <v>84</v>
      </c>
      <c r="AY842" s="203" t="s">
        <v>208</v>
      </c>
    </row>
    <row r="843" spans="1:63" s="12" customFormat="1" ht="22.8" customHeight="1">
      <c r="A843" s="12"/>
      <c r="B843" s="166"/>
      <c r="C843" s="12"/>
      <c r="D843" s="167" t="s">
        <v>75</v>
      </c>
      <c r="E843" s="177" t="s">
        <v>353</v>
      </c>
      <c r="F843" s="177" t="s">
        <v>354</v>
      </c>
      <c r="G843" s="12"/>
      <c r="H843" s="12"/>
      <c r="I843" s="169"/>
      <c r="J843" s="178">
        <f>BK843</f>
        <v>0</v>
      </c>
      <c r="K843" s="12"/>
      <c r="L843" s="166"/>
      <c r="M843" s="171"/>
      <c r="N843" s="172"/>
      <c r="O843" s="172"/>
      <c r="P843" s="173">
        <f>SUM(P844:P876)</f>
        <v>0</v>
      </c>
      <c r="Q843" s="172"/>
      <c r="R843" s="173">
        <f>SUM(R844:R876)</f>
        <v>3.1246923600000005</v>
      </c>
      <c r="S843" s="172"/>
      <c r="T843" s="174">
        <f>SUM(T844:T876)</f>
        <v>0.19739932000000002</v>
      </c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R843" s="167" t="s">
        <v>86</v>
      </c>
      <c r="AT843" s="175" t="s">
        <v>75</v>
      </c>
      <c r="AU843" s="175" t="s">
        <v>84</v>
      </c>
      <c r="AY843" s="167" t="s">
        <v>208</v>
      </c>
      <c r="BK843" s="176">
        <f>SUM(BK844:BK876)</f>
        <v>0</v>
      </c>
    </row>
    <row r="844" spans="1:65" s="2" customFormat="1" ht="24.15" customHeight="1">
      <c r="A844" s="38"/>
      <c r="B844" s="179"/>
      <c r="C844" s="180" t="s">
        <v>990</v>
      </c>
      <c r="D844" s="180" t="s">
        <v>211</v>
      </c>
      <c r="E844" s="181" t="s">
        <v>991</v>
      </c>
      <c r="F844" s="182" t="s">
        <v>992</v>
      </c>
      <c r="G844" s="183" t="s">
        <v>214</v>
      </c>
      <c r="H844" s="184">
        <v>636.772</v>
      </c>
      <c r="I844" s="185"/>
      <c r="J844" s="186">
        <f>ROUND(I844*H844,2)</f>
        <v>0</v>
      </c>
      <c r="K844" s="182" t="s">
        <v>215</v>
      </c>
      <c r="L844" s="39"/>
      <c r="M844" s="187" t="s">
        <v>1</v>
      </c>
      <c r="N844" s="188" t="s">
        <v>41</v>
      </c>
      <c r="O844" s="77"/>
      <c r="P844" s="189">
        <f>O844*H844</f>
        <v>0</v>
      </c>
      <c r="Q844" s="189">
        <v>0</v>
      </c>
      <c r="R844" s="189">
        <f>Q844*H844</f>
        <v>0</v>
      </c>
      <c r="S844" s="189">
        <v>0</v>
      </c>
      <c r="T844" s="190">
        <f>S844*H844</f>
        <v>0</v>
      </c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R844" s="191" t="s">
        <v>276</v>
      </c>
      <c r="AT844" s="191" t="s">
        <v>211</v>
      </c>
      <c r="AU844" s="191" t="s">
        <v>86</v>
      </c>
      <c r="AY844" s="19" t="s">
        <v>208</v>
      </c>
      <c r="BE844" s="192">
        <f>IF(N844="základní",J844,0)</f>
        <v>0</v>
      </c>
      <c r="BF844" s="192">
        <f>IF(N844="snížená",J844,0)</f>
        <v>0</v>
      </c>
      <c r="BG844" s="192">
        <f>IF(N844="zákl. přenesená",J844,0)</f>
        <v>0</v>
      </c>
      <c r="BH844" s="192">
        <f>IF(N844="sníž. přenesená",J844,0)</f>
        <v>0</v>
      </c>
      <c r="BI844" s="192">
        <f>IF(N844="nulová",J844,0)</f>
        <v>0</v>
      </c>
      <c r="BJ844" s="19" t="s">
        <v>84</v>
      </c>
      <c r="BK844" s="192">
        <f>ROUND(I844*H844,2)</f>
        <v>0</v>
      </c>
      <c r="BL844" s="19" t="s">
        <v>276</v>
      </c>
      <c r="BM844" s="191" t="s">
        <v>993</v>
      </c>
    </row>
    <row r="845" spans="1:51" s="13" customFormat="1" ht="12">
      <c r="A845" s="13"/>
      <c r="B845" s="193"/>
      <c r="C845" s="13"/>
      <c r="D845" s="194" t="s">
        <v>217</v>
      </c>
      <c r="E845" s="195" t="s">
        <v>1</v>
      </c>
      <c r="F845" s="196" t="s">
        <v>994</v>
      </c>
      <c r="G845" s="13"/>
      <c r="H845" s="197">
        <v>636.772</v>
      </c>
      <c r="I845" s="198"/>
      <c r="J845" s="13"/>
      <c r="K845" s="13"/>
      <c r="L845" s="193"/>
      <c r="M845" s="199"/>
      <c r="N845" s="200"/>
      <c r="O845" s="200"/>
      <c r="P845" s="200"/>
      <c r="Q845" s="200"/>
      <c r="R845" s="200"/>
      <c r="S845" s="200"/>
      <c r="T845" s="201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195" t="s">
        <v>217</v>
      </c>
      <c r="AU845" s="195" t="s">
        <v>86</v>
      </c>
      <c r="AV845" s="13" t="s">
        <v>86</v>
      </c>
      <c r="AW845" s="13" t="s">
        <v>32</v>
      </c>
      <c r="AX845" s="13" t="s">
        <v>76</v>
      </c>
      <c r="AY845" s="195" t="s">
        <v>208</v>
      </c>
    </row>
    <row r="846" spans="1:51" s="14" customFormat="1" ht="12">
      <c r="A846" s="14"/>
      <c r="B846" s="202"/>
      <c r="C846" s="14"/>
      <c r="D846" s="194" t="s">
        <v>217</v>
      </c>
      <c r="E846" s="203" t="s">
        <v>1</v>
      </c>
      <c r="F846" s="204" t="s">
        <v>219</v>
      </c>
      <c r="G846" s="14"/>
      <c r="H846" s="205">
        <v>636.772</v>
      </c>
      <c r="I846" s="206"/>
      <c r="J846" s="14"/>
      <c r="K846" s="14"/>
      <c r="L846" s="202"/>
      <c r="M846" s="207"/>
      <c r="N846" s="208"/>
      <c r="O846" s="208"/>
      <c r="P846" s="208"/>
      <c r="Q846" s="208"/>
      <c r="R846" s="208"/>
      <c r="S846" s="208"/>
      <c r="T846" s="209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03" t="s">
        <v>217</v>
      </c>
      <c r="AU846" s="203" t="s">
        <v>86</v>
      </c>
      <c r="AV846" s="14" t="s">
        <v>216</v>
      </c>
      <c r="AW846" s="14" t="s">
        <v>32</v>
      </c>
      <c r="AX846" s="14" t="s">
        <v>84</v>
      </c>
      <c r="AY846" s="203" t="s">
        <v>208</v>
      </c>
    </row>
    <row r="847" spans="1:65" s="2" customFormat="1" ht="16.5" customHeight="1">
      <c r="A847" s="38"/>
      <c r="B847" s="179"/>
      <c r="C847" s="180" t="s">
        <v>702</v>
      </c>
      <c r="D847" s="180" t="s">
        <v>211</v>
      </c>
      <c r="E847" s="181" t="s">
        <v>355</v>
      </c>
      <c r="F847" s="182" t="s">
        <v>356</v>
      </c>
      <c r="G847" s="183" t="s">
        <v>214</v>
      </c>
      <c r="H847" s="184">
        <v>636.772</v>
      </c>
      <c r="I847" s="185"/>
      <c r="J847" s="186">
        <f>ROUND(I847*H847,2)</f>
        <v>0</v>
      </c>
      <c r="K847" s="182" t="s">
        <v>215</v>
      </c>
      <c r="L847" s="39"/>
      <c r="M847" s="187" t="s">
        <v>1</v>
      </c>
      <c r="N847" s="188" t="s">
        <v>41</v>
      </c>
      <c r="O847" s="77"/>
      <c r="P847" s="189">
        <f>O847*H847</f>
        <v>0</v>
      </c>
      <c r="Q847" s="189">
        <v>0.001</v>
      </c>
      <c r="R847" s="189">
        <f>Q847*H847</f>
        <v>0.6367720000000001</v>
      </c>
      <c r="S847" s="189">
        <v>0.00031</v>
      </c>
      <c r="T847" s="190">
        <f>S847*H847</f>
        <v>0.19739932000000002</v>
      </c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R847" s="191" t="s">
        <v>276</v>
      </c>
      <c r="AT847" s="191" t="s">
        <v>211</v>
      </c>
      <c r="AU847" s="191" t="s">
        <v>86</v>
      </c>
      <c r="AY847" s="19" t="s">
        <v>208</v>
      </c>
      <c r="BE847" s="192">
        <f>IF(N847="základní",J847,0)</f>
        <v>0</v>
      </c>
      <c r="BF847" s="192">
        <f>IF(N847="snížená",J847,0)</f>
        <v>0</v>
      </c>
      <c r="BG847" s="192">
        <f>IF(N847="zákl. přenesená",J847,0)</f>
        <v>0</v>
      </c>
      <c r="BH847" s="192">
        <f>IF(N847="sníž. přenesená",J847,0)</f>
        <v>0</v>
      </c>
      <c r="BI847" s="192">
        <f>IF(N847="nulová",J847,0)</f>
        <v>0</v>
      </c>
      <c r="BJ847" s="19" t="s">
        <v>84</v>
      </c>
      <c r="BK847" s="192">
        <f>ROUND(I847*H847,2)</f>
        <v>0</v>
      </c>
      <c r="BL847" s="19" t="s">
        <v>276</v>
      </c>
      <c r="BM847" s="191" t="s">
        <v>995</v>
      </c>
    </row>
    <row r="848" spans="1:51" s="15" customFormat="1" ht="12">
      <c r="A848" s="15"/>
      <c r="B848" s="210"/>
      <c r="C848" s="15"/>
      <c r="D848" s="194" t="s">
        <v>217</v>
      </c>
      <c r="E848" s="211" t="s">
        <v>1</v>
      </c>
      <c r="F848" s="212" t="s">
        <v>570</v>
      </c>
      <c r="G848" s="15"/>
      <c r="H848" s="211" t="s">
        <v>1</v>
      </c>
      <c r="I848" s="213"/>
      <c r="J848" s="15"/>
      <c r="K848" s="15"/>
      <c r="L848" s="210"/>
      <c r="M848" s="214"/>
      <c r="N848" s="215"/>
      <c r="O848" s="215"/>
      <c r="P848" s="215"/>
      <c r="Q848" s="215"/>
      <c r="R848" s="215"/>
      <c r="S848" s="215"/>
      <c r="T848" s="216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T848" s="211" t="s">
        <v>217</v>
      </c>
      <c r="AU848" s="211" t="s">
        <v>86</v>
      </c>
      <c r="AV848" s="15" t="s">
        <v>84</v>
      </c>
      <c r="AW848" s="15" t="s">
        <v>32</v>
      </c>
      <c r="AX848" s="15" t="s">
        <v>76</v>
      </c>
      <c r="AY848" s="211" t="s">
        <v>208</v>
      </c>
    </row>
    <row r="849" spans="1:51" s="13" customFormat="1" ht="12">
      <c r="A849" s="13"/>
      <c r="B849" s="193"/>
      <c r="C849" s="13"/>
      <c r="D849" s="194" t="s">
        <v>217</v>
      </c>
      <c r="E849" s="195" t="s">
        <v>1</v>
      </c>
      <c r="F849" s="196" t="s">
        <v>996</v>
      </c>
      <c r="G849" s="13"/>
      <c r="H849" s="197">
        <v>88.54</v>
      </c>
      <c r="I849" s="198"/>
      <c r="J849" s="13"/>
      <c r="K849" s="13"/>
      <c r="L849" s="193"/>
      <c r="M849" s="199"/>
      <c r="N849" s="200"/>
      <c r="O849" s="200"/>
      <c r="P849" s="200"/>
      <c r="Q849" s="200"/>
      <c r="R849" s="200"/>
      <c r="S849" s="200"/>
      <c r="T849" s="201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195" t="s">
        <v>217</v>
      </c>
      <c r="AU849" s="195" t="s">
        <v>86</v>
      </c>
      <c r="AV849" s="13" t="s">
        <v>86</v>
      </c>
      <c r="AW849" s="13" t="s">
        <v>32</v>
      </c>
      <c r="AX849" s="13" t="s">
        <v>76</v>
      </c>
      <c r="AY849" s="195" t="s">
        <v>208</v>
      </c>
    </row>
    <row r="850" spans="1:51" s="13" customFormat="1" ht="12">
      <c r="A850" s="13"/>
      <c r="B850" s="193"/>
      <c r="C850" s="13"/>
      <c r="D850" s="194" t="s">
        <v>217</v>
      </c>
      <c r="E850" s="195" t="s">
        <v>1</v>
      </c>
      <c r="F850" s="196" t="s">
        <v>997</v>
      </c>
      <c r="G850" s="13"/>
      <c r="H850" s="197">
        <v>70.3</v>
      </c>
      <c r="I850" s="198"/>
      <c r="J850" s="13"/>
      <c r="K850" s="13"/>
      <c r="L850" s="193"/>
      <c r="M850" s="199"/>
      <c r="N850" s="200"/>
      <c r="O850" s="200"/>
      <c r="P850" s="200"/>
      <c r="Q850" s="200"/>
      <c r="R850" s="200"/>
      <c r="S850" s="200"/>
      <c r="T850" s="201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195" t="s">
        <v>217</v>
      </c>
      <c r="AU850" s="195" t="s">
        <v>86</v>
      </c>
      <c r="AV850" s="13" t="s">
        <v>86</v>
      </c>
      <c r="AW850" s="13" t="s">
        <v>32</v>
      </c>
      <c r="AX850" s="13" t="s">
        <v>76</v>
      </c>
      <c r="AY850" s="195" t="s">
        <v>208</v>
      </c>
    </row>
    <row r="851" spans="1:51" s="13" customFormat="1" ht="12">
      <c r="A851" s="13"/>
      <c r="B851" s="193"/>
      <c r="C851" s="13"/>
      <c r="D851" s="194" t="s">
        <v>217</v>
      </c>
      <c r="E851" s="195" t="s">
        <v>1</v>
      </c>
      <c r="F851" s="196" t="s">
        <v>998</v>
      </c>
      <c r="G851" s="13"/>
      <c r="H851" s="197">
        <v>22.116</v>
      </c>
      <c r="I851" s="198"/>
      <c r="J851" s="13"/>
      <c r="K851" s="13"/>
      <c r="L851" s="193"/>
      <c r="M851" s="199"/>
      <c r="N851" s="200"/>
      <c r="O851" s="200"/>
      <c r="P851" s="200"/>
      <c r="Q851" s="200"/>
      <c r="R851" s="200"/>
      <c r="S851" s="200"/>
      <c r="T851" s="201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195" t="s">
        <v>217</v>
      </c>
      <c r="AU851" s="195" t="s">
        <v>86</v>
      </c>
      <c r="AV851" s="13" t="s">
        <v>86</v>
      </c>
      <c r="AW851" s="13" t="s">
        <v>32</v>
      </c>
      <c r="AX851" s="13" t="s">
        <v>76</v>
      </c>
      <c r="AY851" s="195" t="s">
        <v>208</v>
      </c>
    </row>
    <row r="852" spans="1:51" s="13" customFormat="1" ht="12">
      <c r="A852" s="13"/>
      <c r="B852" s="193"/>
      <c r="C852" s="13"/>
      <c r="D852" s="194" t="s">
        <v>217</v>
      </c>
      <c r="E852" s="195" t="s">
        <v>1</v>
      </c>
      <c r="F852" s="196" t="s">
        <v>999</v>
      </c>
      <c r="G852" s="13"/>
      <c r="H852" s="197">
        <v>102.6</v>
      </c>
      <c r="I852" s="198"/>
      <c r="J852" s="13"/>
      <c r="K852" s="13"/>
      <c r="L852" s="193"/>
      <c r="M852" s="199"/>
      <c r="N852" s="200"/>
      <c r="O852" s="200"/>
      <c r="P852" s="200"/>
      <c r="Q852" s="200"/>
      <c r="R852" s="200"/>
      <c r="S852" s="200"/>
      <c r="T852" s="201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195" t="s">
        <v>217</v>
      </c>
      <c r="AU852" s="195" t="s">
        <v>86</v>
      </c>
      <c r="AV852" s="13" t="s">
        <v>86</v>
      </c>
      <c r="AW852" s="13" t="s">
        <v>32</v>
      </c>
      <c r="AX852" s="13" t="s">
        <v>76</v>
      </c>
      <c r="AY852" s="195" t="s">
        <v>208</v>
      </c>
    </row>
    <row r="853" spans="1:51" s="16" customFormat="1" ht="12">
      <c r="A853" s="16"/>
      <c r="B853" s="234"/>
      <c r="C853" s="16"/>
      <c r="D853" s="194" t="s">
        <v>217</v>
      </c>
      <c r="E853" s="235" t="s">
        <v>1</v>
      </c>
      <c r="F853" s="236" t="s">
        <v>434</v>
      </c>
      <c r="G853" s="16"/>
      <c r="H853" s="237">
        <v>283.55600000000004</v>
      </c>
      <c r="I853" s="238"/>
      <c r="J853" s="16"/>
      <c r="K853" s="16"/>
      <c r="L853" s="234"/>
      <c r="M853" s="239"/>
      <c r="N853" s="240"/>
      <c r="O853" s="240"/>
      <c r="P853" s="240"/>
      <c r="Q853" s="240"/>
      <c r="R853" s="240"/>
      <c r="S853" s="240"/>
      <c r="T853" s="241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T853" s="235" t="s">
        <v>217</v>
      </c>
      <c r="AU853" s="235" t="s">
        <v>86</v>
      </c>
      <c r="AV853" s="16" t="s">
        <v>226</v>
      </c>
      <c r="AW853" s="16" t="s">
        <v>32</v>
      </c>
      <c r="AX853" s="16" t="s">
        <v>76</v>
      </c>
      <c r="AY853" s="235" t="s">
        <v>208</v>
      </c>
    </row>
    <row r="854" spans="1:51" s="13" customFormat="1" ht="12">
      <c r="A854" s="13"/>
      <c r="B854" s="193"/>
      <c r="C854" s="13"/>
      <c r="D854" s="194" t="s">
        <v>217</v>
      </c>
      <c r="E854" s="195" t="s">
        <v>1</v>
      </c>
      <c r="F854" s="196" t="s">
        <v>1000</v>
      </c>
      <c r="G854" s="13"/>
      <c r="H854" s="197">
        <v>19.38</v>
      </c>
      <c r="I854" s="198"/>
      <c r="J854" s="13"/>
      <c r="K854" s="13"/>
      <c r="L854" s="193"/>
      <c r="M854" s="199"/>
      <c r="N854" s="200"/>
      <c r="O854" s="200"/>
      <c r="P854" s="200"/>
      <c r="Q854" s="200"/>
      <c r="R854" s="200"/>
      <c r="S854" s="200"/>
      <c r="T854" s="201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195" t="s">
        <v>217</v>
      </c>
      <c r="AU854" s="195" t="s">
        <v>86</v>
      </c>
      <c r="AV854" s="13" t="s">
        <v>86</v>
      </c>
      <c r="AW854" s="13" t="s">
        <v>32</v>
      </c>
      <c r="AX854" s="13" t="s">
        <v>76</v>
      </c>
      <c r="AY854" s="195" t="s">
        <v>208</v>
      </c>
    </row>
    <row r="855" spans="1:51" s="13" customFormat="1" ht="12">
      <c r="A855" s="13"/>
      <c r="B855" s="193"/>
      <c r="C855" s="13"/>
      <c r="D855" s="194" t="s">
        <v>217</v>
      </c>
      <c r="E855" s="195" t="s">
        <v>1</v>
      </c>
      <c r="F855" s="196" t="s">
        <v>1001</v>
      </c>
      <c r="G855" s="13"/>
      <c r="H855" s="197">
        <v>60.18</v>
      </c>
      <c r="I855" s="198"/>
      <c r="J855" s="13"/>
      <c r="K855" s="13"/>
      <c r="L855" s="193"/>
      <c r="M855" s="199"/>
      <c r="N855" s="200"/>
      <c r="O855" s="200"/>
      <c r="P855" s="200"/>
      <c r="Q855" s="200"/>
      <c r="R855" s="200"/>
      <c r="S855" s="200"/>
      <c r="T855" s="201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195" t="s">
        <v>217</v>
      </c>
      <c r="AU855" s="195" t="s">
        <v>86</v>
      </c>
      <c r="AV855" s="13" t="s">
        <v>86</v>
      </c>
      <c r="AW855" s="13" t="s">
        <v>32</v>
      </c>
      <c r="AX855" s="13" t="s">
        <v>76</v>
      </c>
      <c r="AY855" s="195" t="s">
        <v>208</v>
      </c>
    </row>
    <row r="856" spans="1:51" s="13" customFormat="1" ht="12">
      <c r="A856" s="13"/>
      <c r="B856" s="193"/>
      <c r="C856" s="13"/>
      <c r="D856" s="194" t="s">
        <v>217</v>
      </c>
      <c r="E856" s="195" t="s">
        <v>1</v>
      </c>
      <c r="F856" s="196" t="s">
        <v>1002</v>
      </c>
      <c r="G856" s="13"/>
      <c r="H856" s="197">
        <v>19.38</v>
      </c>
      <c r="I856" s="198"/>
      <c r="J856" s="13"/>
      <c r="K856" s="13"/>
      <c r="L856" s="193"/>
      <c r="M856" s="199"/>
      <c r="N856" s="200"/>
      <c r="O856" s="200"/>
      <c r="P856" s="200"/>
      <c r="Q856" s="200"/>
      <c r="R856" s="200"/>
      <c r="S856" s="200"/>
      <c r="T856" s="201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195" t="s">
        <v>217</v>
      </c>
      <c r="AU856" s="195" t="s">
        <v>86</v>
      </c>
      <c r="AV856" s="13" t="s">
        <v>86</v>
      </c>
      <c r="AW856" s="13" t="s">
        <v>32</v>
      </c>
      <c r="AX856" s="13" t="s">
        <v>76</v>
      </c>
      <c r="AY856" s="195" t="s">
        <v>208</v>
      </c>
    </row>
    <row r="857" spans="1:51" s="13" customFormat="1" ht="12">
      <c r="A857" s="13"/>
      <c r="B857" s="193"/>
      <c r="C857" s="13"/>
      <c r="D857" s="194" t="s">
        <v>217</v>
      </c>
      <c r="E857" s="195" t="s">
        <v>1</v>
      </c>
      <c r="F857" s="196" t="s">
        <v>1001</v>
      </c>
      <c r="G857" s="13"/>
      <c r="H857" s="197">
        <v>60.18</v>
      </c>
      <c r="I857" s="198"/>
      <c r="J857" s="13"/>
      <c r="K857" s="13"/>
      <c r="L857" s="193"/>
      <c r="M857" s="199"/>
      <c r="N857" s="200"/>
      <c r="O857" s="200"/>
      <c r="P857" s="200"/>
      <c r="Q857" s="200"/>
      <c r="R857" s="200"/>
      <c r="S857" s="200"/>
      <c r="T857" s="201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195" t="s">
        <v>217</v>
      </c>
      <c r="AU857" s="195" t="s">
        <v>86</v>
      </c>
      <c r="AV857" s="13" t="s">
        <v>86</v>
      </c>
      <c r="AW857" s="13" t="s">
        <v>32</v>
      </c>
      <c r="AX857" s="13" t="s">
        <v>76</v>
      </c>
      <c r="AY857" s="195" t="s">
        <v>208</v>
      </c>
    </row>
    <row r="858" spans="1:51" s="13" customFormat="1" ht="12">
      <c r="A858" s="13"/>
      <c r="B858" s="193"/>
      <c r="C858" s="13"/>
      <c r="D858" s="194" t="s">
        <v>217</v>
      </c>
      <c r="E858" s="195" t="s">
        <v>1</v>
      </c>
      <c r="F858" s="196" t="s">
        <v>1002</v>
      </c>
      <c r="G858" s="13"/>
      <c r="H858" s="197">
        <v>19.38</v>
      </c>
      <c r="I858" s="198"/>
      <c r="J858" s="13"/>
      <c r="K858" s="13"/>
      <c r="L858" s="193"/>
      <c r="M858" s="199"/>
      <c r="N858" s="200"/>
      <c r="O858" s="200"/>
      <c r="P858" s="200"/>
      <c r="Q858" s="200"/>
      <c r="R858" s="200"/>
      <c r="S858" s="200"/>
      <c r="T858" s="201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195" t="s">
        <v>217</v>
      </c>
      <c r="AU858" s="195" t="s">
        <v>86</v>
      </c>
      <c r="AV858" s="13" t="s">
        <v>86</v>
      </c>
      <c r="AW858" s="13" t="s">
        <v>32</v>
      </c>
      <c r="AX858" s="13" t="s">
        <v>76</v>
      </c>
      <c r="AY858" s="195" t="s">
        <v>208</v>
      </c>
    </row>
    <row r="859" spans="1:51" s="13" customFormat="1" ht="12">
      <c r="A859" s="13"/>
      <c r="B859" s="193"/>
      <c r="C859" s="13"/>
      <c r="D859" s="194" t="s">
        <v>217</v>
      </c>
      <c r="E859" s="195" t="s">
        <v>1</v>
      </c>
      <c r="F859" s="196" t="s">
        <v>1001</v>
      </c>
      <c r="G859" s="13"/>
      <c r="H859" s="197">
        <v>60.18</v>
      </c>
      <c r="I859" s="198"/>
      <c r="J859" s="13"/>
      <c r="K859" s="13"/>
      <c r="L859" s="193"/>
      <c r="M859" s="199"/>
      <c r="N859" s="200"/>
      <c r="O859" s="200"/>
      <c r="P859" s="200"/>
      <c r="Q859" s="200"/>
      <c r="R859" s="200"/>
      <c r="S859" s="200"/>
      <c r="T859" s="201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195" t="s">
        <v>217</v>
      </c>
      <c r="AU859" s="195" t="s">
        <v>86</v>
      </c>
      <c r="AV859" s="13" t="s">
        <v>86</v>
      </c>
      <c r="AW859" s="13" t="s">
        <v>32</v>
      </c>
      <c r="AX859" s="13" t="s">
        <v>76</v>
      </c>
      <c r="AY859" s="195" t="s">
        <v>208</v>
      </c>
    </row>
    <row r="860" spans="1:51" s="13" customFormat="1" ht="12">
      <c r="A860" s="13"/>
      <c r="B860" s="193"/>
      <c r="C860" s="13"/>
      <c r="D860" s="194" t="s">
        <v>217</v>
      </c>
      <c r="E860" s="195" t="s">
        <v>1</v>
      </c>
      <c r="F860" s="196" t="s">
        <v>1003</v>
      </c>
      <c r="G860" s="13"/>
      <c r="H860" s="197">
        <v>4.928</v>
      </c>
      <c r="I860" s="198"/>
      <c r="J860" s="13"/>
      <c r="K860" s="13"/>
      <c r="L860" s="193"/>
      <c r="M860" s="199"/>
      <c r="N860" s="200"/>
      <c r="O860" s="200"/>
      <c r="P860" s="200"/>
      <c r="Q860" s="200"/>
      <c r="R860" s="200"/>
      <c r="S860" s="200"/>
      <c r="T860" s="201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195" t="s">
        <v>217</v>
      </c>
      <c r="AU860" s="195" t="s">
        <v>86</v>
      </c>
      <c r="AV860" s="13" t="s">
        <v>86</v>
      </c>
      <c r="AW860" s="13" t="s">
        <v>32</v>
      </c>
      <c r="AX860" s="13" t="s">
        <v>76</v>
      </c>
      <c r="AY860" s="195" t="s">
        <v>208</v>
      </c>
    </row>
    <row r="861" spans="1:51" s="13" customFormat="1" ht="12">
      <c r="A861" s="13"/>
      <c r="B861" s="193"/>
      <c r="C861" s="13"/>
      <c r="D861" s="194" t="s">
        <v>217</v>
      </c>
      <c r="E861" s="195" t="s">
        <v>1</v>
      </c>
      <c r="F861" s="196" t="s">
        <v>1004</v>
      </c>
      <c r="G861" s="13"/>
      <c r="H861" s="197">
        <v>4.888</v>
      </c>
      <c r="I861" s="198"/>
      <c r="J861" s="13"/>
      <c r="K861" s="13"/>
      <c r="L861" s="193"/>
      <c r="M861" s="199"/>
      <c r="N861" s="200"/>
      <c r="O861" s="200"/>
      <c r="P861" s="200"/>
      <c r="Q861" s="200"/>
      <c r="R861" s="200"/>
      <c r="S861" s="200"/>
      <c r="T861" s="201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195" t="s">
        <v>217</v>
      </c>
      <c r="AU861" s="195" t="s">
        <v>86</v>
      </c>
      <c r="AV861" s="13" t="s">
        <v>86</v>
      </c>
      <c r="AW861" s="13" t="s">
        <v>32</v>
      </c>
      <c r="AX861" s="13" t="s">
        <v>76</v>
      </c>
      <c r="AY861" s="195" t="s">
        <v>208</v>
      </c>
    </row>
    <row r="862" spans="1:51" s="13" customFormat="1" ht="12">
      <c r="A862" s="13"/>
      <c r="B862" s="193"/>
      <c r="C862" s="13"/>
      <c r="D862" s="194" t="s">
        <v>217</v>
      </c>
      <c r="E862" s="195" t="s">
        <v>1</v>
      </c>
      <c r="F862" s="196" t="s">
        <v>1002</v>
      </c>
      <c r="G862" s="13"/>
      <c r="H862" s="197">
        <v>19.38</v>
      </c>
      <c r="I862" s="198"/>
      <c r="J862" s="13"/>
      <c r="K862" s="13"/>
      <c r="L862" s="193"/>
      <c r="M862" s="199"/>
      <c r="N862" s="200"/>
      <c r="O862" s="200"/>
      <c r="P862" s="200"/>
      <c r="Q862" s="200"/>
      <c r="R862" s="200"/>
      <c r="S862" s="200"/>
      <c r="T862" s="201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195" t="s">
        <v>217</v>
      </c>
      <c r="AU862" s="195" t="s">
        <v>86</v>
      </c>
      <c r="AV862" s="13" t="s">
        <v>86</v>
      </c>
      <c r="AW862" s="13" t="s">
        <v>32</v>
      </c>
      <c r="AX862" s="13" t="s">
        <v>76</v>
      </c>
      <c r="AY862" s="195" t="s">
        <v>208</v>
      </c>
    </row>
    <row r="863" spans="1:51" s="13" customFormat="1" ht="12">
      <c r="A863" s="13"/>
      <c r="B863" s="193"/>
      <c r="C863" s="13"/>
      <c r="D863" s="194" t="s">
        <v>217</v>
      </c>
      <c r="E863" s="195" t="s">
        <v>1</v>
      </c>
      <c r="F863" s="196" t="s">
        <v>1005</v>
      </c>
      <c r="G863" s="13"/>
      <c r="H863" s="197">
        <v>32.98</v>
      </c>
      <c r="I863" s="198"/>
      <c r="J863" s="13"/>
      <c r="K863" s="13"/>
      <c r="L863" s="193"/>
      <c r="M863" s="199"/>
      <c r="N863" s="200"/>
      <c r="O863" s="200"/>
      <c r="P863" s="200"/>
      <c r="Q863" s="200"/>
      <c r="R863" s="200"/>
      <c r="S863" s="200"/>
      <c r="T863" s="201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195" t="s">
        <v>217</v>
      </c>
      <c r="AU863" s="195" t="s">
        <v>86</v>
      </c>
      <c r="AV863" s="13" t="s">
        <v>86</v>
      </c>
      <c r="AW863" s="13" t="s">
        <v>32</v>
      </c>
      <c r="AX863" s="13" t="s">
        <v>76</v>
      </c>
      <c r="AY863" s="195" t="s">
        <v>208</v>
      </c>
    </row>
    <row r="864" spans="1:51" s="13" customFormat="1" ht="12">
      <c r="A864" s="13"/>
      <c r="B864" s="193"/>
      <c r="C864" s="13"/>
      <c r="D864" s="194" t="s">
        <v>217</v>
      </c>
      <c r="E864" s="195" t="s">
        <v>1</v>
      </c>
      <c r="F864" s="196" t="s">
        <v>1005</v>
      </c>
      <c r="G864" s="13"/>
      <c r="H864" s="197">
        <v>32.98</v>
      </c>
      <c r="I864" s="198"/>
      <c r="J864" s="13"/>
      <c r="K864" s="13"/>
      <c r="L864" s="193"/>
      <c r="M864" s="199"/>
      <c r="N864" s="200"/>
      <c r="O864" s="200"/>
      <c r="P864" s="200"/>
      <c r="Q864" s="200"/>
      <c r="R864" s="200"/>
      <c r="S864" s="200"/>
      <c r="T864" s="201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195" t="s">
        <v>217</v>
      </c>
      <c r="AU864" s="195" t="s">
        <v>86</v>
      </c>
      <c r="AV864" s="13" t="s">
        <v>86</v>
      </c>
      <c r="AW864" s="13" t="s">
        <v>32</v>
      </c>
      <c r="AX864" s="13" t="s">
        <v>76</v>
      </c>
      <c r="AY864" s="195" t="s">
        <v>208</v>
      </c>
    </row>
    <row r="865" spans="1:51" s="13" customFormat="1" ht="12">
      <c r="A865" s="13"/>
      <c r="B865" s="193"/>
      <c r="C865" s="13"/>
      <c r="D865" s="194" t="s">
        <v>217</v>
      </c>
      <c r="E865" s="195" t="s">
        <v>1</v>
      </c>
      <c r="F865" s="196" t="s">
        <v>1002</v>
      </c>
      <c r="G865" s="13"/>
      <c r="H865" s="197">
        <v>19.38</v>
      </c>
      <c r="I865" s="198"/>
      <c r="J865" s="13"/>
      <c r="K865" s="13"/>
      <c r="L865" s="193"/>
      <c r="M865" s="199"/>
      <c r="N865" s="200"/>
      <c r="O865" s="200"/>
      <c r="P865" s="200"/>
      <c r="Q865" s="200"/>
      <c r="R865" s="200"/>
      <c r="S865" s="200"/>
      <c r="T865" s="201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195" t="s">
        <v>217</v>
      </c>
      <c r="AU865" s="195" t="s">
        <v>86</v>
      </c>
      <c r="AV865" s="13" t="s">
        <v>86</v>
      </c>
      <c r="AW865" s="13" t="s">
        <v>32</v>
      </c>
      <c r="AX865" s="13" t="s">
        <v>76</v>
      </c>
      <c r="AY865" s="195" t="s">
        <v>208</v>
      </c>
    </row>
    <row r="866" spans="1:51" s="16" customFormat="1" ht="12">
      <c r="A866" s="16"/>
      <c r="B866" s="234"/>
      <c r="C866" s="16"/>
      <c r="D866" s="194" t="s">
        <v>217</v>
      </c>
      <c r="E866" s="235" t="s">
        <v>1</v>
      </c>
      <c r="F866" s="236" t="s">
        <v>434</v>
      </c>
      <c r="G866" s="16"/>
      <c r="H866" s="237">
        <v>353.21600000000007</v>
      </c>
      <c r="I866" s="238"/>
      <c r="J866" s="16"/>
      <c r="K866" s="16"/>
      <c r="L866" s="234"/>
      <c r="M866" s="239"/>
      <c r="N866" s="240"/>
      <c r="O866" s="240"/>
      <c r="P866" s="240"/>
      <c r="Q866" s="240"/>
      <c r="R866" s="240"/>
      <c r="S866" s="240"/>
      <c r="T866" s="241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T866" s="235" t="s">
        <v>217</v>
      </c>
      <c r="AU866" s="235" t="s">
        <v>86</v>
      </c>
      <c r="AV866" s="16" t="s">
        <v>226</v>
      </c>
      <c r="AW866" s="16" t="s">
        <v>32</v>
      </c>
      <c r="AX866" s="16" t="s">
        <v>76</v>
      </c>
      <c r="AY866" s="235" t="s">
        <v>208</v>
      </c>
    </row>
    <row r="867" spans="1:51" s="14" customFormat="1" ht="12">
      <c r="A867" s="14"/>
      <c r="B867" s="202"/>
      <c r="C867" s="14"/>
      <c r="D867" s="194" t="s">
        <v>217</v>
      </c>
      <c r="E867" s="203" t="s">
        <v>1</v>
      </c>
      <c r="F867" s="204" t="s">
        <v>219</v>
      </c>
      <c r="G867" s="14"/>
      <c r="H867" s="205">
        <v>636.772</v>
      </c>
      <c r="I867" s="206"/>
      <c r="J867" s="14"/>
      <c r="K867" s="14"/>
      <c r="L867" s="202"/>
      <c r="M867" s="207"/>
      <c r="N867" s="208"/>
      <c r="O867" s="208"/>
      <c r="P867" s="208"/>
      <c r="Q867" s="208"/>
      <c r="R867" s="208"/>
      <c r="S867" s="208"/>
      <c r="T867" s="209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03" t="s">
        <v>217</v>
      </c>
      <c r="AU867" s="203" t="s">
        <v>86</v>
      </c>
      <c r="AV867" s="14" t="s">
        <v>216</v>
      </c>
      <c r="AW867" s="14" t="s">
        <v>32</v>
      </c>
      <c r="AX867" s="14" t="s">
        <v>84</v>
      </c>
      <c r="AY867" s="203" t="s">
        <v>208</v>
      </c>
    </row>
    <row r="868" spans="1:65" s="2" customFormat="1" ht="24.15" customHeight="1">
      <c r="A868" s="38"/>
      <c r="B868" s="179"/>
      <c r="C868" s="180" t="s">
        <v>1006</v>
      </c>
      <c r="D868" s="180" t="s">
        <v>211</v>
      </c>
      <c r="E868" s="181" t="s">
        <v>1007</v>
      </c>
      <c r="F868" s="182" t="s">
        <v>1008</v>
      </c>
      <c r="G868" s="183" t="s">
        <v>214</v>
      </c>
      <c r="H868" s="184">
        <v>636.772</v>
      </c>
      <c r="I868" s="185"/>
      <c r="J868" s="186">
        <f>ROUND(I868*H868,2)</f>
        <v>0</v>
      </c>
      <c r="K868" s="182" t="s">
        <v>215</v>
      </c>
      <c r="L868" s="39"/>
      <c r="M868" s="187" t="s">
        <v>1</v>
      </c>
      <c r="N868" s="188" t="s">
        <v>41</v>
      </c>
      <c r="O868" s="77"/>
      <c r="P868" s="189">
        <f>O868*H868</f>
        <v>0</v>
      </c>
      <c r="Q868" s="189">
        <v>0.00318</v>
      </c>
      <c r="R868" s="189">
        <f>Q868*H868</f>
        <v>2.0249349600000004</v>
      </c>
      <c r="S868" s="189">
        <v>0</v>
      </c>
      <c r="T868" s="190">
        <f>S868*H868</f>
        <v>0</v>
      </c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R868" s="191" t="s">
        <v>276</v>
      </c>
      <c r="AT868" s="191" t="s">
        <v>211</v>
      </c>
      <c r="AU868" s="191" t="s">
        <v>86</v>
      </c>
      <c r="AY868" s="19" t="s">
        <v>208</v>
      </c>
      <c r="BE868" s="192">
        <f>IF(N868="základní",J868,0)</f>
        <v>0</v>
      </c>
      <c r="BF868" s="192">
        <f>IF(N868="snížená",J868,0)</f>
        <v>0</v>
      </c>
      <c r="BG868" s="192">
        <f>IF(N868="zákl. přenesená",J868,0)</f>
        <v>0</v>
      </c>
      <c r="BH868" s="192">
        <f>IF(N868="sníž. přenesená",J868,0)</f>
        <v>0</v>
      </c>
      <c r="BI868" s="192">
        <f>IF(N868="nulová",J868,0)</f>
        <v>0</v>
      </c>
      <c r="BJ868" s="19" t="s">
        <v>84</v>
      </c>
      <c r="BK868" s="192">
        <f>ROUND(I868*H868,2)</f>
        <v>0</v>
      </c>
      <c r="BL868" s="19" t="s">
        <v>276</v>
      </c>
      <c r="BM868" s="191" t="s">
        <v>1009</v>
      </c>
    </row>
    <row r="869" spans="1:51" s="13" customFormat="1" ht="12">
      <c r="A869" s="13"/>
      <c r="B869" s="193"/>
      <c r="C869" s="13"/>
      <c r="D869" s="194" t="s">
        <v>217</v>
      </c>
      <c r="E869" s="195" t="s">
        <v>1</v>
      </c>
      <c r="F869" s="196" t="s">
        <v>994</v>
      </c>
      <c r="G869" s="13"/>
      <c r="H869" s="197">
        <v>636.772</v>
      </c>
      <c r="I869" s="198"/>
      <c r="J869" s="13"/>
      <c r="K869" s="13"/>
      <c r="L869" s="193"/>
      <c r="M869" s="199"/>
      <c r="N869" s="200"/>
      <c r="O869" s="200"/>
      <c r="P869" s="200"/>
      <c r="Q869" s="200"/>
      <c r="R869" s="200"/>
      <c r="S869" s="200"/>
      <c r="T869" s="201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195" t="s">
        <v>217</v>
      </c>
      <c r="AU869" s="195" t="s">
        <v>86</v>
      </c>
      <c r="AV869" s="13" t="s">
        <v>86</v>
      </c>
      <c r="AW869" s="13" t="s">
        <v>32</v>
      </c>
      <c r="AX869" s="13" t="s">
        <v>76</v>
      </c>
      <c r="AY869" s="195" t="s">
        <v>208</v>
      </c>
    </row>
    <row r="870" spans="1:51" s="14" customFormat="1" ht="12">
      <c r="A870" s="14"/>
      <c r="B870" s="202"/>
      <c r="C870" s="14"/>
      <c r="D870" s="194" t="s">
        <v>217</v>
      </c>
      <c r="E870" s="203" t="s">
        <v>1</v>
      </c>
      <c r="F870" s="204" t="s">
        <v>219</v>
      </c>
      <c r="G870" s="14"/>
      <c r="H870" s="205">
        <v>636.772</v>
      </c>
      <c r="I870" s="206"/>
      <c r="J870" s="14"/>
      <c r="K870" s="14"/>
      <c r="L870" s="202"/>
      <c r="M870" s="207"/>
      <c r="N870" s="208"/>
      <c r="O870" s="208"/>
      <c r="P870" s="208"/>
      <c r="Q870" s="208"/>
      <c r="R870" s="208"/>
      <c r="S870" s="208"/>
      <c r="T870" s="209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03" t="s">
        <v>217</v>
      </c>
      <c r="AU870" s="203" t="s">
        <v>86</v>
      </c>
      <c r="AV870" s="14" t="s">
        <v>216</v>
      </c>
      <c r="AW870" s="14" t="s">
        <v>32</v>
      </c>
      <c r="AX870" s="14" t="s">
        <v>84</v>
      </c>
      <c r="AY870" s="203" t="s">
        <v>208</v>
      </c>
    </row>
    <row r="871" spans="1:65" s="2" customFormat="1" ht="24.15" customHeight="1">
      <c r="A871" s="38"/>
      <c r="B871" s="179"/>
      <c r="C871" s="180" t="s">
        <v>707</v>
      </c>
      <c r="D871" s="180" t="s">
        <v>211</v>
      </c>
      <c r="E871" s="181" t="s">
        <v>1010</v>
      </c>
      <c r="F871" s="182" t="s">
        <v>1011</v>
      </c>
      <c r="G871" s="183" t="s">
        <v>214</v>
      </c>
      <c r="H871" s="184">
        <v>1006.49</v>
      </c>
      <c r="I871" s="185"/>
      <c r="J871" s="186">
        <f>ROUND(I871*H871,2)</f>
        <v>0</v>
      </c>
      <c r="K871" s="182" t="s">
        <v>215</v>
      </c>
      <c r="L871" s="39"/>
      <c r="M871" s="187" t="s">
        <v>1</v>
      </c>
      <c r="N871" s="188" t="s">
        <v>41</v>
      </c>
      <c r="O871" s="77"/>
      <c r="P871" s="189">
        <f>O871*H871</f>
        <v>0</v>
      </c>
      <c r="Q871" s="189">
        <v>0.0002</v>
      </c>
      <c r="R871" s="189">
        <f>Q871*H871</f>
        <v>0.201298</v>
      </c>
      <c r="S871" s="189">
        <v>0</v>
      </c>
      <c r="T871" s="190">
        <f>S871*H871</f>
        <v>0</v>
      </c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R871" s="191" t="s">
        <v>276</v>
      </c>
      <c r="AT871" s="191" t="s">
        <v>211</v>
      </c>
      <c r="AU871" s="191" t="s">
        <v>86</v>
      </c>
      <c r="AY871" s="19" t="s">
        <v>208</v>
      </c>
      <c r="BE871" s="192">
        <f>IF(N871="základní",J871,0)</f>
        <v>0</v>
      </c>
      <c r="BF871" s="192">
        <f>IF(N871="snížená",J871,0)</f>
        <v>0</v>
      </c>
      <c r="BG871" s="192">
        <f>IF(N871="zákl. přenesená",J871,0)</f>
        <v>0</v>
      </c>
      <c r="BH871" s="192">
        <f>IF(N871="sníž. přenesená",J871,0)</f>
        <v>0</v>
      </c>
      <c r="BI871" s="192">
        <f>IF(N871="nulová",J871,0)</f>
        <v>0</v>
      </c>
      <c r="BJ871" s="19" t="s">
        <v>84</v>
      </c>
      <c r="BK871" s="192">
        <f>ROUND(I871*H871,2)</f>
        <v>0</v>
      </c>
      <c r="BL871" s="19" t="s">
        <v>276</v>
      </c>
      <c r="BM871" s="191" t="s">
        <v>1012</v>
      </c>
    </row>
    <row r="872" spans="1:51" s="13" customFormat="1" ht="12">
      <c r="A872" s="13"/>
      <c r="B872" s="193"/>
      <c r="C872" s="13"/>
      <c r="D872" s="194" t="s">
        <v>217</v>
      </c>
      <c r="E872" s="195" t="s">
        <v>1</v>
      </c>
      <c r="F872" s="196" t="s">
        <v>1013</v>
      </c>
      <c r="G872" s="13"/>
      <c r="H872" s="197">
        <v>1006.49</v>
      </c>
      <c r="I872" s="198"/>
      <c r="J872" s="13"/>
      <c r="K872" s="13"/>
      <c r="L872" s="193"/>
      <c r="M872" s="199"/>
      <c r="N872" s="200"/>
      <c r="O872" s="200"/>
      <c r="P872" s="200"/>
      <c r="Q872" s="200"/>
      <c r="R872" s="200"/>
      <c r="S872" s="200"/>
      <c r="T872" s="201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195" t="s">
        <v>217</v>
      </c>
      <c r="AU872" s="195" t="s">
        <v>86</v>
      </c>
      <c r="AV872" s="13" t="s">
        <v>86</v>
      </c>
      <c r="AW872" s="13" t="s">
        <v>32</v>
      </c>
      <c r="AX872" s="13" t="s">
        <v>76</v>
      </c>
      <c r="AY872" s="195" t="s">
        <v>208</v>
      </c>
    </row>
    <row r="873" spans="1:51" s="14" customFormat="1" ht="12">
      <c r="A873" s="14"/>
      <c r="B873" s="202"/>
      <c r="C873" s="14"/>
      <c r="D873" s="194" t="s">
        <v>217</v>
      </c>
      <c r="E873" s="203" t="s">
        <v>1</v>
      </c>
      <c r="F873" s="204" t="s">
        <v>219</v>
      </c>
      <c r="G873" s="14"/>
      <c r="H873" s="205">
        <v>1006.49</v>
      </c>
      <c r="I873" s="206"/>
      <c r="J873" s="14"/>
      <c r="K873" s="14"/>
      <c r="L873" s="202"/>
      <c r="M873" s="207"/>
      <c r="N873" s="208"/>
      <c r="O873" s="208"/>
      <c r="P873" s="208"/>
      <c r="Q873" s="208"/>
      <c r="R873" s="208"/>
      <c r="S873" s="208"/>
      <c r="T873" s="209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03" t="s">
        <v>217</v>
      </c>
      <c r="AU873" s="203" t="s">
        <v>86</v>
      </c>
      <c r="AV873" s="14" t="s">
        <v>216</v>
      </c>
      <c r="AW873" s="14" t="s">
        <v>32</v>
      </c>
      <c r="AX873" s="14" t="s">
        <v>84</v>
      </c>
      <c r="AY873" s="203" t="s">
        <v>208</v>
      </c>
    </row>
    <row r="874" spans="1:65" s="2" customFormat="1" ht="33" customHeight="1">
      <c r="A874" s="38"/>
      <c r="B874" s="179"/>
      <c r="C874" s="180" t="s">
        <v>1014</v>
      </c>
      <c r="D874" s="180" t="s">
        <v>211</v>
      </c>
      <c r="E874" s="181" t="s">
        <v>1015</v>
      </c>
      <c r="F874" s="182" t="s">
        <v>1016</v>
      </c>
      <c r="G874" s="183" t="s">
        <v>214</v>
      </c>
      <c r="H874" s="184">
        <v>1006.49</v>
      </c>
      <c r="I874" s="185"/>
      <c r="J874" s="186">
        <f>ROUND(I874*H874,2)</f>
        <v>0</v>
      </c>
      <c r="K874" s="182" t="s">
        <v>215</v>
      </c>
      <c r="L874" s="39"/>
      <c r="M874" s="187" t="s">
        <v>1</v>
      </c>
      <c r="N874" s="188" t="s">
        <v>41</v>
      </c>
      <c r="O874" s="77"/>
      <c r="P874" s="189">
        <f>O874*H874</f>
        <v>0</v>
      </c>
      <c r="Q874" s="189">
        <v>0.00026</v>
      </c>
      <c r="R874" s="189">
        <f>Q874*H874</f>
        <v>0.26168739999999996</v>
      </c>
      <c r="S874" s="189">
        <v>0</v>
      </c>
      <c r="T874" s="190">
        <f>S874*H874</f>
        <v>0</v>
      </c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R874" s="191" t="s">
        <v>276</v>
      </c>
      <c r="AT874" s="191" t="s">
        <v>211</v>
      </c>
      <c r="AU874" s="191" t="s">
        <v>86</v>
      </c>
      <c r="AY874" s="19" t="s">
        <v>208</v>
      </c>
      <c r="BE874" s="192">
        <f>IF(N874="základní",J874,0)</f>
        <v>0</v>
      </c>
      <c r="BF874" s="192">
        <f>IF(N874="snížená",J874,0)</f>
        <v>0</v>
      </c>
      <c r="BG874" s="192">
        <f>IF(N874="zákl. přenesená",J874,0)</f>
        <v>0</v>
      </c>
      <c r="BH874" s="192">
        <f>IF(N874="sníž. přenesená",J874,0)</f>
        <v>0</v>
      </c>
      <c r="BI874" s="192">
        <f>IF(N874="nulová",J874,0)</f>
        <v>0</v>
      </c>
      <c r="BJ874" s="19" t="s">
        <v>84</v>
      </c>
      <c r="BK874" s="192">
        <f>ROUND(I874*H874,2)</f>
        <v>0</v>
      </c>
      <c r="BL874" s="19" t="s">
        <v>276</v>
      </c>
      <c r="BM874" s="191" t="s">
        <v>1017</v>
      </c>
    </row>
    <row r="875" spans="1:51" s="13" customFormat="1" ht="12">
      <c r="A875" s="13"/>
      <c r="B875" s="193"/>
      <c r="C875" s="13"/>
      <c r="D875" s="194" t="s">
        <v>217</v>
      </c>
      <c r="E875" s="195" t="s">
        <v>1</v>
      </c>
      <c r="F875" s="196" t="s">
        <v>1013</v>
      </c>
      <c r="G875" s="13"/>
      <c r="H875" s="197">
        <v>1006.49</v>
      </c>
      <c r="I875" s="198"/>
      <c r="J875" s="13"/>
      <c r="K875" s="13"/>
      <c r="L875" s="193"/>
      <c r="M875" s="199"/>
      <c r="N875" s="200"/>
      <c r="O875" s="200"/>
      <c r="P875" s="200"/>
      <c r="Q875" s="200"/>
      <c r="R875" s="200"/>
      <c r="S875" s="200"/>
      <c r="T875" s="201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195" t="s">
        <v>217</v>
      </c>
      <c r="AU875" s="195" t="s">
        <v>86</v>
      </c>
      <c r="AV875" s="13" t="s">
        <v>86</v>
      </c>
      <c r="AW875" s="13" t="s">
        <v>32</v>
      </c>
      <c r="AX875" s="13" t="s">
        <v>76</v>
      </c>
      <c r="AY875" s="195" t="s">
        <v>208</v>
      </c>
    </row>
    <row r="876" spans="1:51" s="14" customFormat="1" ht="12">
      <c r="A876" s="14"/>
      <c r="B876" s="202"/>
      <c r="C876" s="14"/>
      <c r="D876" s="194" t="s">
        <v>217</v>
      </c>
      <c r="E876" s="203" t="s">
        <v>1</v>
      </c>
      <c r="F876" s="204" t="s">
        <v>219</v>
      </c>
      <c r="G876" s="14"/>
      <c r="H876" s="205">
        <v>1006.49</v>
      </c>
      <c r="I876" s="206"/>
      <c r="J876" s="14"/>
      <c r="K876" s="14"/>
      <c r="L876" s="202"/>
      <c r="M876" s="217"/>
      <c r="N876" s="218"/>
      <c r="O876" s="218"/>
      <c r="P876" s="218"/>
      <c r="Q876" s="218"/>
      <c r="R876" s="218"/>
      <c r="S876" s="218"/>
      <c r="T876" s="219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03" t="s">
        <v>217</v>
      </c>
      <c r="AU876" s="203" t="s">
        <v>86</v>
      </c>
      <c r="AV876" s="14" t="s">
        <v>216</v>
      </c>
      <c r="AW876" s="14" t="s">
        <v>32</v>
      </c>
      <c r="AX876" s="14" t="s">
        <v>84</v>
      </c>
      <c r="AY876" s="203" t="s">
        <v>208</v>
      </c>
    </row>
    <row r="877" spans="1:31" s="2" customFormat="1" ht="6.95" customHeight="1">
      <c r="A877" s="38"/>
      <c r="B877" s="60"/>
      <c r="C877" s="61"/>
      <c r="D877" s="61"/>
      <c r="E877" s="61"/>
      <c r="F877" s="61"/>
      <c r="G877" s="61"/>
      <c r="H877" s="61"/>
      <c r="I877" s="61"/>
      <c r="J877" s="61"/>
      <c r="K877" s="61"/>
      <c r="L877" s="39"/>
      <c r="M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</row>
  </sheetData>
  <autoFilter ref="C136:K876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1018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1020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">
        <v>1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26</v>
      </c>
      <c r="F17" s="38"/>
      <c r="G17" s="38"/>
      <c r="H17" s="38"/>
      <c r="I17" s="32" t="s">
        <v>27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">
        <v>1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31</v>
      </c>
      <c r="F23" s="38"/>
      <c r="G23" s="38"/>
      <c r="H23" s="38"/>
      <c r="I23" s="32" t="s">
        <v>27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ROUND((SUM(BE121:BE201)),2)</f>
        <v>0</v>
      </c>
      <c r="G35" s="38"/>
      <c r="H35" s="38"/>
      <c r="I35" s="136">
        <v>0.21</v>
      </c>
      <c r="J35" s="135">
        <f>ROUND(((SUM(BE121:BE201))*I35),2)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ROUND((SUM(BF121:BF201)),2)</f>
        <v>0</v>
      </c>
      <c r="G36" s="38"/>
      <c r="H36" s="38"/>
      <c r="I36" s="136">
        <v>0.15</v>
      </c>
      <c r="J36" s="135">
        <f>ROUND(((SUM(BF121:BF201))*I36),2)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ROUND((SUM(BG121:BG201)),2)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ROUND((SUM(BH121:BH201)),2)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ROUND((SUM(BI121:BI201)),2)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1018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03.1 - Silnoproud materiál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1021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193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173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1018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1019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03.1 - Silnoproud materiál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194</v>
      </c>
      <c r="D120" s="159" t="s">
        <v>61</v>
      </c>
      <c r="E120" s="159" t="s">
        <v>57</v>
      </c>
      <c r="F120" s="159" t="s">
        <v>58</v>
      </c>
      <c r="G120" s="159" t="s">
        <v>195</v>
      </c>
      <c r="H120" s="159" t="s">
        <v>196</v>
      </c>
      <c r="I120" s="159" t="s">
        <v>197</v>
      </c>
      <c r="J120" s="159" t="s">
        <v>177</v>
      </c>
      <c r="K120" s="160" t="s">
        <v>198</v>
      </c>
      <c r="L120" s="161"/>
      <c r="M120" s="86" t="s">
        <v>1</v>
      </c>
      <c r="N120" s="87" t="s">
        <v>40</v>
      </c>
      <c r="O120" s="87" t="s">
        <v>199</v>
      </c>
      <c r="P120" s="87" t="s">
        <v>200</v>
      </c>
      <c r="Q120" s="87" t="s">
        <v>201</v>
      </c>
      <c r="R120" s="87" t="s">
        <v>202</v>
      </c>
      <c r="S120" s="87" t="s">
        <v>203</v>
      </c>
      <c r="T120" s="88" t="s">
        <v>204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205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179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1022</v>
      </c>
      <c r="F122" s="168" t="s">
        <v>1023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SUM(P123:P201)</f>
        <v>0</v>
      </c>
      <c r="Q122" s="172"/>
      <c r="R122" s="173">
        <f>SUM(R123:R201)</f>
        <v>0</v>
      </c>
      <c r="S122" s="172"/>
      <c r="T122" s="174">
        <f>SUM(T123:T201)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208</v>
      </c>
      <c r="BK122" s="176">
        <f>SUM(BK123:BK201)</f>
        <v>0</v>
      </c>
    </row>
    <row r="123" spans="1:65" s="2" customFormat="1" ht="16.5" customHeight="1">
      <c r="A123" s="38"/>
      <c r="B123" s="179"/>
      <c r="C123" s="180" t="s">
        <v>84</v>
      </c>
      <c r="D123" s="180" t="s">
        <v>211</v>
      </c>
      <c r="E123" s="181" t="s">
        <v>1024</v>
      </c>
      <c r="F123" s="182" t="s">
        <v>1025</v>
      </c>
      <c r="G123" s="183" t="s">
        <v>442</v>
      </c>
      <c r="H123" s="184">
        <v>108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216</v>
      </c>
      <c r="AT123" s="191" t="s">
        <v>211</v>
      </c>
      <c r="AU123" s="191" t="s">
        <v>84</v>
      </c>
      <c r="AY123" s="19" t="s">
        <v>208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216</v>
      </c>
      <c r="BM123" s="191" t="s">
        <v>86</v>
      </c>
    </row>
    <row r="124" spans="1:65" s="2" customFormat="1" ht="16.5" customHeight="1">
      <c r="A124" s="38"/>
      <c r="B124" s="179"/>
      <c r="C124" s="180" t="s">
        <v>86</v>
      </c>
      <c r="D124" s="180" t="s">
        <v>211</v>
      </c>
      <c r="E124" s="181" t="s">
        <v>1026</v>
      </c>
      <c r="F124" s="182" t="s">
        <v>1027</v>
      </c>
      <c r="G124" s="183" t="s">
        <v>442</v>
      </c>
      <c r="H124" s="184">
        <v>20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216</v>
      </c>
      <c r="AT124" s="191" t="s">
        <v>211</v>
      </c>
      <c r="AU124" s="191" t="s">
        <v>84</v>
      </c>
      <c r="AY124" s="19" t="s">
        <v>208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216</v>
      </c>
      <c r="BM124" s="191" t="s">
        <v>216</v>
      </c>
    </row>
    <row r="125" spans="1:65" s="2" customFormat="1" ht="16.5" customHeight="1">
      <c r="A125" s="38"/>
      <c r="B125" s="179"/>
      <c r="C125" s="180" t="s">
        <v>226</v>
      </c>
      <c r="D125" s="180" t="s">
        <v>211</v>
      </c>
      <c r="E125" s="181" t="s">
        <v>1028</v>
      </c>
      <c r="F125" s="182" t="s">
        <v>1029</v>
      </c>
      <c r="G125" s="183" t="s">
        <v>442</v>
      </c>
      <c r="H125" s="184">
        <v>13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209</v>
      </c>
    </row>
    <row r="126" spans="1:65" s="2" customFormat="1" ht="16.5" customHeight="1">
      <c r="A126" s="38"/>
      <c r="B126" s="179"/>
      <c r="C126" s="180" t="s">
        <v>216</v>
      </c>
      <c r="D126" s="180" t="s">
        <v>211</v>
      </c>
      <c r="E126" s="181" t="s">
        <v>1030</v>
      </c>
      <c r="F126" s="182" t="s">
        <v>1031</v>
      </c>
      <c r="G126" s="183" t="s">
        <v>442</v>
      </c>
      <c r="H126" s="184">
        <v>155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246</v>
      </c>
    </row>
    <row r="127" spans="1:65" s="2" customFormat="1" ht="16.5" customHeight="1">
      <c r="A127" s="38"/>
      <c r="B127" s="179"/>
      <c r="C127" s="180" t="s">
        <v>250</v>
      </c>
      <c r="D127" s="180" t="s">
        <v>211</v>
      </c>
      <c r="E127" s="181" t="s">
        <v>1032</v>
      </c>
      <c r="F127" s="182" t="s">
        <v>1033</v>
      </c>
      <c r="G127" s="183" t="s">
        <v>442</v>
      </c>
      <c r="H127" s="184">
        <v>58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84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253</v>
      </c>
    </row>
    <row r="128" spans="1:65" s="2" customFormat="1" ht="16.5" customHeight="1">
      <c r="A128" s="38"/>
      <c r="B128" s="179"/>
      <c r="C128" s="180" t="s">
        <v>209</v>
      </c>
      <c r="D128" s="180" t="s">
        <v>211</v>
      </c>
      <c r="E128" s="181" t="s">
        <v>1034</v>
      </c>
      <c r="F128" s="182" t="s">
        <v>1035</v>
      </c>
      <c r="G128" s="183" t="s">
        <v>442</v>
      </c>
      <c r="H128" s="184">
        <v>205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216</v>
      </c>
      <c r="AT128" s="191" t="s">
        <v>211</v>
      </c>
      <c r="AU128" s="191" t="s">
        <v>84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216</v>
      </c>
      <c r="BM128" s="191" t="s">
        <v>262</v>
      </c>
    </row>
    <row r="129" spans="1:65" s="2" customFormat="1" ht="16.5" customHeight="1">
      <c r="A129" s="38"/>
      <c r="B129" s="179"/>
      <c r="C129" s="180" t="s">
        <v>268</v>
      </c>
      <c r="D129" s="180" t="s">
        <v>211</v>
      </c>
      <c r="E129" s="181" t="s">
        <v>1036</v>
      </c>
      <c r="F129" s="182" t="s">
        <v>1037</v>
      </c>
      <c r="G129" s="183" t="s">
        <v>442</v>
      </c>
      <c r="H129" s="184">
        <v>66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216</v>
      </c>
      <c r="AT129" s="191" t="s">
        <v>211</v>
      </c>
      <c r="AU129" s="191" t="s">
        <v>84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216</v>
      </c>
      <c r="BM129" s="191" t="s">
        <v>271</v>
      </c>
    </row>
    <row r="130" spans="1:65" s="2" customFormat="1" ht="16.5" customHeight="1">
      <c r="A130" s="38"/>
      <c r="B130" s="179"/>
      <c r="C130" s="180" t="s">
        <v>246</v>
      </c>
      <c r="D130" s="180" t="s">
        <v>211</v>
      </c>
      <c r="E130" s="181" t="s">
        <v>1038</v>
      </c>
      <c r="F130" s="182" t="s">
        <v>1039</v>
      </c>
      <c r="G130" s="183" t="s">
        <v>442</v>
      </c>
      <c r="H130" s="184">
        <v>114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216</v>
      </c>
      <c r="AT130" s="191" t="s">
        <v>211</v>
      </c>
      <c r="AU130" s="191" t="s">
        <v>84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216</v>
      </c>
      <c r="BM130" s="191" t="s">
        <v>276</v>
      </c>
    </row>
    <row r="131" spans="1:65" s="2" customFormat="1" ht="16.5" customHeight="1">
      <c r="A131" s="38"/>
      <c r="B131" s="179"/>
      <c r="C131" s="180" t="s">
        <v>224</v>
      </c>
      <c r="D131" s="180" t="s">
        <v>211</v>
      </c>
      <c r="E131" s="181" t="s">
        <v>1040</v>
      </c>
      <c r="F131" s="182" t="s">
        <v>1041</v>
      </c>
      <c r="G131" s="183" t="s">
        <v>442</v>
      </c>
      <c r="H131" s="184">
        <v>41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216</v>
      </c>
      <c r="AT131" s="191" t="s">
        <v>211</v>
      </c>
      <c r="AU131" s="191" t="s">
        <v>84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216</v>
      </c>
      <c r="BM131" s="191" t="s">
        <v>281</v>
      </c>
    </row>
    <row r="132" spans="1:65" s="2" customFormat="1" ht="16.5" customHeight="1">
      <c r="A132" s="38"/>
      <c r="B132" s="179"/>
      <c r="C132" s="180" t="s">
        <v>253</v>
      </c>
      <c r="D132" s="180" t="s">
        <v>211</v>
      </c>
      <c r="E132" s="181" t="s">
        <v>1042</v>
      </c>
      <c r="F132" s="182" t="s">
        <v>1043</v>
      </c>
      <c r="G132" s="183" t="s">
        <v>442</v>
      </c>
      <c r="H132" s="184">
        <v>42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216</v>
      </c>
      <c r="AT132" s="191" t="s">
        <v>211</v>
      </c>
      <c r="AU132" s="191" t="s">
        <v>84</v>
      </c>
      <c r="AY132" s="19" t="s">
        <v>208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216</v>
      </c>
      <c r="BM132" s="191" t="s">
        <v>300</v>
      </c>
    </row>
    <row r="133" spans="1:65" s="2" customFormat="1" ht="16.5" customHeight="1">
      <c r="A133" s="38"/>
      <c r="B133" s="179"/>
      <c r="C133" s="180" t="s">
        <v>301</v>
      </c>
      <c r="D133" s="180" t="s">
        <v>211</v>
      </c>
      <c r="E133" s="181" t="s">
        <v>1044</v>
      </c>
      <c r="F133" s="182" t="s">
        <v>1045</v>
      </c>
      <c r="G133" s="183" t="s">
        <v>442</v>
      </c>
      <c r="H133" s="184">
        <v>689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216</v>
      </c>
      <c r="AT133" s="191" t="s">
        <v>211</v>
      </c>
      <c r="AU133" s="191" t="s">
        <v>84</v>
      </c>
      <c r="AY133" s="19" t="s">
        <v>208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216</v>
      </c>
      <c r="BM133" s="191" t="s">
        <v>304</v>
      </c>
    </row>
    <row r="134" spans="1:65" s="2" customFormat="1" ht="16.5" customHeight="1">
      <c r="A134" s="38"/>
      <c r="B134" s="179"/>
      <c r="C134" s="180" t="s">
        <v>262</v>
      </c>
      <c r="D134" s="180" t="s">
        <v>211</v>
      </c>
      <c r="E134" s="181" t="s">
        <v>1046</v>
      </c>
      <c r="F134" s="182" t="s">
        <v>1047</v>
      </c>
      <c r="G134" s="183" t="s">
        <v>442</v>
      </c>
      <c r="H134" s="184">
        <v>28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216</v>
      </c>
      <c r="AT134" s="191" t="s">
        <v>211</v>
      </c>
      <c r="AU134" s="191" t="s">
        <v>84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216</v>
      </c>
      <c r="BM134" s="191" t="s">
        <v>307</v>
      </c>
    </row>
    <row r="135" spans="1:65" s="2" customFormat="1" ht="16.5" customHeight="1">
      <c r="A135" s="38"/>
      <c r="B135" s="179"/>
      <c r="C135" s="180" t="s">
        <v>309</v>
      </c>
      <c r="D135" s="180" t="s">
        <v>211</v>
      </c>
      <c r="E135" s="181" t="s">
        <v>1048</v>
      </c>
      <c r="F135" s="182" t="s">
        <v>1049</v>
      </c>
      <c r="G135" s="183" t="s">
        <v>442</v>
      </c>
      <c r="H135" s="184">
        <v>1115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216</v>
      </c>
      <c r="AT135" s="191" t="s">
        <v>211</v>
      </c>
      <c r="AU135" s="191" t="s">
        <v>84</v>
      </c>
      <c r="AY135" s="19" t="s">
        <v>208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216</v>
      </c>
      <c r="BM135" s="191" t="s">
        <v>312</v>
      </c>
    </row>
    <row r="136" spans="1:65" s="2" customFormat="1" ht="16.5" customHeight="1">
      <c r="A136" s="38"/>
      <c r="B136" s="179"/>
      <c r="C136" s="180" t="s">
        <v>271</v>
      </c>
      <c r="D136" s="180" t="s">
        <v>211</v>
      </c>
      <c r="E136" s="181" t="s">
        <v>1050</v>
      </c>
      <c r="F136" s="182" t="s">
        <v>1051</v>
      </c>
      <c r="G136" s="183" t="s">
        <v>442</v>
      </c>
      <c r="H136" s="184">
        <v>454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216</v>
      </c>
      <c r="AT136" s="191" t="s">
        <v>211</v>
      </c>
      <c r="AU136" s="191" t="s">
        <v>84</v>
      </c>
      <c r="AY136" s="19" t="s">
        <v>208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216</v>
      </c>
      <c r="BM136" s="191" t="s">
        <v>319</v>
      </c>
    </row>
    <row r="137" spans="1:65" s="2" customFormat="1" ht="16.5" customHeight="1">
      <c r="A137" s="38"/>
      <c r="B137" s="179"/>
      <c r="C137" s="180" t="s">
        <v>8</v>
      </c>
      <c r="D137" s="180" t="s">
        <v>211</v>
      </c>
      <c r="E137" s="181" t="s">
        <v>1052</v>
      </c>
      <c r="F137" s="182" t="s">
        <v>1053</v>
      </c>
      <c r="G137" s="183" t="s">
        <v>442</v>
      </c>
      <c r="H137" s="184">
        <v>666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216</v>
      </c>
      <c r="AT137" s="191" t="s">
        <v>211</v>
      </c>
      <c r="AU137" s="191" t="s">
        <v>84</v>
      </c>
      <c r="AY137" s="19" t="s">
        <v>208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216</v>
      </c>
      <c r="BM137" s="191" t="s">
        <v>324</v>
      </c>
    </row>
    <row r="138" spans="1:65" s="2" customFormat="1" ht="16.5" customHeight="1">
      <c r="A138" s="38"/>
      <c r="B138" s="179"/>
      <c r="C138" s="180" t="s">
        <v>276</v>
      </c>
      <c r="D138" s="180" t="s">
        <v>211</v>
      </c>
      <c r="E138" s="181" t="s">
        <v>1054</v>
      </c>
      <c r="F138" s="182" t="s">
        <v>1055</v>
      </c>
      <c r="G138" s="183" t="s">
        <v>442</v>
      </c>
      <c r="H138" s="184">
        <v>183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216</v>
      </c>
      <c r="AT138" s="191" t="s">
        <v>211</v>
      </c>
      <c r="AU138" s="191" t="s">
        <v>84</v>
      </c>
      <c r="AY138" s="19" t="s">
        <v>208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216</v>
      </c>
      <c r="BM138" s="191" t="s">
        <v>330</v>
      </c>
    </row>
    <row r="139" spans="1:65" s="2" customFormat="1" ht="16.5" customHeight="1">
      <c r="A139" s="38"/>
      <c r="B139" s="179"/>
      <c r="C139" s="180" t="s">
        <v>334</v>
      </c>
      <c r="D139" s="180" t="s">
        <v>211</v>
      </c>
      <c r="E139" s="181" t="s">
        <v>1056</v>
      </c>
      <c r="F139" s="182" t="s">
        <v>1057</v>
      </c>
      <c r="G139" s="183" t="s">
        <v>442</v>
      </c>
      <c r="H139" s="184">
        <v>108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216</v>
      </c>
      <c r="AT139" s="191" t="s">
        <v>211</v>
      </c>
      <c r="AU139" s="191" t="s">
        <v>84</v>
      </c>
      <c r="AY139" s="19" t="s">
        <v>208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216</v>
      </c>
      <c r="BM139" s="191" t="s">
        <v>337</v>
      </c>
    </row>
    <row r="140" spans="1:65" s="2" customFormat="1" ht="16.5" customHeight="1">
      <c r="A140" s="38"/>
      <c r="B140" s="179"/>
      <c r="C140" s="180" t="s">
        <v>281</v>
      </c>
      <c r="D140" s="180" t="s">
        <v>211</v>
      </c>
      <c r="E140" s="181" t="s">
        <v>1058</v>
      </c>
      <c r="F140" s="182" t="s">
        <v>1059</v>
      </c>
      <c r="G140" s="183" t="s">
        <v>442</v>
      </c>
      <c r="H140" s="184">
        <v>36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216</v>
      </c>
      <c r="AT140" s="191" t="s">
        <v>211</v>
      </c>
      <c r="AU140" s="191" t="s">
        <v>84</v>
      </c>
      <c r="AY140" s="19" t="s">
        <v>208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216</v>
      </c>
      <c r="BM140" s="191" t="s">
        <v>344</v>
      </c>
    </row>
    <row r="141" spans="1:65" s="2" customFormat="1" ht="16.5" customHeight="1">
      <c r="A141" s="38"/>
      <c r="B141" s="179"/>
      <c r="C141" s="180" t="s">
        <v>349</v>
      </c>
      <c r="D141" s="180" t="s">
        <v>211</v>
      </c>
      <c r="E141" s="181" t="s">
        <v>1060</v>
      </c>
      <c r="F141" s="182" t="s">
        <v>1061</v>
      </c>
      <c r="G141" s="183" t="s">
        <v>442</v>
      </c>
      <c r="H141" s="184">
        <v>10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216</v>
      </c>
      <c r="AT141" s="191" t="s">
        <v>211</v>
      </c>
      <c r="AU141" s="191" t="s">
        <v>84</v>
      </c>
      <c r="AY141" s="19" t="s">
        <v>208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216</v>
      </c>
      <c r="BM141" s="191" t="s">
        <v>352</v>
      </c>
    </row>
    <row r="142" spans="1:65" s="2" customFormat="1" ht="16.5" customHeight="1">
      <c r="A142" s="38"/>
      <c r="B142" s="179"/>
      <c r="C142" s="180" t="s">
        <v>300</v>
      </c>
      <c r="D142" s="180" t="s">
        <v>211</v>
      </c>
      <c r="E142" s="181" t="s">
        <v>1062</v>
      </c>
      <c r="F142" s="182" t="s">
        <v>1063</v>
      </c>
      <c r="G142" s="183" t="s">
        <v>442</v>
      </c>
      <c r="H142" s="184">
        <v>30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216</v>
      </c>
      <c r="AT142" s="191" t="s">
        <v>211</v>
      </c>
      <c r="AU142" s="191" t="s">
        <v>84</v>
      </c>
      <c r="AY142" s="19" t="s">
        <v>208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216</v>
      </c>
      <c r="BM142" s="191" t="s">
        <v>357</v>
      </c>
    </row>
    <row r="143" spans="1:65" s="2" customFormat="1" ht="16.5" customHeight="1">
      <c r="A143" s="38"/>
      <c r="B143" s="179"/>
      <c r="C143" s="180" t="s">
        <v>7</v>
      </c>
      <c r="D143" s="180" t="s">
        <v>211</v>
      </c>
      <c r="E143" s="181" t="s">
        <v>1064</v>
      </c>
      <c r="F143" s="182" t="s">
        <v>1065</v>
      </c>
      <c r="G143" s="183" t="s">
        <v>442</v>
      </c>
      <c r="H143" s="184">
        <v>588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216</v>
      </c>
      <c r="AT143" s="191" t="s">
        <v>211</v>
      </c>
      <c r="AU143" s="191" t="s">
        <v>84</v>
      </c>
      <c r="AY143" s="19" t="s">
        <v>208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216</v>
      </c>
      <c r="BM143" s="191" t="s">
        <v>371</v>
      </c>
    </row>
    <row r="144" spans="1:65" s="2" customFormat="1" ht="16.5" customHeight="1">
      <c r="A144" s="38"/>
      <c r="B144" s="179"/>
      <c r="C144" s="180" t="s">
        <v>304</v>
      </c>
      <c r="D144" s="180" t="s">
        <v>211</v>
      </c>
      <c r="E144" s="181" t="s">
        <v>1066</v>
      </c>
      <c r="F144" s="182" t="s">
        <v>1067</v>
      </c>
      <c r="G144" s="183" t="s">
        <v>442</v>
      </c>
      <c r="H144" s="184">
        <v>335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216</v>
      </c>
      <c r="AT144" s="191" t="s">
        <v>211</v>
      </c>
      <c r="AU144" s="191" t="s">
        <v>84</v>
      </c>
      <c r="AY144" s="19" t="s">
        <v>208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216</v>
      </c>
      <c r="BM144" s="191" t="s">
        <v>486</v>
      </c>
    </row>
    <row r="145" spans="1:65" s="2" customFormat="1" ht="16.5" customHeight="1">
      <c r="A145" s="38"/>
      <c r="B145" s="179"/>
      <c r="C145" s="180" t="s">
        <v>488</v>
      </c>
      <c r="D145" s="180" t="s">
        <v>211</v>
      </c>
      <c r="E145" s="181" t="s">
        <v>1068</v>
      </c>
      <c r="F145" s="182" t="s">
        <v>1069</v>
      </c>
      <c r="G145" s="183" t="s">
        <v>1070</v>
      </c>
      <c r="H145" s="184">
        <v>18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216</v>
      </c>
      <c r="AT145" s="191" t="s">
        <v>211</v>
      </c>
      <c r="AU145" s="191" t="s">
        <v>84</v>
      </c>
      <c r="AY145" s="19" t="s">
        <v>208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216</v>
      </c>
      <c r="BM145" s="191" t="s">
        <v>491</v>
      </c>
    </row>
    <row r="146" spans="1:65" s="2" customFormat="1" ht="16.5" customHeight="1">
      <c r="A146" s="38"/>
      <c r="B146" s="179"/>
      <c r="C146" s="180" t="s">
        <v>307</v>
      </c>
      <c r="D146" s="180" t="s">
        <v>211</v>
      </c>
      <c r="E146" s="181" t="s">
        <v>1071</v>
      </c>
      <c r="F146" s="182" t="s">
        <v>1072</v>
      </c>
      <c r="G146" s="183" t="s">
        <v>1070</v>
      </c>
      <c r="H146" s="184">
        <v>6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216</v>
      </c>
      <c r="AT146" s="191" t="s">
        <v>211</v>
      </c>
      <c r="AU146" s="191" t="s">
        <v>84</v>
      </c>
      <c r="AY146" s="19" t="s">
        <v>208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216</v>
      </c>
      <c r="BM146" s="191" t="s">
        <v>495</v>
      </c>
    </row>
    <row r="147" spans="1:65" s="2" customFormat="1" ht="16.5" customHeight="1">
      <c r="A147" s="38"/>
      <c r="B147" s="179"/>
      <c r="C147" s="180" t="s">
        <v>497</v>
      </c>
      <c r="D147" s="180" t="s">
        <v>211</v>
      </c>
      <c r="E147" s="181" t="s">
        <v>1073</v>
      </c>
      <c r="F147" s="182" t="s">
        <v>1074</v>
      </c>
      <c r="G147" s="183" t="s">
        <v>1070</v>
      </c>
      <c r="H147" s="184">
        <v>8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216</v>
      </c>
      <c r="AT147" s="191" t="s">
        <v>211</v>
      </c>
      <c r="AU147" s="191" t="s">
        <v>84</v>
      </c>
      <c r="AY147" s="19" t="s">
        <v>208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216</v>
      </c>
      <c r="BM147" s="191" t="s">
        <v>500</v>
      </c>
    </row>
    <row r="148" spans="1:65" s="2" customFormat="1" ht="16.5" customHeight="1">
      <c r="A148" s="38"/>
      <c r="B148" s="179"/>
      <c r="C148" s="180" t="s">
        <v>312</v>
      </c>
      <c r="D148" s="180" t="s">
        <v>211</v>
      </c>
      <c r="E148" s="181" t="s">
        <v>1075</v>
      </c>
      <c r="F148" s="182" t="s">
        <v>1076</v>
      </c>
      <c r="G148" s="183" t="s">
        <v>1070</v>
      </c>
      <c r="H148" s="184">
        <v>40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216</v>
      </c>
      <c r="AT148" s="191" t="s">
        <v>211</v>
      </c>
      <c r="AU148" s="191" t="s">
        <v>84</v>
      </c>
      <c r="AY148" s="19" t="s">
        <v>208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216</v>
      </c>
      <c r="BM148" s="191" t="s">
        <v>504</v>
      </c>
    </row>
    <row r="149" spans="1:65" s="2" customFormat="1" ht="16.5" customHeight="1">
      <c r="A149" s="38"/>
      <c r="B149" s="179"/>
      <c r="C149" s="180" t="s">
        <v>509</v>
      </c>
      <c r="D149" s="180" t="s">
        <v>211</v>
      </c>
      <c r="E149" s="181" t="s">
        <v>1077</v>
      </c>
      <c r="F149" s="182" t="s">
        <v>1078</v>
      </c>
      <c r="G149" s="183" t="s">
        <v>1070</v>
      </c>
      <c r="H149" s="184">
        <v>48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216</v>
      </c>
      <c r="AT149" s="191" t="s">
        <v>211</v>
      </c>
      <c r="AU149" s="191" t="s">
        <v>84</v>
      </c>
      <c r="AY149" s="19" t="s">
        <v>208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216</v>
      </c>
      <c r="BM149" s="191" t="s">
        <v>512</v>
      </c>
    </row>
    <row r="150" spans="1:65" s="2" customFormat="1" ht="16.5" customHeight="1">
      <c r="A150" s="38"/>
      <c r="B150" s="179"/>
      <c r="C150" s="180" t="s">
        <v>319</v>
      </c>
      <c r="D150" s="180" t="s">
        <v>211</v>
      </c>
      <c r="E150" s="181" t="s">
        <v>1079</v>
      </c>
      <c r="F150" s="182" t="s">
        <v>1080</v>
      </c>
      <c r="G150" s="183" t="s">
        <v>1070</v>
      </c>
      <c r="H150" s="184">
        <v>50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216</v>
      </c>
      <c r="AT150" s="191" t="s">
        <v>211</v>
      </c>
      <c r="AU150" s="191" t="s">
        <v>84</v>
      </c>
      <c r="AY150" s="19" t="s">
        <v>208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216</v>
      </c>
      <c r="BM150" s="191" t="s">
        <v>534</v>
      </c>
    </row>
    <row r="151" spans="1:65" s="2" customFormat="1" ht="16.5" customHeight="1">
      <c r="A151" s="38"/>
      <c r="B151" s="179"/>
      <c r="C151" s="180" t="s">
        <v>535</v>
      </c>
      <c r="D151" s="180" t="s">
        <v>211</v>
      </c>
      <c r="E151" s="181" t="s">
        <v>1081</v>
      </c>
      <c r="F151" s="182" t="s">
        <v>1082</v>
      </c>
      <c r="G151" s="183" t="s">
        <v>1070</v>
      </c>
      <c r="H151" s="184">
        <v>20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216</v>
      </c>
      <c r="AT151" s="191" t="s">
        <v>211</v>
      </c>
      <c r="AU151" s="191" t="s">
        <v>84</v>
      </c>
      <c r="AY151" s="19" t="s">
        <v>208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216</v>
      </c>
      <c r="BM151" s="191" t="s">
        <v>538</v>
      </c>
    </row>
    <row r="152" spans="1:65" s="2" customFormat="1" ht="16.5" customHeight="1">
      <c r="A152" s="38"/>
      <c r="B152" s="179"/>
      <c r="C152" s="180" t="s">
        <v>324</v>
      </c>
      <c r="D152" s="180" t="s">
        <v>211</v>
      </c>
      <c r="E152" s="181" t="s">
        <v>1083</v>
      </c>
      <c r="F152" s="182" t="s">
        <v>1084</v>
      </c>
      <c r="G152" s="183" t="s">
        <v>442</v>
      </c>
      <c r="H152" s="184">
        <v>15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216</v>
      </c>
      <c r="AT152" s="191" t="s">
        <v>211</v>
      </c>
      <c r="AU152" s="191" t="s">
        <v>84</v>
      </c>
      <c r="AY152" s="19" t="s">
        <v>208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216</v>
      </c>
      <c r="BM152" s="191" t="s">
        <v>550</v>
      </c>
    </row>
    <row r="153" spans="1:65" s="2" customFormat="1" ht="16.5" customHeight="1">
      <c r="A153" s="38"/>
      <c r="B153" s="179"/>
      <c r="C153" s="180" t="s">
        <v>552</v>
      </c>
      <c r="D153" s="180" t="s">
        <v>211</v>
      </c>
      <c r="E153" s="181" t="s">
        <v>1085</v>
      </c>
      <c r="F153" s="182" t="s">
        <v>1086</v>
      </c>
      <c r="G153" s="183" t="s">
        <v>442</v>
      </c>
      <c r="H153" s="184">
        <v>230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216</v>
      </c>
      <c r="AT153" s="191" t="s">
        <v>211</v>
      </c>
      <c r="AU153" s="191" t="s">
        <v>84</v>
      </c>
      <c r="AY153" s="19" t="s">
        <v>208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216</v>
      </c>
      <c r="BM153" s="191" t="s">
        <v>555</v>
      </c>
    </row>
    <row r="154" spans="1:65" s="2" customFormat="1" ht="16.5" customHeight="1">
      <c r="A154" s="38"/>
      <c r="B154" s="179"/>
      <c r="C154" s="180" t="s">
        <v>330</v>
      </c>
      <c r="D154" s="180" t="s">
        <v>211</v>
      </c>
      <c r="E154" s="181" t="s">
        <v>1087</v>
      </c>
      <c r="F154" s="182" t="s">
        <v>1088</v>
      </c>
      <c r="G154" s="183" t="s">
        <v>1070</v>
      </c>
      <c r="H154" s="184">
        <v>1000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216</v>
      </c>
      <c r="AT154" s="191" t="s">
        <v>211</v>
      </c>
      <c r="AU154" s="191" t="s">
        <v>84</v>
      </c>
      <c r="AY154" s="19" t="s">
        <v>208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216</v>
      </c>
      <c r="BM154" s="191" t="s">
        <v>565</v>
      </c>
    </row>
    <row r="155" spans="1:65" s="2" customFormat="1" ht="16.5" customHeight="1">
      <c r="A155" s="38"/>
      <c r="B155" s="179"/>
      <c r="C155" s="180" t="s">
        <v>448</v>
      </c>
      <c r="D155" s="180" t="s">
        <v>211</v>
      </c>
      <c r="E155" s="181" t="s">
        <v>1089</v>
      </c>
      <c r="F155" s="182" t="s">
        <v>1090</v>
      </c>
      <c r="G155" s="183" t="s">
        <v>1070</v>
      </c>
      <c r="H155" s="184">
        <v>2000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216</v>
      </c>
      <c r="AT155" s="191" t="s">
        <v>211</v>
      </c>
      <c r="AU155" s="191" t="s">
        <v>84</v>
      </c>
      <c r="AY155" s="19" t="s">
        <v>208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216</v>
      </c>
      <c r="BM155" s="191" t="s">
        <v>569</v>
      </c>
    </row>
    <row r="156" spans="1:65" s="2" customFormat="1" ht="16.5" customHeight="1">
      <c r="A156" s="38"/>
      <c r="B156" s="179"/>
      <c r="C156" s="180" t="s">
        <v>337</v>
      </c>
      <c r="D156" s="180" t="s">
        <v>211</v>
      </c>
      <c r="E156" s="181" t="s">
        <v>1091</v>
      </c>
      <c r="F156" s="182" t="s">
        <v>1092</v>
      </c>
      <c r="G156" s="183" t="s">
        <v>442</v>
      </c>
      <c r="H156" s="184">
        <v>28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216</v>
      </c>
      <c r="AT156" s="191" t="s">
        <v>211</v>
      </c>
      <c r="AU156" s="191" t="s">
        <v>84</v>
      </c>
      <c r="AY156" s="19" t="s">
        <v>208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216</v>
      </c>
      <c r="BM156" s="191" t="s">
        <v>575</v>
      </c>
    </row>
    <row r="157" spans="1:65" s="2" customFormat="1" ht="16.5" customHeight="1">
      <c r="A157" s="38"/>
      <c r="B157" s="179"/>
      <c r="C157" s="180" t="s">
        <v>599</v>
      </c>
      <c r="D157" s="180" t="s">
        <v>211</v>
      </c>
      <c r="E157" s="181" t="s">
        <v>1093</v>
      </c>
      <c r="F157" s="182" t="s">
        <v>1094</v>
      </c>
      <c r="G157" s="183" t="s">
        <v>442</v>
      </c>
      <c r="H157" s="184">
        <v>20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216</v>
      </c>
      <c r="AT157" s="191" t="s">
        <v>211</v>
      </c>
      <c r="AU157" s="191" t="s">
        <v>84</v>
      </c>
      <c r="AY157" s="19" t="s">
        <v>208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216</v>
      </c>
      <c r="BM157" s="191" t="s">
        <v>602</v>
      </c>
    </row>
    <row r="158" spans="1:65" s="2" customFormat="1" ht="16.5" customHeight="1">
      <c r="A158" s="38"/>
      <c r="B158" s="179"/>
      <c r="C158" s="180" t="s">
        <v>344</v>
      </c>
      <c r="D158" s="180" t="s">
        <v>211</v>
      </c>
      <c r="E158" s="181" t="s">
        <v>1095</v>
      </c>
      <c r="F158" s="182" t="s">
        <v>1096</v>
      </c>
      <c r="G158" s="183" t="s">
        <v>1070</v>
      </c>
      <c r="H158" s="184">
        <v>116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216</v>
      </c>
      <c r="AT158" s="191" t="s">
        <v>211</v>
      </c>
      <c r="AU158" s="191" t="s">
        <v>84</v>
      </c>
      <c r="AY158" s="19" t="s">
        <v>208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216</v>
      </c>
      <c r="BM158" s="191" t="s">
        <v>605</v>
      </c>
    </row>
    <row r="159" spans="1:65" s="2" customFormat="1" ht="16.5" customHeight="1">
      <c r="A159" s="38"/>
      <c r="B159" s="179"/>
      <c r="C159" s="180" t="s">
        <v>606</v>
      </c>
      <c r="D159" s="180" t="s">
        <v>211</v>
      </c>
      <c r="E159" s="181" t="s">
        <v>1097</v>
      </c>
      <c r="F159" s="182" t="s">
        <v>1098</v>
      </c>
      <c r="G159" s="183" t="s">
        <v>1070</v>
      </c>
      <c r="H159" s="184">
        <v>31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216</v>
      </c>
      <c r="AT159" s="191" t="s">
        <v>211</v>
      </c>
      <c r="AU159" s="191" t="s">
        <v>84</v>
      </c>
      <c r="AY159" s="19" t="s">
        <v>208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216</v>
      </c>
      <c r="BM159" s="191" t="s">
        <v>609</v>
      </c>
    </row>
    <row r="160" spans="1:65" s="2" customFormat="1" ht="16.5" customHeight="1">
      <c r="A160" s="38"/>
      <c r="B160" s="179"/>
      <c r="C160" s="180" t="s">
        <v>352</v>
      </c>
      <c r="D160" s="180" t="s">
        <v>211</v>
      </c>
      <c r="E160" s="181" t="s">
        <v>1099</v>
      </c>
      <c r="F160" s="182" t="s">
        <v>1100</v>
      </c>
      <c r="G160" s="183" t="s">
        <v>1070</v>
      </c>
      <c r="H160" s="184">
        <v>24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216</v>
      </c>
      <c r="AT160" s="191" t="s">
        <v>211</v>
      </c>
      <c r="AU160" s="191" t="s">
        <v>84</v>
      </c>
      <c r="AY160" s="19" t="s">
        <v>208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216</v>
      </c>
      <c r="BM160" s="191" t="s">
        <v>612</v>
      </c>
    </row>
    <row r="161" spans="1:65" s="2" customFormat="1" ht="16.5" customHeight="1">
      <c r="A161" s="38"/>
      <c r="B161" s="179"/>
      <c r="C161" s="180" t="s">
        <v>613</v>
      </c>
      <c r="D161" s="180" t="s">
        <v>211</v>
      </c>
      <c r="E161" s="181" t="s">
        <v>1101</v>
      </c>
      <c r="F161" s="182" t="s">
        <v>1102</v>
      </c>
      <c r="G161" s="183" t="s">
        <v>1070</v>
      </c>
      <c r="H161" s="184">
        <v>12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216</v>
      </c>
      <c r="AT161" s="191" t="s">
        <v>211</v>
      </c>
      <c r="AU161" s="191" t="s">
        <v>84</v>
      </c>
      <c r="AY161" s="19" t="s">
        <v>208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216</v>
      </c>
      <c r="BM161" s="191" t="s">
        <v>616</v>
      </c>
    </row>
    <row r="162" spans="1:65" s="2" customFormat="1" ht="16.5" customHeight="1">
      <c r="A162" s="38"/>
      <c r="B162" s="179"/>
      <c r="C162" s="180" t="s">
        <v>357</v>
      </c>
      <c r="D162" s="180" t="s">
        <v>211</v>
      </c>
      <c r="E162" s="181" t="s">
        <v>1103</v>
      </c>
      <c r="F162" s="182" t="s">
        <v>1104</v>
      </c>
      <c r="G162" s="183" t="s">
        <v>1070</v>
      </c>
      <c r="H162" s="184">
        <v>80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216</v>
      </c>
      <c r="AT162" s="191" t="s">
        <v>211</v>
      </c>
      <c r="AU162" s="191" t="s">
        <v>84</v>
      </c>
      <c r="AY162" s="19" t="s">
        <v>208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216</v>
      </c>
      <c r="BM162" s="191" t="s">
        <v>620</v>
      </c>
    </row>
    <row r="163" spans="1:65" s="2" customFormat="1" ht="16.5" customHeight="1">
      <c r="A163" s="38"/>
      <c r="B163" s="179"/>
      <c r="C163" s="180" t="s">
        <v>622</v>
      </c>
      <c r="D163" s="180" t="s">
        <v>211</v>
      </c>
      <c r="E163" s="181" t="s">
        <v>1105</v>
      </c>
      <c r="F163" s="182" t="s">
        <v>1106</v>
      </c>
      <c r="G163" s="183" t="s">
        <v>1070</v>
      </c>
      <c r="H163" s="184">
        <v>80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216</v>
      </c>
      <c r="AT163" s="191" t="s">
        <v>211</v>
      </c>
      <c r="AU163" s="191" t="s">
        <v>84</v>
      </c>
      <c r="AY163" s="19" t="s">
        <v>208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216</v>
      </c>
      <c r="BM163" s="191" t="s">
        <v>625</v>
      </c>
    </row>
    <row r="164" spans="1:65" s="2" customFormat="1" ht="16.5" customHeight="1">
      <c r="A164" s="38"/>
      <c r="B164" s="179"/>
      <c r="C164" s="180" t="s">
        <v>371</v>
      </c>
      <c r="D164" s="180" t="s">
        <v>211</v>
      </c>
      <c r="E164" s="181" t="s">
        <v>1107</v>
      </c>
      <c r="F164" s="182" t="s">
        <v>1108</v>
      </c>
      <c r="G164" s="183" t="s">
        <v>1070</v>
      </c>
      <c r="H164" s="184">
        <v>72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216</v>
      </c>
      <c r="AT164" s="191" t="s">
        <v>211</v>
      </c>
      <c r="AU164" s="191" t="s">
        <v>84</v>
      </c>
      <c r="AY164" s="19" t="s">
        <v>208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216</v>
      </c>
      <c r="BM164" s="191" t="s">
        <v>628</v>
      </c>
    </row>
    <row r="165" spans="1:65" s="2" customFormat="1" ht="16.5" customHeight="1">
      <c r="A165" s="38"/>
      <c r="B165" s="179"/>
      <c r="C165" s="180" t="s">
        <v>630</v>
      </c>
      <c r="D165" s="180" t="s">
        <v>211</v>
      </c>
      <c r="E165" s="181" t="s">
        <v>1109</v>
      </c>
      <c r="F165" s="182" t="s">
        <v>1110</v>
      </c>
      <c r="G165" s="183" t="s">
        <v>1070</v>
      </c>
      <c r="H165" s="184">
        <v>72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41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216</v>
      </c>
      <c r="AT165" s="191" t="s">
        <v>211</v>
      </c>
      <c r="AU165" s="191" t="s">
        <v>84</v>
      </c>
      <c r="AY165" s="19" t="s">
        <v>208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84</v>
      </c>
      <c r="BK165" s="192">
        <f>ROUND(I165*H165,2)</f>
        <v>0</v>
      </c>
      <c r="BL165" s="19" t="s">
        <v>216</v>
      </c>
      <c r="BM165" s="191" t="s">
        <v>633</v>
      </c>
    </row>
    <row r="166" spans="1:65" s="2" customFormat="1" ht="16.5" customHeight="1">
      <c r="A166" s="38"/>
      <c r="B166" s="179"/>
      <c r="C166" s="180" t="s">
        <v>486</v>
      </c>
      <c r="D166" s="180" t="s">
        <v>211</v>
      </c>
      <c r="E166" s="181" t="s">
        <v>1111</v>
      </c>
      <c r="F166" s="182" t="s">
        <v>1112</v>
      </c>
      <c r="G166" s="183" t="s">
        <v>1070</v>
      </c>
      <c r="H166" s="184">
        <v>72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216</v>
      </c>
      <c r="AT166" s="191" t="s">
        <v>211</v>
      </c>
      <c r="AU166" s="191" t="s">
        <v>84</v>
      </c>
      <c r="AY166" s="19" t="s">
        <v>208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216</v>
      </c>
      <c r="BM166" s="191" t="s">
        <v>638</v>
      </c>
    </row>
    <row r="167" spans="1:65" s="2" customFormat="1" ht="16.5" customHeight="1">
      <c r="A167" s="38"/>
      <c r="B167" s="179"/>
      <c r="C167" s="180" t="s">
        <v>642</v>
      </c>
      <c r="D167" s="180" t="s">
        <v>211</v>
      </c>
      <c r="E167" s="181" t="s">
        <v>1113</v>
      </c>
      <c r="F167" s="182" t="s">
        <v>1114</v>
      </c>
      <c r="G167" s="183" t="s">
        <v>1070</v>
      </c>
      <c r="H167" s="184">
        <v>0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216</v>
      </c>
      <c r="AT167" s="191" t="s">
        <v>211</v>
      </c>
      <c r="AU167" s="191" t="s">
        <v>84</v>
      </c>
      <c r="AY167" s="19" t="s">
        <v>208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216</v>
      </c>
      <c r="BM167" s="191" t="s">
        <v>645</v>
      </c>
    </row>
    <row r="168" spans="1:65" s="2" customFormat="1" ht="21.75" customHeight="1">
      <c r="A168" s="38"/>
      <c r="B168" s="179"/>
      <c r="C168" s="180" t="s">
        <v>491</v>
      </c>
      <c r="D168" s="180" t="s">
        <v>211</v>
      </c>
      <c r="E168" s="181" t="s">
        <v>1115</v>
      </c>
      <c r="F168" s="182" t="s">
        <v>1116</v>
      </c>
      <c r="G168" s="183" t="s">
        <v>1117</v>
      </c>
      <c r="H168" s="184">
        <v>3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216</v>
      </c>
      <c r="AT168" s="191" t="s">
        <v>211</v>
      </c>
      <c r="AU168" s="191" t="s">
        <v>84</v>
      </c>
      <c r="AY168" s="19" t="s">
        <v>208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216</v>
      </c>
      <c r="BM168" s="191" t="s">
        <v>649</v>
      </c>
    </row>
    <row r="169" spans="1:65" s="2" customFormat="1" ht="16.5" customHeight="1">
      <c r="A169" s="38"/>
      <c r="B169" s="179"/>
      <c r="C169" s="180" t="s">
        <v>650</v>
      </c>
      <c r="D169" s="180" t="s">
        <v>211</v>
      </c>
      <c r="E169" s="181" t="s">
        <v>1118</v>
      </c>
      <c r="F169" s="182" t="s">
        <v>1119</v>
      </c>
      <c r="G169" s="183" t="s">
        <v>1070</v>
      </c>
      <c r="H169" s="184">
        <v>85</v>
      </c>
      <c r="I169" s="185"/>
      <c r="J169" s="186">
        <f>ROUND(I169*H169,2)</f>
        <v>0</v>
      </c>
      <c r="K169" s="182" t="s">
        <v>1</v>
      </c>
      <c r="L169" s="39"/>
      <c r="M169" s="187" t="s">
        <v>1</v>
      </c>
      <c r="N169" s="188" t="s">
        <v>41</v>
      </c>
      <c r="O169" s="77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216</v>
      </c>
      <c r="AT169" s="191" t="s">
        <v>211</v>
      </c>
      <c r="AU169" s="191" t="s">
        <v>84</v>
      </c>
      <c r="AY169" s="19" t="s">
        <v>208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216</v>
      </c>
      <c r="BM169" s="191" t="s">
        <v>651</v>
      </c>
    </row>
    <row r="170" spans="1:65" s="2" customFormat="1" ht="16.5" customHeight="1">
      <c r="A170" s="38"/>
      <c r="B170" s="179"/>
      <c r="C170" s="180" t="s">
        <v>495</v>
      </c>
      <c r="D170" s="180" t="s">
        <v>211</v>
      </c>
      <c r="E170" s="181" t="s">
        <v>1120</v>
      </c>
      <c r="F170" s="182" t="s">
        <v>1121</v>
      </c>
      <c r="G170" s="183" t="s">
        <v>1070</v>
      </c>
      <c r="H170" s="184">
        <v>7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216</v>
      </c>
      <c r="AT170" s="191" t="s">
        <v>211</v>
      </c>
      <c r="AU170" s="191" t="s">
        <v>84</v>
      </c>
      <c r="AY170" s="19" t="s">
        <v>208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216</v>
      </c>
      <c r="BM170" s="191" t="s">
        <v>652</v>
      </c>
    </row>
    <row r="171" spans="1:65" s="2" customFormat="1" ht="16.5" customHeight="1">
      <c r="A171" s="38"/>
      <c r="B171" s="179"/>
      <c r="C171" s="180" t="s">
        <v>654</v>
      </c>
      <c r="D171" s="180" t="s">
        <v>211</v>
      </c>
      <c r="E171" s="181" t="s">
        <v>1122</v>
      </c>
      <c r="F171" s="182" t="s">
        <v>1123</v>
      </c>
      <c r="G171" s="183" t="s">
        <v>1124</v>
      </c>
      <c r="H171" s="184">
        <v>2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216</v>
      </c>
      <c r="AT171" s="191" t="s">
        <v>211</v>
      </c>
      <c r="AU171" s="191" t="s">
        <v>84</v>
      </c>
      <c r="AY171" s="19" t="s">
        <v>208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216</v>
      </c>
      <c r="BM171" s="191" t="s">
        <v>655</v>
      </c>
    </row>
    <row r="172" spans="1:65" s="2" customFormat="1" ht="16.5" customHeight="1">
      <c r="A172" s="38"/>
      <c r="B172" s="179"/>
      <c r="C172" s="180" t="s">
        <v>500</v>
      </c>
      <c r="D172" s="180" t="s">
        <v>211</v>
      </c>
      <c r="E172" s="181" t="s">
        <v>1125</v>
      </c>
      <c r="F172" s="182" t="s">
        <v>1126</v>
      </c>
      <c r="G172" s="183" t="s">
        <v>1070</v>
      </c>
      <c r="H172" s="184">
        <v>10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216</v>
      </c>
      <c r="AT172" s="191" t="s">
        <v>211</v>
      </c>
      <c r="AU172" s="191" t="s">
        <v>84</v>
      </c>
      <c r="AY172" s="19" t="s">
        <v>208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216</v>
      </c>
      <c r="BM172" s="191" t="s">
        <v>660</v>
      </c>
    </row>
    <row r="173" spans="1:65" s="2" customFormat="1" ht="16.5" customHeight="1">
      <c r="A173" s="38"/>
      <c r="B173" s="179"/>
      <c r="C173" s="180" t="s">
        <v>661</v>
      </c>
      <c r="D173" s="180" t="s">
        <v>211</v>
      </c>
      <c r="E173" s="181" t="s">
        <v>1127</v>
      </c>
      <c r="F173" s="182" t="s">
        <v>1128</v>
      </c>
      <c r="G173" s="183" t="s">
        <v>1070</v>
      </c>
      <c r="H173" s="184">
        <v>2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216</v>
      </c>
      <c r="AT173" s="191" t="s">
        <v>211</v>
      </c>
      <c r="AU173" s="191" t="s">
        <v>84</v>
      </c>
      <c r="AY173" s="19" t="s">
        <v>208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216</v>
      </c>
      <c r="BM173" s="191" t="s">
        <v>664</v>
      </c>
    </row>
    <row r="174" spans="1:65" s="2" customFormat="1" ht="16.5" customHeight="1">
      <c r="A174" s="38"/>
      <c r="B174" s="179"/>
      <c r="C174" s="180" t="s">
        <v>504</v>
      </c>
      <c r="D174" s="180" t="s">
        <v>211</v>
      </c>
      <c r="E174" s="181" t="s">
        <v>1129</v>
      </c>
      <c r="F174" s="182" t="s">
        <v>1130</v>
      </c>
      <c r="G174" s="183" t="s">
        <v>1070</v>
      </c>
      <c r="H174" s="184">
        <v>1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216</v>
      </c>
      <c r="AT174" s="191" t="s">
        <v>211</v>
      </c>
      <c r="AU174" s="191" t="s">
        <v>84</v>
      </c>
      <c r="AY174" s="19" t="s">
        <v>208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216</v>
      </c>
      <c r="BM174" s="191" t="s">
        <v>667</v>
      </c>
    </row>
    <row r="175" spans="1:65" s="2" customFormat="1" ht="16.5" customHeight="1">
      <c r="A175" s="38"/>
      <c r="B175" s="179"/>
      <c r="C175" s="180" t="s">
        <v>670</v>
      </c>
      <c r="D175" s="180" t="s">
        <v>211</v>
      </c>
      <c r="E175" s="181" t="s">
        <v>1131</v>
      </c>
      <c r="F175" s="182" t="s">
        <v>1132</v>
      </c>
      <c r="G175" s="183" t="s">
        <v>1124</v>
      </c>
      <c r="H175" s="184">
        <v>1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216</v>
      </c>
      <c r="AT175" s="191" t="s">
        <v>211</v>
      </c>
      <c r="AU175" s="191" t="s">
        <v>84</v>
      </c>
      <c r="AY175" s="19" t="s">
        <v>208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216</v>
      </c>
      <c r="BM175" s="191" t="s">
        <v>673</v>
      </c>
    </row>
    <row r="176" spans="1:65" s="2" customFormat="1" ht="16.5" customHeight="1">
      <c r="A176" s="38"/>
      <c r="B176" s="179"/>
      <c r="C176" s="180" t="s">
        <v>512</v>
      </c>
      <c r="D176" s="180" t="s">
        <v>211</v>
      </c>
      <c r="E176" s="181" t="s">
        <v>1133</v>
      </c>
      <c r="F176" s="182" t="s">
        <v>1134</v>
      </c>
      <c r="G176" s="183" t="s">
        <v>1070</v>
      </c>
      <c r="H176" s="184">
        <v>2</v>
      </c>
      <c r="I176" s="185"/>
      <c r="J176" s="186">
        <f>ROUND(I176*H176,2)</f>
        <v>0</v>
      </c>
      <c r="K176" s="182" t="s">
        <v>1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216</v>
      </c>
      <c r="AT176" s="191" t="s">
        <v>211</v>
      </c>
      <c r="AU176" s="191" t="s">
        <v>84</v>
      </c>
      <c r="AY176" s="19" t="s">
        <v>208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216</v>
      </c>
      <c r="BM176" s="191" t="s">
        <v>676</v>
      </c>
    </row>
    <row r="177" spans="1:65" s="2" customFormat="1" ht="16.5" customHeight="1">
      <c r="A177" s="38"/>
      <c r="B177" s="179"/>
      <c r="C177" s="180" t="s">
        <v>679</v>
      </c>
      <c r="D177" s="180" t="s">
        <v>211</v>
      </c>
      <c r="E177" s="181" t="s">
        <v>1135</v>
      </c>
      <c r="F177" s="182" t="s">
        <v>1136</v>
      </c>
      <c r="G177" s="183" t="s">
        <v>1070</v>
      </c>
      <c r="H177" s="184">
        <v>1</v>
      </c>
      <c r="I177" s="185"/>
      <c r="J177" s="186">
        <f>ROUND(I177*H177,2)</f>
        <v>0</v>
      </c>
      <c r="K177" s="182" t="s">
        <v>1</v>
      </c>
      <c r="L177" s="39"/>
      <c r="M177" s="187" t="s">
        <v>1</v>
      </c>
      <c r="N177" s="188" t="s">
        <v>41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216</v>
      </c>
      <c r="AT177" s="191" t="s">
        <v>211</v>
      </c>
      <c r="AU177" s="191" t="s">
        <v>84</v>
      </c>
      <c r="AY177" s="19" t="s">
        <v>208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216</v>
      </c>
      <c r="BM177" s="191" t="s">
        <v>682</v>
      </c>
    </row>
    <row r="178" spans="1:65" s="2" customFormat="1" ht="16.5" customHeight="1">
      <c r="A178" s="38"/>
      <c r="B178" s="179"/>
      <c r="C178" s="180" t="s">
        <v>534</v>
      </c>
      <c r="D178" s="180" t="s">
        <v>211</v>
      </c>
      <c r="E178" s="181" t="s">
        <v>1137</v>
      </c>
      <c r="F178" s="182" t="s">
        <v>1138</v>
      </c>
      <c r="G178" s="183" t="s">
        <v>1070</v>
      </c>
      <c r="H178" s="184">
        <v>3</v>
      </c>
      <c r="I178" s="185"/>
      <c r="J178" s="186">
        <f>ROUND(I178*H178,2)</f>
        <v>0</v>
      </c>
      <c r="K178" s="182" t="s">
        <v>1</v>
      </c>
      <c r="L178" s="39"/>
      <c r="M178" s="187" t="s">
        <v>1</v>
      </c>
      <c r="N178" s="188" t="s">
        <v>41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216</v>
      </c>
      <c r="AT178" s="191" t="s">
        <v>211</v>
      </c>
      <c r="AU178" s="191" t="s">
        <v>84</v>
      </c>
      <c r="AY178" s="19" t="s">
        <v>208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84</v>
      </c>
      <c r="BK178" s="192">
        <f>ROUND(I178*H178,2)</f>
        <v>0</v>
      </c>
      <c r="BL178" s="19" t="s">
        <v>216</v>
      </c>
      <c r="BM178" s="191" t="s">
        <v>691</v>
      </c>
    </row>
    <row r="179" spans="1:65" s="2" customFormat="1" ht="16.5" customHeight="1">
      <c r="A179" s="38"/>
      <c r="B179" s="179"/>
      <c r="C179" s="180" t="s">
        <v>694</v>
      </c>
      <c r="D179" s="180" t="s">
        <v>211</v>
      </c>
      <c r="E179" s="181" t="s">
        <v>1139</v>
      </c>
      <c r="F179" s="182" t="s">
        <v>1140</v>
      </c>
      <c r="G179" s="183" t="s">
        <v>1070</v>
      </c>
      <c r="H179" s="184">
        <v>78</v>
      </c>
      <c r="I179" s="185"/>
      <c r="J179" s="186">
        <f>ROUND(I179*H179,2)</f>
        <v>0</v>
      </c>
      <c r="K179" s="182" t="s">
        <v>1</v>
      </c>
      <c r="L179" s="39"/>
      <c r="M179" s="187" t="s">
        <v>1</v>
      </c>
      <c r="N179" s="188" t="s">
        <v>41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216</v>
      </c>
      <c r="AT179" s="191" t="s">
        <v>211</v>
      </c>
      <c r="AU179" s="191" t="s">
        <v>84</v>
      </c>
      <c r="AY179" s="19" t="s">
        <v>208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84</v>
      </c>
      <c r="BK179" s="192">
        <f>ROUND(I179*H179,2)</f>
        <v>0</v>
      </c>
      <c r="BL179" s="19" t="s">
        <v>216</v>
      </c>
      <c r="BM179" s="191" t="s">
        <v>697</v>
      </c>
    </row>
    <row r="180" spans="1:65" s="2" customFormat="1" ht="16.5" customHeight="1">
      <c r="A180" s="38"/>
      <c r="B180" s="179"/>
      <c r="C180" s="180" t="s">
        <v>538</v>
      </c>
      <c r="D180" s="180" t="s">
        <v>211</v>
      </c>
      <c r="E180" s="181" t="s">
        <v>1141</v>
      </c>
      <c r="F180" s="182" t="s">
        <v>1142</v>
      </c>
      <c r="G180" s="183" t="s">
        <v>1070</v>
      </c>
      <c r="H180" s="184">
        <v>7</v>
      </c>
      <c r="I180" s="185"/>
      <c r="J180" s="186">
        <f>ROUND(I180*H180,2)</f>
        <v>0</v>
      </c>
      <c r="K180" s="182" t="s">
        <v>1</v>
      </c>
      <c r="L180" s="39"/>
      <c r="M180" s="187" t="s">
        <v>1</v>
      </c>
      <c r="N180" s="188" t="s">
        <v>41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216</v>
      </c>
      <c r="AT180" s="191" t="s">
        <v>211</v>
      </c>
      <c r="AU180" s="191" t="s">
        <v>84</v>
      </c>
      <c r="AY180" s="19" t="s">
        <v>208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84</v>
      </c>
      <c r="BK180" s="192">
        <f>ROUND(I180*H180,2)</f>
        <v>0</v>
      </c>
      <c r="BL180" s="19" t="s">
        <v>216</v>
      </c>
      <c r="BM180" s="191" t="s">
        <v>700</v>
      </c>
    </row>
    <row r="181" spans="1:65" s="2" customFormat="1" ht="21.75" customHeight="1">
      <c r="A181" s="38"/>
      <c r="B181" s="179"/>
      <c r="C181" s="180" t="s">
        <v>701</v>
      </c>
      <c r="D181" s="180" t="s">
        <v>211</v>
      </c>
      <c r="E181" s="181" t="s">
        <v>1143</v>
      </c>
      <c r="F181" s="182" t="s">
        <v>1144</v>
      </c>
      <c r="G181" s="183" t="s">
        <v>1070</v>
      </c>
      <c r="H181" s="184">
        <v>1</v>
      </c>
      <c r="I181" s="185"/>
      <c r="J181" s="186">
        <f>ROUND(I181*H181,2)</f>
        <v>0</v>
      </c>
      <c r="K181" s="182" t="s">
        <v>1</v>
      </c>
      <c r="L181" s="39"/>
      <c r="M181" s="187" t="s">
        <v>1</v>
      </c>
      <c r="N181" s="188" t="s">
        <v>41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216</v>
      </c>
      <c r="AT181" s="191" t="s">
        <v>211</v>
      </c>
      <c r="AU181" s="191" t="s">
        <v>84</v>
      </c>
      <c r="AY181" s="19" t="s">
        <v>208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84</v>
      </c>
      <c r="BK181" s="192">
        <f>ROUND(I181*H181,2)</f>
        <v>0</v>
      </c>
      <c r="BL181" s="19" t="s">
        <v>216</v>
      </c>
      <c r="BM181" s="191" t="s">
        <v>702</v>
      </c>
    </row>
    <row r="182" spans="1:65" s="2" customFormat="1" ht="16.5" customHeight="1">
      <c r="A182" s="38"/>
      <c r="B182" s="179"/>
      <c r="C182" s="180" t="s">
        <v>550</v>
      </c>
      <c r="D182" s="180" t="s">
        <v>211</v>
      </c>
      <c r="E182" s="181" t="s">
        <v>1145</v>
      </c>
      <c r="F182" s="182" t="s">
        <v>1146</v>
      </c>
      <c r="G182" s="183" t="s">
        <v>1070</v>
      </c>
      <c r="H182" s="184">
        <v>18</v>
      </c>
      <c r="I182" s="185"/>
      <c r="J182" s="186">
        <f>ROUND(I182*H182,2)</f>
        <v>0</v>
      </c>
      <c r="K182" s="182" t="s">
        <v>1</v>
      </c>
      <c r="L182" s="39"/>
      <c r="M182" s="187" t="s">
        <v>1</v>
      </c>
      <c r="N182" s="188" t="s">
        <v>41</v>
      </c>
      <c r="O182" s="77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216</v>
      </c>
      <c r="AT182" s="191" t="s">
        <v>211</v>
      </c>
      <c r="AU182" s="191" t="s">
        <v>84</v>
      </c>
      <c r="AY182" s="19" t="s">
        <v>208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84</v>
      </c>
      <c r="BK182" s="192">
        <f>ROUND(I182*H182,2)</f>
        <v>0</v>
      </c>
      <c r="BL182" s="19" t="s">
        <v>216</v>
      </c>
      <c r="BM182" s="191" t="s">
        <v>707</v>
      </c>
    </row>
    <row r="183" spans="1:65" s="2" customFormat="1" ht="16.5" customHeight="1">
      <c r="A183" s="38"/>
      <c r="B183" s="179"/>
      <c r="C183" s="180" t="s">
        <v>709</v>
      </c>
      <c r="D183" s="180" t="s">
        <v>211</v>
      </c>
      <c r="E183" s="181" t="s">
        <v>1147</v>
      </c>
      <c r="F183" s="182" t="s">
        <v>1148</v>
      </c>
      <c r="G183" s="183" t="s">
        <v>1070</v>
      </c>
      <c r="H183" s="184">
        <v>1</v>
      </c>
      <c r="I183" s="185"/>
      <c r="J183" s="186">
        <f>ROUND(I183*H183,2)</f>
        <v>0</v>
      </c>
      <c r="K183" s="182" t="s">
        <v>1</v>
      </c>
      <c r="L183" s="39"/>
      <c r="M183" s="187" t="s">
        <v>1</v>
      </c>
      <c r="N183" s="188" t="s">
        <v>41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216</v>
      </c>
      <c r="AT183" s="191" t="s">
        <v>211</v>
      </c>
      <c r="AU183" s="191" t="s">
        <v>84</v>
      </c>
      <c r="AY183" s="19" t="s">
        <v>208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84</v>
      </c>
      <c r="BK183" s="192">
        <f>ROUND(I183*H183,2)</f>
        <v>0</v>
      </c>
      <c r="BL183" s="19" t="s">
        <v>216</v>
      </c>
      <c r="BM183" s="191" t="s">
        <v>712</v>
      </c>
    </row>
    <row r="184" spans="1:65" s="2" customFormat="1" ht="16.5" customHeight="1">
      <c r="A184" s="38"/>
      <c r="B184" s="179"/>
      <c r="C184" s="180" t="s">
        <v>555</v>
      </c>
      <c r="D184" s="180" t="s">
        <v>211</v>
      </c>
      <c r="E184" s="181" t="s">
        <v>1149</v>
      </c>
      <c r="F184" s="182" t="s">
        <v>1150</v>
      </c>
      <c r="G184" s="183" t="s">
        <v>1070</v>
      </c>
      <c r="H184" s="184">
        <v>5</v>
      </c>
      <c r="I184" s="185"/>
      <c r="J184" s="186">
        <f>ROUND(I184*H184,2)</f>
        <v>0</v>
      </c>
      <c r="K184" s="182" t="s">
        <v>1</v>
      </c>
      <c r="L184" s="39"/>
      <c r="M184" s="187" t="s">
        <v>1</v>
      </c>
      <c r="N184" s="188" t="s">
        <v>41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216</v>
      </c>
      <c r="AT184" s="191" t="s">
        <v>211</v>
      </c>
      <c r="AU184" s="191" t="s">
        <v>84</v>
      </c>
      <c r="AY184" s="19" t="s">
        <v>208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84</v>
      </c>
      <c r="BK184" s="192">
        <f>ROUND(I184*H184,2)</f>
        <v>0</v>
      </c>
      <c r="BL184" s="19" t="s">
        <v>216</v>
      </c>
      <c r="BM184" s="191" t="s">
        <v>715</v>
      </c>
    </row>
    <row r="185" spans="1:65" s="2" customFormat="1" ht="24.15" customHeight="1">
      <c r="A185" s="38"/>
      <c r="B185" s="179"/>
      <c r="C185" s="180" t="s">
        <v>717</v>
      </c>
      <c r="D185" s="180" t="s">
        <v>211</v>
      </c>
      <c r="E185" s="181" t="s">
        <v>1151</v>
      </c>
      <c r="F185" s="182" t="s">
        <v>1152</v>
      </c>
      <c r="G185" s="183" t="s">
        <v>1070</v>
      </c>
      <c r="H185" s="184">
        <v>1</v>
      </c>
      <c r="I185" s="185"/>
      <c r="J185" s="186">
        <f>ROUND(I185*H185,2)</f>
        <v>0</v>
      </c>
      <c r="K185" s="182" t="s">
        <v>1</v>
      </c>
      <c r="L185" s="39"/>
      <c r="M185" s="187" t="s">
        <v>1</v>
      </c>
      <c r="N185" s="188" t="s">
        <v>41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216</v>
      </c>
      <c r="AT185" s="191" t="s">
        <v>211</v>
      </c>
      <c r="AU185" s="191" t="s">
        <v>84</v>
      </c>
      <c r="AY185" s="19" t="s">
        <v>208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84</v>
      </c>
      <c r="BK185" s="192">
        <f>ROUND(I185*H185,2)</f>
        <v>0</v>
      </c>
      <c r="BL185" s="19" t="s">
        <v>216</v>
      </c>
      <c r="BM185" s="191" t="s">
        <v>720</v>
      </c>
    </row>
    <row r="186" spans="1:65" s="2" customFormat="1" ht="24.15" customHeight="1">
      <c r="A186" s="38"/>
      <c r="B186" s="179"/>
      <c r="C186" s="180" t="s">
        <v>565</v>
      </c>
      <c r="D186" s="180" t="s">
        <v>211</v>
      </c>
      <c r="E186" s="181" t="s">
        <v>1153</v>
      </c>
      <c r="F186" s="182" t="s">
        <v>1154</v>
      </c>
      <c r="G186" s="183" t="s">
        <v>1070</v>
      </c>
      <c r="H186" s="184">
        <v>11</v>
      </c>
      <c r="I186" s="185"/>
      <c r="J186" s="186">
        <f>ROUND(I186*H186,2)</f>
        <v>0</v>
      </c>
      <c r="K186" s="182" t="s">
        <v>1</v>
      </c>
      <c r="L186" s="39"/>
      <c r="M186" s="187" t="s">
        <v>1</v>
      </c>
      <c r="N186" s="188" t="s">
        <v>41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216</v>
      </c>
      <c r="AT186" s="191" t="s">
        <v>211</v>
      </c>
      <c r="AU186" s="191" t="s">
        <v>84</v>
      </c>
      <c r="AY186" s="19" t="s">
        <v>208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84</v>
      </c>
      <c r="BK186" s="192">
        <f>ROUND(I186*H186,2)</f>
        <v>0</v>
      </c>
      <c r="BL186" s="19" t="s">
        <v>216</v>
      </c>
      <c r="BM186" s="191" t="s">
        <v>723</v>
      </c>
    </row>
    <row r="187" spans="1:65" s="2" customFormat="1" ht="24.15" customHeight="1">
      <c r="A187" s="38"/>
      <c r="B187" s="179"/>
      <c r="C187" s="180" t="s">
        <v>373</v>
      </c>
      <c r="D187" s="180" t="s">
        <v>211</v>
      </c>
      <c r="E187" s="181" t="s">
        <v>1155</v>
      </c>
      <c r="F187" s="182" t="s">
        <v>1156</v>
      </c>
      <c r="G187" s="183" t="s">
        <v>1070</v>
      </c>
      <c r="H187" s="184">
        <v>4</v>
      </c>
      <c r="I187" s="185"/>
      <c r="J187" s="186">
        <f>ROUND(I187*H187,2)</f>
        <v>0</v>
      </c>
      <c r="K187" s="182" t="s">
        <v>1</v>
      </c>
      <c r="L187" s="39"/>
      <c r="M187" s="187" t="s">
        <v>1</v>
      </c>
      <c r="N187" s="188" t="s">
        <v>41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216</v>
      </c>
      <c r="AT187" s="191" t="s">
        <v>211</v>
      </c>
      <c r="AU187" s="191" t="s">
        <v>84</v>
      </c>
      <c r="AY187" s="19" t="s">
        <v>208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84</v>
      </c>
      <c r="BK187" s="192">
        <f>ROUND(I187*H187,2)</f>
        <v>0</v>
      </c>
      <c r="BL187" s="19" t="s">
        <v>216</v>
      </c>
      <c r="BM187" s="191" t="s">
        <v>728</v>
      </c>
    </row>
    <row r="188" spans="1:65" s="2" customFormat="1" ht="24.15" customHeight="1">
      <c r="A188" s="38"/>
      <c r="B188" s="179"/>
      <c r="C188" s="180" t="s">
        <v>569</v>
      </c>
      <c r="D188" s="180" t="s">
        <v>211</v>
      </c>
      <c r="E188" s="181" t="s">
        <v>1157</v>
      </c>
      <c r="F188" s="182" t="s">
        <v>1158</v>
      </c>
      <c r="G188" s="183" t="s">
        <v>1070</v>
      </c>
      <c r="H188" s="184">
        <v>4</v>
      </c>
      <c r="I188" s="185"/>
      <c r="J188" s="186">
        <f>ROUND(I188*H188,2)</f>
        <v>0</v>
      </c>
      <c r="K188" s="182" t="s">
        <v>1</v>
      </c>
      <c r="L188" s="39"/>
      <c r="M188" s="187" t="s">
        <v>1</v>
      </c>
      <c r="N188" s="188" t="s">
        <v>41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216</v>
      </c>
      <c r="AT188" s="191" t="s">
        <v>211</v>
      </c>
      <c r="AU188" s="191" t="s">
        <v>84</v>
      </c>
      <c r="AY188" s="19" t="s">
        <v>208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84</v>
      </c>
      <c r="BK188" s="192">
        <f>ROUND(I188*H188,2)</f>
        <v>0</v>
      </c>
      <c r="BL188" s="19" t="s">
        <v>216</v>
      </c>
      <c r="BM188" s="191" t="s">
        <v>731</v>
      </c>
    </row>
    <row r="189" spans="1:65" s="2" customFormat="1" ht="16.5" customHeight="1">
      <c r="A189" s="38"/>
      <c r="B189" s="179"/>
      <c r="C189" s="180" t="s">
        <v>732</v>
      </c>
      <c r="D189" s="180" t="s">
        <v>211</v>
      </c>
      <c r="E189" s="181" t="s">
        <v>1159</v>
      </c>
      <c r="F189" s="182" t="s">
        <v>1160</v>
      </c>
      <c r="G189" s="183" t="s">
        <v>1070</v>
      </c>
      <c r="H189" s="184">
        <v>150</v>
      </c>
      <c r="I189" s="185"/>
      <c r="J189" s="186">
        <f>ROUND(I189*H189,2)</f>
        <v>0</v>
      </c>
      <c r="K189" s="182" t="s">
        <v>1</v>
      </c>
      <c r="L189" s="39"/>
      <c r="M189" s="187" t="s">
        <v>1</v>
      </c>
      <c r="N189" s="188" t="s">
        <v>41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216</v>
      </c>
      <c r="AT189" s="191" t="s">
        <v>211</v>
      </c>
      <c r="AU189" s="191" t="s">
        <v>84</v>
      </c>
      <c r="AY189" s="19" t="s">
        <v>208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84</v>
      </c>
      <c r="BK189" s="192">
        <f>ROUND(I189*H189,2)</f>
        <v>0</v>
      </c>
      <c r="BL189" s="19" t="s">
        <v>216</v>
      </c>
      <c r="BM189" s="191" t="s">
        <v>735</v>
      </c>
    </row>
    <row r="190" spans="1:65" s="2" customFormat="1" ht="16.5" customHeight="1">
      <c r="A190" s="38"/>
      <c r="B190" s="179"/>
      <c r="C190" s="180" t="s">
        <v>575</v>
      </c>
      <c r="D190" s="180" t="s">
        <v>211</v>
      </c>
      <c r="E190" s="181" t="s">
        <v>1161</v>
      </c>
      <c r="F190" s="182" t="s">
        <v>1162</v>
      </c>
      <c r="G190" s="183" t="s">
        <v>1070</v>
      </c>
      <c r="H190" s="184">
        <v>75</v>
      </c>
      <c r="I190" s="185"/>
      <c r="J190" s="186">
        <f>ROUND(I190*H190,2)</f>
        <v>0</v>
      </c>
      <c r="K190" s="182" t="s">
        <v>1</v>
      </c>
      <c r="L190" s="39"/>
      <c r="M190" s="187" t="s">
        <v>1</v>
      </c>
      <c r="N190" s="188" t="s">
        <v>41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216</v>
      </c>
      <c r="AT190" s="191" t="s">
        <v>211</v>
      </c>
      <c r="AU190" s="191" t="s">
        <v>84</v>
      </c>
      <c r="AY190" s="19" t="s">
        <v>208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84</v>
      </c>
      <c r="BK190" s="192">
        <f>ROUND(I190*H190,2)</f>
        <v>0</v>
      </c>
      <c r="BL190" s="19" t="s">
        <v>216</v>
      </c>
      <c r="BM190" s="191" t="s">
        <v>738</v>
      </c>
    </row>
    <row r="191" spans="1:65" s="2" customFormat="1" ht="16.5" customHeight="1">
      <c r="A191" s="38"/>
      <c r="B191" s="179"/>
      <c r="C191" s="180" t="s">
        <v>743</v>
      </c>
      <c r="D191" s="180" t="s">
        <v>211</v>
      </c>
      <c r="E191" s="181" t="s">
        <v>1163</v>
      </c>
      <c r="F191" s="182" t="s">
        <v>1164</v>
      </c>
      <c r="G191" s="183" t="s">
        <v>1070</v>
      </c>
      <c r="H191" s="184">
        <v>36</v>
      </c>
      <c r="I191" s="185"/>
      <c r="J191" s="186">
        <f>ROUND(I191*H191,2)</f>
        <v>0</v>
      </c>
      <c r="K191" s="182" t="s">
        <v>1</v>
      </c>
      <c r="L191" s="39"/>
      <c r="M191" s="187" t="s">
        <v>1</v>
      </c>
      <c r="N191" s="188" t="s">
        <v>41</v>
      </c>
      <c r="O191" s="77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216</v>
      </c>
      <c r="AT191" s="191" t="s">
        <v>211</v>
      </c>
      <c r="AU191" s="191" t="s">
        <v>84</v>
      </c>
      <c r="AY191" s="19" t="s">
        <v>208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84</v>
      </c>
      <c r="BK191" s="192">
        <f>ROUND(I191*H191,2)</f>
        <v>0</v>
      </c>
      <c r="BL191" s="19" t="s">
        <v>216</v>
      </c>
      <c r="BM191" s="191" t="s">
        <v>746</v>
      </c>
    </row>
    <row r="192" spans="1:65" s="2" customFormat="1" ht="16.5" customHeight="1">
      <c r="A192" s="38"/>
      <c r="B192" s="179"/>
      <c r="C192" s="180" t="s">
        <v>602</v>
      </c>
      <c r="D192" s="180" t="s">
        <v>211</v>
      </c>
      <c r="E192" s="181" t="s">
        <v>1165</v>
      </c>
      <c r="F192" s="182" t="s">
        <v>1166</v>
      </c>
      <c r="G192" s="183" t="s">
        <v>1070</v>
      </c>
      <c r="H192" s="184">
        <v>115</v>
      </c>
      <c r="I192" s="185"/>
      <c r="J192" s="186">
        <f>ROUND(I192*H192,2)</f>
        <v>0</v>
      </c>
      <c r="K192" s="182" t="s">
        <v>1</v>
      </c>
      <c r="L192" s="39"/>
      <c r="M192" s="187" t="s">
        <v>1</v>
      </c>
      <c r="N192" s="188" t="s">
        <v>41</v>
      </c>
      <c r="O192" s="7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216</v>
      </c>
      <c r="AT192" s="191" t="s">
        <v>211</v>
      </c>
      <c r="AU192" s="191" t="s">
        <v>84</v>
      </c>
      <c r="AY192" s="19" t="s">
        <v>208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84</v>
      </c>
      <c r="BK192" s="192">
        <f>ROUND(I192*H192,2)</f>
        <v>0</v>
      </c>
      <c r="BL192" s="19" t="s">
        <v>216</v>
      </c>
      <c r="BM192" s="191" t="s">
        <v>751</v>
      </c>
    </row>
    <row r="193" spans="1:65" s="2" customFormat="1" ht="24.15" customHeight="1">
      <c r="A193" s="38"/>
      <c r="B193" s="179"/>
      <c r="C193" s="180" t="s">
        <v>755</v>
      </c>
      <c r="D193" s="180" t="s">
        <v>211</v>
      </c>
      <c r="E193" s="181" t="s">
        <v>1167</v>
      </c>
      <c r="F193" s="182" t="s">
        <v>1168</v>
      </c>
      <c r="G193" s="183" t="s">
        <v>1117</v>
      </c>
      <c r="H193" s="184">
        <v>2</v>
      </c>
      <c r="I193" s="185"/>
      <c r="J193" s="186">
        <f>ROUND(I193*H193,2)</f>
        <v>0</v>
      </c>
      <c r="K193" s="182" t="s">
        <v>1</v>
      </c>
      <c r="L193" s="39"/>
      <c r="M193" s="187" t="s">
        <v>1</v>
      </c>
      <c r="N193" s="188" t="s">
        <v>41</v>
      </c>
      <c r="O193" s="7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216</v>
      </c>
      <c r="AT193" s="191" t="s">
        <v>211</v>
      </c>
      <c r="AU193" s="191" t="s">
        <v>84</v>
      </c>
      <c r="AY193" s="19" t="s">
        <v>208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84</v>
      </c>
      <c r="BK193" s="192">
        <f>ROUND(I193*H193,2)</f>
        <v>0</v>
      </c>
      <c r="BL193" s="19" t="s">
        <v>216</v>
      </c>
      <c r="BM193" s="191" t="s">
        <v>758</v>
      </c>
    </row>
    <row r="194" spans="1:65" s="2" customFormat="1" ht="16.5" customHeight="1">
      <c r="A194" s="38"/>
      <c r="B194" s="179"/>
      <c r="C194" s="180" t="s">
        <v>605</v>
      </c>
      <c r="D194" s="180" t="s">
        <v>211</v>
      </c>
      <c r="E194" s="181" t="s">
        <v>1169</v>
      </c>
      <c r="F194" s="182" t="s">
        <v>1170</v>
      </c>
      <c r="G194" s="183" t="s">
        <v>1070</v>
      </c>
      <c r="H194" s="184">
        <v>38</v>
      </c>
      <c r="I194" s="185"/>
      <c r="J194" s="186">
        <f>ROUND(I194*H194,2)</f>
        <v>0</v>
      </c>
      <c r="K194" s="182" t="s">
        <v>1</v>
      </c>
      <c r="L194" s="39"/>
      <c r="M194" s="187" t="s">
        <v>1</v>
      </c>
      <c r="N194" s="188" t="s">
        <v>41</v>
      </c>
      <c r="O194" s="77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216</v>
      </c>
      <c r="AT194" s="191" t="s">
        <v>211</v>
      </c>
      <c r="AU194" s="191" t="s">
        <v>84</v>
      </c>
      <c r="AY194" s="19" t="s">
        <v>208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84</v>
      </c>
      <c r="BK194" s="192">
        <f>ROUND(I194*H194,2)</f>
        <v>0</v>
      </c>
      <c r="BL194" s="19" t="s">
        <v>216</v>
      </c>
      <c r="BM194" s="191" t="s">
        <v>785</v>
      </c>
    </row>
    <row r="195" spans="1:65" s="2" customFormat="1" ht="24.15" customHeight="1">
      <c r="A195" s="38"/>
      <c r="B195" s="179"/>
      <c r="C195" s="180" t="s">
        <v>789</v>
      </c>
      <c r="D195" s="180" t="s">
        <v>211</v>
      </c>
      <c r="E195" s="181" t="s">
        <v>1171</v>
      </c>
      <c r="F195" s="182" t="s">
        <v>1172</v>
      </c>
      <c r="G195" s="183" t="s">
        <v>1070</v>
      </c>
      <c r="H195" s="184">
        <v>3</v>
      </c>
      <c r="I195" s="185"/>
      <c r="J195" s="186">
        <f>ROUND(I195*H195,2)</f>
        <v>0</v>
      </c>
      <c r="K195" s="182" t="s">
        <v>1</v>
      </c>
      <c r="L195" s="39"/>
      <c r="M195" s="187" t="s">
        <v>1</v>
      </c>
      <c r="N195" s="188" t="s">
        <v>41</v>
      </c>
      <c r="O195" s="77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216</v>
      </c>
      <c r="AT195" s="191" t="s">
        <v>211</v>
      </c>
      <c r="AU195" s="191" t="s">
        <v>84</v>
      </c>
      <c r="AY195" s="19" t="s">
        <v>208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84</v>
      </c>
      <c r="BK195" s="192">
        <f>ROUND(I195*H195,2)</f>
        <v>0</v>
      </c>
      <c r="BL195" s="19" t="s">
        <v>216</v>
      </c>
      <c r="BM195" s="191" t="s">
        <v>792</v>
      </c>
    </row>
    <row r="196" spans="1:65" s="2" customFormat="1" ht="16.5" customHeight="1">
      <c r="A196" s="38"/>
      <c r="B196" s="179"/>
      <c r="C196" s="180" t="s">
        <v>609</v>
      </c>
      <c r="D196" s="180" t="s">
        <v>211</v>
      </c>
      <c r="E196" s="181" t="s">
        <v>1173</v>
      </c>
      <c r="F196" s="182" t="s">
        <v>1174</v>
      </c>
      <c r="G196" s="183" t="s">
        <v>1070</v>
      </c>
      <c r="H196" s="184">
        <v>5</v>
      </c>
      <c r="I196" s="185"/>
      <c r="J196" s="186">
        <f>ROUND(I196*H196,2)</f>
        <v>0</v>
      </c>
      <c r="K196" s="182" t="s">
        <v>1</v>
      </c>
      <c r="L196" s="39"/>
      <c r="M196" s="187" t="s">
        <v>1</v>
      </c>
      <c r="N196" s="188" t="s">
        <v>41</v>
      </c>
      <c r="O196" s="77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1" t="s">
        <v>216</v>
      </c>
      <c r="AT196" s="191" t="s">
        <v>211</v>
      </c>
      <c r="AU196" s="191" t="s">
        <v>84</v>
      </c>
      <c r="AY196" s="19" t="s">
        <v>208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84</v>
      </c>
      <c r="BK196" s="192">
        <f>ROUND(I196*H196,2)</f>
        <v>0</v>
      </c>
      <c r="BL196" s="19" t="s">
        <v>216</v>
      </c>
      <c r="BM196" s="191" t="s">
        <v>796</v>
      </c>
    </row>
    <row r="197" spans="1:65" s="2" customFormat="1" ht="24.15" customHeight="1">
      <c r="A197" s="38"/>
      <c r="B197" s="179"/>
      <c r="C197" s="180" t="s">
        <v>798</v>
      </c>
      <c r="D197" s="180" t="s">
        <v>211</v>
      </c>
      <c r="E197" s="181" t="s">
        <v>1175</v>
      </c>
      <c r="F197" s="182" t="s">
        <v>1176</v>
      </c>
      <c r="G197" s="183" t="s">
        <v>1070</v>
      </c>
      <c r="H197" s="184">
        <v>18</v>
      </c>
      <c r="I197" s="185"/>
      <c r="J197" s="186">
        <f>ROUND(I197*H197,2)</f>
        <v>0</v>
      </c>
      <c r="K197" s="182" t="s">
        <v>1</v>
      </c>
      <c r="L197" s="39"/>
      <c r="M197" s="187" t="s">
        <v>1</v>
      </c>
      <c r="N197" s="188" t="s">
        <v>41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216</v>
      </c>
      <c r="AT197" s="191" t="s">
        <v>211</v>
      </c>
      <c r="AU197" s="191" t="s">
        <v>84</v>
      </c>
      <c r="AY197" s="19" t="s">
        <v>208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84</v>
      </c>
      <c r="BK197" s="192">
        <f>ROUND(I197*H197,2)</f>
        <v>0</v>
      </c>
      <c r="BL197" s="19" t="s">
        <v>216</v>
      </c>
      <c r="BM197" s="191" t="s">
        <v>801</v>
      </c>
    </row>
    <row r="198" spans="1:65" s="2" customFormat="1" ht="24.15" customHeight="1">
      <c r="A198" s="38"/>
      <c r="B198" s="179"/>
      <c r="C198" s="180" t="s">
        <v>612</v>
      </c>
      <c r="D198" s="180" t="s">
        <v>211</v>
      </c>
      <c r="E198" s="181" t="s">
        <v>1177</v>
      </c>
      <c r="F198" s="182" t="s">
        <v>1178</v>
      </c>
      <c r="G198" s="183" t="s">
        <v>1070</v>
      </c>
      <c r="H198" s="184">
        <v>18</v>
      </c>
      <c r="I198" s="185"/>
      <c r="J198" s="186">
        <f>ROUND(I198*H198,2)</f>
        <v>0</v>
      </c>
      <c r="K198" s="182" t="s">
        <v>1</v>
      </c>
      <c r="L198" s="39"/>
      <c r="M198" s="187" t="s">
        <v>1</v>
      </c>
      <c r="N198" s="188" t="s">
        <v>41</v>
      </c>
      <c r="O198" s="77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1" t="s">
        <v>216</v>
      </c>
      <c r="AT198" s="191" t="s">
        <v>211</v>
      </c>
      <c r="AU198" s="191" t="s">
        <v>84</v>
      </c>
      <c r="AY198" s="19" t="s">
        <v>208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84</v>
      </c>
      <c r="BK198" s="192">
        <f>ROUND(I198*H198,2)</f>
        <v>0</v>
      </c>
      <c r="BL198" s="19" t="s">
        <v>216</v>
      </c>
      <c r="BM198" s="191" t="s">
        <v>809</v>
      </c>
    </row>
    <row r="199" spans="1:65" s="2" customFormat="1" ht="24.15" customHeight="1">
      <c r="A199" s="38"/>
      <c r="B199" s="179"/>
      <c r="C199" s="180" t="s">
        <v>810</v>
      </c>
      <c r="D199" s="180" t="s">
        <v>211</v>
      </c>
      <c r="E199" s="181" t="s">
        <v>1179</v>
      </c>
      <c r="F199" s="182" t="s">
        <v>1180</v>
      </c>
      <c r="G199" s="183" t="s">
        <v>1070</v>
      </c>
      <c r="H199" s="184">
        <v>18</v>
      </c>
      <c r="I199" s="185"/>
      <c r="J199" s="186">
        <f>ROUND(I199*H199,2)</f>
        <v>0</v>
      </c>
      <c r="K199" s="182" t="s">
        <v>1</v>
      </c>
      <c r="L199" s="39"/>
      <c r="M199" s="187" t="s">
        <v>1</v>
      </c>
      <c r="N199" s="188" t="s">
        <v>41</v>
      </c>
      <c r="O199" s="77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216</v>
      </c>
      <c r="AT199" s="191" t="s">
        <v>211</v>
      </c>
      <c r="AU199" s="191" t="s">
        <v>84</v>
      </c>
      <c r="AY199" s="19" t="s">
        <v>208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84</v>
      </c>
      <c r="BK199" s="192">
        <f>ROUND(I199*H199,2)</f>
        <v>0</v>
      </c>
      <c r="BL199" s="19" t="s">
        <v>216</v>
      </c>
      <c r="BM199" s="191" t="s">
        <v>813</v>
      </c>
    </row>
    <row r="200" spans="1:65" s="2" customFormat="1" ht="44.25" customHeight="1">
      <c r="A200" s="38"/>
      <c r="B200" s="179"/>
      <c r="C200" s="180" t="s">
        <v>616</v>
      </c>
      <c r="D200" s="180" t="s">
        <v>211</v>
      </c>
      <c r="E200" s="181" t="s">
        <v>1181</v>
      </c>
      <c r="F200" s="182" t="s">
        <v>1182</v>
      </c>
      <c r="G200" s="183" t="s">
        <v>1070</v>
      </c>
      <c r="H200" s="184">
        <v>7</v>
      </c>
      <c r="I200" s="185"/>
      <c r="J200" s="186">
        <f>ROUND(I200*H200,2)</f>
        <v>0</v>
      </c>
      <c r="K200" s="182" t="s">
        <v>1</v>
      </c>
      <c r="L200" s="39"/>
      <c r="M200" s="187" t="s">
        <v>1</v>
      </c>
      <c r="N200" s="188" t="s">
        <v>41</v>
      </c>
      <c r="O200" s="77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1" t="s">
        <v>216</v>
      </c>
      <c r="AT200" s="191" t="s">
        <v>211</v>
      </c>
      <c r="AU200" s="191" t="s">
        <v>84</v>
      </c>
      <c r="AY200" s="19" t="s">
        <v>208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84</v>
      </c>
      <c r="BK200" s="192">
        <f>ROUND(I200*H200,2)</f>
        <v>0</v>
      </c>
      <c r="BL200" s="19" t="s">
        <v>216</v>
      </c>
      <c r="BM200" s="191" t="s">
        <v>816</v>
      </c>
    </row>
    <row r="201" spans="1:65" s="2" customFormat="1" ht="16.5" customHeight="1">
      <c r="A201" s="38"/>
      <c r="B201" s="179"/>
      <c r="C201" s="180" t="s">
        <v>817</v>
      </c>
      <c r="D201" s="180" t="s">
        <v>211</v>
      </c>
      <c r="E201" s="181" t="s">
        <v>1183</v>
      </c>
      <c r="F201" s="182" t="s">
        <v>1184</v>
      </c>
      <c r="G201" s="183" t="s">
        <v>1185</v>
      </c>
      <c r="H201" s="184">
        <v>120</v>
      </c>
      <c r="I201" s="185"/>
      <c r="J201" s="186">
        <f>ROUND(I201*H201,2)</f>
        <v>0</v>
      </c>
      <c r="K201" s="182" t="s">
        <v>1</v>
      </c>
      <c r="L201" s="39"/>
      <c r="M201" s="242" t="s">
        <v>1</v>
      </c>
      <c r="N201" s="243" t="s">
        <v>41</v>
      </c>
      <c r="O201" s="244"/>
      <c r="P201" s="245">
        <f>O201*H201</f>
        <v>0</v>
      </c>
      <c r="Q201" s="245">
        <v>0</v>
      </c>
      <c r="R201" s="245">
        <f>Q201*H201</f>
        <v>0</v>
      </c>
      <c r="S201" s="245">
        <v>0</v>
      </c>
      <c r="T201" s="24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216</v>
      </c>
      <c r="AT201" s="191" t="s">
        <v>211</v>
      </c>
      <c r="AU201" s="191" t="s">
        <v>84</v>
      </c>
      <c r="AY201" s="19" t="s">
        <v>208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84</v>
      </c>
      <c r="BK201" s="192">
        <f>ROUND(I201*H201,2)</f>
        <v>0</v>
      </c>
      <c r="BL201" s="19" t="s">
        <v>216</v>
      </c>
      <c r="BM201" s="191" t="s">
        <v>820</v>
      </c>
    </row>
    <row r="202" spans="1:31" s="2" customFormat="1" ht="6.95" customHeight="1">
      <c r="A202" s="38"/>
      <c r="B202" s="60"/>
      <c r="C202" s="61"/>
      <c r="D202" s="61"/>
      <c r="E202" s="61"/>
      <c r="F202" s="61"/>
      <c r="G202" s="61"/>
      <c r="H202" s="61"/>
      <c r="I202" s="61"/>
      <c r="J202" s="61"/>
      <c r="K202" s="61"/>
      <c r="L202" s="39"/>
      <c r="M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</row>
  </sheetData>
  <autoFilter ref="C120:K20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1018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1186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">
        <v>1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26</v>
      </c>
      <c r="F17" s="38"/>
      <c r="G17" s="38"/>
      <c r="H17" s="38"/>
      <c r="I17" s="32" t="s">
        <v>27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">
        <v>1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31</v>
      </c>
      <c r="F23" s="38"/>
      <c r="G23" s="38"/>
      <c r="H23" s="38"/>
      <c r="I23" s="32" t="s">
        <v>27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ROUND((SUM(BE121:BE202)),2)</f>
        <v>0</v>
      </c>
      <c r="G35" s="38"/>
      <c r="H35" s="38"/>
      <c r="I35" s="136">
        <v>0.21</v>
      </c>
      <c r="J35" s="135">
        <f>ROUND(((SUM(BE121:BE202))*I35),2)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ROUND((SUM(BF121:BF202)),2)</f>
        <v>0</v>
      </c>
      <c r="G36" s="38"/>
      <c r="H36" s="38"/>
      <c r="I36" s="136">
        <v>0.15</v>
      </c>
      <c r="J36" s="135">
        <f>ROUND(((SUM(BF121:BF202))*I36),2)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ROUND((SUM(BG121:BG202)),2)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ROUND((SUM(BH121:BH202)),2)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ROUND((SUM(BI121:BI202)),2)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1018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03.2 - Silnoproud montáže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1187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193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173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1018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1019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03.2 - Silnoproud montáže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194</v>
      </c>
      <c r="D120" s="159" t="s">
        <v>61</v>
      </c>
      <c r="E120" s="159" t="s">
        <v>57</v>
      </c>
      <c r="F120" s="159" t="s">
        <v>58</v>
      </c>
      <c r="G120" s="159" t="s">
        <v>195</v>
      </c>
      <c r="H120" s="159" t="s">
        <v>196</v>
      </c>
      <c r="I120" s="159" t="s">
        <v>197</v>
      </c>
      <c r="J120" s="159" t="s">
        <v>177</v>
      </c>
      <c r="K120" s="160" t="s">
        <v>198</v>
      </c>
      <c r="L120" s="161"/>
      <c r="M120" s="86" t="s">
        <v>1</v>
      </c>
      <c r="N120" s="87" t="s">
        <v>40</v>
      </c>
      <c r="O120" s="87" t="s">
        <v>199</v>
      </c>
      <c r="P120" s="87" t="s">
        <v>200</v>
      </c>
      <c r="Q120" s="87" t="s">
        <v>201</v>
      </c>
      <c r="R120" s="87" t="s">
        <v>202</v>
      </c>
      <c r="S120" s="87" t="s">
        <v>203</v>
      </c>
      <c r="T120" s="88" t="s">
        <v>204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205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179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1022</v>
      </c>
      <c r="F122" s="168" t="s">
        <v>1188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SUM(P123:P202)</f>
        <v>0</v>
      </c>
      <c r="Q122" s="172"/>
      <c r="R122" s="173">
        <f>SUM(R123:R202)</f>
        <v>0</v>
      </c>
      <c r="S122" s="172"/>
      <c r="T122" s="174">
        <f>SUM(T123:T202)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208</v>
      </c>
      <c r="BK122" s="176">
        <f>SUM(BK123:BK202)</f>
        <v>0</v>
      </c>
    </row>
    <row r="123" spans="1:65" s="2" customFormat="1" ht="24.15" customHeight="1">
      <c r="A123" s="38"/>
      <c r="B123" s="179"/>
      <c r="C123" s="180" t="s">
        <v>84</v>
      </c>
      <c r="D123" s="180" t="s">
        <v>211</v>
      </c>
      <c r="E123" s="181" t="s">
        <v>1189</v>
      </c>
      <c r="F123" s="182" t="s">
        <v>1190</v>
      </c>
      <c r="G123" s="183" t="s">
        <v>1117</v>
      </c>
      <c r="H123" s="184">
        <v>1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216</v>
      </c>
      <c r="AT123" s="191" t="s">
        <v>211</v>
      </c>
      <c r="AU123" s="191" t="s">
        <v>84</v>
      </c>
      <c r="AY123" s="19" t="s">
        <v>208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216</v>
      </c>
      <c r="BM123" s="191" t="s">
        <v>86</v>
      </c>
    </row>
    <row r="124" spans="1:65" s="2" customFormat="1" ht="16.5" customHeight="1">
      <c r="A124" s="38"/>
      <c r="B124" s="179"/>
      <c r="C124" s="180" t="s">
        <v>86</v>
      </c>
      <c r="D124" s="180" t="s">
        <v>211</v>
      </c>
      <c r="E124" s="181" t="s">
        <v>1191</v>
      </c>
      <c r="F124" s="182" t="s">
        <v>1025</v>
      </c>
      <c r="G124" s="183" t="s">
        <v>442</v>
      </c>
      <c r="H124" s="184">
        <v>108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216</v>
      </c>
      <c r="AT124" s="191" t="s">
        <v>211</v>
      </c>
      <c r="AU124" s="191" t="s">
        <v>84</v>
      </c>
      <c r="AY124" s="19" t="s">
        <v>208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216</v>
      </c>
      <c r="BM124" s="191" t="s">
        <v>216</v>
      </c>
    </row>
    <row r="125" spans="1:65" s="2" customFormat="1" ht="16.5" customHeight="1">
      <c r="A125" s="38"/>
      <c r="B125" s="179"/>
      <c r="C125" s="180" t="s">
        <v>226</v>
      </c>
      <c r="D125" s="180" t="s">
        <v>211</v>
      </c>
      <c r="E125" s="181" t="s">
        <v>1192</v>
      </c>
      <c r="F125" s="182" t="s">
        <v>1027</v>
      </c>
      <c r="G125" s="183" t="s">
        <v>442</v>
      </c>
      <c r="H125" s="184">
        <v>20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209</v>
      </c>
    </row>
    <row r="126" spans="1:65" s="2" customFormat="1" ht="16.5" customHeight="1">
      <c r="A126" s="38"/>
      <c r="B126" s="179"/>
      <c r="C126" s="180" t="s">
        <v>216</v>
      </c>
      <c r="D126" s="180" t="s">
        <v>211</v>
      </c>
      <c r="E126" s="181" t="s">
        <v>1193</v>
      </c>
      <c r="F126" s="182" t="s">
        <v>1029</v>
      </c>
      <c r="G126" s="183" t="s">
        <v>442</v>
      </c>
      <c r="H126" s="184">
        <v>13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246</v>
      </c>
    </row>
    <row r="127" spans="1:65" s="2" customFormat="1" ht="16.5" customHeight="1">
      <c r="A127" s="38"/>
      <c r="B127" s="179"/>
      <c r="C127" s="180" t="s">
        <v>250</v>
      </c>
      <c r="D127" s="180" t="s">
        <v>211</v>
      </c>
      <c r="E127" s="181" t="s">
        <v>1194</v>
      </c>
      <c r="F127" s="182" t="s">
        <v>1031</v>
      </c>
      <c r="G127" s="183" t="s">
        <v>442</v>
      </c>
      <c r="H127" s="184">
        <v>155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84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253</v>
      </c>
    </row>
    <row r="128" spans="1:65" s="2" customFormat="1" ht="16.5" customHeight="1">
      <c r="A128" s="38"/>
      <c r="B128" s="179"/>
      <c r="C128" s="180" t="s">
        <v>209</v>
      </c>
      <c r="D128" s="180" t="s">
        <v>211</v>
      </c>
      <c r="E128" s="181" t="s">
        <v>1195</v>
      </c>
      <c r="F128" s="182" t="s">
        <v>1033</v>
      </c>
      <c r="G128" s="183" t="s">
        <v>442</v>
      </c>
      <c r="H128" s="184">
        <v>58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216</v>
      </c>
      <c r="AT128" s="191" t="s">
        <v>211</v>
      </c>
      <c r="AU128" s="191" t="s">
        <v>84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216</v>
      </c>
      <c r="BM128" s="191" t="s">
        <v>262</v>
      </c>
    </row>
    <row r="129" spans="1:65" s="2" customFormat="1" ht="16.5" customHeight="1">
      <c r="A129" s="38"/>
      <c r="B129" s="179"/>
      <c r="C129" s="180" t="s">
        <v>268</v>
      </c>
      <c r="D129" s="180" t="s">
        <v>211</v>
      </c>
      <c r="E129" s="181" t="s">
        <v>1196</v>
      </c>
      <c r="F129" s="182" t="s">
        <v>1035</v>
      </c>
      <c r="G129" s="183" t="s">
        <v>442</v>
      </c>
      <c r="H129" s="184">
        <v>205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216</v>
      </c>
      <c r="AT129" s="191" t="s">
        <v>211</v>
      </c>
      <c r="AU129" s="191" t="s">
        <v>84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216</v>
      </c>
      <c r="BM129" s="191" t="s">
        <v>271</v>
      </c>
    </row>
    <row r="130" spans="1:65" s="2" customFormat="1" ht="16.5" customHeight="1">
      <c r="A130" s="38"/>
      <c r="B130" s="179"/>
      <c r="C130" s="180" t="s">
        <v>246</v>
      </c>
      <c r="D130" s="180" t="s">
        <v>211</v>
      </c>
      <c r="E130" s="181" t="s">
        <v>1197</v>
      </c>
      <c r="F130" s="182" t="s">
        <v>1037</v>
      </c>
      <c r="G130" s="183" t="s">
        <v>442</v>
      </c>
      <c r="H130" s="184">
        <v>66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216</v>
      </c>
      <c r="AT130" s="191" t="s">
        <v>211</v>
      </c>
      <c r="AU130" s="191" t="s">
        <v>84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216</v>
      </c>
      <c r="BM130" s="191" t="s">
        <v>276</v>
      </c>
    </row>
    <row r="131" spans="1:65" s="2" customFormat="1" ht="16.5" customHeight="1">
      <c r="A131" s="38"/>
      <c r="B131" s="179"/>
      <c r="C131" s="180" t="s">
        <v>224</v>
      </c>
      <c r="D131" s="180" t="s">
        <v>211</v>
      </c>
      <c r="E131" s="181" t="s">
        <v>1198</v>
      </c>
      <c r="F131" s="182" t="s">
        <v>1039</v>
      </c>
      <c r="G131" s="183" t="s">
        <v>442</v>
      </c>
      <c r="H131" s="184">
        <v>114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216</v>
      </c>
      <c r="AT131" s="191" t="s">
        <v>211</v>
      </c>
      <c r="AU131" s="191" t="s">
        <v>84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216</v>
      </c>
      <c r="BM131" s="191" t="s">
        <v>281</v>
      </c>
    </row>
    <row r="132" spans="1:65" s="2" customFormat="1" ht="16.5" customHeight="1">
      <c r="A132" s="38"/>
      <c r="B132" s="179"/>
      <c r="C132" s="180" t="s">
        <v>253</v>
      </c>
      <c r="D132" s="180" t="s">
        <v>211</v>
      </c>
      <c r="E132" s="181" t="s">
        <v>1199</v>
      </c>
      <c r="F132" s="182" t="s">
        <v>1041</v>
      </c>
      <c r="G132" s="183" t="s">
        <v>442</v>
      </c>
      <c r="H132" s="184">
        <v>41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216</v>
      </c>
      <c r="AT132" s="191" t="s">
        <v>211</v>
      </c>
      <c r="AU132" s="191" t="s">
        <v>84</v>
      </c>
      <c r="AY132" s="19" t="s">
        <v>208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216</v>
      </c>
      <c r="BM132" s="191" t="s">
        <v>300</v>
      </c>
    </row>
    <row r="133" spans="1:65" s="2" customFormat="1" ht="16.5" customHeight="1">
      <c r="A133" s="38"/>
      <c r="B133" s="179"/>
      <c r="C133" s="180" t="s">
        <v>301</v>
      </c>
      <c r="D133" s="180" t="s">
        <v>211</v>
      </c>
      <c r="E133" s="181" t="s">
        <v>1200</v>
      </c>
      <c r="F133" s="182" t="s">
        <v>1043</v>
      </c>
      <c r="G133" s="183" t="s">
        <v>442</v>
      </c>
      <c r="H133" s="184">
        <v>42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216</v>
      </c>
      <c r="AT133" s="191" t="s">
        <v>211</v>
      </c>
      <c r="AU133" s="191" t="s">
        <v>84</v>
      </c>
      <c r="AY133" s="19" t="s">
        <v>208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216</v>
      </c>
      <c r="BM133" s="191" t="s">
        <v>304</v>
      </c>
    </row>
    <row r="134" spans="1:65" s="2" customFormat="1" ht="16.5" customHeight="1">
      <c r="A134" s="38"/>
      <c r="B134" s="179"/>
      <c r="C134" s="180" t="s">
        <v>262</v>
      </c>
      <c r="D134" s="180" t="s">
        <v>211</v>
      </c>
      <c r="E134" s="181" t="s">
        <v>1201</v>
      </c>
      <c r="F134" s="182" t="s">
        <v>1045</v>
      </c>
      <c r="G134" s="183" t="s">
        <v>442</v>
      </c>
      <c r="H134" s="184">
        <v>689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216</v>
      </c>
      <c r="AT134" s="191" t="s">
        <v>211</v>
      </c>
      <c r="AU134" s="191" t="s">
        <v>84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216</v>
      </c>
      <c r="BM134" s="191" t="s">
        <v>307</v>
      </c>
    </row>
    <row r="135" spans="1:65" s="2" customFormat="1" ht="16.5" customHeight="1">
      <c r="A135" s="38"/>
      <c r="B135" s="179"/>
      <c r="C135" s="180" t="s">
        <v>309</v>
      </c>
      <c r="D135" s="180" t="s">
        <v>211</v>
      </c>
      <c r="E135" s="181" t="s">
        <v>1202</v>
      </c>
      <c r="F135" s="182" t="s">
        <v>1047</v>
      </c>
      <c r="G135" s="183" t="s">
        <v>442</v>
      </c>
      <c r="H135" s="184">
        <v>28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216</v>
      </c>
      <c r="AT135" s="191" t="s">
        <v>211</v>
      </c>
      <c r="AU135" s="191" t="s">
        <v>84</v>
      </c>
      <c r="AY135" s="19" t="s">
        <v>208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216</v>
      </c>
      <c r="BM135" s="191" t="s">
        <v>312</v>
      </c>
    </row>
    <row r="136" spans="1:65" s="2" customFormat="1" ht="16.5" customHeight="1">
      <c r="A136" s="38"/>
      <c r="B136" s="179"/>
      <c r="C136" s="180" t="s">
        <v>271</v>
      </c>
      <c r="D136" s="180" t="s">
        <v>211</v>
      </c>
      <c r="E136" s="181" t="s">
        <v>1203</v>
      </c>
      <c r="F136" s="182" t="s">
        <v>1049</v>
      </c>
      <c r="G136" s="183" t="s">
        <v>442</v>
      </c>
      <c r="H136" s="184">
        <v>1115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216</v>
      </c>
      <c r="AT136" s="191" t="s">
        <v>211</v>
      </c>
      <c r="AU136" s="191" t="s">
        <v>84</v>
      </c>
      <c r="AY136" s="19" t="s">
        <v>208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216</v>
      </c>
      <c r="BM136" s="191" t="s">
        <v>319</v>
      </c>
    </row>
    <row r="137" spans="1:65" s="2" customFormat="1" ht="16.5" customHeight="1">
      <c r="A137" s="38"/>
      <c r="B137" s="179"/>
      <c r="C137" s="180" t="s">
        <v>8</v>
      </c>
      <c r="D137" s="180" t="s">
        <v>211</v>
      </c>
      <c r="E137" s="181" t="s">
        <v>1204</v>
      </c>
      <c r="F137" s="182" t="s">
        <v>1051</v>
      </c>
      <c r="G137" s="183" t="s">
        <v>442</v>
      </c>
      <c r="H137" s="184">
        <v>454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216</v>
      </c>
      <c r="AT137" s="191" t="s">
        <v>211</v>
      </c>
      <c r="AU137" s="191" t="s">
        <v>84</v>
      </c>
      <c r="AY137" s="19" t="s">
        <v>208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216</v>
      </c>
      <c r="BM137" s="191" t="s">
        <v>324</v>
      </c>
    </row>
    <row r="138" spans="1:65" s="2" customFormat="1" ht="16.5" customHeight="1">
      <c r="A138" s="38"/>
      <c r="B138" s="179"/>
      <c r="C138" s="180" t="s">
        <v>276</v>
      </c>
      <c r="D138" s="180" t="s">
        <v>211</v>
      </c>
      <c r="E138" s="181" t="s">
        <v>1205</v>
      </c>
      <c r="F138" s="182" t="s">
        <v>1053</v>
      </c>
      <c r="G138" s="183" t="s">
        <v>442</v>
      </c>
      <c r="H138" s="184">
        <v>666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216</v>
      </c>
      <c r="AT138" s="191" t="s">
        <v>211</v>
      </c>
      <c r="AU138" s="191" t="s">
        <v>84</v>
      </c>
      <c r="AY138" s="19" t="s">
        <v>208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216</v>
      </c>
      <c r="BM138" s="191" t="s">
        <v>330</v>
      </c>
    </row>
    <row r="139" spans="1:65" s="2" customFormat="1" ht="16.5" customHeight="1">
      <c r="A139" s="38"/>
      <c r="B139" s="179"/>
      <c r="C139" s="180" t="s">
        <v>334</v>
      </c>
      <c r="D139" s="180" t="s">
        <v>211</v>
      </c>
      <c r="E139" s="181" t="s">
        <v>1206</v>
      </c>
      <c r="F139" s="182" t="s">
        <v>1055</v>
      </c>
      <c r="G139" s="183" t="s">
        <v>442</v>
      </c>
      <c r="H139" s="184">
        <v>183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216</v>
      </c>
      <c r="AT139" s="191" t="s">
        <v>211</v>
      </c>
      <c r="AU139" s="191" t="s">
        <v>84</v>
      </c>
      <c r="AY139" s="19" t="s">
        <v>208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216</v>
      </c>
      <c r="BM139" s="191" t="s">
        <v>337</v>
      </c>
    </row>
    <row r="140" spans="1:65" s="2" customFormat="1" ht="16.5" customHeight="1">
      <c r="A140" s="38"/>
      <c r="B140" s="179"/>
      <c r="C140" s="180" t="s">
        <v>281</v>
      </c>
      <c r="D140" s="180" t="s">
        <v>211</v>
      </c>
      <c r="E140" s="181" t="s">
        <v>1207</v>
      </c>
      <c r="F140" s="182" t="s">
        <v>1057</v>
      </c>
      <c r="G140" s="183" t="s">
        <v>442</v>
      </c>
      <c r="H140" s="184">
        <v>108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216</v>
      </c>
      <c r="AT140" s="191" t="s">
        <v>211</v>
      </c>
      <c r="AU140" s="191" t="s">
        <v>84</v>
      </c>
      <c r="AY140" s="19" t="s">
        <v>208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216</v>
      </c>
      <c r="BM140" s="191" t="s">
        <v>344</v>
      </c>
    </row>
    <row r="141" spans="1:65" s="2" customFormat="1" ht="16.5" customHeight="1">
      <c r="A141" s="38"/>
      <c r="B141" s="179"/>
      <c r="C141" s="180" t="s">
        <v>349</v>
      </c>
      <c r="D141" s="180" t="s">
        <v>211</v>
      </c>
      <c r="E141" s="181" t="s">
        <v>1208</v>
      </c>
      <c r="F141" s="182" t="s">
        <v>1059</v>
      </c>
      <c r="G141" s="183" t="s">
        <v>442</v>
      </c>
      <c r="H141" s="184">
        <v>36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216</v>
      </c>
      <c r="AT141" s="191" t="s">
        <v>211</v>
      </c>
      <c r="AU141" s="191" t="s">
        <v>84</v>
      </c>
      <c r="AY141" s="19" t="s">
        <v>208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216</v>
      </c>
      <c r="BM141" s="191" t="s">
        <v>352</v>
      </c>
    </row>
    <row r="142" spans="1:65" s="2" customFormat="1" ht="16.5" customHeight="1">
      <c r="A142" s="38"/>
      <c r="B142" s="179"/>
      <c r="C142" s="180" t="s">
        <v>300</v>
      </c>
      <c r="D142" s="180" t="s">
        <v>211</v>
      </c>
      <c r="E142" s="181" t="s">
        <v>1209</v>
      </c>
      <c r="F142" s="182" t="s">
        <v>1061</v>
      </c>
      <c r="G142" s="183" t="s">
        <v>442</v>
      </c>
      <c r="H142" s="184">
        <v>10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216</v>
      </c>
      <c r="AT142" s="191" t="s">
        <v>211</v>
      </c>
      <c r="AU142" s="191" t="s">
        <v>84</v>
      </c>
      <c r="AY142" s="19" t="s">
        <v>208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216</v>
      </c>
      <c r="BM142" s="191" t="s">
        <v>357</v>
      </c>
    </row>
    <row r="143" spans="1:65" s="2" customFormat="1" ht="16.5" customHeight="1">
      <c r="A143" s="38"/>
      <c r="B143" s="179"/>
      <c r="C143" s="180" t="s">
        <v>7</v>
      </c>
      <c r="D143" s="180" t="s">
        <v>211</v>
      </c>
      <c r="E143" s="181" t="s">
        <v>1210</v>
      </c>
      <c r="F143" s="182" t="s">
        <v>1063</v>
      </c>
      <c r="G143" s="183" t="s">
        <v>442</v>
      </c>
      <c r="H143" s="184">
        <v>30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216</v>
      </c>
      <c r="AT143" s="191" t="s">
        <v>211</v>
      </c>
      <c r="AU143" s="191" t="s">
        <v>84</v>
      </c>
      <c r="AY143" s="19" t="s">
        <v>208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216</v>
      </c>
      <c r="BM143" s="191" t="s">
        <v>371</v>
      </c>
    </row>
    <row r="144" spans="1:65" s="2" customFormat="1" ht="16.5" customHeight="1">
      <c r="A144" s="38"/>
      <c r="B144" s="179"/>
      <c r="C144" s="180" t="s">
        <v>304</v>
      </c>
      <c r="D144" s="180" t="s">
        <v>211</v>
      </c>
      <c r="E144" s="181" t="s">
        <v>1211</v>
      </c>
      <c r="F144" s="182" t="s">
        <v>1065</v>
      </c>
      <c r="G144" s="183" t="s">
        <v>442</v>
      </c>
      <c r="H144" s="184">
        <v>588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216</v>
      </c>
      <c r="AT144" s="191" t="s">
        <v>211</v>
      </c>
      <c r="AU144" s="191" t="s">
        <v>84</v>
      </c>
      <c r="AY144" s="19" t="s">
        <v>208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216</v>
      </c>
      <c r="BM144" s="191" t="s">
        <v>486</v>
      </c>
    </row>
    <row r="145" spans="1:65" s="2" customFormat="1" ht="16.5" customHeight="1">
      <c r="A145" s="38"/>
      <c r="B145" s="179"/>
      <c r="C145" s="180" t="s">
        <v>488</v>
      </c>
      <c r="D145" s="180" t="s">
        <v>211</v>
      </c>
      <c r="E145" s="181" t="s">
        <v>1212</v>
      </c>
      <c r="F145" s="182" t="s">
        <v>1067</v>
      </c>
      <c r="G145" s="183" t="s">
        <v>442</v>
      </c>
      <c r="H145" s="184">
        <v>335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216</v>
      </c>
      <c r="AT145" s="191" t="s">
        <v>211</v>
      </c>
      <c r="AU145" s="191" t="s">
        <v>84</v>
      </c>
      <c r="AY145" s="19" t="s">
        <v>208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216</v>
      </c>
      <c r="BM145" s="191" t="s">
        <v>491</v>
      </c>
    </row>
    <row r="146" spans="1:65" s="2" customFormat="1" ht="16.5" customHeight="1">
      <c r="A146" s="38"/>
      <c r="B146" s="179"/>
      <c r="C146" s="180" t="s">
        <v>307</v>
      </c>
      <c r="D146" s="180" t="s">
        <v>211</v>
      </c>
      <c r="E146" s="181" t="s">
        <v>1213</v>
      </c>
      <c r="F146" s="182" t="s">
        <v>1069</v>
      </c>
      <c r="G146" s="183" t="s">
        <v>1070</v>
      </c>
      <c r="H146" s="184">
        <v>18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216</v>
      </c>
      <c r="AT146" s="191" t="s">
        <v>211</v>
      </c>
      <c r="AU146" s="191" t="s">
        <v>84</v>
      </c>
      <c r="AY146" s="19" t="s">
        <v>208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216</v>
      </c>
      <c r="BM146" s="191" t="s">
        <v>495</v>
      </c>
    </row>
    <row r="147" spans="1:65" s="2" customFormat="1" ht="16.5" customHeight="1">
      <c r="A147" s="38"/>
      <c r="B147" s="179"/>
      <c r="C147" s="180" t="s">
        <v>497</v>
      </c>
      <c r="D147" s="180" t="s">
        <v>211</v>
      </c>
      <c r="E147" s="181" t="s">
        <v>1214</v>
      </c>
      <c r="F147" s="182" t="s">
        <v>1072</v>
      </c>
      <c r="G147" s="183" t="s">
        <v>1070</v>
      </c>
      <c r="H147" s="184">
        <v>6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216</v>
      </c>
      <c r="AT147" s="191" t="s">
        <v>211</v>
      </c>
      <c r="AU147" s="191" t="s">
        <v>84</v>
      </c>
      <c r="AY147" s="19" t="s">
        <v>208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216</v>
      </c>
      <c r="BM147" s="191" t="s">
        <v>500</v>
      </c>
    </row>
    <row r="148" spans="1:65" s="2" customFormat="1" ht="16.5" customHeight="1">
      <c r="A148" s="38"/>
      <c r="B148" s="179"/>
      <c r="C148" s="180" t="s">
        <v>312</v>
      </c>
      <c r="D148" s="180" t="s">
        <v>211</v>
      </c>
      <c r="E148" s="181" t="s">
        <v>1215</v>
      </c>
      <c r="F148" s="182" t="s">
        <v>1074</v>
      </c>
      <c r="G148" s="183" t="s">
        <v>1070</v>
      </c>
      <c r="H148" s="184">
        <v>8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216</v>
      </c>
      <c r="AT148" s="191" t="s">
        <v>211</v>
      </c>
      <c r="AU148" s="191" t="s">
        <v>84</v>
      </c>
      <c r="AY148" s="19" t="s">
        <v>208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216</v>
      </c>
      <c r="BM148" s="191" t="s">
        <v>504</v>
      </c>
    </row>
    <row r="149" spans="1:65" s="2" customFormat="1" ht="16.5" customHeight="1">
      <c r="A149" s="38"/>
      <c r="B149" s="179"/>
      <c r="C149" s="180" t="s">
        <v>509</v>
      </c>
      <c r="D149" s="180" t="s">
        <v>211</v>
      </c>
      <c r="E149" s="181" t="s">
        <v>1216</v>
      </c>
      <c r="F149" s="182" t="s">
        <v>1076</v>
      </c>
      <c r="G149" s="183" t="s">
        <v>1070</v>
      </c>
      <c r="H149" s="184">
        <v>40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216</v>
      </c>
      <c r="AT149" s="191" t="s">
        <v>211</v>
      </c>
      <c r="AU149" s="191" t="s">
        <v>84</v>
      </c>
      <c r="AY149" s="19" t="s">
        <v>208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216</v>
      </c>
      <c r="BM149" s="191" t="s">
        <v>512</v>
      </c>
    </row>
    <row r="150" spans="1:65" s="2" customFormat="1" ht="16.5" customHeight="1">
      <c r="A150" s="38"/>
      <c r="B150" s="179"/>
      <c r="C150" s="180" t="s">
        <v>319</v>
      </c>
      <c r="D150" s="180" t="s">
        <v>211</v>
      </c>
      <c r="E150" s="181" t="s">
        <v>1217</v>
      </c>
      <c r="F150" s="182" t="s">
        <v>1078</v>
      </c>
      <c r="G150" s="183" t="s">
        <v>1070</v>
      </c>
      <c r="H150" s="184">
        <v>48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216</v>
      </c>
      <c r="AT150" s="191" t="s">
        <v>211</v>
      </c>
      <c r="AU150" s="191" t="s">
        <v>84</v>
      </c>
      <c r="AY150" s="19" t="s">
        <v>208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216</v>
      </c>
      <c r="BM150" s="191" t="s">
        <v>534</v>
      </c>
    </row>
    <row r="151" spans="1:65" s="2" customFormat="1" ht="16.5" customHeight="1">
      <c r="A151" s="38"/>
      <c r="B151" s="179"/>
      <c r="C151" s="180" t="s">
        <v>535</v>
      </c>
      <c r="D151" s="180" t="s">
        <v>211</v>
      </c>
      <c r="E151" s="181" t="s">
        <v>1218</v>
      </c>
      <c r="F151" s="182" t="s">
        <v>1080</v>
      </c>
      <c r="G151" s="183" t="s">
        <v>1070</v>
      </c>
      <c r="H151" s="184">
        <v>50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216</v>
      </c>
      <c r="AT151" s="191" t="s">
        <v>211</v>
      </c>
      <c r="AU151" s="191" t="s">
        <v>84</v>
      </c>
      <c r="AY151" s="19" t="s">
        <v>208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216</v>
      </c>
      <c r="BM151" s="191" t="s">
        <v>538</v>
      </c>
    </row>
    <row r="152" spans="1:65" s="2" customFormat="1" ht="16.5" customHeight="1">
      <c r="A152" s="38"/>
      <c r="B152" s="179"/>
      <c r="C152" s="180" t="s">
        <v>324</v>
      </c>
      <c r="D152" s="180" t="s">
        <v>211</v>
      </c>
      <c r="E152" s="181" t="s">
        <v>1219</v>
      </c>
      <c r="F152" s="182" t="s">
        <v>1082</v>
      </c>
      <c r="G152" s="183" t="s">
        <v>1070</v>
      </c>
      <c r="H152" s="184">
        <v>20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216</v>
      </c>
      <c r="AT152" s="191" t="s">
        <v>211</v>
      </c>
      <c r="AU152" s="191" t="s">
        <v>84</v>
      </c>
      <c r="AY152" s="19" t="s">
        <v>208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216</v>
      </c>
      <c r="BM152" s="191" t="s">
        <v>550</v>
      </c>
    </row>
    <row r="153" spans="1:65" s="2" customFormat="1" ht="16.5" customHeight="1">
      <c r="A153" s="38"/>
      <c r="B153" s="179"/>
      <c r="C153" s="180" t="s">
        <v>552</v>
      </c>
      <c r="D153" s="180" t="s">
        <v>211</v>
      </c>
      <c r="E153" s="181" t="s">
        <v>1220</v>
      </c>
      <c r="F153" s="182" t="s">
        <v>1084</v>
      </c>
      <c r="G153" s="183" t="s">
        <v>442</v>
      </c>
      <c r="H153" s="184">
        <v>15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216</v>
      </c>
      <c r="AT153" s="191" t="s">
        <v>211</v>
      </c>
      <c r="AU153" s="191" t="s">
        <v>84</v>
      </c>
      <c r="AY153" s="19" t="s">
        <v>208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216</v>
      </c>
      <c r="BM153" s="191" t="s">
        <v>555</v>
      </c>
    </row>
    <row r="154" spans="1:65" s="2" customFormat="1" ht="16.5" customHeight="1">
      <c r="A154" s="38"/>
      <c r="B154" s="179"/>
      <c r="C154" s="180" t="s">
        <v>330</v>
      </c>
      <c r="D154" s="180" t="s">
        <v>211</v>
      </c>
      <c r="E154" s="181" t="s">
        <v>1221</v>
      </c>
      <c r="F154" s="182" t="s">
        <v>1086</v>
      </c>
      <c r="G154" s="183" t="s">
        <v>442</v>
      </c>
      <c r="H154" s="184">
        <v>230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216</v>
      </c>
      <c r="AT154" s="191" t="s">
        <v>211</v>
      </c>
      <c r="AU154" s="191" t="s">
        <v>84</v>
      </c>
      <c r="AY154" s="19" t="s">
        <v>208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216</v>
      </c>
      <c r="BM154" s="191" t="s">
        <v>565</v>
      </c>
    </row>
    <row r="155" spans="1:65" s="2" customFormat="1" ht="16.5" customHeight="1">
      <c r="A155" s="38"/>
      <c r="B155" s="179"/>
      <c r="C155" s="180" t="s">
        <v>448</v>
      </c>
      <c r="D155" s="180" t="s">
        <v>211</v>
      </c>
      <c r="E155" s="181" t="s">
        <v>1222</v>
      </c>
      <c r="F155" s="182" t="s">
        <v>1088</v>
      </c>
      <c r="G155" s="183" t="s">
        <v>1070</v>
      </c>
      <c r="H155" s="184">
        <v>1000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216</v>
      </c>
      <c r="AT155" s="191" t="s">
        <v>211</v>
      </c>
      <c r="AU155" s="191" t="s">
        <v>84</v>
      </c>
      <c r="AY155" s="19" t="s">
        <v>208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216</v>
      </c>
      <c r="BM155" s="191" t="s">
        <v>569</v>
      </c>
    </row>
    <row r="156" spans="1:65" s="2" customFormat="1" ht="16.5" customHeight="1">
      <c r="A156" s="38"/>
      <c r="B156" s="179"/>
      <c r="C156" s="180" t="s">
        <v>337</v>
      </c>
      <c r="D156" s="180" t="s">
        <v>211</v>
      </c>
      <c r="E156" s="181" t="s">
        <v>1223</v>
      </c>
      <c r="F156" s="182" t="s">
        <v>1090</v>
      </c>
      <c r="G156" s="183" t="s">
        <v>1070</v>
      </c>
      <c r="H156" s="184">
        <v>2000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216</v>
      </c>
      <c r="AT156" s="191" t="s">
        <v>211</v>
      </c>
      <c r="AU156" s="191" t="s">
        <v>84</v>
      </c>
      <c r="AY156" s="19" t="s">
        <v>208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216</v>
      </c>
      <c r="BM156" s="191" t="s">
        <v>575</v>
      </c>
    </row>
    <row r="157" spans="1:65" s="2" customFormat="1" ht="16.5" customHeight="1">
      <c r="A157" s="38"/>
      <c r="B157" s="179"/>
      <c r="C157" s="180" t="s">
        <v>599</v>
      </c>
      <c r="D157" s="180" t="s">
        <v>211</v>
      </c>
      <c r="E157" s="181" t="s">
        <v>1224</v>
      </c>
      <c r="F157" s="182" t="s">
        <v>1092</v>
      </c>
      <c r="G157" s="183" t="s">
        <v>442</v>
      </c>
      <c r="H157" s="184">
        <v>28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216</v>
      </c>
      <c r="AT157" s="191" t="s">
        <v>211</v>
      </c>
      <c r="AU157" s="191" t="s">
        <v>84</v>
      </c>
      <c r="AY157" s="19" t="s">
        <v>208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216</v>
      </c>
      <c r="BM157" s="191" t="s">
        <v>602</v>
      </c>
    </row>
    <row r="158" spans="1:65" s="2" customFormat="1" ht="16.5" customHeight="1">
      <c r="A158" s="38"/>
      <c r="B158" s="179"/>
      <c r="C158" s="180" t="s">
        <v>344</v>
      </c>
      <c r="D158" s="180" t="s">
        <v>211</v>
      </c>
      <c r="E158" s="181" t="s">
        <v>1225</v>
      </c>
      <c r="F158" s="182" t="s">
        <v>1094</v>
      </c>
      <c r="G158" s="183" t="s">
        <v>442</v>
      </c>
      <c r="H158" s="184">
        <v>20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216</v>
      </c>
      <c r="AT158" s="191" t="s">
        <v>211</v>
      </c>
      <c r="AU158" s="191" t="s">
        <v>84</v>
      </c>
      <c r="AY158" s="19" t="s">
        <v>208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216</v>
      </c>
      <c r="BM158" s="191" t="s">
        <v>605</v>
      </c>
    </row>
    <row r="159" spans="1:65" s="2" customFormat="1" ht="16.5" customHeight="1">
      <c r="A159" s="38"/>
      <c r="B159" s="179"/>
      <c r="C159" s="180" t="s">
        <v>606</v>
      </c>
      <c r="D159" s="180" t="s">
        <v>211</v>
      </c>
      <c r="E159" s="181" t="s">
        <v>1226</v>
      </c>
      <c r="F159" s="182" t="s">
        <v>1096</v>
      </c>
      <c r="G159" s="183" t="s">
        <v>1070</v>
      </c>
      <c r="H159" s="184">
        <v>116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216</v>
      </c>
      <c r="AT159" s="191" t="s">
        <v>211</v>
      </c>
      <c r="AU159" s="191" t="s">
        <v>84</v>
      </c>
      <c r="AY159" s="19" t="s">
        <v>208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216</v>
      </c>
      <c r="BM159" s="191" t="s">
        <v>609</v>
      </c>
    </row>
    <row r="160" spans="1:65" s="2" customFormat="1" ht="16.5" customHeight="1">
      <c r="A160" s="38"/>
      <c r="B160" s="179"/>
      <c r="C160" s="180" t="s">
        <v>352</v>
      </c>
      <c r="D160" s="180" t="s">
        <v>211</v>
      </c>
      <c r="E160" s="181" t="s">
        <v>1227</v>
      </c>
      <c r="F160" s="182" t="s">
        <v>1098</v>
      </c>
      <c r="G160" s="183" t="s">
        <v>1070</v>
      </c>
      <c r="H160" s="184">
        <v>31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216</v>
      </c>
      <c r="AT160" s="191" t="s">
        <v>211</v>
      </c>
      <c r="AU160" s="191" t="s">
        <v>84</v>
      </c>
      <c r="AY160" s="19" t="s">
        <v>208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216</v>
      </c>
      <c r="BM160" s="191" t="s">
        <v>612</v>
      </c>
    </row>
    <row r="161" spans="1:65" s="2" customFormat="1" ht="16.5" customHeight="1">
      <c r="A161" s="38"/>
      <c r="B161" s="179"/>
      <c r="C161" s="180" t="s">
        <v>613</v>
      </c>
      <c r="D161" s="180" t="s">
        <v>211</v>
      </c>
      <c r="E161" s="181" t="s">
        <v>1099</v>
      </c>
      <c r="F161" s="182" t="s">
        <v>1100</v>
      </c>
      <c r="G161" s="183" t="s">
        <v>1070</v>
      </c>
      <c r="H161" s="184">
        <v>24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216</v>
      </c>
      <c r="AT161" s="191" t="s">
        <v>211</v>
      </c>
      <c r="AU161" s="191" t="s">
        <v>84</v>
      </c>
      <c r="AY161" s="19" t="s">
        <v>208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216</v>
      </c>
      <c r="BM161" s="191" t="s">
        <v>616</v>
      </c>
    </row>
    <row r="162" spans="1:65" s="2" customFormat="1" ht="16.5" customHeight="1">
      <c r="A162" s="38"/>
      <c r="B162" s="179"/>
      <c r="C162" s="180" t="s">
        <v>357</v>
      </c>
      <c r="D162" s="180" t="s">
        <v>211</v>
      </c>
      <c r="E162" s="181" t="s">
        <v>1228</v>
      </c>
      <c r="F162" s="182" t="s">
        <v>1102</v>
      </c>
      <c r="G162" s="183" t="s">
        <v>1070</v>
      </c>
      <c r="H162" s="184">
        <v>12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216</v>
      </c>
      <c r="AT162" s="191" t="s">
        <v>211</v>
      </c>
      <c r="AU162" s="191" t="s">
        <v>84</v>
      </c>
      <c r="AY162" s="19" t="s">
        <v>208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216</v>
      </c>
      <c r="BM162" s="191" t="s">
        <v>620</v>
      </c>
    </row>
    <row r="163" spans="1:65" s="2" customFormat="1" ht="16.5" customHeight="1">
      <c r="A163" s="38"/>
      <c r="B163" s="179"/>
      <c r="C163" s="180" t="s">
        <v>622</v>
      </c>
      <c r="D163" s="180" t="s">
        <v>211</v>
      </c>
      <c r="E163" s="181" t="s">
        <v>1229</v>
      </c>
      <c r="F163" s="182" t="s">
        <v>1104</v>
      </c>
      <c r="G163" s="183" t="s">
        <v>1070</v>
      </c>
      <c r="H163" s="184">
        <v>80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216</v>
      </c>
      <c r="AT163" s="191" t="s">
        <v>211</v>
      </c>
      <c r="AU163" s="191" t="s">
        <v>84</v>
      </c>
      <c r="AY163" s="19" t="s">
        <v>208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216</v>
      </c>
      <c r="BM163" s="191" t="s">
        <v>625</v>
      </c>
    </row>
    <row r="164" spans="1:65" s="2" customFormat="1" ht="16.5" customHeight="1">
      <c r="A164" s="38"/>
      <c r="B164" s="179"/>
      <c r="C164" s="180" t="s">
        <v>371</v>
      </c>
      <c r="D164" s="180" t="s">
        <v>211</v>
      </c>
      <c r="E164" s="181" t="s">
        <v>1230</v>
      </c>
      <c r="F164" s="182" t="s">
        <v>1106</v>
      </c>
      <c r="G164" s="183" t="s">
        <v>1070</v>
      </c>
      <c r="H164" s="184">
        <v>80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216</v>
      </c>
      <c r="AT164" s="191" t="s">
        <v>211</v>
      </c>
      <c r="AU164" s="191" t="s">
        <v>84</v>
      </c>
      <c r="AY164" s="19" t="s">
        <v>208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216</v>
      </c>
      <c r="BM164" s="191" t="s">
        <v>628</v>
      </c>
    </row>
    <row r="165" spans="1:65" s="2" customFormat="1" ht="16.5" customHeight="1">
      <c r="A165" s="38"/>
      <c r="B165" s="179"/>
      <c r="C165" s="180" t="s">
        <v>630</v>
      </c>
      <c r="D165" s="180" t="s">
        <v>211</v>
      </c>
      <c r="E165" s="181" t="s">
        <v>1231</v>
      </c>
      <c r="F165" s="182" t="s">
        <v>1108</v>
      </c>
      <c r="G165" s="183" t="s">
        <v>1070</v>
      </c>
      <c r="H165" s="184">
        <v>72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41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216</v>
      </c>
      <c r="AT165" s="191" t="s">
        <v>211</v>
      </c>
      <c r="AU165" s="191" t="s">
        <v>84</v>
      </c>
      <c r="AY165" s="19" t="s">
        <v>208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84</v>
      </c>
      <c r="BK165" s="192">
        <f>ROUND(I165*H165,2)</f>
        <v>0</v>
      </c>
      <c r="BL165" s="19" t="s">
        <v>216</v>
      </c>
      <c r="BM165" s="191" t="s">
        <v>633</v>
      </c>
    </row>
    <row r="166" spans="1:65" s="2" customFormat="1" ht="16.5" customHeight="1">
      <c r="A166" s="38"/>
      <c r="B166" s="179"/>
      <c r="C166" s="180" t="s">
        <v>486</v>
      </c>
      <c r="D166" s="180" t="s">
        <v>211</v>
      </c>
      <c r="E166" s="181" t="s">
        <v>1232</v>
      </c>
      <c r="F166" s="182" t="s">
        <v>1110</v>
      </c>
      <c r="G166" s="183" t="s">
        <v>1070</v>
      </c>
      <c r="H166" s="184">
        <v>72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216</v>
      </c>
      <c r="AT166" s="191" t="s">
        <v>211</v>
      </c>
      <c r="AU166" s="191" t="s">
        <v>84</v>
      </c>
      <c r="AY166" s="19" t="s">
        <v>208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216</v>
      </c>
      <c r="BM166" s="191" t="s">
        <v>638</v>
      </c>
    </row>
    <row r="167" spans="1:65" s="2" customFormat="1" ht="16.5" customHeight="1">
      <c r="A167" s="38"/>
      <c r="B167" s="179"/>
      <c r="C167" s="180" t="s">
        <v>642</v>
      </c>
      <c r="D167" s="180" t="s">
        <v>211</v>
      </c>
      <c r="E167" s="181" t="s">
        <v>1233</v>
      </c>
      <c r="F167" s="182" t="s">
        <v>1112</v>
      </c>
      <c r="G167" s="183" t="s">
        <v>1070</v>
      </c>
      <c r="H167" s="184">
        <v>72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216</v>
      </c>
      <c r="AT167" s="191" t="s">
        <v>211</v>
      </c>
      <c r="AU167" s="191" t="s">
        <v>84</v>
      </c>
      <c r="AY167" s="19" t="s">
        <v>208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216</v>
      </c>
      <c r="BM167" s="191" t="s">
        <v>645</v>
      </c>
    </row>
    <row r="168" spans="1:65" s="2" customFormat="1" ht="16.5" customHeight="1">
      <c r="A168" s="38"/>
      <c r="B168" s="179"/>
      <c r="C168" s="180" t="s">
        <v>491</v>
      </c>
      <c r="D168" s="180" t="s">
        <v>211</v>
      </c>
      <c r="E168" s="181" t="s">
        <v>1234</v>
      </c>
      <c r="F168" s="182" t="s">
        <v>1114</v>
      </c>
      <c r="G168" s="183" t="s">
        <v>1070</v>
      </c>
      <c r="H168" s="184">
        <v>288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216</v>
      </c>
      <c r="AT168" s="191" t="s">
        <v>211</v>
      </c>
      <c r="AU168" s="191" t="s">
        <v>84</v>
      </c>
      <c r="AY168" s="19" t="s">
        <v>208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216</v>
      </c>
      <c r="BM168" s="191" t="s">
        <v>649</v>
      </c>
    </row>
    <row r="169" spans="1:65" s="2" customFormat="1" ht="21.75" customHeight="1">
      <c r="A169" s="38"/>
      <c r="B169" s="179"/>
      <c r="C169" s="180" t="s">
        <v>650</v>
      </c>
      <c r="D169" s="180" t="s">
        <v>211</v>
      </c>
      <c r="E169" s="181" t="s">
        <v>1235</v>
      </c>
      <c r="F169" s="182" t="s">
        <v>1116</v>
      </c>
      <c r="G169" s="183" t="s">
        <v>1117</v>
      </c>
      <c r="H169" s="184">
        <v>3</v>
      </c>
      <c r="I169" s="185"/>
      <c r="J169" s="186">
        <f>ROUND(I169*H169,2)</f>
        <v>0</v>
      </c>
      <c r="K169" s="182" t="s">
        <v>1</v>
      </c>
      <c r="L169" s="39"/>
      <c r="M169" s="187" t="s">
        <v>1</v>
      </c>
      <c r="N169" s="188" t="s">
        <v>41</v>
      </c>
      <c r="O169" s="77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216</v>
      </c>
      <c r="AT169" s="191" t="s">
        <v>211</v>
      </c>
      <c r="AU169" s="191" t="s">
        <v>84</v>
      </c>
      <c r="AY169" s="19" t="s">
        <v>208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216</v>
      </c>
      <c r="BM169" s="191" t="s">
        <v>651</v>
      </c>
    </row>
    <row r="170" spans="1:65" s="2" customFormat="1" ht="16.5" customHeight="1">
      <c r="A170" s="38"/>
      <c r="B170" s="179"/>
      <c r="C170" s="180" t="s">
        <v>495</v>
      </c>
      <c r="D170" s="180" t="s">
        <v>211</v>
      </c>
      <c r="E170" s="181" t="s">
        <v>1236</v>
      </c>
      <c r="F170" s="182" t="s">
        <v>1119</v>
      </c>
      <c r="G170" s="183" t="s">
        <v>1070</v>
      </c>
      <c r="H170" s="184">
        <v>85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216</v>
      </c>
      <c r="AT170" s="191" t="s">
        <v>211</v>
      </c>
      <c r="AU170" s="191" t="s">
        <v>84</v>
      </c>
      <c r="AY170" s="19" t="s">
        <v>208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216</v>
      </c>
      <c r="BM170" s="191" t="s">
        <v>652</v>
      </c>
    </row>
    <row r="171" spans="1:65" s="2" customFormat="1" ht="16.5" customHeight="1">
      <c r="A171" s="38"/>
      <c r="B171" s="179"/>
      <c r="C171" s="180" t="s">
        <v>654</v>
      </c>
      <c r="D171" s="180" t="s">
        <v>211</v>
      </c>
      <c r="E171" s="181" t="s">
        <v>1237</v>
      </c>
      <c r="F171" s="182" t="s">
        <v>1121</v>
      </c>
      <c r="G171" s="183" t="s">
        <v>1070</v>
      </c>
      <c r="H171" s="184">
        <v>7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216</v>
      </c>
      <c r="AT171" s="191" t="s">
        <v>211</v>
      </c>
      <c r="AU171" s="191" t="s">
        <v>84</v>
      </c>
      <c r="AY171" s="19" t="s">
        <v>208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216</v>
      </c>
      <c r="BM171" s="191" t="s">
        <v>655</v>
      </c>
    </row>
    <row r="172" spans="1:65" s="2" customFormat="1" ht="16.5" customHeight="1">
      <c r="A172" s="38"/>
      <c r="B172" s="179"/>
      <c r="C172" s="180" t="s">
        <v>500</v>
      </c>
      <c r="D172" s="180" t="s">
        <v>211</v>
      </c>
      <c r="E172" s="181" t="s">
        <v>1238</v>
      </c>
      <c r="F172" s="182" t="s">
        <v>1123</v>
      </c>
      <c r="G172" s="183" t="s">
        <v>1124</v>
      </c>
      <c r="H172" s="184">
        <v>2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216</v>
      </c>
      <c r="AT172" s="191" t="s">
        <v>211</v>
      </c>
      <c r="AU172" s="191" t="s">
        <v>84</v>
      </c>
      <c r="AY172" s="19" t="s">
        <v>208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216</v>
      </c>
      <c r="BM172" s="191" t="s">
        <v>660</v>
      </c>
    </row>
    <row r="173" spans="1:65" s="2" customFormat="1" ht="16.5" customHeight="1">
      <c r="A173" s="38"/>
      <c r="B173" s="179"/>
      <c r="C173" s="180" t="s">
        <v>661</v>
      </c>
      <c r="D173" s="180" t="s">
        <v>211</v>
      </c>
      <c r="E173" s="181" t="s">
        <v>1239</v>
      </c>
      <c r="F173" s="182" t="s">
        <v>1126</v>
      </c>
      <c r="G173" s="183" t="s">
        <v>1070</v>
      </c>
      <c r="H173" s="184">
        <v>10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216</v>
      </c>
      <c r="AT173" s="191" t="s">
        <v>211</v>
      </c>
      <c r="AU173" s="191" t="s">
        <v>84</v>
      </c>
      <c r="AY173" s="19" t="s">
        <v>208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216</v>
      </c>
      <c r="BM173" s="191" t="s">
        <v>664</v>
      </c>
    </row>
    <row r="174" spans="1:65" s="2" customFormat="1" ht="16.5" customHeight="1">
      <c r="A174" s="38"/>
      <c r="B174" s="179"/>
      <c r="C174" s="180" t="s">
        <v>504</v>
      </c>
      <c r="D174" s="180" t="s">
        <v>211</v>
      </c>
      <c r="E174" s="181" t="s">
        <v>1240</v>
      </c>
      <c r="F174" s="182" t="s">
        <v>1128</v>
      </c>
      <c r="G174" s="183" t="s">
        <v>1070</v>
      </c>
      <c r="H174" s="184">
        <v>2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216</v>
      </c>
      <c r="AT174" s="191" t="s">
        <v>211</v>
      </c>
      <c r="AU174" s="191" t="s">
        <v>84</v>
      </c>
      <c r="AY174" s="19" t="s">
        <v>208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216</v>
      </c>
      <c r="BM174" s="191" t="s">
        <v>667</v>
      </c>
    </row>
    <row r="175" spans="1:65" s="2" customFormat="1" ht="16.5" customHeight="1">
      <c r="A175" s="38"/>
      <c r="B175" s="179"/>
      <c r="C175" s="180" t="s">
        <v>670</v>
      </c>
      <c r="D175" s="180" t="s">
        <v>211</v>
      </c>
      <c r="E175" s="181" t="s">
        <v>1241</v>
      </c>
      <c r="F175" s="182" t="s">
        <v>1130</v>
      </c>
      <c r="G175" s="183" t="s">
        <v>1070</v>
      </c>
      <c r="H175" s="184">
        <v>1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216</v>
      </c>
      <c r="AT175" s="191" t="s">
        <v>211</v>
      </c>
      <c r="AU175" s="191" t="s">
        <v>84</v>
      </c>
      <c r="AY175" s="19" t="s">
        <v>208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216</v>
      </c>
      <c r="BM175" s="191" t="s">
        <v>673</v>
      </c>
    </row>
    <row r="176" spans="1:65" s="2" customFormat="1" ht="16.5" customHeight="1">
      <c r="A176" s="38"/>
      <c r="B176" s="179"/>
      <c r="C176" s="180" t="s">
        <v>512</v>
      </c>
      <c r="D176" s="180" t="s">
        <v>211</v>
      </c>
      <c r="E176" s="181" t="s">
        <v>1242</v>
      </c>
      <c r="F176" s="182" t="s">
        <v>1132</v>
      </c>
      <c r="G176" s="183" t="s">
        <v>1124</v>
      </c>
      <c r="H176" s="184">
        <v>1</v>
      </c>
      <c r="I176" s="185"/>
      <c r="J176" s="186">
        <f>ROUND(I176*H176,2)</f>
        <v>0</v>
      </c>
      <c r="K176" s="182" t="s">
        <v>1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216</v>
      </c>
      <c r="AT176" s="191" t="s">
        <v>211</v>
      </c>
      <c r="AU176" s="191" t="s">
        <v>84</v>
      </c>
      <c r="AY176" s="19" t="s">
        <v>208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216</v>
      </c>
      <c r="BM176" s="191" t="s">
        <v>676</v>
      </c>
    </row>
    <row r="177" spans="1:65" s="2" customFormat="1" ht="16.5" customHeight="1">
      <c r="A177" s="38"/>
      <c r="B177" s="179"/>
      <c r="C177" s="180" t="s">
        <v>679</v>
      </c>
      <c r="D177" s="180" t="s">
        <v>211</v>
      </c>
      <c r="E177" s="181" t="s">
        <v>1243</v>
      </c>
      <c r="F177" s="182" t="s">
        <v>1134</v>
      </c>
      <c r="G177" s="183" t="s">
        <v>1070</v>
      </c>
      <c r="H177" s="184">
        <v>2</v>
      </c>
      <c r="I177" s="185"/>
      <c r="J177" s="186">
        <f>ROUND(I177*H177,2)</f>
        <v>0</v>
      </c>
      <c r="K177" s="182" t="s">
        <v>1</v>
      </c>
      <c r="L177" s="39"/>
      <c r="M177" s="187" t="s">
        <v>1</v>
      </c>
      <c r="N177" s="188" t="s">
        <v>41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216</v>
      </c>
      <c r="AT177" s="191" t="s">
        <v>211</v>
      </c>
      <c r="AU177" s="191" t="s">
        <v>84</v>
      </c>
      <c r="AY177" s="19" t="s">
        <v>208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216</v>
      </c>
      <c r="BM177" s="191" t="s">
        <v>682</v>
      </c>
    </row>
    <row r="178" spans="1:65" s="2" customFormat="1" ht="16.5" customHeight="1">
      <c r="A178" s="38"/>
      <c r="B178" s="179"/>
      <c r="C178" s="180" t="s">
        <v>534</v>
      </c>
      <c r="D178" s="180" t="s">
        <v>211</v>
      </c>
      <c r="E178" s="181" t="s">
        <v>1244</v>
      </c>
      <c r="F178" s="182" t="s">
        <v>1136</v>
      </c>
      <c r="G178" s="183" t="s">
        <v>1070</v>
      </c>
      <c r="H178" s="184">
        <v>1</v>
      </c>
      <c r="I178" s="185"/>
      <c r="J178" s="186">
        <f>ROUND(I178*H178,2)</f>
        <v>0</v>
      </c>
      <c r="K178" s="182" t="s">
        <v>1</v>
      </c>
      <c r="L178" s="39"/>
      <c r="M178" s="187" t="s">
        <v>1</v>
      </c>
      <c r="N178" s="188" t="s">
        <v>41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216</v>
      </c>
      <c r="AT178" s="191" t="s">
        <v>211</v>
      </c>
      <c r="AU178" s="191" t="s">
        <v>84</v>
      </c>
      <c r="AY178" s="19" t="s">
        <v>208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84</v>
      </c>
      <c r="BK178" s="192">
        <f>ROUND(I178*H178,2)</f>
        <v>0</v>
      </c>
      <c r="BL178" s="19" t="s">
        <v>216</v>
      </c>
      <c r="BM178" s="191" t="s">
        <v>691</v>
      </c>
    </row>
    <row r="179" spans="1:65" s="2" customFormat="1" ht="16.5" customHeight="1">
      <c r="A179" s="38"/>
      <c r="B179" s="179"/>
      <c r="C179" s="180" t="s">
        <v>694</v>
      </c>
      <c r="D179" s="180" t="s">
        <v>211</v>
      </c>
      <c r="E179" s="181" t="s">
        <v>1245</v>
      </c>
      <c r="F179" s="182" t="s">
        <v>1138</v>
      </c>
      <c r="G179" s="183" t="s">
        <v>1070</v>
      </c>
      <c r="H179" s="184">
        <v>3</v>
      </c>
      <c r="I179" s="185"/>
      <c r="J179" s="186">
        <f>ROUND(I179*H179,2)</f>
        <v>0</v>
      </c>
      <c r="K179" s="182" t="s">
        <v>1</v>
      </c>
      <c r="L179" s="39"/>
      <c r="M179" s="187" t="s">
        <v>1</v>
      </c>
      <c r="N179" s="188" t="s">
        <v>41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216</v>
      </c>
      <c r="AT179" s="191" t="s">
        <v>211</v>
      </c>
      <c r="AU179" s="191" t="s">
        <v>84</v>
      </c>
      <c r="AY179" s="19" t="s">
        <v>208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84</v>
      </c>
      <c r="BK179" s="192">
        <f>ROUND(I179*H179,2)</f>
        <v>0</v>
      </c>
      <c r="BL179" s="19" t="s">
        <v>216</v>
      </c>
      <c r="BM179" s="191" t="s">
        <v>697</v>
      </c>
    </row>
    <row r="180" spans="1:65" s="2" customFormat="1" ht="16.5" customHeight="1">
      <c r="A180" s="38"/>
      <c r="B180" s="179"/>
      <c r="C180" s="180" t="s">
        <v>538</v>
      </c>
      <c r="D180" s="180" t="s">
        <v>211</v>
      </c>
      <c r="E180" s="181" t="s">
        <v>1246</v>
      </c>
      <c r="F180" s="182" t="s">
        <v>1140</v>
      </c>
      <c r="G180" s="183" t="s">
        <v>1070</v>
      </c>
      <c r="H180" s="184">
        <v>78</v>
      </c>
      <c r="I180" s="185"/>
      <c r="J180" s="186">
        <f>ROUND(I180*H180,2)</f>
        <v>0</v>
      </c>
      <c r="K180" s="182" t="s">
        <v>1</v>
      </c>
      <c r="L180" s="39"/>
      <c r="M180" s="187" t="s">
        <v>1</v>
      </c>
      <c r="N180" s="188" t="s">
        <v>41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216</v>
      </c>
      <c r="AT180" s="191" t="s">
        <v>211</v>
      </c>
      <c r="AU180" s="191" t="s">
        <v>84</v>
      </c>
      <c r="AY180" s="19" t="s">
        <v>208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84</v>
      </c>
      <c r="BK180" s="192">
        <f>ROUND(I180*H180,2)</f>
        <v>0</v>
      </c>
      <c r="BL180" s="19" t="s">
        <v>216</v>
      </c>
      <c r="BM180" s="191" t="s">
        <v>700</v>
      </c>
    </row>
    <row r="181" spans="1:65" s="2" customFormat="1" ht="16.5" customHeight="1">
      <c r="A181" s="38"/>
      <c r="B181" s="179"/>
      <c r="C181" s="180" t="s">
        <v>701</v>
      </c>
      <c r="D181" s="180" t="s">
        <v>211</v>
      </c>
      <c r="E181" s="181" t="s">
        <v>1247</v>
      </c>
      <c r="F181" s="182" t="s">
        <v>1142</v>
      </c>
      <c r="G181" s="183" t="s">
        <v>1070</v>
      </c>
      <c r="H181" s="184">
        <v>7</v>
      </c>
      <c r="I181" s="185"/>
      <c r="J181" s="186">
        <f>ROUND(I181*H181,2)</f>
        <v>0</v>
      </c>
      <c r="K181" s="182" t="s">
        <v>1</v>
      </c>
      <c r="L181" s="39"/>
      <c r="M181" s="187" t="s">
        <v>1</v>
      </c>
      <c r="N181" s="188" t="s">
        <v>41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216</v>
      </c>
      <c r="AT181" s="191" t="s">
        <v>211</v>
      </c>
      <c r="AU181" s="191" t="s">
        <v>84</v>
      </c>
      <c r="AY181" s="19" t="s">
        <v>208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84</v>
      </c>
      <c r="BK181" s="192">
        <f>ROUND(I181*H181,2)</f>
        <v>0</v>
      </c>
      <c r="BL181" s="19" t="s">
        <v>216</v>
      </c>
      <c r="BM181" s="191" t="s">
        <v>702</v>
      </c>
    </row>
    <row r="182" spans="1:65" s="2" customFormat="1" ht="21.75" customHeight="1">
      <c r="A182" s="38"/>
      <c r="B182" s="179"/>
      <c r="C182" s="180" t="s">
        <v>550</v>
      </c>
      <c r="D182" s="180" t="s">
        <v>211</v>
      </c>
      <c r="E182" s="181" t="s">
        <v>1248</v>
      </c>
      <c r="F182" s="182" t="s">
        <v>1144</v>
      </c>
      <c r="G182" s="183" t="s">
        <v>1070</v>
      </c>
      <c r="H182" s="184">
        <v>1</v>
      </c>
      <c r="I182" s="185"/>
      <c r="J182" s="186">
        <f>ROUND(I182*H182,2)</f>
        <v>0</v>
      </c>
      <c r="K182" s="182" t="s">
        <v>1</v>
      </c>
      <c r="L182" s="39"/>
      <c r="M182" s="187" t="s">
        <v>1</v>
      </c>
      <c r="N182" s="188" t="s">
        <v>41</v>
      </c>
      <c r="O182" s="77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216</v>
      </c>
      <c r="AT182" s="191" t="s">
        <v>211</v>
      </c>
      <c r="AU182" s="191" t="s">
        <v>84</v>
      </c>
      <c r="AY182" s="19" t="s">
        <v>208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84</v>
      </c>
      <c r="BK182" s="192">
        <f>ROUND(I182*H182,2)</f>
        <v>0</v>
      </c>
      <c r="BL182" s="19" t="s">
        <v>216</v>
      </c>
      <c r="BM182" s="191" t="s">
        <v>707</v>
      </c>
    </row>
    <row r="183" spans="1:65" s="2" customFormat="1" ht="16.5" customHeight="1">
      <c r="A183" s="38"/>
      <c r="B183" s="179"/>
      <c r="C183" s="180" t="s">
        <v>709</v>
      </c>
      <c r="D183" s="180" t="s">
        <v>211</v>
      </c>
      <c r="E183" s="181" t="s">
        <v>1249</v>
      </c>
      <c r="F183" s="182" t="s">
        <v>1146</v>
      </c>
      <c r="G183" s="183" t="s">
        <v>1070</v>
      </c>
      <c r="H183" s="184">
        <v>18</v>
      </c>
      <c r="I183" s="185"/>
      <c r="J183" s="186">
        <f>ROUND(I183*H183,2)</f>
        <v>0</v>
      </c>
      <c r="K183" s="182" t="s">
        <v>1</v>
      </c>
      <c r="L183" s="39"/>
      <c r="M183" s="187" t="s">
        <v>1</v>
      </c>
      <c r="N183" s="188" t="s">
        <v>41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216</v>
      </c>
      <c r="AT183" s="191" t="s">
        <v>211</v>
      </c>
      <c r="AU183" s="191" t="s">
        <v>84</v>
      </c>
      <c r="AY183" s="19" t="s">
        <v>208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84</v>
      </c>
      <c r="BK183" s="192">
        <f>ROUND(I183*H183,2)</f>
        <v>0</v>
      </c>
      <c r="BL183" s="19" t="s">
        <v>216</v>
      </c>
      <c r="BM183" s="191" t="s">
        <v>712</v>
      </c>
    </row>
    <row r="184" spans="1:65" s="2" customFormat="1" ht="16.5" customHeight="1">
      <c r="A184" s="38"/>
      <c r="B184" s="179"/>
      <c r="C184" s="180" t="s">
        <v>555</v>
      </c>
      <c r="D184" s="180" t="s">
        <v>211</v>
      </c>
      <c r="E184" s="181" t="s">
        <v>1250</v>
      </c>
      <c r="F184" s="182" t="s">
        <v>1148</v>
      </c>
      <c r="G184" s="183" t="s">
        <v>1070</v>
      </c>
      <c r="H184" s="184">
        <v>1</v>
      </c>
      <c r="I184" s="185"/>
      <c r="J184" s="186">
        <f>ROUND(I184*H184,2)</f>
        <v>0</v>
      </c>
      <c r="K184" s="182" t="s">
        <v>1</v>
      </c>
      <c r="L184" s="39"/>
      <c r="M184" s="187" t="s">
        <v>1</v>
      </c>
      <c r="N184" s="188" t="s">
        <v>41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216</v>
      </c>
      <c r="AT184" s="191" t="s">
        <v>211</v>
      </c>
      <c r="AU184" s="191" t="s">
        <v>84</v>
      </c>
      <c r="AY184" s="19" t="s">
        <v>208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84</v>
      </c>
      <c r="BK184" s="192">
        <f>ROUND(I184*H184,2)</f>
        <v>0</v>
      </c>
      <c r="BL184" s="19" t="s">
        <v>216</v>
      </c>
      <c r="BM184" s="191" t="s">
        <v>715</v>
      </c>
    </row>
    <row r="185" spans="1:65" s="2" customFormat="1" ht="16.5" customHeight="1">
      <c r="A185" s="38"/>
      <c r="B185" s="179"/>
      <c r="C185" s="180" t="s">
        <v>717</v>
      </c>
      <c r="D185" s="180" t="s">
        <v>211</v>
      </c>
      <c r="E185" s="181" t="s">
        <v>1251</v>
      </c>
      <c r="F185" s="182" t="s">
        <v>1150</v>
      </c>
      <c r="G185" s="183" t="s">
        <v>1070</v>
      </c>
      <c r="H185" s="184">
        <v>5</v>
      </c>
      <c r="I185" s="185"/>
      <c r="J185" s="186">
        <f>ROUND(I185*H185,2)</f>
        <v>0</v>
      </c>
      <c r="K185" s="182" t="s">
        <v>1</v>
      </c>
      <c r="L185" s="39"/>
      <c r="M185" s="187" t="s">
        <v>1</v>
      </c>
      <c r="N185" s="188" t="s">
        <v>41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216</v>
      </c>
      <c r="AT185" s="191" t="s">
        <v>211</v>
      </c>
      <c r="AU185" s="191" t="s">
        <v>84</v>
      </c>
      <c r="AY185" s="19" t="s">
        <v>208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84</v>
      </c>
      <c r="BK185" s="192">
        <f>ROUND(I185*H185,2)</f>
        <v>0</v>
      </c>
      <c r="BL185" s="19" t="s">
        <v>216</v>
      </c>
      <c r="BM185" s="191" t="s">
        <v>720</v>
      </c>
    </row>
    <row r="186" spans="1:65" s="2" customFormat="1" ht="24.15" customHeight="1">
      <c r="A186" s="38"/>
      <c r="B186" s="179"/>
      <c r="C186" s="180" t="s">
        <v>565</v>
      </c>
      <c r="D186" s="180" t="s">
        <v>211</v>
      </c>
      <c r="E186" s="181" t="s">
        <v>1252</v>
      </c>
      <c r="F186" s="182" t="s">
        <v>1152</v>
      </c>
      <c r="G186" s="183" t="s">
        <v>1070</v>
      </c>
      <c r="H186" s="184">
        <v>1</v>
      </c>
      <c r="I186" s="185"/>
      <c r="J186" s="186">
        <f>ROUND(I186*H186,2)</f>
        <v>0</v>
      </c>
      <c r="K186" s="182" t="s">
        <v>1</v>
      </c>
      <c r="L186" s="39"/>
      <c r="M186" s="187" t="s">
        <v>1</v>
      </c>
      <c r="N186" s="188" t="s">
        <v>41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216</v>
      </c>
      <c r="AT186" s="191" t="s">
        <v>211</v>
      </c>
      <c r="AU186" s="191" t="s">
        <v>84</v>
      </c>
      <c r="AY186" s="19" t="s">
        <v>208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84</v>
      </c>
      <c r="BK186" s="192">
        <f>ROUND(I186*H186,2)</f>
        <v>0</v>
      </c>
      <c r="BL186" s="19" t="s">
        <v>216</v>
      </c>
      <c r="BM186" s="191" t="s">
        <v>723</v>
      </c>
    </row>
    <row r="187" spans="1:65" s="2" customFormat="1" ht="24.15" customHeight="1">
      <c r="A187" s="38"/>
      <c r="B187" s="179"/>
      <c r="C187" s="180" t="s">
        <v>373</v>
      </c>
      <c r="D187" s="180" t="s">
        <v>211</v>
      </c>
      <c r="E187" s="181" t="s">
        <v>1253</v>
      </c>
      <c r="F187" s="182" t="s">
        <v>1154</v>
      </c>
      <c r="G187" s="183" t="s">
        <v>1070</v>
      </c>
      <c r="H187" s="184">
        <v>11</v>
      </c>
      <c r="I187" s="185"/>
      <c r="J187" s="186">
        <f>ROUND(I187*H187,2)</f>
        <v>0</v>
      </c>
      <c r="K187" s="182" t="s">
        <v>1</v>
      </c>
      <c r="L187" s="39"/>
      <c r="M187" s="187" t="s">
        <v>1</v>
      </c>
      <c r="N187" s="188" t="s">
        <v>41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216</v>
      </c>
      <c r="AT187" s="191" t="s">
        <v>211</v>
      </c>
      <c r="AU187" s="191" t="s">
        <v>84</v>
      </c>
      <c r="AY187" s="19" t="s">
        <v>208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84</v>
      </c>
      <c r="BK187" s="192">
        <f>ROUND(I187*H187,2)</f>
        <v>0</v>
      </c>
      <c r="BL187" s="19" t="s">
        <v>216</v>
      </c>
      <c r="BM187" s="191" t="s">
        <v>728</v>
      </c>
    </row>
    <row r="188" spans="1:65" s="2" customFormat="1" ht="24.15" customHeight="1">
      <c r="A188" s="38"/>
      <c r="B188" s="179"/>
      <c r="C188" s="180" t="s">
        <v>569</v>
      </c>
      <c r="D188" s="180" t="s">
        <v>211</v>
      </c>
      <c r="E188" s="181" t="s">
        <v>1254</v>
      </c>
      <c r="F188" s="182" t="s">
        <v>1156</v>
      </c>
      <c r="G188" s="183" t="s">
        <v>1070</v>
      </c>
      <c r="H188" s="184">
        <v>4</v>
      </c>
      <c r="I188" s="185"/>
      <c r="J188" s="186">
        <f>ROUND(I188*H188,2)</f>
        <v>0</v>
      </c>
      <c r="K188" s="182" t="s">
        <v>1</v>
      </c>
      <c r="L188" s="39"/>
      <c r="M188" s="187" t="s">
        <v>1</v>
      </c>
      <c r="N188" s="188" t="s">
        <v>41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216</v>
      </c>
      <c r="AT188" s="191" t="s">
        <v>211</v>
      </c>
      <c r="AU188" s="191" t="s">
        <v>84</v>
      </c>
      <c r="AY188" s="19" t="s">
        <v>208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84</v>
      </c>
      <c r="BK188" s="192">
        <f>ROUND(I188*H188,2)</f>
        <v>0</v>
      </c>
      <c r="BL188" s="19" t="s">
        <v>216</v>
      </c>
      <c r="BM188" s="191" t="s">
        <v>731</v>
      </c>
    </row>
    <row r="189" spans="1:65" s="2" customFormat="1" ht="24.15" customHeight="1">
      <c r="A189" s="38"/>
      <c r="B189" s="179"/>
      <c r="C189" s="180" t="s">
        <v>732</v>
      </c>
      <c r="D189" s="180" t="s">
        <v>211</v>
      </c>
      <c r="E189" s="181" t="s">
        <v>1255</v>
      </c>
      <c r="F189" s="182" t="s">
        <v>1158</v>
      </c>
      <c r="G189" s="183" t="s">
        <v>1070</v>
      </c>
      <c r="H189" s="184">
        <v>4</v>
      </c>
      <c r="I189" s="185"/>
      <c r="J189" s="186">
        <f>ROUND(I189*H189,2)</f>
        <v>0</v>
      </c>
      <c r="K189" s="182" t="s">
        <v>1</v>
      </c>
      <c r="L189" s="39"/>
      <c r="M189" s="187" t="s">
        <v>1</v>
      </c>
      <c r="N189" s="188" t="s">
        <v>41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216</v>
      </c>
      <c r="AT189" s="191" t="s">
        <v>211</v>
      </c>
      <c r="AU189" s="191" t="s">
        <v>84</v>
      </c>
      <c r="AY189" s="19" t="s">
        <v>208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84</v>
      </c>
      <c r="BK189" s="192">
        <f>ROUND(I189*H189,2)</f>
        <v>0</v>
      </c>
      <c r="BL189" s="19" t="s">
        <v>216</v>
      </c>
      <c r="BM189" s="191" t="s">
        <v>735</v>
      </c>
    </row>
    <row r="190" spans="1:65" s="2" customFormat="1" ht="16.5" customHeight="1">
      <c r="A190" s="38"/>
      <c r="B190" s="179"/>
      <c r="C190" s="180" t="s">
        <v>575</v>
      </c>
      <c r="D190" s="180" t="s">
        <v>211</v>
      </c>
      <c r="E190" s="181" t="s">
        <v>1256</v>
      </c>
      <c r="F190" s="182" t="s">
        <v>1160</v>
      </c>
      <c r="G190" s="183" t="s">
        <v>1070</v>
      </c>
      <c r="H190" s="184">
        <v>150</v>
      </c>
      <c r="I190" s="185"/>
      <c r="J190" s="186">
        <f>ROUND(I190*H190,2)</f>
        <v>0</v>
      </c>
      <c r="K190" s="182" t="s">
        <v>1</v>
      </c>
      <c r="L190" s="39"/>
      <c r="M190" s="187" t="s">
        <v>1</v>
      </c>
      <c r="N190" s="188" t="s">
        <v>41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216</v>
      </c>
      <c r="AT190" s="191" t="s">
        <v>211</v>
      </c>
      <c r="AU190" s="191" t="s">
        <v>84</v>
      </c>
      <c r="AY190" s="19" t="s">
        <v>208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84</v>
      </c>
      <c r="BK190" s="192">
        <f>ROUND(I190*H190,2)</f>
        <v>0</v>
      </c>
      <c r="BL190" s="19" t="s">
        <v>216</v>
      </c>
      <c r="BM190" s="191" t="s">
        <v>738</v>
      </c>
    </row>
    <row r="191" spans="1:65" s="2" customFormat="1" ht="16.5" customHeight="1">
      <c r="A191" s="38"/>
      <c r="B191" s="179"/>
      <c r="C191" s="180" t="s">
        <v>743</v>
      </c>
      <c r="D191" s="180" t="s">
        <v>211</v>
      </c>
      <c r="E191" s="181" t="s">
        <v>1257</v>
      </c>
      <c r="F191" s="182" t="s">
        <v>1162</v>
      </c>
      <c r="G191" s="183" t="s">
        <v>1070</v>
      </c>
      <c r="H191" s="184">
        <v>75</v>
      </c>
      <c r="I191" s="185"/>
      <c r="J191" s="186">
        <f>ROUND(I191*H191,2)</f>
        <v>0</v>
      </c>
      <c r="K191" s="182" t="s">
        <v>1</v>
      </c>
      <c r="L191" s="39"/>
      <c r="M191" s="187" t="s">
        <v>1</v>
      </c>
      <c r="N191" s="188" t="s">
        <v>41</v>
      </c>
      <c r="O191" s="77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216</v>
      </c>
      <c r="AT191" s="191" t="s">
        <v>211</v>
      </c>
      <c r="AU191" s="191" t="s">
        <v>84</v>
      </c>
      <c r="AY191" s="19" t="s">
        <v>208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84</v>
      </c>
      <c r="BK191" s="192">
        <f>ROUND(I191*H191,2)</f>
        <v>0</v>
      </c>
      <c r="BL191" s="19" t="s">
        <v>216</v>
      </c>
      <c r="BM191" s="191" t="s">
        <v>746</v>
      </c>
    </row>
    <row r="192" spans="1:65" s="2" customFormat="1" ht="16.5" customHeight="1">
      <c r="A192" s="38"/>
      <c r="B192" s="179"/>
      <c r="C192" s="180" t="s">
        <v>602</v>
      </c>
      <c r="D192" s="180" t="s">
        <v>211</v>
      </c>
      <c r="E192" s="181" t="s">
        <v>1258</v>
      </c>
      <c r="F192" s="182" t="s">
        <v>1164</v>
      </c>
      <c r="G192" s="183" t="s">
        <v>1070</v>
      </c>
      <c r="H192" s="184">
        <v>36</v>
      </c>
      <c r="I192" s="185"/>
      <c r="J192" s="186">
        <f>ROUND(I192*H192,2)</f>
        <v>0</v>
      </c>
      <c r="K192" s="182" t="s">
        <v>1</v>
      </c>
      <c r="L192" s="39"/>
      <c r="M192" s="187" t="s">
        <v>1</v>
      </c>
      <c r="N192" s="188" t="s">
        <v>41</v>
      </c>
      <c r="O192" s="7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216</v>
      </c>
      <c r="AT192" s="191" t="s">
        <v>211</v>
      </c>
      <c r="AU192" s="191" t="s">
        <v>84</v>
      </c>
      <c r="AY192" s="19" t="s">
        <v>208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84</v>
      </c>
      <c r="BK192" s="192">
        <f>ROUND(I192*H192,2)</f>
        <v>0</v>
      </c>
      <c r="BL192" s="19" t="s">
        <v>216</v>
      </c>
      <c r="BM192" s="191" t="s">
        <v>751</v>
      </c>
    </row>
    <row r="193" spans="1:65" s="2" customFormat="1" ht="16.5" customHeight="1">
      <c r="A193" s="38"/>
      <c r="B193" s="179"/>
      <c r="C193" s="180" t="s">
        <v>755</v>
      </c>
      <c r="D193" s="180" t="s">
        <v>211</v>
      </c>
      <c r="E193" s="181" t="s">
        <v>1259</v>
      </c>
      <c r="F193" s="182" t="s">
        <v>1166</v>
      </c>
      <c r="G193" s="183" t="s">
        <v>1070</v>
      </c>
      <c r="H193" s="184">
        <v>115</v>
      </c>
      <c r="I193" s="185"/>
      <c r="J193" s="186">
        <f>ROUND(I193*H193,2)</f>
        <v>0</v>
      </c>
      <c r="K193" s="182" t="s">
        <v>1</v>
      </c>
      <c r="L193" s="39"/>
      <c r="M193" s="187" t="s">
        <v>1</v>
      </c>
      <c r="N193" s="188" t="s">
        <v>41</v>
      </c>
      <c r="O193" s="7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216</v>
      </c>
      <c r="AT193" s="191" t="s">
        <v>211</v>
      </c>
      <c r="AU193" s="191" t="s">
        <v>84</v>
      </c>
      <c r="AY193" s="19" t="s">
        <v>208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84</v>
      </c>
      <c r="BK193" s="192">
        <f>ROUND(I193*H193,2)</f>
        <v>0</v>
      </c>
      <c r="BL193" s="19" t="s">
        <v>216</v>
      </c>
      <c r="BM193" s="191" t="s">
        <v>758</v>
      </c>
    </row>
    <row r="194" spans="1:65" s="2" customFormat="1" ht="24.15" customHeight="1">
      <c r="A194" s="38"/>
      <c r="B194" s="179"/>
      <c r="C194" s="180" t="s">
        <v>605</v>
      </c>
      <c r="D194" s="180" t="s">
        <v>211</v>
      </c>
      <c r="E194" s="181" t="s">
        <v>1260</v>
      </c>
      <c r="F194" s="182" t="s">
        <v>1168</v>
      </c>
      <c r="G194" s="183" t="s">
        <v>1117</v>
      </c>
      <c r="H194" s="184">
        <v>2</v>
      </c>
      <c r="I194" s="185"/>
      <c r="J194" s="186">
        <f>ROUND(I194*H194,2)</f>
        <v>0</v>
      </c>
      <c r="K194" s="182" t="s">
        <v>1</v>
      </c>
      <c r="L194" s="39"/>
      <c r="M194" s="187" t="s">
        <v>1</v>
      </c>
      <c r="N194" s="188" t="s">
        <v>41</v>
      </c>
      <c r="O194" s="77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216</v>
      </c>
      <c r="AT194" s="191" t="s">
        <v>211</v>
      </c>
      <c r="AU194" s="191" t="s">
        <v>84</v>
      </c>
      <c r="AY194" s="19" t="s">
        <v>208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84</v>
      </c>
      <c r="BK194" s="192">
        <f>ROUND(I194*H194,2)</f>
        <v>0</v>
      </c>
      <c r="BL194" s="19" t="s">
        <v>216</v>
      </c>
      <c r="BM194" s="191" t="s">
        <v>785</v>
      </c>
    </row>
    <row r="195" spans="1:65" s="2" customFormat="1" ht="16.5" customHeight="1">
      <c r="A195" s="38"/>
      <c r="B195" s="179"/>
      <c r="C195" s="180" t="s">
        <v>789</v>
      </c>
      <c r="D195" s="180" t="s">
        <v>211</v>
      </c>
      <c r="E195" s="181" t="s">
        <v>1261</v>
      </c>
      <c r="F195" s="182" t="s">
        <v>1170</v>
      </c>
      <c r="G195" s="183" t="s">
        <v>1070</v>
      </c>
      <c r="H195" s="184">
        <v>38</v>
      </c>
      <c r="I195" s="185"/>
      <c r="J195" s="186">
        <f>ROUND(I195*H195,2)</f>
        <v>0</v>
      </c>
      <c r="K195" s="182" t="s">
        <v>1</v>
      </c>
      <c r="L195" s="39"/>
      <c r="M195" s="187" t="s">
        <v>1</v>
      </c>
      <c r="N195" s="188" t="s">
        <v>41</v>
      </c>
      <c r="O195" s="77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216</v>
      </c>
      <c r="AT195" s="191" t="s">
        <v>211</v>
      </c>
      <c r="AU195" s="191" t="s">
        <v>84</v>
      </c>
      <c r="AY195" s="19" t="s">
        <v>208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84</v>
      </c>
      <c r="BK195" s="192">
        <f>ROUND(I195*H195,2)</f>
        <v>0</v>
      </c>
      <c r="BL195" s="19" t="s">
        <v>216</v>
      </c>
      <c r="BM195" s="191" t="s">
        <v>792</v>
      </c>
    </row>
    <row r="196" spans="1:65" s="2" customFormat="1" ht="24.15" customHeight="1">
      <c r="A196" s="38"/>
      <c r="B196" s="179"/>
      <c r="C196" s="180" t="s">
        <v>609</v>
      </c>
      <c r="D196" s="180" t="s">
        <v>211</v>
      </c>
      <c r="E196" s="181" t="s">
        <v>1262</v>
      </c>
      <c r="F196" s="182" t="s">
        <v>1172</v>
      </c>
      <c r="G196" s="183" t="s">
        <v>1070</v>
      </c>
      <c r="H196" s="184">
        <v>3</v>
      </c>
      <c r="I196" s="185"/>
      <c r="J196" s="186">
        <f>ROUND(I196*H196,2)</f>
        <v>0</v>
      </c>
      <c r="K196" s="182" t="s">
        <v>1</v>
      </c>
      <c r="L196" s="39"/>
      <c r="M196" s="187" t="s">
        <v>1</v>
      </c>
      <c r="N196" s="188" t="s">
        <v>41</v>
      </c>
      <c r="O196" s="77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1" t="s">
        <v>216</v>
      </c>
      <c r="AT196" s="191" t="s">
        <v>211</v>
      </c>
      <c r="AU196" s="191" t="s">
        <v>84</v>
      </c>
      <c r="AY196" s="19" t="s">
        <v>208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84</v>
      </c>
      <c r="BK196" s="192">
        <f>ROUND(I196*H196,2)</f>
        <v>0</v>
      </c>
      <c r="BL196" s="19" t="s">
        <v>216</v>
      </c>
      <c r="BM196" s="191" t="s">
        <v>796</v>
      </c>
    </row>
    <row r="197" spans="1:65" s="2" customFormat="1" ht="16.5" customHeight="1">
      <c r="A197" s="38"/>
      <c r="B197" s="179"/>
      <c r="C197" s="180" t="s">
        <v>798</v>
      </c>
      <c r="D197" s="180" t="s">
        <v>211</v>
      </c>
      <c r="E197" s="181" t="s">
        <v>1263</v>
      </c>
      <c r="F197" s="182" t="s">
        <v>1174</v>
      </c>
      <c r="G197" s="183" t="s">
        <v>1070</v>
      </c>
      <c r="H197" s="184">
        <v>5</v>
      </c>
      <c r="I197" s="185"/>
      <c r="J197" s="186">
        <f>ROUND(I197*H197,2)</f>
        <v>0</v>
      </c>
      <c r="K197" s="182" t="s">
        <v>1</v>
      </c>
      <c r="L197" s="39"/>
      <c r="M197" s="187" t="s">
        <v>1</v>
      </c>
      <c r="N197" s="188" t="s">
        <v>41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216</v>
      </c>
      <c r="AT197" s="191" t="s">
        <v>211</v>
      </c>
      <c r="AU197" s="191" t="s">
        <v>84</v>
      </c>
      <c r="AY197" s="19" t="s">
        <v>208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84</v>
      </c>
      <c r="BK197" s="192">
        <f>ROUND(I197*H197,2)</f>
        <v>0</v>
      </c>
      <c r="BL197" s="19" t="s">
        <v>216</v>
      </c>
      <c r="BM197" s="191" t="s">
        <v>801</v>
      </c>
    </row>
    <row r="198" spans="1:65" s="2" customFormat="1" ht="24.15" customHeight="1">
      <c r="A198" s="38"/>
      <c r="B198" s="179"/>
      <c r="C198" s="180" t="s">
        <v>612</v>
      </c>
      <c r="D198" s="180" t="s">
        <v>211</v>
      </c>
      <c r="E198" s="181" t="s">
        <v>1264</v>
      </c>
      <c r="F198" s="182" t="s">
        <v>1176</v>
      </c>
      <c r="G198" s="183" t="s">
        <v>1070</v>
      </c>
      <c r="H198" s="184">
        <v>18</v>
      </c>
      <c r="I198" s="185"/>
      <c r="J198" s="186">
        <f>ROUND(I198*H198,2)</f>
        <v>0</v>
      </c>
      <c r="K198" s="182" t="s">
        <v>1</v>
      </c>
      <c r="L198" s="39"/>
      <c r="M198" s="187" t="s">
        <v>1</v>
      </c>
      <c r="N198" s="188" t="s">
        <v>41</v>
      </c>
      <c r="O198" s="77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1" t="s">
        <v>216</v>
      </c>
      <c r="AT198" s="191" t="s">
        <v>211</v>
      </c>
      <c r="AU198" s="191" t="s">
        <v>84</v>
      </c>
      <c r="AY198" s="19" t="s">
        <v>208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84</v>
      </c>
      <c r="BK198" s="192">
        <f>ROUND(I198*H198,2)</f>
        <v>0</v>
      </c>
      <c r="BL198" s="19" t="s">
        <v>216</v>
      </c>
      <c r="BM198" s="191" t="s">
        <v>809</v>
      </c>
    </row>
    <row r="199" spans="1:65" s="2" customFormat="1" ht="24.15" customHeight="1">
      <c r="A199" s="38"/>
      <c r="B199" s="179"/>
      <c r="C199" s="180" t="s">
        <v>810</v>
      </c>
      <c r="D199" s="180" t="s">
        <v>211</v>
      </c>
      <c r="E199" s="181" t="s">
        <v>1265</v>
      </c>
      <c r="F199" s="182" t="s">
        <v>1178</v>
      </c>
      <c r="G199" s="183" t="s">
        <v>1070</v>
      </c>
      <c r="H199" s="184">
        <v>18</v>
      </c>
      <c r="I199" s="185"/>
      <c r="J199" s="186">
        <f>ROUND(I199*H199,2)</f>
        <v>0</v>
      </c>
      <c r="K199" s="182" t="s">
        <v>1</v>
      </c>
      <c r="L199" s="39"/>
      <c r="M199" s="187" t="s">
        <v>1</v>
      </c>
      <c r="N199" s="188" t="s">
        <v>41</v>
      </c>
      <c r="O199" s="77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216</v>
      </c>
      <c r="AT199" s="191" t="s">
        <v>211</v>
      </c>
      <c r="AU199" s="191" t="s">
        <v>84</v>
      </c>
      <c r="AY199" s="19" t="s">
        <v>208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84</v>
      </c>
      <c r="BK199" s="192">
        <f>ROUND(I199*H199,2)</f>
        <v>0</v>
      </c>
      <c r="BL199" s="19" t="s">
        <v>216</v>
      </c>
      <c r="BM199" s="191" t="s">
        <v>813</v>
      </c>
    </row>
    <row r="200" spans="1:65" s="2" customFormat="1" ht="24.15" customHeight="1">
      <c r="A200" s="38"/>
      <c r="B200" s="179"/>
      <c r="C200" s="180" t="s">
        <v>616</v>
      </c>
      <c r="D200" s="180" t="s">
        <v>211</v>
      </c>
      <c r="E200" s="181" t="s">
        <v>1266</v>
      </c>
      <c r="F200" s="182" t="s">
        <v>1180</v>
      </c>
      <c r="G200" s="183" t="s">
        <v>1070</v>
      </c>
      <c r="H200" s="184">
        <v>18</v>
      </c>
      <c r="I200" s="185"/>
      <c r="J200" s="186">
        <f>ROUND(I200*H200,2)</f>
        <v>0</v>
      </c>
      <c r="K200" s="182" t="s">
        <v>1</v>
      </c>
      <c r="L200" s="39"/>
      <c r="M200" s="187" t="s">
        <v>1</v>
      </c>
      <c r="N200" s="188" t="s">
        <v>41</v>
      </c>
      <c r="O200" s="77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1" t="s">
        <v>216</v>
      </c>
      <c r="AT200" s="191" t="s">
        <v>211</v>
      </c>
      <c r="AU200" s="191" t="s">
        <v>84</v>
      </c>
      <c r="AY200" s="19" t="s">
        <v>208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84</v>
      </c>
      <c r="BK200" s="192">
        <f>ROUND(I200*H200,2)</f>
        <v>0</v>
      </c>
      <c r="BL200" s="19" t="s">
        <v>216</v>
      </c>
      <c r="BM200" s="191" t="s">
        <v>816</v>
      </c>
    </row>
    <row r="201" spans="1:65" s="2" customFormat="1" ht="44.25" customHeight="1">
      <c r="A201" s="38"/>
      <c r="B201" s="179"/>
      <c r="C201" s="180" t="s">
        <v>817</v>
      </c>
      <c r="D201" s="180" t="s">
        <v>211</v>
      </c>
      <c r="E201" s="181" t="s">
        <v>1267</v>
      </c>
      <c r="F201" s="182" t="s">
        <v>1182</v>
      </c>
      <c r="G201" s="183" t="s">
        <v>1070</v>
      </c>
      <c r="H201" s="184">
        <v>7</v>
      </c>
      <c r="I201" s="185"/>
      <c r="J201" s="186">
        <f>ROUND(I201*H201,2)</f>
        <v>0</v>
      </c>
      <c r="K201" s="182" t="s">
        <v>1</v>
      </c>
      <c r="L201" s="39"/>
      <c r="M201" s="187" t="s">
        <v>1</v>
      </c>
      <c r="N201" s="188" t="s">
        <v>41</v>
      </c>
      <c r="O201" s="77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216</v>
      </c>
      <c r="AT201" s="191" t="s">
        <v>211</v>
      </c>
      <c r="AU201" s="191" t="s">
        <v>84</v>
      </c>
      <c r="AY201" s="19" t="s">
        <v>208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84</v>
      </c>
      <c r="BK201" s="192">
        <f>ROUND(I201*H201,2)</f>
        <v>0</v>
      </c>
      <c r="BL201" s="19" t="s">
        <v>216</v>
      </c>
      <c r="BM201" s="191" t="s">
        <v>820</v>
      </c>
    </row>
    <row r="202" spans="1:65" s="2" customFormat="1" ht="16.5" customHeight="1">
      <c r="A202" s="38"/>
      <c r="B202" s="179"/>
      <c r="C202" s="180" t="s">
        <v>620</v>
      </c>
      <c r="D202" s="180" t="s">
        <v>211</v>
      </c>
      <c r="E202" s="181" t="s">
        <v>1268</v>
      </c>
      <c r="F202" s="182" t="s">
        <v>1269</v>
      </c>
      <c r="G202" s="183" t="s">
        <v>1117</v>
      </c>
      <c r="H202" s="184">
        <v>1</v>
      </c>
      <c r="I202" s="185"/>
      <c r="J202" s="186">
        <f>ROUND(I202*H202,2)</f>
        <v>0</v>
      </c>
      <c r="K202" s="182" t="s">
        <v>1</v>
      </c>
      <c r="L202" s="39"/>
      <c r="M202" s="242" t="s">
        <v>1</v>
      </c>
      <c r="N202" s="243" t="s">
        <v>41</v>
      </c>
      <c r="O202" s="244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1" t="s">
        <v>216</v>
      </c>
      <c r="AT202" s="191" t="s">
        <v>211</v>
      </c>
      <c r="AU202" s="191" t="s">
        <v>84</v>
      </c>
      <c r="AY202" s="19" t="s">
        <v>208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84</v>
      </c>
      <c r="BK202" s="192">
        <f>ROUND(I202*H202,2)</f>
        <v>0</v>
      </c>
      <c r="BL202" s="19" t="s">
        <v>216</v>
      </c>
      <c r="BM202" s="191" t="s">
        <v>824</v>
      </c>
    </row>
    <row r="203" spans="1:31" s="2" customFormat="1" ht="6.95" customHeight="1">
      <c r="A203" s="38"/>
      <c r="B203" s="60"/>
      <c r="C203" s="61"/>
      <c r="D203" s="61"/>
      <c r="E203" s="61"/>
      <c r="F203" s="61"/>
      <c r="G203" s="61"/>
      <c r="H203" s="61"/>
      <c r="I203" s="61"/>
      <c r="J203" s="61"/>
      <c r="K203" s="61"/>
      <c r="L203" s="39"/>
      <c r="M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</row>
  </sheetData>
  <autoFilter ref="C120:K20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1018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1270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">
        <v>1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26</v>
      </c>
      <c r="F17" s="38"/>
      <c r="G17" s="38"/>
      <c r="H17" s="38"/>
      <c r="I17" s="32" t="s">
        <v>27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">
        <v>1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31</v>
      </c>
      <c r="F23" s="38"/>
      <c r="G23" s="38"/>
      <c r="H23" s="38"/>
      <c r="I23" s="32" t="s">
        <v>27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ROUND((SUM(BE121:BE129)),2)</f>
        <v>0</v>
      </c>
      <c r="G35" s="38"/>
      <c r="H35" s="38"/>
      <c r="I35" s="136">
        <v>0.21</v>
      </c>
      <c r="J35" s="135">
        <f>ROUND(((SUM(BE121:BE129))*I35),2)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ROUND((SUM(BF121:BF129)),2)</f>
        <v>0</v>
      </c>
      <c r="G36" s="38"/>
      <c r="H36" s="38"/>
      <c r="I36" s="136">
        <v>0.15</v>
      </c>
      <c r="J36" s="135">
        <f>ROUND(((SUM(BF121:BF129))*I36),2)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ROUND((SUM(BG121:BG129)),2)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ROUND((SUM(BH121:BH129)),2)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ROUND((SUM(BI121:BI129)),2)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1018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03.3 - Slaboproud materiál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1271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193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173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1018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1019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03.3 - Slaboproud materiál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194</v>
      </c>
      <c r="D120" s="159" t="s">
        <v>61</v>
      </c>
      <c r="E120" s="159" t="s">
        <v>57</v>
      </c>
      <c r="F120" s="159" t="s">
        <v>58</v>
      </c>
      <c r="G120" s="159" t="s">
        <v>195</v>
      </c>
      <c r="H120" s="159" t="s">
        <v>196</v>
      </c>
      <c r="I120" s="159" t="s">
        <v>197</v>
      </c>
      <c r="J120" s="159" t="s">
        <v>177</v>
      </c>
      <c r="K120" s="160" t="s">
        <v>198</v>
      </c>
      <c r="L120" s="161"/>
      <c r="M120" s="86" t="s">
        <v>1</v>
      </c>
      <c r="N120" s="87" t="s">
        <v>40</v>
      </c>
      <c r="O120" s="87" t="s">
        <v>199</v>
      </c>
      <c r="P120" s="87" t="s">
        <v>200</v>
      </c>
      <c r="Q120" s="87" t="s">
        <v>201</v>
      </c>
      <c r="R120" s="87" t="s">
        <v>202</v>
      </c>
      <c r="S120" s="87" t="s">
        <v>203</v>
      </c>
      <c r="T120" s="88" t="s">
        <v>204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205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179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1022</v>
      </c>
      <c r="F122" s="168" t="s">
        <v>1272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SUM(P123:P129)</f>
        <v>0</v>
      </c>
      <c r="Q122" s="172"/>
      <c r="R122" s="173">
        <f>SUM(R123:R129)</f>
        <v>0</v>
      </c>
      <c r="S122" s="172"/>
      <c r="T122" s="174">
        <f>SUM(T123:T129)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208</v>
      </c>
      <c r="BK122" s="176">
        <f>SUM(BK123:BK129)</f>
        <v>0</v>
      </c>
    </row>
    <row r="123" spans="1:65" s="2" customFormat="1" ht="16.5" customHeight="1">
      <c r="A123" s="38"/>
      <c r="B123" s="179"/>
      <c r="C123" s="180" t="s">
        <v>84</v>
      </c>
      <c r="D123" s="180" t="s">
        <v>211</v>
      </c>
      <c r="E123" s="181" t="s">
        <v>1273</v>
      </c>
      <c r="F123" s="182" t="s">
        <v>1274</v>
      </c>
      <c r="G123" s="183" t="s">
        <v>442</v>
      </c>
      <c r="H123" s="184">
        <v>1404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216</v>
      </c>
      <c r="AT123" s="191" t="s">
        <v>211</v>
      </c>
      <c r="AU123" s="191" t="s">
        <v>84</v>
      </c>
      <c r="AY123" s="19" t="s">
        <v>208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216</v>
      </c>
      <c r="BM123" s="191" t="s">
        <v>86</v>
      </c>
    </row>
    <row r="124" spans="1:65" s="2" customFormat="1" ht="16.5" customHeight="1">
      <c r="A124" s="38"/>
      <c r="B124" s="179"/>
      <c r="C124" s="180" t="s">
        <v>86</v>
      </c>
      <c r="D124" s="180" t="s">
        <v>211</v>
      </c>
      <c r="E124" s="181" t="s">
        <v>1275</v>
      </c>
      <c r="F124" s="182" t="s">
        <v>1276</v>
      </c>
      <c r="G124" s="183" t="s">
        <v>442</v>
      </c>
      <c r="H124" s="184">
        <v>760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216</v>
      </c>
      <c r="AT124" s="191" t="s">
        <v>211</v>
      </c>
      <c r="AU124" s="191" t="s">
        <v>84</v>
      </c>
      <c r="AY124" s="19" t="s">
        <v>208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216</v>
      </c>
      <c r="BM124" s="191" t="s">
        <v>216</v>
      </c>
    </row>
    <row r="125" spans="1:65" s="2" customFormat="1" ht="16.5" customHeight="1">
      <c r="A125" s="38"/>
      <c r="B125" s="179"/>
      <c r="C125" s="180" t="s">
        <v>226</v>
      </c>
      <c r="D125" s="180" t="s">
        <v>211</v>
      </c>
      <c r="E125" s="181" t="s">
        <v>1277</v>
      </c>
      <c r="F125" s="182" t="s">
        <v>1278</v>
      </c>
      <c r="G125" s="183" t="s">
        <v>1070</v>
      </c>
      <c r="H125" s="184">
        <v>25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209</v>
      </c>
    </row>
    <row r="126" spans="1:65" s="2" customFormat="1" ht="16.5" customHeight="1">
      <c r="A126" s="38"/>
      <c r="B126" s="179"/>
      <c r="C126" s="180" t="s">
        <v>216</v>
      </c>
      <c r="D126" s="180" t="s">
        <v>211</v>
      </c>
      <c r="E126" s="181" t="s">
        <v>1279</v>
      </c>
      <c r="F126" s="182" t="s">
        <v>1280</v>
      </c>
      <c r="G126" s="183" t="s">
        <v>1070</v>
      </c>
      <c r="H126" s="184">
        <v>4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246</v>
      </c>
    </row>
    <row r="127" spans="1:65" s="2" customFormat="1" ht="16.5" customHeight="1">
      <c r="A127" s="38"/>
      <c r="B127" s="179"/>
      <c r="C127" s="180" t="s">
        <v>250</v>
      </c>
      <c r="D127" s="180" t="s">
        <v>211</v>
      </c>
      <c r="E127" s="181" t="s">
        <v>1281</v>
      </c>
      <c r="F127" s="182" t="s">
        <v>1282</v>
      </c>
      <c r="G127" s="183" t="s">
        <v>1070</v>
      </c>
      <c r="H127" s="184">
        <v>6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84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253</v>
      </c>
    </row>
    <row r="128" spans="1:65" s="2" customFormat="1" ht="16.5" customHeight="1">
      <c r="A128" s="38"/>
      <c r="B128" s="179"/>
      <c r="C128" s="180" t="s">
        <v>209</v>
      </c>
      <c r="D128" s="180" t="s">
        <v>211</v>
      </c>
      <c r="E128" s="181" t="s">
        <v>1283</v>
      </c>
      <c r="F128" s="182" t="s">
        <v>1284</v>
      </c>
      <c r="G128" s="183" t="s">
        <v>1070</v>
      </c>
      <c r="H128" s="184">
        <v>37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216</v>
      </c>
      <c r="AT128" s="191" t="s">
        <v>211</v>
      </c>
      <c r="AU128" s="191" t="s">
        <v>84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216</v>
      </c>
      <c r="BM128" s="191" t="s">
        <v>262</v>
      </c>
    </row>
    <row r="129" spans="1:65" s="2" customFormat="1" ht="16.5" customHeight="1">
      <c r="A129" s="38"/>
      <c r="B129" s="179"/>
      <c r="C129" s="180" t="s">
        <v>268</v>
      </c>
      <c r="D129" s="180" t="s">
        <v>211</v>
      </c>
      <c r="E129" s="181" t="s">
        <v>1183</v>
      </c>
      <c r="F129" s="182" t="s">
        <v>1184</v>
      </c>
      <c r="G129" s="183" t="s">
        <v>1185</v>
      </c>
      <c r="H129" s="184">
        <v>90</v>
      </c>
      <c r="I129" s="185"/>
      <c r="J129" s="186">
        <f>ROUND(I129*H129,2)</f>
        <v>0</v>
      </c>
      <c r="K129" s="182" t="s">
        <v>1</v>
      </c>
      <c r="L129" s="39"/>
      <c r="M129" s="242" t="s">
        <v>1</v>
      </c>
      <c r="N129" s="243" t="s">
        <v>41</v>
      </c>
      <c r="O129" s="244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216</v>
      </c>
      <c r="AT129" s="191" t="s">
        <v>211</v>
      </c>
      <c r="AU129" s="191" t="s">
        <v>84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216</v>
      </c>
      <c r="BM129" s="191" t="s">
        <v>271</v>
      </c>
    </row>
    <row r="130" spans="1:31" s="2" customFormat="1" ht="6.95" customHeight="1">
      <c r="A130" s="38"/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39"/>
      <c r="M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</sheetData>
  <autoFilter ref="C120:K12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1018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1285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">
        <v>1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26</v>
      </c>
      <c r="F17" s="38"/>
      <c r="G17" s="38"/>
      <c r="H17" s="38"/>
      <c r="I17" s="32" t="s">
        <v>27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">
        <v>1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31</v>
      </c>
      <c r="F23" s="38"/>
      <c r="G23" s="38"/>
      <c r="H23" s="38"/>
      <c r="I23" s="32" t="s">
        <v>27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ROUND((SUM(BE121:BE129)),2)</f>
        <v>0</v>
      </c>
      <c r="G35" s="38"/>
      <c r="H35" s="38"/>
      <c r="I35" s="136">
        <v>0.21</v>
      </c>
      <c r="J35" s="135">
        <f>ROUND(((SUM(BE121:BE129))*I35),2)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ROUND((SUM(BF121:BF129)),2)</f>
        <v>0</v>
      </c>
      <c r="G36" s="38"/>
      <c r="H36" s="38"/>
      <c r="I36" s="136">
        <v>0.15</v>
      </c>
      <c r="J36" s="135">
        <f>ROUND(((SUM(BF121:BF129))*I36),2)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ROUND((SUM(BG121:BG129)),2)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ROUND((SUM(BH121:BH129)),2)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ROUND((SUM(BI121:BI129)),2)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1018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03.4 - Slaboproud montáže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1271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193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173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1018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1019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03.4 - Slaboproud montáže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194</v>
      </c>
      <c r="D120" s="159" t="s">
        <v>61</v>
      </c>
      <c r="E120" s="159" t="s">
        <v>57</v>
      </c>
      <c r="F120" s="159" t="s">
        <v>58</v>
      </c>
      <c r="G120" s="159" t="s">
        <v>195</v>
      </c>
      <c r="H120" s="159" t="s">
        <v>196</v>
      </c>
      <c r="I120" s="159" t="s">
        <v>197</v>
      </c>
      <c r="J120" s="159" t="s">
        <v>177</v>
      </c>
      <c r="K120" s="160" t="s">
        <v>198</v>
      </c>
      <c r="L120" s="161"/>
      <c r="M120" s="86" t="s">
        <v>1</v>
      </c>
      <c r="N120" s="87" t="s">
        <v>40</v>
      </c>
      <c r="O120" s="87" t="s">
        <v>199</v>
      </c>
      <c r="P120" s="87" t="s">
        <v>200</v>
      </c>
      <c r="Q120" s="87" t="s">
        <v>201</v>
      </c>
      <c r="R120" s="87" t="s">
        <v>202</v>
      </c>
      <c r="S120" s="87" t="s">
        <v>203</v>
      </c>
      <c r="T120" s="88" t="s">
        <v>204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205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179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1022</v>
      </c>
      <c r="F122" s="168" t="s">
        <v>1272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SUM(P123:P129)</f>
        <v>0</v>
      </c>
      <c r="Q122" s="172"/>
      <c r="R122" s="173">
        <f>SUM(R123:R129)</f>
        <v>0</v>
      </c>
      <c r="S122" s="172"/>
      <c r="T122" s="174">
        <f>SUM(T123:T129)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208</v>
      </c>
      <c r="BK122" s="176">
        <f>SUM(BK123:BK129)</f>
        <v>0</v>
      </c>
    </row>
    <row r="123" spans="1:65" s="2" customFormat="1" ht="16.5" customHeight="1">
      <c r="A123" s="38"/>
      <c r="B123" s="179"/>
      <c r="C123" s="180" t="s">
        <v>84</v>
      </c>
      <c r="D123" s="180" t="s">
        <v>211</v>
      </c>
      <c r="E123" s="181" t="s">
        <v>1286</v>
      </c>
      <c r="F123" s="182" t="s">
        <v>1274</v>
      </c>
      <c r="G123" s="183" t="s">
        <v>442</v>
      </c>
      <c r="H123" s="184">
        <v>1404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216</v>
      </c>
      <c r="AT123" s="191" t="s">
        <v>211</v>
      </c>
      <c r="AU123" s="191" t="s">
        <v>84</v>
      </c>
      <c r="AY123" s="19" t="s">
        <v>208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216</v>
      </c>
      <c r="BM123" s="191" t="s">
        <v>86</v>
      </c>
    </row>
    <row r="124" spans="1:65" s="2" customFormat="1" ht="16.5" customHeight="1">
      <c r="A124" s="38"/>
      <c r="B124" s="179"/>
      <c r="C124" s="180" t="s">
        <v>86</v>
      </c>
      <c r="D124" s="180" t="s">
        <v>211</v>
      </c>
      <c r="E124" s="181" t="s">
        <v>1287</v>
      </c>
      <c r="F124" s="182" t="s">
        <v>1276</v>
      </c>
      <c r="G124" s="183" t="s">
        <v>442</v>
      </c>
      <c r="H124" s="184">
        <v>760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216</v>
      </c>
      <c r="AT124" s="191" t="s">
        <v>211</v>
      </c>
      <c r="AU124" s="191" t="s">
        <v>84</v>
      </c>
      <c r="AY124" s="19" t="s">
        <v>208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216</v>
      </c>
      <c r="BM124" s="191" t="s">
        <v>216</v>
      </c>
    </row>
    <row r="125" spans="1:65" s="2" customFormat="1" ht="16.5" customHeight="1">
      <c r="A125" s="38"/>
      <c r="B125" s="179"/>
      <c r="C125" s="180" t="s">
        <v>226</v>
      </c>
      <c r="D125" s="180" t="s">
        <v>211</v>
      </c>
      <c r="E125" s="181" t="s">
        <v>1288</v>
      </c>
      <c r="F125" s="182" t="s">
        <v>1278</v>
      </c>
      <c r="G125" s="183" t="s">
        <v>1070</v>
      </c>
      <c r="H125" s="184">
        <v>25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209</v>
      </c>
    </row>
    <row r="126" spans="1:65" s="2" customFormat="1" ht="16.5" customHeight="1">
      <c r="A126" s="38"/>
      <c r="B126" s="179"/>
      <c r="C126" s="180" t="s">
        <v>216</v>
      </c>
      <c r="D126" s="180" t="s">
        <v>211</v>
      </c>
      <c r="E126" s="181" t="s">
        <v>1289</v>
      </c>
      <c r="F126" s="182" t="s">
        <v>1280</v>
      </c>
      <c r="G126" s="183" t="s">
        <v>1070</v>
      </c>
      <c r="H126" s="184">
        <v>4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246</v>
      </c>
    </row>
    <row r="127" spans="1:65" s="2" customFormat="1" ht="16.5" customHeight="1">
      <c r="A127" s="38"/>
      <c r="B127" s="179"/>
      <c r="C127" s="180" t="s">
        <v>250</v>
      </c>
      <c r="D127" s="180" t="s">
        <v>211</v>
      </c>
      <c r="E127" s="181" t="s">
        <v>1290</v>
      </c>
      <c r="F127" s="182" t="s">
        <v>1282</v>
      </c>
      <c r="G127" s="183" t="s">
        <v>1070</v>
      </c>
      <c r="H127" s="184">
        <v>6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84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253</v>
      </c>
    </row>
    <row r="128" spans="1:65" s="2" customFormat="1" ht="16.5" customHeight="1">
      <c r="A128" s="38"/>
      <c r="B128" s="179"/>
      <c r="C128" s="180" t="s">
        <v>209</v>
      </c>
      <c r="D128" s="180" t="s">
        <v>211</v>
      </c>
      <c r="E128" s="181" t="s">
        <v>1291</v>
      </c>
      <c r="F128" s="182" t="s">
        <v>1284</v>
      </c>
      <c r="G128" s="183" t="s">
        <v>1070</v>
      </c>
      <c r="H128" s="184">
        <v>37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216</v>
      </c>
      <c r="AT128" s="191" t="s">
        <v>211</v>
      </c>
      <c r="AU128" s="191" t="s">
        <v>84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216</v>
      </c>
      <c r="BM128" s="191" t="s">
        <v>262</v>
      </c>
    </row>
    <row r="129" spans="1:65" s="2" customFormat="1" ht="16.5" customHeight="1">
      <c r="A129" s="38"/>
      <c r="B129" s="179"/>
      <c r="C129" s="180" t="s">
        <v>268</v>
      </c>
      <c r="D129" s="180" t="s">
        <v>211</v>
      </c>
      <c r="E129" s="181" t="s">
        <v>1292</v>
      </c>
      <c r="F129" s="182" t="s">
        <v>1269</v>
      </c>
      <c r="G129" s="183" t="s">
        <v>1117</v>
      </c>
      <c r="H129" s="184">
        <v>1</v>
      </c>
      <c r="I129" s="185"/>
      <c r="J129" s="186">
        <f>ROUND(I129*H129,2)</f>
        <v>0</v>
      </c>
      <c r="K129" s="182" t="s">
        <v>1</v>
      </c>
      <c r="L129" s="39"/>
      <c r="M129" s="242" t="s">
        <v>1</v>
      </c>
      <c r="N129" s="243" t="s">
        <v>41</v>
      </c>
      <c r="O129" s="244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216</v>
      </c>
      <c r="AT129" s="191" t="s">
        <v>211</v>
      </c>
      <c r="AU129" s="191" t="s">
        <v>84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216</v>
      </c>
      <c r="BM129" s="191" t="s">
        <v>271</v>
      </c>
    </row>
    <row r="130" spans="1:31" s="2" customFormat="1" ht="6.95" customHeight="1">
      <c r="A130" s="38"/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39"/>
      <c r="M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</sheetData>
  <autoFilter ref="C120:K12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1018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1293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">
        <v>1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26</v>
      </c>
      <c r="F17" s="38"/>
      <c r="G17" s="38"/>
      <c r="H17" s="38"/>
      <c r="I17" s="32" t="s">
        <v>27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">
        <v>1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31</v>
      </c>
      <c r="F23" s="38"/>
      <c r="G23" s="38"/>
      <c r="H23" s="38"/>
      <c r="I23" s="32" t="s">
        <v>27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ROUND((SUM(BE123:BE176)),2)</f>
        <v>0</v>
      </c>
      <c r="G35" s="38"/>
      <c r="H35" s="38"/>
      <c r="I35" s="136">
        <v>0.21</v>
      </c>
      <c r="J35" s="135">
        <f>ROUND(((SUM(BE123:BE176))*I35),2)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ROUND((SUM(BF123:BF176)),2)</f>
        <v>0</v>
      </c>
      <c r="G36" s="38"/>
      <c r="H36" s="38"/>
      <c r="I36" s="136">
        <v>0.15</v>
      </c>
      <c r="J36" s="135">
        <f>ROUND(((SUM(BF123:BF176))*I36),2)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ROUND((SUM(BG123:BG176)),2)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ROUND((SUM(BH123:BH176)),2)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ROUND((SUM(BI123:BI176)),2)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1018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03.5 - Rozváděč SRM-2 materiál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1294</v>
      </c>
      <c r="E99" s="150"/>
      <c r="F99" s="150"/>
      <c r="G99" s="150"/>
      <c r="H99" s="150"/>
      <c r="I99" s="150"/>
      <c r="J99" s="151">
        <f>J124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48"/>
      <c r="C100" s="9"/>
      <c r="D100" s="149" t="s">
        <v>1295</v>
      </c>
      <c r="E100" s="150"/>
      <c r="F100" s="150"/>
      <c r="G100" s="150"/>
      <c r="H100" s="150"/>
      <c r="I100" s="150"/>
      <c r="J100" s="151">
        <f>J143</f>
        <v>0</v>
      </c>
      <c r="K100" s="9"/>
      <c r="L100" s="14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48"/>
      <c r="C101" s="9"/>
      <c r="D101" s="149" t="s">
        <v>1296</v>
      </c>
      <c r="E101" s="150"/>
      <c r="F101" s="150"/>
      <c r="G101" s="150"/>
      <c r="H101" s="150"/>
      <c r="I101" s="150"/>
      <c r="J101" s="151">
        <f>J160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193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29" t="str">
        <f>E7</f>
        <v>Modernizace stravovacího provozu oblastní nemocnice Trutnov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2"/>
      <c r="C112" s="32" t="s">
        <v>173</v>
      </c>
      <c r="L112" s="22"/>
    </row>
    <row r="113" spans="1:31" s="2" customFormat="1" ht="16.5" customHeight="1">
      <c r="A113" s="38"/>
      <c r="B113" s="39"/>
      <c r="C113" s="38"/>
      <c r="D113" s="38"/>
      <c r="E113" s="129" t="s">
        <v>1018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1019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>03.5 - Rozváděč SRM-2 materiál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F14</f>
        <v xml:space="preserve"> </v>
      </c>
      <c r="G117" s="38"/>
      <c r="H117" s="38"/>
      <c r="I117" s="32" t="s">
        <v>22</v>
      </c>
      <c r="J117" s="69" t="str">
        <f>IF(J14="","",J14)</f>
        <v>30. 5. 2022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38"/>
      <c r="E119" s="38"/>
      <c r="F119" s="27" t="str">
        <f>E17</f>
        <v>Královéhradecký kraj, Pivovarské nám. 1245/2, HK</v>
      </c>
      <c r="G119" s="38"/>
      <c r="H119" s="38"/>
      <c r="I119" s="32" t="s">
        <v>30</v>
      </c>
      <c r="J119" s="36" t="str">
        <f>E23</f>
        <v>ARAGON ELL, Heřmanice 126, Nová Paka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IF(E20="","",E20)</f>
        <v>Vyplň údaj</v>
      </c>
      <c r="G120" s="38"/>
      <c r="H120" s="38"/>
      <c r="I120" s="32" t="s">
        <v>33</v>
      </c>
      <c r="J120" s="36" t="str">
        <f>E26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194</v>
      </c>
      <c r="D122" s="159" t="s">
        <v>61</v>
      </c>
      <c r="E122" s="159" t="s">
        <v>57</v>
      </c>
      <c r="F122" s="159" t="s">
        <v>58</v>
      </c>
      <c r="G122" s="159" t="s">
        <v>195</v>
      </c>
      <c r="H122" s="159" t="s">
        <v>196</v>
      </c>
      <c r="I122" s="159" t="s">
        <v>197</v>
      </c>
      <c r="J122" s="159" t="s">
        <v>177</v>
      </c>
      <c r="K122" s="160" t="s">
        <v>198</v>
      </c>
      <c r="L122" s="161"/>
      <c r="M122" s="86" t="s">
        <v>1</v>
      </c>
      <c r="N122" s="87" t="s">
        <v>40</v>
      </c>
      <c r="O122" s="87" t="s">
        <v>199</v>
      </c>
      <c r="P122" s="87" t="s">
        <v>200</v>
      </c>
      <c r="Q122" s="87" t="s">
        <v>201</v>
      </c>
      <c r="R122" s="87" t="s">
        <v>202</v>
      </c>
      <c r="S122" s="87" t="s">
        <v>203</v>
      </c>
      <c r="T122" s="88" t="s">
        <v>204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205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P124+P143+P160</f>
        <v>0</v>
      </c>
      <c r="Q123" s="90"/>
      <c r="R123" s="163">
        <f>R124+R143+R160</f>
        <v>0</v>
      </c>
      <c r="S123" s="90"/>
      <c r="T123" s="164">
        <f>T124+T143+T160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179</v>
      </c>
      <c r="BK123" s="165">
        <f>BK124+BK143+BK160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1022</v>
      </c>
      <c r="F124" s="168" t="s">
        <v>1297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SUM(P125:P142)</f>
        <v>0</v>
      </c>
      <c r="Q124" s="172"/>
      <c r="R124" s="173">
        <f>SUM(R125:R142)</f>
        <v>0</v>
      </c>
      <c r="S124" s="172"/>
      <c r="T124" s="174">
        <f>SUM(T125:T142)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76</v>
      </c>
      <c r="AY124" s="167" t="s">
        <v>208</v>
      </c>
      <c r="BK124" s="176">
        <f>SUM(BK125:BK142)</f>
        <v>0</v>
      </c>
    </row>
    <row r="125" spans="1:65" s="2" customFormat="1" ht="24.15" customHeight="1">
      <c r="A125" s="38"/>
      <c r="B125" s="179"/>
      <c r="C125" s="180" t="s">
        <v>84</v>
      </c>
      <c r="D125" s="180" t="s">
        <v>211</v>
      </c>
      <c r="E125" s="181" t="s">
        <v>1298</v>
      </c>
      <c r="F125" s="182" t="s">
        <v>1299</v>
      </c>
      <c r="G125" s="183" t="s">
        <v>1070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86</v>
      </c>
    </row>
    <row r="126" spans="1:65" s="2" customFormat="1" ht="21.75" customHeight="1">
      <c r="A126" s="38"/>
      <c r="B126" s="179"/>
      <c r="C126" s="180" t="s">
        <v>86</v>
      </c>
      <c r="D126" s="180" t="s">
        <v>211</v>
      </c>
      <c r="E126" s="181" t="s">
        <v>1300</v>
      </c>
      <c r="F126" s="182" t="s">
        <v>1301</v>
      </c>
      <c r="G126" s="183" t="s">
        <v>442</v>
      </c>
      <c r="H126" s="184">
        <v>3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216</v>
      </c>
    </row>
    <row r="127" spans="1:65" s="2" customFormat="1" ht="21.75" customHeight="1">
      <c r="A127" s="38"/>
      <c r="B127" s="179"/>
      <c r="C127" s="180" t="s">
        <v>226</v>
      </c>
      <c r="D127" s="180" t="s">
        <v>211</v>
      </c>
      <c r="E127" s="181" t="s">
        <v>1302</v>
      </c>
      <c r="F127" s="182" t="s">
        <v>1303</v>
      </c>
      <c r="G127" s="183" t="s">
        <v>442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84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209</v>
      </c>
    </row>
    <row r="128" spans="1:65" s="2" customFormat="1" ht="16.5" customHeight="1">
      <c r="A128" s="38"/>
      <c r="B128" s="179"/>
      <c r="C128" s="180" t="s">
        <v>216</v>
      </c>
      <c r="D128" s="180" t="s">
        <v>211</v>
      </c>
      <c r="E128" s="181" t="s">
        <v>1304</v>
      </c>
      <c r="F128" s="182" t="s">
        <v>1305</v>
      </c>
      <c r="G128" s="183" t="s">
        <v>442</v>
      </c>
      <c r="H128" s="184">
        <v>15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216</v>
      </c>
      <c r="AT128" s="191" t="s">
        <v>211</v>
      </c>
      <c r="AU128" s="191" t="s">
        <v>84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216</v>
      </c>
      <c r="BM128" s="191" t="s">
        <v>246</v>
      </c>
    </row>
    <row r="129" spans="1:65" s="2" customFormat="1" ht="16.5" customHeight="1">
      <c r="A129" s="38"/>
      <c r="B129" s="179"/>
      <c r="C129" s="180" t="s">
        <v>250</v>
      </c>
      <c r="D129" s="180" t="s">
        <v>211</v>
      </c>
      <c r="E129" s="181" t="s">
        <v>1306</v>
      </c>
      <c r="F129" s="182" t="s">
        <v>1307</v>
      </c>
      <c r="G129" s="183" t="s">
        <v>442</v>
      </c>
      <c r="H129" s="184">
        <v>9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216</v>
      </c>
      <c r="AT129" s="191" t="s">
        <v>211</v>
      </c>
      <c r="AU129" s="191" t="s">
        <v>84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216</v>
      </c>
      <c r="BM129" s="191" t="s">
        <v>253</v>
      </c>
    </row>
    <row r="130" spans="1:65" s="2" customFormat="1" ht="16.5" customHeight="1">
      <c r="A130" s="38"/>
      <c r="B130" s="179"/>
      <c r="C130" s="180" t="s">
        <v>209</v>
      </c>
      <c r="D130" s="180" t="s">
        <v>211</v>
      </c>
      <c r="E130" s="181" t="s">
        <v>1308</v>
      </c>
      <c r="F130" s="182" t="s">
        <v>1309</v>
      </c>
      <c r="G130" s="183" t="s">
        <v>442</v>
      </c>
      <c r="H130" s="184">
        <v>18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216</v>
      </c>
      <c r="AT130" s="191" t="s">
        <v>211</v>
      </c>
      <c r="AU130" s="191" t="s">
        <v>84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216</v>
      </c>
      <c r="BM130" s="191" t="s">
        <v>262</v>
      </c>
    </row>
    <row r="131" spans="1:65" s="2" customFormat="1" ht="16.5" customHeight="1">
      <c r="A131" s="38"/>
      <c r="B131" s="179"/>
      <c r="C131" s="180" t="s">
        <v>268</v>
      </c>
      <c r="D131" s="180" t="s">
        <v>211</v>
      </c>
      <c r="E131" s="181" t="s">
        <v>1310</v>
      </c>
      <c r="F131" s="182" t="s">
        <v>1311</v>
      </c>
      <c r="G131" s="183" t="s">
        <v>1070</v>
      </c>
      <c r="H131" s="184">
        <v>1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216</v>
      </c>
      <c r="AT131" s="191" t="s">
        <v>211</v>
      </c>
      <c r="AU131" s="191" t="s">
        <v>84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216</v>
      </c>
      <c r="BM131" s="191" t="s">
        <v>271</v>
      </c>
    </row>
    <row r="132" spans="1:65" s="2" customFormat="1" ht="16.5" customHeight="1">
      <c r="A132" s="38"/>
      <c r="B132" s="179"/>
      <c r="C132" s="180" t="s">
        <v>246</v>
      </c>
      <c r="D132" s="180" t="s">
        <v>211</v>
      </c>
      <c r="E132" s="181" t="s">
        <v>1312</v>
      </c>
      <c r="F132" s="182" t="s">
        <v>1313</v>
      </c>
      <c r="G132" s="183" t="s">
        <v>1070</v>
      </c>
      <c r="H132" s="184">
        <v>3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216</v>
      </c>
      <c r="AT132" s="191" t="s">
        <v>211</v>
      </c>
      <c r="AU132" s="191" t="s">
        <v>84</v>
      </c>
      <c r="AY132" s="19" t="s">
        <v>208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216</v>
      </c>
      <c r="BM132" s="191" t="s">
        <v>276</v>
      </c>
    </row>
    <row r="133" spans="1:65" s="2" customFormat="1" ht="16.5" customHeight="1">
      <c r="A133" s="38"/>
      <c r="B133" s="179"/>
      <c r="C133" s="180" t="s">
        <v>224</v>
      </c>
      <c r="D133" s="180" t="s">
        <v>211</v>
      </c>
      <c r="E133" s="181" t="s">
        <v>1314</v>
      </c>
      <c r="F133" s="182" t="s">
        <v>1315</v>
      </c>
      <c r="G133" s="183" t="s">
        <v>1070</v>
      </c>
      <c r="H133" s="184">
        <v>1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216</v>
      </c>
      <c r="AT133" s="191" t="s">
        <v>211</v>
      </c>
      <c r="AU133" s="191" t="s">
        <v>84</v>
      </c>
      <c r="AY133" s="19" t="s">
        <v>208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216</v>
      </c>
      <c r="BM133" s="191" t="s">
        <v>281</v>
      </c>
    </row>
    <row r="134" spans="1:65" s="2" customFormat="1" ht="21.75" customHeight="1">
      <c r="A134" s="38"/>
      <c r="B134" s="179"/>
      <c r="C134" s="180" t="s">
        <v>253</v>
      </c>
      <c r="D134" s="180" t="s">
        <v>211</v>
      </c>
      <c r="E134" s="181" t="s">
        <v>1316</v>
      </c>
      <c r="F134" s="182" t="s">
        <v>1317</v>
      </c>
      <c r="G134" s="183" t="s">
        <v>1070</v>
      </c>
      <c r="H134" s="184">
        <v>1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216</v>
      </c>
      <c r="AT134" s="191" t="s">
        <v>211</v>
      </c>
      <c r="AU134" s="191" t="s">
        <v>84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216</v>
      </c>
      <c r="BM134" s="191" t="s">
        <v>300</v>
      </c>
    </row>
    <row r="135" spans="1:65" s="2" customFormat="1" ht="21.75" customHeight="1">
      <c r="A135" s="38"/>
      <c r="B135" s="179"/>
      <c r="C135" s="180" t="s">
        <v>301</v>
      </c>
      <c r="D135" s="180" t="s">
        <v>211</v>
      </c>
      <c r="E135" s="181" t="s">
        <v>1318</v>
      </c>
      <c r="F135" s="182" t="s">
        <v>1319</v>
      </c>
      <c r="G135" s="183" t="s">
        <v>1070</v>
      </c>
      <c r="H135" s="184">
        <v>1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216</v>
      </c>
      <c r="AT135" s="191" t="s">
        <v>211</v>
      </c>
      <c r="AU135" s="191" t="s">
        <v>84</v>
      </c>
      <c r="AY135" s="19" t="s">
        <v>208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216</v>
      </c>
      <c r="BM135" s="191" t="s">
        <v>304</v>
      </c>
    </row>
    <row r="136" spans="1:65" s="2" customFormat="1" ht="16.5" customHeight="1">
      <c r="A136" s="38"/>
      <c r="B136" s="179"/>
      <c r="C136" s="180" t="s">
        <v>262</v>
      </c>
      <c r="D136" s="180" t="s">
        <v>211</v>
      </c>
      <c r="E136" s="181" t="s">
        <v>1320</v>
      </c>
      <c r="F136" s="182" t="s">
        <v>1321</v>
      </c>
      <c r="G136" s="183" t="s">
        <v>1070</v>
      </c>
      <c r="H136" s="184">
        <v>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216</v>
      </c>
      <c r="AT136" s="191" t="s">
        <v>211</v>
      </c>
      <c r="AU136" s="191" t="s">
        <v>84</v>
      </c>
      <c r="AY136" s="19" t="s">
        <v>208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216</v>
      </c>
      <c r="BM136" s="191" t="s">
        <v>307</v>
      </c>
    </row>
    <row r="137" spans="1:65" s="2" customFormat="1" ht="16.5" customHeight="1">
      <c r="A137" s="38"/>
      <c r="B137" s="179"/>
      <c r="C137" s="180" t="s">
        <v>309</v>
      </c>
      <c r="D137" s="180" t="s">
        <v>211</v>
      </c>
      <c r="E137" s="181" t="s">
        <v>1322</v>
      </c>
      <c r="F137" s="182" t="s">
        <v>1323</v>
      </c>
      <c r="G137" s="183" t="s">
        <v>1070</v>
      </c>
      <c r="H137" s="184">
        <v>1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216</v>
      </c>
      <c r="AT137" s="191" t="s">
        <v>211</v>
      </c>
      <c r="AU137" s="191" t="s">
        <v>84</v>
      </c>
      <c r="AY137" s="19" t="s">
        <v>208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216</v>
      </c>
      <c r="BM137" s="191" t="s">
        <v>312</v>
      </c>
    </row>
    <row r="138" spans="1:65" s="2" customFormat="1" ht="24.15" customHeight="1">
      <c r="A138" s="38"/>
      <c r="B138" s="179"/>
      <c r="C138" s="180" t="s">
        <v>271</v>
      </c>
      <c r="D138" s="180" t="s">
        <v>211</v>
      </c>
      <c r="E138" s="181" t="s">
        <v>1324</v>
      </c>
      <c r="F138" s="182" t="s">
        <v>1325</v>
      </c>
      <c r="G138" s="183" t="s">
        <v>1070</v>
      </c>
      <c r="H138" s="184">
        <v>1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216</v>
      </c>
      <c r="AT138" s="191" t="s">
        <v>211</v>
      </c>
      <c r="AU138" s="191" t="s">
        <v>84</v>
      </c>
      <c r="AY138" s="19" t="s">
        <v>208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216</v>
      </c>
      <c r="BM138" s="191" t="s">
        <v>319</v>
      </c>
    </row>
    <row r="139" spans="1:65" s="2" customFormat="1" ht="16.5" customHeight="1">
      <c r="A139" s="38"/>
      <c r="B139" s="179"/>
      <c r="C139" s="180" t="s">
        <v>8</v>
      </c>
      <c r="D139" s="180" t="s">
        <v>211</v>
      </c>
      <c r="E139" s="181" t="s">
        <v>1326</v>
      </c>
      <c r="F139" s="182" t="s">
        <v>1327</v>
      </c>
      <c r="G139" s="183" t="s">
        <v>1070</v>
      </c>
      <c r="H139" s="184">
        <v>1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216</v>
      </c>
      <c r="AT139" s="191" t="s">
        <v>211</v>
      </c>
      <c r="AU139" s="191" t="s">
        <v>84</v>
      </c>
      <c r="AY139" s="19" t="s">
        <v>208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216</v>
      </c>
      <c r="BM139" s="191" t="s">
        <v>324</v>
      </c>
    </row>
    <row r="140" spans="1:65" s="2" customFormat="1" ht="16.5" customHeight="1">
      <c r="A140" s="38"/>
      <c r="B140" s="179"/>
      <c r="C140" s="180" t="s">
        <v>276</v>
      </c>
      <c r="D140" s="180" t="s">
        <v>211</v>
      </c>
      <c r="E140" s="181" t="s">
        <v>1328</v>
      </c>
      <c r="F140" s="182" t="s">
        <v>1329</v>
      </c>
      <c r="G140" s="183" t="s">
        <v>1070</v>
      </c>
      <c r="H140" s="184">
        <v>1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216</v>
      </c>
      <c r="AT140" s="191" t="s">
        <v>211</v>
      </c>
      <c r="AU140" s="191" t="s">
        <v>84</v>
      </c>
      <c r="AY140" s="19" t="s">
        <v>208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216</v>
      </c>
      <c r="BM140" s="191" t="s">
        <v>330</v>
      </c>
    </row>
    <row r="141" spans="1:65" s="2" customFormat="1" ht="21.75" customHeight="1">
      <c r="A141" s="38"/>
      <c r="B141" s="179"/>
      <c r="C141" s="180" t="s">
        <v>334</v>
      </c>
      <c r="D141" s="180" t="s">
        <v>211</v>
      </c>
      <c r="E141" s="181" t="s">
        <v>1330</v>
      </c>
      <c r="F141" s="182" t="s">
        <v>1331</v>
      </c>
      <c r="G141" s="183" t="s">
        <v>1332</v>
      </c>
      <c r="H141" s="184">
        <v>1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216</v>
      </c>
      <c r="AT141" s="191" t="s">
        <v>211</v>
      </c>
      <c r="AU141" s="191" t="s">
        <v>84</v>
      </c>
      <c r="AY141" s="19" t="s">
        <v>208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216</v>
      </c>
      <c r="BM141" s="191" t="s">
        <v>337</v>
      </c>
    </row>
    <row r="142" spans="1:65" s="2" customFormat="1" ht="16.5" customHeight="1">
      <c r="A142" s="38"/>
      <c r="B142" s="179"/>
      <c r="C142" s="180" t="s">
        <v>281</v>
      </c>
      <c r="D142" s="180" t="s">
        <v>211</v>
      </c>
      <c r="E142" s="181" t="s">
        <v>1333</v>
      </c>
      <c r="F142" s="182" t="s">
        <v>1334</v>
      </c>
      <c r="G142" s="183" t="s">
        <v>1332</v>
      </c>
      <c r="H142" s="184">
        <v>1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216</v>
      </c>
      <c r="AT142" s="191" t="s">
        <v>211</v>
      </c>
      <c r="AU142" s="191" t="s">
        <v>84</v>
      </c>
      <c r="AY142" s="19" t="s">
        <v>208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216</v>
      </c>
      <c r="BM142" s="191" t="s">
        <v>344</v>
      </c>
    </row>
    <row r="143" spans="1:63" s="12" customFormat="1" ht="25.9" customHeight="1">
      <c r="A143" s="12"/>
      <c r="B143" s="166"/>
      <c r="C143" s="12"/>
      <c r="D143" s="167" t="s">
        <v>75</v>
      </c>
      <c r="E143" s="168" t="s">
        <v>1335</v>
      </c>
      <c r="F143" s="168" t="s">
        <v>1336</v>
      </c>
      <c r="G143" s="12"/>
      <c r="H143" s="12"/>
      <c r="I143" s="169"/>
      <c r="J143" s="170">
        <f>BK143</f>
        <v>0</v>
      </c>
      <c r="K143" s="12"/>
      <c r="L143" s="166"/>
      <c r="M143" s="171"/>
      <c r="N143" s="172"/>
      <c r="O143" s="172"/>
      <c r="P143" s="173">
        <f>SUM(P144:P159)</f>
        <v>0</v>
      </c>
      <c r="Q143" s="172"/>
      <c r="R143" s="173">
        <f>SUM(R144:R159)</f>
        <v>0</v>
      </c>
      <c r="S143" s="172"/>
      <c r="T143" s="174">
        <f>SUM(T144:T159)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67" t="s">
        <v>84</v>
      </c>
      <c r="AT143" s="175" t="s">
        <v>75</v>
      </c>
      <c r="AU143" s="175" t="s">
        <v>76</v>
      </c>
      <c r="AY143" s="167" t="s">
        <v>208</v>
      </c>
      <c r="BK143" s="176">
        <f>SUM(BK144:BK159)</f>
        <v>0</v>
      </c>
    </row>
    <row r="144" spans="1:65" s="2" customFormat="1" ht="24.15" customHeight="1">
      <c r="A144" s="38"/>
      <c r="B144" s="179"/>
      <c r="C144" s="180" t="s">
        <v>349</v>
      </c>
      <c r="D144" s="180" t="s">
        <v>211</v>
      </c>
      <c r="E144" s="181" t="s">
        <v>1337</v>
      </c>
      <c r="F144" s="182" t="s">
        <v>1338</v>
      </c>
      <c r="G144" s="183" t="s">
        <v>1070</v>
      </c>
      <c r="H144" s="184">
        <v>1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216</v>
      </c>
      <c r="AT144" s="191" t="s">
        <v>211</v>
      </c>
      <c r="AU144" s="191" t="s">
        <v>84</v>
      </c>
      <c r="AY144" s="19" t="s">
        <v>208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216</v>
      </c>
      <c r="BM144" s="191" t="s">
        <v>352</v>
      </c>
    </row>
    <row r="145" spans="1:65" s="2" customFormat="1" ht="21.75" customHeight="1">
      <c r="A145" s="38"/>
      <c r="B145" s="179"/>
      <c r="C145" s="180" t="s">
        <v>300</v>
      </c>
      <c r="D145" s="180" t="s">
        <v>211</v>
      </c>
      <c r="E145" s="181" t="s">
        <v>1300</v>
      </c>
      <c r="F145" s="182" t="s">
        <v>1301</v>
      </c>
      <c r="G145" s="183" t="s">
        <v>442</v>
      </c>
      <c r="H145" s="184">
        <v>2.4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216</v>
      </c>
      <c r="AT145" s="191" t="s">
        <v>211</v>
      </c>
      <c r="AU145" s="191" t="s">
        <v>84</v>
      </c>
      <c r="AY145" s="19" t="s">
        <v>208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216</v>
      </c>
      <c r="BM145" s="191" t="s">
        <v>357</v>
      </c>
    </row>
    <row r="146" spans="1:65" s="2" customFormat="1" ht="21.75" customHeight="1">
      <c r="A146" s="38"/>
      <c r="B146" s="179"/>
      <c r="C146" s="180" t="s">
        <v>7</v>
      </c>
      <c r="D146" s="180" t="s">
        <v>211</v>
      </c>
      <c r="E146" s="181" t="s">
        <v>1302</v>
      </c>
      <c r="F146" s="182" t="s">
        <v>1303</v>
      </c>
      <c r="G146" s="183" t="s">
        <v>442</v>
      </c>
      <c r="H146" s="184">
        <v>2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216</v>
      </c>
      <c r="AT146" s="191" t="s">
        <v>211</v>
      </c>
      <c r="AU146" s="191" t="s">
        <v>84</v>
      </c>
      <c r="AY146" s="19" t="s">
        <v>208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216</v>
      </c>
      <c r="BM146" s="191" t="s">
        <v>371</v>
      </c>
    </row>
    <row r="147" spans="1:65" s="2" customFormat="1" ht="16.5" customHeight="1">
      <c r="A147" s="38"/>
      <c r="B147" s="179"/>
      <c r="C147" s="180" t="s">
        <v>304</v>
      </c>
      <c r="D147" s="180" t="s">
        <v>211</v>
      </c>
      <c r="E147" s="181" t="s">
        <v>1339</v>
      </c>
      <c r="F147" s="182" t="s">
        <v>1340</v>
      </c>
      <c r="G147" s="183" t="s">
        <v>1070</v>
      </c>
      <c r="H147" s="184">
        <v>1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216</v>
      </c>
      <c r="AT147" s="191" t="s">
        <v>211</v>
      </c>
      <c r="AU147" s="191" t="s">
        <v>84</v>
      </c>
      <c r="AY147" s="19" t="s">
        <v>208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216</v>
      </c>
      <c r="BM147" s="191" t="s">
        <v>486</v>
      </c>
    </row>
    <row r="148" spans="1:65" s="2" customFormat="1" ht="16.5" customHeight="1">
      <c r="A148" s="38"/>
      <c r="B148" s="179"/>
      <c r="C148" s="180" t="s">
        <v>488</v>
      </c>
      <c r="D148" s="180" t="s">
        <v>211</v>
      </c>
      <c r="E148" s="181" t="s">
        <v>1341</v>
      </c>
      <c r="F148" s="182" t="s">
        <v>1342</v>
      </c>
      <c r="G148" s="183" t="s">
        <v>1070</v>
      </c>
      <c r="H148" s="184">
        <v>5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216</v>
      </c>
      <c r="AT148" s="191" t="s">
        <v>211</v>
      </c>
      <c r="AU148" s="191" t="s">
        <v>84</v>
      </c>
      <c r="AY148" s="19" t="s">
        <v>208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216</v>
      </c>
      <c r="BM148" s="191" t="s">
        <v>491</v>
      </c>
    </row>
    <row r="149" spans="1:65" s="2" customFormat="1" ht="16.5" customHeight="1">
      <c r="A149" s="38"/>
      <c r="B149" s="179"/>
      <c r="C149" s="180" t="s">
        <v>307</v>
      </c>
      <c r="D149" s="180" t="s">
        <v>211</v>
      </c>
      <c r="E149" s="181" t="s">
        <v>1343</v>
      </c>
      <c r="F149" s="182" t="s">
        <v>1344</v>
      </c>
      <c r="G149" s="183" t="s">
        <v>1070</v>
      </c>
      <c r="H149" s="184">
        <v>2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216</v>
      </c>
      <c r="AT149" s="191" t="s">
        <v>211</v>
      </c>
      <c r="AU149" s="191" t="s">
        <v>84</v>
      </c>
      <c r="AY149" s="19" t="s">
        <v>208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216</v>
      </c>
      <c r="BM149" s="191" t="s">
        <v>495</v>
      </c>
    </row>
    <row r="150" spans="1:65" s="2" customFormat="1" ht="16.5" customHeight="1">
      <c r="A150" s="38"/>
      <c r="B150" s="179"/>
      <c r="C150" s="180" t="s">
        <v>497</v>
      </c>
      <c r="D150" s="180" t="s">
        <v>211</v>
      </c>
      <c r="E150" s="181" t="s">
        <v>1345</v>
      </c>
      <c r="F150" s="182" t="s">
        <v>1346</v>
      </c>
      <c r="G150" s="183" t="s">
        <v>1070</v>
      </c>
      <c r="H150" s="184">
        <v>4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216</v>
      </c>
      <c r="AT150" s="191" t="s">
        <v>211</v>
      </c>
      <c r="AU150" s="191" t="s">
        <v>84</v>
      </c>
      <c r="AY150" s="19" t="s">
        <v>208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216</v>
      </c>
      <c r="BM150" s="191" t="s">
        <v>500</v>
      </c>
    </row>
    <row r="151" spans="1:65" s="2" customFormat="1" ht="16.5" customHeight="1">
      <c r="A151" s="38"/>
      <c r="B151" s="179"/>
      <c r="C151" s="180" t="s">
        <v>312</v>
      </c>
      <c r="D151" s="180" t="s">
        <v>211</v>
      </c>
      <c r="E151" s="181" t="s">
        <v>1347</v>
      </c>
      <c r="F151" s="182" t="s">
        <v>1348</v>
      </c>
      <c r="G151" s="183" t="s">
        <v>1070</v>
      </c>
      <c r="H151" s="184">
        <v>6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216</v>
      </c>
      <c r="AT151" s="191" t="s">
        <v>211</v>
      </c>
      <c r="AU151" s="191" t="s">
        <v>84</v>
      </c>
      <c r="AY151" s="19" t="s">
        <v>208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216</v>
      </c>
      <c r="BM151" s="191" t="s">
        <v>504</v>
      </c>
    </row>
    <row r="152" spans="1:65" s="2" customFormat="1" ht="16.5" customHeight="1">
      <c r="A152" s="38"/>
      <c r="B152" s="179"/>
      <c r="C152" s="180" t="s">
        <v>509</v>
      </c>
      <c r="D152" s="180" t="s">
        <v>211</v>
      </c>
      <c r="E152" s="181" t="s">
        <v>1349</v>
      </c>
      <c r="F152" s="182" t="s">
        <v>1350</v>
      </c>
      <c r="G152" s="183" t="s">
        <v>1070</v>
      </c>
      <c r="H152" s="184">
        <v>5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216</v>
      </c>
      <c r="AT152" s="191" t="s">
        <v>211</v>
      </c>
      <c r="AU152" s="191" t="s">
        <v>84</v>
      </c>
      <c r="AY152" s="19" t="s">
        <v>208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216</v>
      </c>
      <c r="BM152" s="191" t="s">
        <v>512</v>
      </c>
    </row>
    <row r="153" spans="1:65" s="2" customFormat="1" ht="16.5" customHeight="1">
      <c r="A153" s="38"/>
      <c r="B153" s="179"/>
      <c r="C153" s="180" t="s">
        <v>319</v>
      </c>
      <c r="D153" s="180" t="s">
        <v>211</v>
      </c>
      <c r="E153" s="181" t="s">
        <v>1351</v>
      </c>
      <c r="F153" s="182" t="s">
        <v>1352</v>
      </c>
      <c r="G153" s="183" t="s">
        <v>1070</v>
      </c>
      <c r="H153" s="184">
        <v>5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216</v>
      </c>
      <c r="AT153" s="191" t="s">
        <v>211</v>
      </c>
      <c r="AU153" s="191" t="s">
        <v>84</v>
      </c>
      <c r="AY153" s="19" t="s">
        <v>208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216</v>
      </c>
      <c r="BM153" s="191" t="s">
        <v>534</v>
      </c>
    </row>
    <row r="154" spans="1:65" s="2" customFormat="1" ht="16.5" customHeight="1">
      <c r="A154" s="38"/>
      <c r="B154" s="179"/>
      <c r="C154" s="180" t="s">
        <v>535</v>
      </c>
      <c r="D154" s="180" t="s">
        <v>211</v>
      </c>
      <c r="E154" s="181" t="s">
        <v>1353</v>
      </c>
      <c r="F154" s="182" t="s">
        <v>1354</v>
      </c>
      <c r="G154" s="183" t="s">
        <v>1070</v>
      </c>
      <c r="H154" s="184">
        <v>18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216</v>
      </c>
      <c r="AT154" s="191" t="s">
        <v>211</v>
      </c>
      <c r="AU154" s="191" t="s">
        <v>84</v>
      </c>
      <c r="AY154" s="19" t="s">
        <v>208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216</v>
      </c>
      <c r="BM154" s="191" t="s">
        <v>538</v>
      </c>
    </row>
    <row r="155" spans="1:65" s="2" customFormat="1" ht="16.5" customHeight="1">
      <c r="A155" s="38"/>
      <c r="B155" s="179"/>
      <c r="C155" s="180" t="s">
        <v>324</v>
      </c>
      <c r="D155" s="180" t="s">
        <v>211</v>
      </c>
      <c r="E155" s="181" t="s">
        <v>1355</v>
      </c>
      <c r="F155" s="182" t="s">
        <v>1356</v>
      </c>
      <c r="G155" s="183" t="s">
        <v>1070</v>
      </c>
      <c r="H155" s="184">
        <v>1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216</v>
      </c>
      <c r="AT155" s="191" t="s">
        <v>211</v>
      </c>
      <c r="AU155" s="191" t="s">
        <v>84</v>
      </c>
      <c r="AY155" s="19" t="s">
        <v>208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216</v>
      </c>
      <c r="BM155" s="191" t="s">
        <v>550</v>
      </c>
    </row>
    <row r="156" spans="1:65" s="2" customFormat="1" ht="16.5" customHeight="1">
      <c r="A156" s="38"/>
      <c r="B156" s="179"/>
      <c r="C156" s="180" t="s">
        <v>552</v>
      </c>
      <c r="D156" s="180" t="s">
        <v>211</v>
      </c>
      <c r="E156" s="181" t="s">
        <v>1357</v>
      </c>
      <c r="F156" s="182" t="s">
        <v>1358</v>
      </c>
      <c r="G156" s="183" t="s">
        <v>1070</v>
      </c>
      <c r="H156" s="184">
        <v>16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216</v>
      </c>
      <c r="AT156" s="191" t="s">
        <v>211</v>
      </c>
      <c r="AU156" s="191" t="s">
        <v>84</v>
      </c>
      <c r="AY156" s="19" t="s">
        <v>208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216</v>
      </c>
      <c r="BM156" s="191" t="s">
        <v>555</v>
      </c>
    </row>
    <row r="157" spans="1:65" s="2" customFormat="1" ht="16.5" customHeight="1">
      <c r="A157" s="38"/>
      <c r="B157" s="179"/>
      <c r="C157" s="180" t="s">
        <v>330</v>
      </c>
      <c r="D157" s="180" t="s">
        <v>211</v>
      </c>
      <c r="E157" s="181" t="s">
        <v>1359</v>
      </c>
      <c r="F157" s="182" t="s">
        <v>1360</v>
      </c>
      <c r="G157" s="183" t="s">
        <v>1070</v>
      </c>
      <c r="H157" s="184">
        <v>3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216</v>
      </c>
      <c r="AT157" s="191" t="s">
        <v>211</v>
      </c>
      <c r="AU157" s="191" t="s">
        <v>84</v>
      </c>
      <c r="AY157" s="19" t="s">
        <v>208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216</v>
      </c>
      <c r="BM157" s="191" t="s">
        <v>565</v>
      </c>
    </row>
    <row r="158" spans="1:65" s="2" customFormat="1" ht="21.75" customHeight="1">
      <c r="A158" s="38"/>
      <c r="B158" s="179"/>
      <c r="C158" s="180" t="s">
        <v>448</v>
      </c>
      <c r="D158" s="180" t="s">
        <v>211</v>
      </c>
      <c r="E158" s="181" t="s">
        <v>1361</v>
      </c>
      <c r="F158" s="182" t="s">
        <v>1331</v>
      </c>
      <c r="G158" s="183" t="s">
        <v>1332</v>
      </c>
      <c r="H158" s="184">
        <v>1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216</v>
      </c>
      <c r="AT158" s="191" t="s">
        <v>211</v>
      </c>
      <c r="AU158" s="191" t="s">
        <v>84</v>
      </c>
      <c r="AY158" s="19" t="s">
        <v>208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216</v>
      </c>
      <c r="BM158" s="191" t="s">
        <v>569</v>
      </c>
    </row>
    <row r="159" spans="1:65" s="2" customFormat="1" ht="16.5" customHeight="1">
      <c r="A159" s="38"/>
      <c r="B159" s="179"/>
      <c r="C159" s="180" t="s">
        <v>337</v>
      </c>
      <c r="D159" s="180" t="s">
        <v>211</v>
      </c>
      <c r="E159" s="181" t="s">
        <v>1333</v>
      </c>
      <c r="F159" s="182" t="s">
        <v>1334</v>
      </c>
      <c r="G159" s="183" t="s">
        <v>1332</v>
      </c>
      <c r="H159" s="184">
        <v>1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216</v>
      </c>
      <c r="AT159" s="191" t="s">
        <v>211</v>
      </c>
      <c r="AU159" s="191" t="s">
        <v>84</v>
      </c>
      <c r="AY159" s="19" t="s">
        <v>208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216</v>
      </c>
      <c r="BM159" s="191" t="s">
        <v>575</v>
      </c>
    </row>
    <row r="160" spans="1:63" s="12" customFormat="1" ht="25.9" customHeight="1">
      <c r="A160" s="12"/>
      <c r="B160" s="166"/>
      <c r="C160" s="12"/>
      <c r="D160" s="167" t="s">
        <v>75</v>
      </c>
      <c r="E160" s="168" t="s">
        <v>1362</v>
      </c>
      <c r="F160" s="168" t="s">
        <v>1363</v>
      </c>
      <c r="G160" s="12"/>
      <c r="H160" s="12"/>
      <c r="I160" s="169"/>
      <c r="J160" s="170">
        <f>BK160</f>
        <v>0</v>
      </c>
      <c r="K160" s="12"/>
      <c r="L160" s="166"/>
      <c r="M160" s="171"/>
      <c r="N160" s="172"/>
      <c r="O160" s="172"/>
      <c r="P160" s="173">
        <f>SUM(P161:P176)</f>
        <v>0</v>
      </c>
      <c r="Q160" s="172"/>
      <c r="R160" s="173">
        <f>SUM(R161:R176)</f>
        <v>0</v>
      </c>
      <c r="S160" s="172"/>
      <c r="T160" s="174">
        <f>SUM(T161:T176)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67" t="s">
        <v>84</v>
      </c>
      <c r="AT160" s="175" t="s">
        <v>75</v>
      </c>
      <c r="AU160" s="175" t="s">
        <v>76</v>
      </c>
      <c r="AY160" s="167" t="s">
        <v>208</v>
      </c>
      <c r="BK160" s="176">
        <f>SUM(BK161:BK176)</f>
        <v>0</v>
      </c>
    </row>
    <row r="161" spans="1:65" s="2" customFormat="1" ht="24.15" customHeight="1">
      <c r="A161" s="38"/>
      <c r="B161" s="179"/>
      <c r="C161" s="180" t="s">
        <v>599</v>
      </c>
      <c r="D161" s="180" t="s">
        <v>211</v>
      </c>
      <c r="E161" s="181" t="s">
        <v>1364</v>
      </c>
      <c r="F161" s="182" t="s">
        <v>1365</v>
      </c>
      <c r="G161" s="183" t="s">
        <v>1070</v>
      </c>
      <c r="H161" s="184">
        <v>1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216</v>
      </c>
      <c r="AT161" s="191" t="s">
        <v>211</v>
      </c>
      <c r="AU161" s="191" t="s">
        <v>84</v>
      </c>
      <c r="AY161" s="19" t="s">
        <v>208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216</v>
      </c>
      <c r="BM161" s="191" t="s">
        <v>602</v>
      </c>
    </row>
    <row r="162" spans="1:65" s="2" customFormat="1" ht="21.75" customHeight="1">
      <c r="A162" s="38"/>
      <c r="B162" s="179"/>
      <c r="C162" s="180" t="s">
        <v>344</v>
      </c>
      <c r="D162" s="180" t="s">
        <v>211</v>
      </c>
      <c r="E162" s="181" t="s">
        <v>1302</v>
      </c>
      <c r="F162" s="182" t="s">
        <v>1303</v>
      </c>
      <c r="G162" s="183" t="s">
        <v>442</v>
      </c>
      <c r="H162" s="184">
        <v>1.6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216</v>
      </c>
      <c r="AT162" s="191" t="s">
        <v>211</v>
      </c>
      <c r="AU162" s="191" t="s">
        <v>84</v>
      </c>
      <c r="AY162" s="19" t="s">
        <v>208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216</v>
      </c>
      <c r="BM162" s="191" t="s">
        <v>605</v>
      </c>
    </row>
    <row r="163" spans="1:65" s="2" customFormat="1" ht="16.5" customHeight="1">
      <c r="A163" s="38"/>
      <c r="B163" s="179"/>
      <c r="C163" s="180" t="s">
        <v>606</v>
      </c>
      <c r="D163" s="180" t="s">
        <v>211</v>
      </c>
      <c r="E163" s="181" t="s">
        <v>1366</v>
      </c>
      <c r="F163" s="182" t="s">
        <v>1367</v>
      </c>
      <c r="G163" s="183" t="s">
        <v>1070</v>
      </c>
      <c r="H163" s="184">
        <v>1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216</v>
      </c>
      <c r="AT163" s="191" t="s">
        <v>211</v>
      </c>
      <c r="AU163" s="191" t="s">
        <v>84</v>
      </c>
      <c r="AY163" s="19" t="s">
        <v>208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216</v>
      </c>
      <c r="BM163" s="191" t="s">
        <v>609</v>
      </c>
    </row>
    <row r="164" spans="1:65" s="2" customFormat="1" ht="16.5" customHeight="1">
      <c r="A164" s="38"/>
      <c r="B164" s="179"/>
      <c r="C164" s="180" t="s">
        <v>352</v>
      </c>
      <c r="D164" s="180" t="s">
        <v>211</v>
      </c>
      <c r="E164" s="181" t="s">
        <v>1368</v>
      </c>
      <c r="F164" s="182" t="s">
        <v>1369</v>
      </c>
      <c r="G164" s="183" t="s">
        <v>1070</v>
      </c>
      <c r="H164" s="184">
        <v>1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216</v>
      </c>
      <c r="AT164" s="191" t="s">
        <v>211</v>
      </c>
      <c r="AU164" s="191" t="s">
        <v>84</v>
      </c>
      <c r="AY164" s="19" t="s">
        <v>208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216</v>
      </c>
      <c r="BM164" s="191" t="s">
        <v>612</v>
      </c>
    </row>
    <row r="165" spans="1:65" s="2" customFormat="1" ht="16.5" customHeight="1">
      <c r="A165" s="38"/>
      <c r="B165" s="179"/>
      <c r="C165" s="180" t="s">
        <v>613</v>
      </c>
      <c r="D165" s="180" t="s">
        <v>211</v>
      </c>
      <c r="E165" s="181" t="s">
        <v>1370</v>
      </c>
      <c r="F165" s="182" t="s">
        <v>1371</v>
      </c>
      <c r="G165" s="183" t="s">
        <v>1070</v>
      </c>
      <c r="H165" s="184">
        <v>5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41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216</v>
      </c>
      <c r="AT165" s="191" t="s">
        <v>211</v>
      </c>
      <c r="AU165" s="191" t="s">
        <v>84</v>
      </c>
      <c r="AY165" s="19" t="s">
        <v>208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84</v>
      </c>
      <c r="BK165" s="192">
        <f>ROUND(I165*H165,2)</f>
        <v>0</v>
      </c>
      <c r="BL165" s="19" t="s">
        <v>216</v>
      </c>
      <c r="BM165" s="191" t="s">
        <v>616</v>
      </c>
    </row>
    <row r="166" spans="1:65" s="2" customFormat="1" ht="16.5" customHeight="1">
      <c r="A166" s="38"/>
      <c r="B166" s="179"/>
      <c r="C166" s="180" t="s">
        <v>357</v>
      </c>
      <c r="D166" s="180" t="s">
        <v>211</v>
      </c>
      <c r="E166" s="181" t="s">
        <v>1372</v>
      </c>
      <c r="F166" s="182" t="s">
        <v>1373</v>
      </c>
      <c r="G166" s="183" t="s">
        <v>1070</v>
      </c>
      <c r="H166" s="184">
        <v>8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216</v>
      </c>
      <c r="AT166" s="191" t="s">
        <v>211</v>
      </c>
      <c r="AU166" s="191" t="s">
        <v>84</v>
      </c>
      <c r="AY166" s="19" t="s">
        <v>208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216</v>
      </c>
      <c r="BM166" s="191" t="s">
        <v>620</v>
      </c>
    </row>
    <row r="167" spans="1:65" s="2" customFormat="1" ht="16.5" customHeight="1">
      <c r="A167" s="38"/>
      <c r="B167" s="179"/>
      <c r="C167" s="180" t="s">
        <v>622</v>
      </c>
      <c r="D167" s="180" t="s">
        <v>211</v>
      </c>
      <c r="E167" s="181" t="s">
        <v>1374</v>
      </c>
      <c r="F167" s="182" t="s">
        <v>1375</v>
      </c>
      <c r="G167" s="183" t="s">
        <v>1070</v>
      </c>
      <c r="H167" s="184">
        <v>2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216</v>
      </c>
      <c r="AT167" s="191" t="s">
        <v>211</v>
      </c>
      <c r="AU167" s="191" t="s">
        <v>84</v>
      </c>
      <c r="AY167" s="19" t="s">
        <v>208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216</v>
      </c>
      <c r="BM167" s="191" t="s">
        <v>625</v>
      </c>
    </row>
    <row r="168" spans="1:65" s="2" customFormat="1" ht="16.5" customHeight="1">
      <c r="A168" s="38"/>
      <c r="B168" s="179"/>
      <c r="C168" s="180" t="s">
        <v>371</v>
      </c>
      <c r="D168" s="180" t="s">
        <v>211</v>
      </c>
      <c r="E168" s="181" t="s">
        <v>1376</v>
      </c>
      <c r="F168" s="182" t="s">
        <v>1377</v>
      </c>
      <c r="G168" s="183" t="s">
        <v>1070</v>
      </c>
      <c r="H168" s="184">
        <v>1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216</v>
      </c>
      <c r="AT168" s="191" t="s">
        <v>211</v>
      </c>
      <c r="AU168" s="191" t="s">
        <v>84</v>
      </c>
      <c r="AY168" s="19" t="s">
        <v>208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216</v>
      </c>
      <c r="BM168" s="191" t="s">
        <v>628</v>
      </c>
    </row>
    <row r="169" spans="1:65" s="2" customFormat="1" ht="16.5" customHeight="1">
      <c r="A169" s="38"/>
      <c r="B169" s="179"/>
      <c r="C169" s="180" t="s">
        <v>630</v>
      </c>
      <c r="D169" s="180" t="s">
        <v>211</v>
      </c>
      <c r="E169" s="181" t="s">
        <v>1378</v>
      </c>
      <c r="F169" s="182" t="s">
        <v>1379</v>
      </c>
      <c r="G169" s="183" t="s">
        <v>1070</v>
      </c>
      <c r="H169" s="184">
        <v>1</v>
      </c>
      <c r="I169" s="185"/>
      <c r="J169" s="186">
        <f>ROUND(I169*H169,2)</f>
        <v>0</v>
      </c>
      <c r="K169" s="182" t="s">
        <v>1</v>
      </c>
      <c r="L169" s="39"/>
      <c r="M169" s="187" t="s">
        <v>1</v>
      </c>
      <c r="N169" s="188" t="s">
        <v>41</v>
      </c>
      <c r="O169" s="77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216</v>
      </c>
      <c r="AT169" s="191" t="s">
        <v>211</v>
      </c>
      <c r="AU169" s="191" t="s">
        <v>84</v>
      </c>
      <c r="AY169" s="19" t="s">
        <v>208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216</v>
      </c>
      <c r="BM169" s="191" t="s">
        <v>633</v>
      </c>
    </row>
    <row r="170" spans="1:65" s="2" customFormat="1" ht="16.5" customHeight="1">
      <c r="A170" s="38"/>
      <c r="B170" s="179"/>
      <c r="C170" s="180" t="s">
        <v>486</v>
      </c>
      <c r="D170" s="180" t="s">
        <v>211</v>
      </c>
      <c r="E170" s="181" t="s">
        <v>1380</v>
      </c>
      <c r="F170" s="182" t="s">
        <v>1381</v>
      </c>
      <c r="G170" s="183" t="s">
        <v>1070</v>
      </c>
      <c r="H170" s="184">
        <v>3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216</v>
      </c>
      <c r="AT170" s="191" t="s">
        <v>211</v>
      </c>
      <c r="AU170" s="191" t="s">
        <v>84</v>
      </c>
      <c r="AY170" s="19" t="s">
        <v>208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216</v>
      </c>
      <c r="BM170" s="191" t="s">
        <v>638</v>
      </c>
    </row>
    <row r="171" spans="1:65" s="2" customFormat="1" ht="16.5" customHeight="1">
      <c r="A171" s="38"/>
      <c r="B171" s="179"/>
      <c r="C171" s="180" t="s">
        <v>642</v>
      </c>
      <c r="D171" s="180" t="s">
        <v>211</v>
      </c>
      <c r="E171" s="181" t="s">
        <v>1357</v>
      </c>
      <c r="F171" s="182" t="s">
        <v>1358</v>
      </c>
      <c r="G171" s="183" t="s">
        <v>1070</v>
      </c>
      <c r="H171" s="184">
        <v>15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216</v>
      </c>
      <c r="AT171" s="191" t="s">
        <v>211</v>
      </c>
      <c r="AU171" s="191" t="s">
        <v>84</v>
      </c>
      <c r="AY171" s="19" t="s">
        <v>208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216</v>
      </c>
      <c r="BM171" s="191" t="s">
        <v>645</v>
      </c>
    </row>
    <row r="172" spans="1:65" s="2" customFormat="1" ht="16.5" customHeight="1">
      <c r="A172" s="38"/>
      <c r="B172" s="179"/>
      <c r="C172" s="180" t="s">
        <v>491</v>
      </c>
      <c r="D172" s="180" t="s">
        <v>211</v>
      </c>
      <c r="E172" s="181" t="s">
        <v>1359</v>
      </c>
      <c r="F172" s="182" t="s">
        <v>1360</v>
      </c>
      <c r="G172" s="183" t="s">
        <v>1070</v>
      </c>
      <c r="H172" s="184">
        <v>10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216</v>
      </c>
      <c r="AT172" s="191" t="s">
        <v>211</v>
      </c>
      <c r="AU172" s="191" t="s">
        <v>84</v>
      </c>
      <c r="AY172" s="19" t="s">
        <v>208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216</v>
      </c>
      <c r="BM172" s="191" t="s">
        <v>649</v>
      </c>
    </row>
    <row r="173" spans="1:65" s="2" customFormat="1" ht="16.5" customHeight="1">
      <c r="A173" s="38"/>
      <c r="B173" s="179"/>
      <c r="C173" s="180" t="s">
        <v>650</v>
      </c>
      <c r="D173" s="180" t="s">
        <v>211</v>
      </c>
      <c r="E173" s="181" t="s">
        <v>1382</v>
      </c>
      <c r="F173" s="182" t="s">
        <v>1383</v>
      </c>
      <c r="G173" s="183" t="s">
        <v>1070</v>
      </c>
      <c r="H173" s="184">
        <v>10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216</v>
      </c>
      <c r="AT173" s="191" t="s">
        <v>211</v>
      </c>
      <c r="AU173" s="191" t="s">
        <v>84</v>
      </c>
      <c r="AY173" s="19" t="s">
        <v>208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216</v>
      </c>
      <c r="BM173" s="191" t="s">
        <v>651</v>
      </c>
    </row>
    <row r="174" spans="1:65" s="2" customFormat="1" ht="16.5" customHeight="1">
      <c r="A174" s="38"/>
      <c r="B174" s="179"/>
      <c r="C174" s="180" t="s">
        <v>495</v>
      </c>
      <c r="D174" s="180" t="s">
        <v>211</v>
      </c>
      <c r="E174" s="181" t="s">
        <v>1384</v>
      </c>
      <c r="F174" s="182" t="s">
        <v>1385</v>
      </c>
      <c r="G174" s="183" t="s">
        <v>1070</v>
      </c>
      <c r="H174" s="184">
        <v>1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216</v>
      </c>
      <c r="AT174" s="191" t="s">
        <v>211</v>
      </c>
      <c r="AU174" s="191" t="s">
        <v>84</v>
      </c>
      <c r="AY174" s="19" t="s">
        <v>208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216</v>
      </c>
      <c r="BM174" s="191" t="s">
        <v>652</v>
      </c>
    </row>
    <row r="175" spans="1:65" s="2" customFormat="1" ht="21.75" customHeight="1">
      <c r="A175" s="38"/>
      <c r="B175" s="179"/>
      <c r="C175" s="180" t="s">
        <v>654</v>
      </c>
      <c r="D175" s="180" t="s">
        <v>211</v>
      </c>
      <c r="E175" s="181" t="s">
        <v>1386</v>
      </c>
      <c r="F175" s="182" t="s">
        <v>1331</v>
      </c>
      <c r="G175" s="183" t="s">
        <v>1332</v>
      </c>
      <c r="H175" s="184">
        <v>1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216</v>
      </c>
      <c r="AT175" s="191" t="s">
        <v>211</v>
      </c>
      <c r="AU175" s="191" t="s">
        <v>84</v>
      </c>
      <c r="AY175" s="19" t="s">
        <v>208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216</v>
      </c>
      <c r="BM175" s="191" t="s">
        <v>655</v>
      </c>
    </row>
    <row r="176" spans="1:65" s="2" customFormat="1" ht="16.5" customHeight="1">
      <c r="A176" s="38"/>
      <c r="B176" s="179"/>
      <c r="C176" s="180" t="s">
        <v>500</v>
      </c>
      <c r="D176" s="180" t="s">
        <v>211</v>
      </c>
      <c r="E176" s="181" t="s">
        <v>1333</v>
      </c>
      <c r="F176" s="182" t="s">
        <v>1334</v>
      </c>
      <c r="G176" s="183" t="s">
        <v>1332</v>
      </c>
      <c r="H176" s="184">
        <v>1</v>
      </c>
      <c r="I176" s="185"/>
      <c r="J176" s="186">
        <f>ROUND(I176*H176,2)</f>
        <v>0</v>
      </c>
      <c r="K176" s="182" t="s">
        <v>1</v>
      </c>
      <c r="L176" s="39"/>
      <c r="M176" s="242" t="s">
        <v>1</v>
      </c>
      <c r="N176" s="243" t="s">
        <v>41</v>
      </c>
      <c r="O176" s="244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216</v>
      </c>
      <c r="AT176" s="191" t="s">
        <v>211</v>
      </c>
      <c r="AU176" s="191" t="s">
        <v>84</v>
      </c>
      <c r="AY176" s="19" t="s">
        <v>208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216</v>
      </c>
      <c r="BM176" s="191" t="s">
        <v>660</v>
      </c>
    </row>
    <row r="177" spans="1:31" s="2" customFormat="1" ht="6.95" customHeight="1">
      <c r="A177" s="38"/>
      <c r="B177" s="60"/>
      <c r="C177" s="61"/>
      <c r="D177" s="61"/>
      <c r="E177" s="61"/>
      <c r="F177" s="61"/>
      <c r="G177" s="61"/>
      <c r="H177" s="61"/>
      <c r="I177" s="61"/>
      <c r="J177" s="61"/>
      <c r="K177" s="61"/>
      <c r="L177" s="39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autoFilter ref="C122:K17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172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173</v>
      </c>
      <c r="L8" s="22"/>
    </row>
    <row r="9" spans="1:31" s="2" customFormat="1" ht="16.5" customHeight="1">
      <c r="A9" s="38"/>
      <c r="B9" s="39"/>
      <c r="C9" s="38"/>
      <c r="D9" s="38"/>
      <c r="E9" s="129" t="s">
        <v>1018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1019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1387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">
        <v>1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26</v>
      </c>
      <c r="F17" s="38"/>
      <c r="G17" s="38"/>
      <c r="H17" s="38"/>
      <c r="I17" s="32" t="s">
        <v>27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">
        <v>1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31</v>
      </c>
      <c r="F23" s="38"/>
      <c r="G23" s="38"/>
      <c r="H23" s="38"/>
      <c r="I23" s="32" t="s">
        <v>27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ROUND((SUM(BE123:BE135)),2)</f>
        <v>0</v>
      </c>
      <c r="G35" s="38"/>
      <c r="H35" s="38"/>
      <c r="I35" s="136">
        <v>0.21</v>
      </c>
      <c r="J35" s="135">
        <f>ROUND(((SUM(BE123:BE135))*I35),2)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ROUND((SUM(BF123:BF135)),2)</f>
        <v>0</v>
      </c>
      <c r="G36" s="38"/>
      <c r="H36" s="38"/>
      <c r="I36" s="136">
        <v>0.15</v>
      </c>
      <c r="J36" s="135">
        <f>ROUND(((SUM(BF123:BF135))*I36),2)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ROUND((SUM(BG123:BG135)),2)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ROUND((SUM(BH123:BH135)),2)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ROUND((SUM(BI123:BI135)),2)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173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1018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1019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03.6 - Rozváděč SRM-2 montáže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176</v>
      </c>
      <c r="D96" s="137"/>
      <c r="E96" s="137"/>
      <c r="F96" s="137"/>
      <c r="G96" s="137"/>
      <c r="H96" s="137"/>
      <c r="I96" s="137"/>
      <c r="J96" s="146" t="s">
        <v>177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178</v>
      </c>
      <c r="D98" s="38"/>
      <c r="E98" s="38"/>
      <c r="F98" s="38"/>
      <c r="G98" s="38"/>
      <c r="H98" s="38"/>
      <c r="I98" s="38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179</v>
      </c>
    </row>
    <row r="99" spans="1:31" s="9" customFormat="1" ht="24.95" customHeight="1">
      <c r="A99" s="9"/>
      <c r="B99" s="148"/>
      <c r="C99" s="9"/>
      <c r="D99" s="149" t="s">
        <v>1294</v>
      </c>
      <c r="E99" s="150"/>
      <c r="F99" s="150"/>
      <c r="G99" s="150"/>
      <c r="H99" s="150"/>
      <c r="I99" s="150"/>
      <c r="J99" s="151">
        <f>J124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48"/>
      <c r="C100" s="9"/>
      <c r="D100" s="149" t="s">
        <v>1295</v>
      </c>
      <c r="E100" s="150"/>
      <c r="F100" s="150"/>
      <c r="G100" s="150"/>
      <c r="H100" s="150"/>
      <c r="I100" s="150"/>
      <c r="J100" s="151">
        <f>J128</f>
        <v>0</v>
      </c>
      <c r="K100" s="9"/>
      <c r="L100" s="14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48"/>
      <c r="C101" s="9"/>
      <c r="D101" s="149" t="s">
        <v>1296</v>
      </c>
      <c r="E101" s="150"/>
      <c r="F101" s="150"/>
      <c r="G101" s="150"/>
      <c r="H101" s="150"/>
      <c r="I101" s="150"/>
      <c r="J101" s="151">
        <f>J132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193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29" t="str">
        <f>E7</f>
        <v>Modernizace stravovacího provozu oblastní nemocnice Trutnov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2"/>
      <c r="C112" s="32" t="s">
        <v>173</v>
      </c>
      <c r="L112" s="22"/>
    </row>
    <row r="113" spans="1:31" s="2" customFormat="1" ht="16.5" customHeight="1">
      <c r="A113" s="38"/>
      <c r="B113" s="39"/>
      <c r="C113" s="38"/>
      <c r="D113" s="38"/>
      <c r="E113" s="129" t="s">
        <v>1018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1019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>03.6 - Rozváděč SRM-2 montáže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F14</f>
        <v xml:space="preserve"> </v>
      </c>
      <c r="G117" s="38"/>
      <c r="H117" s="38"/>
      <c r="I117" s="32" t="s">
        <v>22</v>
      </c>
      <c r="J117" s="69" t="str">
        <f>IF(J14="","",J14)</f>
        <v>30. 5. 2022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38"/>
      <c r="E119" s="38"/>
      <c r="F119" s="27" t="str">
        <f>E17</f>
        <v>Královéhradecký kraj, Pivovarské nám. 1245/2, HK</v>
      </c>
      <c r="G119" s="38"/>
      <c r="H119" s="38"/>
      <c r="I119" s="32" t="s">
        <v>30</v>
      </c>
      <c r="J119" s="36" t="str">
        <f>E23</f>
        <v>ARAGON ELL, Heřmanice 126, Nová Paka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IF(E20="","",E20)</f>
        <v>Vyplň údaj</v>
      </c>
      <c r="G120" s="38"/>
      <c r="H120" s="38"/>
      <c r="I120" s="32" t="s">
        <v>33</v>
      </c>
      <c r="J120" s="36" t="str">
        <f>E26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194</v>
      </c>
      <c r="D122" s="159" t="s">
        <v>61</v>
      </c>
      <c r="E122" s="159" t="s">
        <v>57</v>
      </c>
      <c r="F122" s="159" t="s">
        <v>58</v>
      </c>
      <c r="G122" s="159" t="s">
        <v>195</v>
      </c>
      <c r="H122" s="159" t="s">
        <v>196</v>
      </c>
      <c r="I122" s="159" t="s">
        <v>197</v>
      </c>
      <c r="J122" s="159" t="s">
        <v>177</v>
      </c>
      <c r="K122" s="160" t="s">
        <v>198</v>
      </c>
      <c r="L122" s="161"/>
      <c r="M122" s="86" t="s">
        <v>1</v>
      </c>
      <c r="N122" s="87" t="s">
        <v>40</v>
      </c>
      <c r="O122" s="87" t="s">
        <v>199</v>
      </c>
      <c r="P122" s="87" t="s">
        <v>200</v>
      </c>
      <c r="Q122" s="87" t="s">
        <v>201</v>
      </c>
      <c r="R122" s="87" t="s">
        <v>202</v>
      </c>
      <c r="S122" s="87" t="s">
        <v>203</v>
      </c>
      <c r="T122" s="88" t="s">
        <v>204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205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P124+P128+P132</f>
        <v>0</v>
      </c>
      <c r="Q123" s="90"/>
      <c r="R123" s="163">
        <f>R124+R128+R132</f>
        <v>0</v>
      </c>
      <c r="S123" s="90"/>
      <c r="T123" s="164">
        <f>T124+T128+T132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179</v>
      </c>
      <c r="BK123" s="165">
        <f>BK124+BK128+BK132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1022</v>
      </c>
      <c r="F124" s="168" t="s">
        <v>1297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SUM(P125:P127)</f>
        <v>0</v>
      </c>
      <c r="Q124" s="172"/>
      <c r="R124" s="173">
        <f>SUM(R125:R127)</f>
        <v>0</v>
      </c>
      <c r="S124" s="172"/>
      <c r="T124" s="174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76</v>
      </c>
      <c r="AY124" s="167" t="s">
        <v>208</v>
      </c>
      <c r="BK124" s="176">
        <f>SUM(BK125:BK127)</f>
        <v>0</v>
      </c>
    </row>
    <row r="125" spans="1:65" s="2" customFormat="1" ht="16.5" customHeight="1">
      <c r="A125" s="38"/>
      <c r="B125" s="179"/>
      <c r="C125" s="180" t="s">
        <v>84</v>
      </c>
      <c r="D125" s="180" t="s">
        <v>211</v>
      </c>
      <c r="E125" s="181" t="s">
        <v>1388</v>
      </c>
      <c r="F125" s="182" t="s">
        <v>1389</v>
      </c>
      <c r="G125" s="183" t="s">
        <v>1070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216</v>
      </c>
      <c r="AT125" s="191" t="s">
        <v>211</v>
      </c>
      <c r="AU125" s="191" t="s">
        <v>84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216</v>
      </c>
      <c r="BM125" s="191" t="s">
        <v>86</v>
      </c>
    </row>
    <row r="126" spans="1:65" s="2" customFormat="1" ht="24.15" customHeight="1">
      <c r="A126" s="38"/>
      <c r="B126" s="179"/>
      <c r="C126" s="180" t="s">
        <v>86</v>
      </c>
      <c r="D126" s="180" t="s">
        <v>211</v>
      </c>
      <c r="E126" s="181" t="s">
        <v>1390</v>
      </c>
      <c r="F126" s="182" t="s">
        <v>1391</v>
      </c>
      <c r="G126" s="183" t="s">
        <v>1070</v>
      </c>
      <c r="H126" s="184">
        <v>1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216</v>
      </c>
      <c r="AT126" s="191" t="s">
        <v>211</v>
      </c>
      <c r="AU126" s="191" t="s">
        <v>84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216</v>
      </c>
      <c r="BM126" s="191" t="s">
        <v>216</v>
      </c>
    </row>
    <row r="127" spans="1:65" s="2" customFormat="1" ht="16.5" customHeight="1">
      <c r="A127" s="38"/>
      <c r="B127" s="179"/>
      <c r="C127" s="180" t="s">
        <v>226</v>
      </c>
      <c r="D127" s="180" t="s">
        <v>211</v>
      </c>
      <c r="E127" s="181" t="s">
        <v>1392</v>
      </c>
      <c r="F127" s="182" t="s">
        <v>1334</v>
      </c>
      <c r="G127" s="183" t="s">
        <v>1332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216</v>
      </c>
      <c r="AT127" s="191" t="s">
        <v>211</v>
      </c>
      <c r="AU127" s="191" t="s">
        <v>84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216</v>
      </c>
      <c r="BM127" s="191" t="s">
        <v>209</v>
      </c>
    </row>
    <row r="128" spans="1:63" s="12" customFormat="1" ht="25.9" customHeight="1">
      <c r="A128" s="12"/>
      <c r="B128" s="166"/>
      <c r="C128" s="12"/>
      <c r="D128" s="167" t="s">
        <v>75</v>
      </c>
      <c r="E128" s="168" t="s">
        <v>1335</v>
      </c>
      <c r="F128" s="168" t="s">
        <v>1336</v>
      </c>
      <c r="G128" s="12"/>
      <c r="H128" s="12"/>
      <c r="I128" s="169"/>
      <c r="J128" s="170">
        <f>BK128</f>
        <v>0</v>
      </c>
      <c r="K128" s="12"/>
      <c r="L128" s="166"/>
      <c r="M128" s="171"/>
      <c r="N128" s="172"/>
      <c r="O128" s="172"/>
      <c r="P128" s="173">
        <f>SUM(P129:P131)</f>
        <v>0</v>
      </c>
      <c r="Q128" s="172"/>
      <c r="R128" s="173">
        <f>SUM(R129:R131)</f>
        <v>0</v>
      </c>
      <c r="S128" s="172"/>
      <c r="T128" s="174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7" t="s">
        <v>84</v>
      </c>
      <c r="AT128" s="175" t="s">
        <v>75</v>
      </c>
      <c r="AU128" s="175" t="s">
        <v>76</v>
      </c>
      <c r="AY128" s="167" t="s">
        <v>208</v>
      </c>
      <c r="BK128" s="176">
        <f>SUM(BK129:BK131)</f>
        <v>0</v>
      </c>
    </row>
    <row r="129" spans="1:65" s="2" customFormat="1" ht="16.5" customHeight="1">
      <c r="A129" s="38"/>
      <c r="B129" s="179"/>
      <c r="C129" s="180" t="s">
        <v>216</v>
      </c>
      <c r="D129" s="180" t="s">
        <v>211</v>
      </c>
      <c r="E129" s="181" t="s">
        <v>1393</v>
      </c>
      <c r="F129" s="182" t="s">
        <v>1389</v>
      </c>
      <c r="G129" s="183" t="s">
        <v>1070</v>
      </c>
      <c r="H129" s="184">
        <v>1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216</v>
      </c>
      <c r="AT129" s="191" t="s">
        <v>211</v>
      </c>
      <c r="AU129" s="191" t="s">
        <v>84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216</v>
      </c>
      <c r="BM129" s="191" t="s">
        <v>246</v>
      </c>
    </row>
    <row r="130" spans="1:65" s="2" customFormat="1" ht="24.15" customHeight="1">
      <c r="A130" s="38"/>
      <c r="B130" s="179"/>
      <c r="C130" s="180" t="s">
        <v>250</v>
      </c>
      <c r="D130" s="180" t="s">
        <v>211</v>
      </c>
      <c r="E130" s="181" t="s">
        <v>1394</v>
      </c>
      <c r="F130" s="182" t="s">
        <v>1395</v>
      </c>
      <c r="G130" s="183" t="s">
        <v>1070</v>
      </c>
      <c r="H130" s="184">
        <v>1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216</v>
      </c>
      <c r="AT130" s="191" t="s">
        <v>211</v>
      </c>
      <c r="AU130" s="191" t="s">
        <v>84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216</v>
      </c>
      <c r="BM130" s="191" t="s">
        <v>253</v>
      </c>
    </row>
    <row r="131" spans="1:65" s="2" customFormat="1" ht="16.5" customHeight="1">
      <c r="A131" s="38"/>
      <c r="B131" s="179"/>
      <c r="C131" s="180" t="s">
        <v>209</v>
      </c>
      <c r="D131" s="180" t="s">
        <v>211</v>
      </c>
      <c r="E131" s="181" t="s">
        <v>1396</v>
      </c>
      <c r="F131" s="182" t="s">
        <v>1334</v>
      </c>
      <c r="G131" s="183" t="s">
        <v>1332</v>
      </c>
      <c r="H131" s="184">
        <v>1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216</v>
      </c>
      <c r="AT131" s="191" t="s">
        <v>211</v>
      </c>
      <c r="AU131" s="191" t="s">
        <v>84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216</v>
      </c>
      <c r="BM131" s="191" t="s">
        <v>262</v>
      </c>
    </row>
    <row r="132" spans="1:63" s="12" customFormat="1" ht="25.9" customHeight="1">
      <c r="A132" s="12"/>
      <c r="B132" s="166"/>
      <c r="C132" s="12"/>
      <c r="D132" s="167" t="s">
        <v>75</v>
      </c>
      <c r="E132" s="168" t="s">
        <v>1362</v>
      </c>
      <c r="F132" s="168" t="s">
        <v>1363</v>
      </c>
      <c r="G132" s="12"/>
      <c r="H132" s="12"/>
      <c r="I132" s="169"/>
      <c r="J132" s="170">
        <f>BK132</f>
        <v>0</v>
      </c>
      <c r="K132" s="12"/>
      <c r="L132" s="166"/>
      <c r="M132" s="171"/>
      <c r="N132" s="172"/>
      <c r="O132" s="172"/>
      <c r="P132" s="173">
        <f>SUM(P133:P135)</f>
        <v>0</v>
      </c>
      <c r="Q132" s="172"/>
      <c r="R132" s="173">
        <f>SUM(R133:R135)</f>
        <v>0</v>
      </c>
      <c r="S132" s="172"/>
      <c r="T132" s="174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7" t="s">
        <v>84</v>
      </c>
      <c r="AT132" s="175" t="s">
        <v>75</v>
      </c>
      <c r="AU132" s="175" t="s">
        <v>76</v>
      </c>
      <c r="AY132" s="167" t="s">
        <v>208</v>
      </c>
      <c r="BK132" s="176">
        <f>SUM(BK133:BK135)</f>
        <v>0</v>
      </c>
    </row>
    <row r="133" spans="1:65" s="2" customFormat="1" ht="24.15" customHeight="1">
      <c r="A133" s="38"/>
      <c r="B133" s="179"/>
      <c r="C133" s="180" t="s">
        <v>268</v>
      </c>
      <c r="D133" s="180" t="s">
        <v>211</v>
      </c>
      <c r="E133" s="181" t="s">
        <v>1397</v>
      </c>
      <c r="F133" s="182" t="s">
        <v>1398</v>
      </c>
      <c r="G133" s="183" t="s">
        <v>1070</v>
      </c>
      <c r="H133" s="184">
        <v>1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216</v>
      </c>
      <c r="AT133" s="191" t="s">
        <v>211</v>
      </c>
      <c r="AU133" s="191" t="s">
        <v>84</v>
      </c>
      <c r="AY133" s="19" t="s">
        <v>208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216</v>
      </c>
      <c r="BM133" s="191" t="s">
        <v>271</v>
      </c>
    </row>
    <row r="134" spans="1:65" s="2" customFormat="1" ht="24.15" customHeight="1">
      <c r="A134" s="38"/>
      <c r="B134" s="179"/>
      <c r="C134" s="180" t="s">
        <v>246</v>
      </c>
      <c r="D134" s="180" t="s">
        <v>211</v>
      </c>
      <c r="E134" s="181" t="s">
        <v>1399</v>
      </c>
      <c r="F134" s="182" t="s">
        <v>1400</v>
      </c>
      <c r="G134" s="183" t="s">
        <v>1070</v>
      </c>
      <c r="H134" s="184">
        <v>1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216</v>
      </c>
      <c r="AT134" s="191" t="s">
        <v>211</v>
      </c>
      <c r="AU134" s="191" t="s">
        <v>84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216</v>
      </c>
      <c r="BM134" s="191" t="s">
        <v>276</v>
      </c>
    </row>
    <row r="135" spans="1:65" s="2" customFormat="1" ht="16.5" customHeight="1">
      <c r="A135" s="38"/>
      <c r="B135" s="179"/>
      <c r="C135" s="180" t="s">
        <v>224</v>
      </c>
      <c r="D135" s="180" t="s">
        <v>211</v>
      </c>
      <c r="E135" s="181" t="s">
        <v>1401</v>
      </c>
      <c r="F135" s="182" t="s">
        <v>1334</v>
      </c>
      <c r="G135" s="183" t="s">
        <v>1332</v>
      </c>
      <c r="H135" s="184">
        <v>1</v>
      </c>
      <c r="I135" s="185"/>
      <c r="J135" s="186">
        <f>ROUND(I135*H135,2)</f>
        <v>0</v>
      </c>
      <c r="K135" s="182" t="s">
        <v>1</v>
      </c>
      <c r="L135" s="39"/>
      <c r="M135" s="242" t="s">
        <v>1</v>
      </c>
      <c r="N135" s="243" t="s">
        <v>41</v>
      </c>
      <c r="O135" s="244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216</v>
      </c>
      <c r="AT135" s="191" t="s">
        <v>211</v>
      </c>
      <c r="AU135" s="191" t="s">
        <v>84</v>
      </c>
      <c r="AY135" s="19" t="s">
        <v>208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216</v>
      </c>
      <c r="BM135" s="191" t="s">
        <v>281</v>
      </c>
    </row>
    <row r="136" spans="1:31" s="2" customFormat="1" ht="6.95" customHeight="1">
      <c r="A136" s="38"/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39"/>
      <c r="M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</sheetData>
  <autoFilter ref="C122:K13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LAPTOP-R3519A97\PC01</dc:creator>
  <cp:keywords/>
  <dc:description/>
  <cp:lastModifiedBy>LAPTOP-R3519A97\PC01</cp:lastModifiedBy>
  <dcterms:created xsi:type="dcterms:W3CDTF">2022-06-03T09:19:23Z</dcterms:created>
  <dcterms:modified xsi:type="dcterms:W3CDTF">2022-06-03T09:19:43Z</dcterms:modified>
  <cp:category/>
  <cp:version/>
  <cp:contentType/>
  <cp:contentStatus/>
</cp:coreProperties>
</file>