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1. - Kiosek stáčení LTO +..." sheetId="2" r:id="rId2"/>
    <sheet name="2. - Stání nadzemních nádrží" sheetId="3" r:id="rId3"/>
    <sheet name="3. - Trativod + veřejné o..." sheetId="4" r:id="rId4"/>
    <sheet name="4. - Kanalizace + lapol" sheetId="5" r:id="rId5"/>
    <sheet name="5. - Sanační práce " sheetId="6" r:id="rId6"/>
    <sheet name="VRN - Vedlejší a ostatní ..." sheetId="7" r:id="rId7"/>
    <sheet name="BOZP - Činnost koordináto..." sheetId="8" r:id="rId8"/>
    <sheet name="Pokyny pro vyplnění" sheetId="9" r:id="rId9"/>
  </sheets>
  <definedNames>
    <definedName name="_xlnm.Print_Area" localSheetId="0">'Rekapitulace zakázky'!$D$4:$AO$36,'Rekapitulace zakázky'!$C$42:$AQ$62</definedName>
    <definedName name="_xlnm.Print_Titles" localSheetId="0">'Rekapitulace zakázky'!$52:$52</definedName>
    <definedName name="_xlnm._FilterDatabase" localSheetId="1" hidden="1">'1. - Kiosek stáčení LTO +...'!$C$91:$K$338</definedName>
    <definedName name="_xlnm.Print_Area" localSheetId="1">'1. - Kiosek stáčení LTO +...'!$C$4:$J$39,'1. - Kiosek stáčení LTO +...'!$C$45:$J$73,'1. - Kiosek stáčení LTO +...'!$C$79:$T$338</definedName>
    <definedName name="_xlnm.Print_Titles" localSheetId="1">'1. - Kiosek stáčení LTO +...'!$91:$91</definedName>
    <definedName name="_xlnm._FilterDatabase" localSheetId="2" hidden="1">'2. - Stání nadzemních nádrží'!$C$85:$K$193</definedName>
    <definedName name="_xlnm.Print_Area" localSheetId="2">'2. - Stání nadzemních nádrží'!$C$4:$J$39,'2. - Stání nadzemních nádrží'!$C$45:$J$67,'2. - Stání nadzemních nádrží'!$C$73:$T$193</definedName>
    <definedName name="_xlnm.Print_Titles" localSheetId="2">'2. - Stání nadzemních nádrží'!$85:$85</definedName>
    <definedName name="_xlnm._FilterDatabase" localSheetId="3" hidden="1">'3. - Trativod + veřejné o...'!$C$86:$K$176</definedName>
    <definedName name="_xlnm.Print_Area" localSheetId="3">'3. - Trativod + veřejné o...'!$C$4:$J$39,'3. - Trativod + veřejné o...'!$C$45:$J$68,'3. - Trativod + veřejné o...'!$C$74:$T$176</definedName>
    <definedName name="_xlnm.Print_Titles" localSheetId="3">'3. - Trativod + veřejné o...'!$86:$86</definedName>
    <definedName name="_xlnm._FilterDatabase" localSheetId="4" hidden="1">'4. - Kanalizace + lapol'!$C$82:$K$127</definedName>
    <definedName name="_xlnm.Print_Area" localSheetId="4">'4. - Kanalizace + lapol'!$C$4:$J$39,'4. - Kanalizace + lapol'!$C$45:$J$64,'4. - Kanalizace + lapol'!$C$70:$T$127</definedName>
    <definedName name="_xlnm.Print_Titles" localSheetId="4">'4. - Kanalizace + lapol'!$82:$82</definedName>
    <definedName name="_xlnm._FilterDatabase" localSheetId="5" hidden="1">'5. - Sanační práce '!$C$84:$K$116</definedName>
    <definedName name="_xlnm.Print_Area" localSheetId="5">'5. - Sanační práce '!$C$4:$J$39,'5. - Sanační práce '!$C$45:$J$66,'5. - Sanační práce '!$C$72:$T$116</definedName>
    <definedName name="_xlnm.Print_Titles" localSheetId="5">'5. - Sanační práce '!$84:$84</definedName>
    <definedName name="_xlnm._FilterDatabase" localSheetId="6" hidden="1">'VRN - Vedlejší a ostatní ...'!$C$82:$K$94</definedName>
    <definedName name="_xlnm.Print_Area" localSheetId="6">'VRN - Vedlejší a ostatní ...'!$C$4:$J$39,'VRN - Vedlejší a ostatní ...'!$C$45:$J$64,'VRN - Vedlejší a ostatní ...'!$C$70:$T$94</definedName>
    <definedName name="_xlnm.Print_Titles" localSheetId="6">'VRN - Vedlejší a ostatní ...'!$82:$82</definedName>
    <definedName name="_xlnm._FilterDatabase" localSheetId="7" hidden="1">'BOZP - Činnost koordináto...'!$C$80:$K$84</definedName>
    <definedName name="_xlnm.Print_Area" localSheetId="7">'BOZP - Činnost koordináto...'!$C$4:$J$39,'BOZP - Činnost koordináto...'!$C$45:$J$62,'BOZP - Činnost koordináto...'!$C$68:$T$84</definedName>
    <definedName name="_xlnm.Print_Titles" localSheetId="7">'BOZP - Činnost koordináto...'!$80:$80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84"/>
  <c r="BH84"/>
  <c r="BG84"/>
  <c r="BF84"/>
  <c r="T84"/>
  <c r="T83"/>
  <c r="T82"/>
  <c r="T81"/>
  <c r="R84"/>
  <c r="R83"/>
  <c r="R82"/>
  <c r="R81"/>
  <c r="P84"/>
  <c r="P83"/>
  <c r="P82"/>
  <c r="P81"/>
  <c i="1" r="AU61"/>
  <c i="8" r="J78"/>
  <c r="J77"/>
  <c r="F77"/>
  <c r="F75"/>
  <c r="E73"/>
  <c r="J55"/>
  <c r="J54"/>
  <c r="F54"/>
  <c r="F52"/>
  <c r="E50"/>
  <c r="J18"/>
  <c r="E18"/>
  <c r="F55"/>
  <c r="J17"/>
  <c r="J12"/>
  <c r="J75"/>
  <c r="E7"/>
  <c r="E71"/>
  <c i="7" r="J37"/>
  <c r="J36"/>
  <c i="1" r="AY60"/>
  <c i="7" r="J35"/>
  <c i="1" r="AX60"/>
  <c i="7" r="BI94"/>
  <c r="BH94"/>
  <c r="BG94"/>
  <c r="BF94"/>
  <c r="T94"/>
  <c r="T93"/>
  <c r="R94"/>
  <c r="R93"/>
  <c r="P94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6" r="J37"/>
  <c r="J36"/>
  <c i="1" r="AY59"/>
  <c i="6" r="J35"/>
  <c i="1" r="AX59"/>
  <c i="6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5" r="J37"/>
  <c r="J36"/>
  <c i="1" r="AY58"/>
  <c i="5" r="J35"/>
  <c i="1" r="AX58"/>
  <c i="5"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99"/>
  <c r="BH99"/>
  <c r="BG99"/>
  <c r="BF99"/>
  <c r="T99"/>
  <c r="R99"/>
  <c r="P99"/>
  <c r="BI94"/>
  <c r="BH94"/>
  <c r="BG94"/>
  <c r="BF94"/>
  <c r="T94"/>
  <c r="R94"/>
  <c r="P94"/>
  <c r="BI91"/>
  <c r="BH91"/>
  <c r="BG91"/>
  <c r="BF91"/>
  <c r="T91"/>
  <c r="R91"/>
  <c r="P91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4" r="J37"/>
  <c r="J36"/>
  <c i="1" r="AY57"/>
  <c i="4" r="J35"/>
  <c i="1" r="AX57"/>
  <c i="4"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3" r="J37"/>
  <c r="J36"/>
  <c i="1" r="AY56"/>
  <c i="3" r="J35"/>
  <c i="1" r="AX56"/>
  <c i="3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2" r="J37"/>
  <c r="J36"/>
  <c i="1" r="AY55"/>
  <c i="2" r="J35"/>
  <c i="1" r="AX55"/>
  <c i="2"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T313"/>
  <c r="R314"/>
  <c r="R313"/>
  <c r="P314"/>
  <c r="P313"/>
  <c r="BI311"/>
  <c r="BH311"/>
  <c r="BG311"/>
  <c r="BF311"/>
  <c r="T311"/>
  <c r="T310"/>
  <c r="R311"/>
  <c r="R310"/>
  <c r="P311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68"/>
  <c r="BH268"/>
  <c r="BG268"/>
  <c r="BF268"/>
  <c r="T268"/>
  <c r="R268"/>
  <c r="P268"/>
  <c r="BI261"/>
  <c r="BH261"/>
  <c r="BG261"/>
  <c r="BF261"/>
  <c r="T261"/>
  <c r="R261"/>
  <c r="P26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i="8" r="BK84"/>
  <c i="7" r="BK94"/>
  <c r="J92"/>
  <c r="J91"/>
  <c r="BK89"/>
  <c r="J88"/>
  <c r="BK87"/>
  <c r="J86"/>
  <c i="6" r="BK116"/>
  <c r="J115"/>
  <c r="BK114"/>
  <c r="J113"/>
  <c r="BK111"/>
  <c r="BK110"/>
  <c r="BK108"/>
  <c r="J107"/>
  <c r="J106"/>
  <c r="J105"/>
  <c r="J103"/>
  <c r="BK102"/>
  <c r="J101"/>
  <c r="BK100"/>
  <c r="J99"/>
  <c r="BK98"/>
  <c r="BK97"/>
  <c r="BK95"/>
  <c r="BK94"/>
  <c r="BK93"/>
  <c r="J92"/>
  <c r="J91"/>
  <c r="J90"/>
  <c r="J89"/>
  <c r="J88"/>
  <c i="5" r="BK127"/>
  <c r="J125"/>
  <c r="J123"/>
  <c r="J121"/>
  <c r="BK119"/>
  <c r="J115"/>
  <c r="J111"/>
  <c r="BK109"/>
  <c r="J107"/>
  <c r="J105"/>
  <c r="BK99"/>
  <c r="J94"/>
  <c r="J91"/>
  <c r="BK86"/>
  <c i="4" r="BK176"/>
  <c r="BK173"/>
  <c r="J171"/>
  <c r="J169"/>
  <c r="J167"/>
  <c r="BK163"/>
  <c r="J161"/>
  <c r="BK151"/>
  <c r="BK148"/>
  <c r="BK146"/>
  <c r="J145"/>
  <c r="J144"/>
  <c r="J142"/>
  <c r="BK140"/>
  <c r="J138"/>
  <c r="BK134"/>
  <c r="BK132"/>
  <c r="BK129"/>
  <c r="BK127"/>
  <c r="BK124"/>
  <c r="J124"/>
  <c r="J121"/>
  <c r="BK113"/>
  <c r="BK109"/>
  <c r="J107"/>
  <c r="BK103"/>
  <c r="BK101"/>
  <c r="BK99"/>
  <c r="BK96"/>
  <c r="BK90"/>
  <c r="J90"/>
  <c i="3" r="J193"/>
  <c r="BK190"/>
  <c r="J188"/>
  <c r="J186"/>
  <c r="BK184"/>
  <c r="J180"/>
  <c r="BK167"/>
  <c r="J164"/>
  <c r="BK162"/>
  <c r="BK161"/>
  <c r="BK157"/>
  <c r="BK155"/>
  <c r="J155"/>
  <c r="BK152"/>
  <c r="J150"/>
  <c r="J149"/>
  <c r="BK147"/>
  <c r="J146"/>
  <c r="J144"/>
  <c r="J142"/>
  <c r="J140"/>
  <c r="BK138"/>
  <c r="BK135"/>
  <c r="BK133"/>
  <c r="J131"/>
  <c r="BK129"/>
  <c r="J121"/>
  <c r="BK119"/>
  <c r="BK117"/>
  <c r="J114"/>
  <c r="J108"/>
  <c r="BK106"/>
  <c r="BK104"/>
  <c r="J102"/>
  <c r="BK95"/>
  <c r="BK93"/>
  <c r="BK91"/>
  <c r="J89"/>
  <c i="2" r="BK337"/>
  <c r="J337"/>
  <c r="J335"/>
  <c r="BK333"/>
  <c r="BK331"/>
  <c r="J329"/>
  <c r="BK327"/>
  <c r="J325"/>
  <c r="BK323"/>
  <c r="BK321"/>
  <c r="BK319"/>
  <c r="J317"/>
  <c r="J314"/>
  <c r="J311"/>
  <c r="BK308"/>
  <c r="BK306"/>
  <c r="J304"/>
  <c r="J299"/>
  <c r="BK295"/>
  <c r="J293"/>
  <c r="BK288"/>
  <c r="J285"/>
  <c r="BK268"/>
  <c r="J261"/>
  <c r="BK248"/>
  <c r="J248"/>
  <c r="J246"/>
  <c r="BK243"/>
  <c r="J239"/>
  <c r="BK238"/>
  <c r="J236"/>
  <c r="J234"/>
  <c r="BK230"/>
  <c r="J230"/>
  <c r="J228"/>
  <c r="J226"/>
  <c r="J224"/>
  <c r="J222"/>
  <c r="J220"/>
  <c r="BK217"/>
  <c r="BK215"/>
  <c r="J213"/>
  <c r="BK211"/>
  <c r="BK208"/>
  <c r="J206"/>
  <c r="J204"/>
  <c r="BK202"/>
  <c r="J200"/>
  <c r="BK198"/>
  <c r="BK196"/>
  <c r="BK192"/>
  <c r="J190"/>
  <c r="BK188"/>
  <c r="J186"/>
  <c r="BK184"/>
  <c r="J184"/>
  <c r="J181"/>
  <c r="BK179"/>
  <c r="J178"/>
  <c r="J177"/>
  <c r="BK175"/>
  <c r="BK172"/>
  <c r="J170"/>
  <c r="J167"/>
  <c r="J164"/>
  <c r="BK157"/>
  <c r="J151"/>
  <c r="J149"/>
  <c r="BK146"/>
  <c r="J140"/>
  <c r="J138"/>
  <c r="BK136"/>
  <c r="BK129"/>
  <c r="BK128"/>
  <c r="BK127"/>
  <c r="BK126"/>
  <c r="J125"/>
  <c r="BK124"/>
  <c r="J123"/>
  <c r="BK122"/>
  <c r="J121"/>
  <c r="J120"/>
  <c r="J118"/>
  <c r="J116"/>
  <c r="BK115"/>
  <c r="J114"/>
  <c r="BK112"/>
  <c r="J111"/>
  <c r="J109"/>
  <c r="BK107"/>
  <c r="BK105"/>
  <c r="J102"/>
  <c r="BK100"/>
  <c r="BK99"/>
  <c r="J97"/>
  <c r="BK95"/>
  <c i="1" r="AS54"/>
  <c i="8" r="J84"/>
  <c i="7" r="J94"/>
  <c r="BK92"/>
  <c r="BK91"/>
  <c r="J89"/>
  <c r="BK88"/>
  <c r="J87"/>
  <c r="BK86"/>
  <c i="6" r="J116"/>
  <c r="BK115"/>
  <c r="J114"/>
  <c r="BK113"/>
  <c r="J111"/>
  <c r="J110"/>
  <c r="J108"/>
  <c r="BK107"/>
  <c r="BK106"/>
  <c r="BK105"/>
  <c r="BK103"/>
  <c r="J102"/>
  <c r="BK101"/>
  <c r="J100"/>
  <c r="BK99"/>
  <c r="J98"/>
  <c r="J97"/>
  <c r="J95"/>
  <c r="J94"/>
  <c r="J93"/>
  <c r="BK92"/>
  <c r="BK91"/>
  <c r="BK90"/>
  <c r="BK89"/>
  <c r="BK88"/>
  <c i="5" r="J127"/>
  <c r="BK125"/>
  <c r="BK123"/>
  <c r="BK121"/>
  <c r="J119"/>
  <c r="BK115"/>
  <c r="BK111"/>
  <c r="J109"/>
  <c r="BK107"/>
  <c r="BK105"/>
  <c r="J99"/>
  <c r="BK94"/>
  <c r="BK91"/>
  <c r="J86"/>
  <c i="4" r="J176"/>
  <c r="J173"/>
  <c r="BK171"/>
  <c r="BK169"/>
  <c r="BK167"/>
  <c r="J163"/>
  <c r="BK161"/>
  <c r="J151"/>
  <c r="J148"/>
  <c r="J146"/>
  <c r="BK145"/>
  <c r="BK144"/>
  <c r="BK142"/>
  <c r="J140"/>
  <c r="BK138"/>
  <c r="BK136"/>
  <c r="J136"/>
  <c r="J134"/>
  <c r="J132"/>
  <c r="J129"/>
  <c r="J127"/>
  <c r="BK121"/>
  <c r="J113"/>
  <c r="J109"/>
  <c r="BK107"/>
  <c r="J103"/>
  <c r="J101"/>
  <c r="J99"/>
  <c r="J96"/>
  <c i="3" r="BK193"/>
  <c r="J190"/>
  <c r="BK188"/>
  <c r="BK186"/>
  <c r="J184"/>
  <c r="BK180"/>
  <c r="J167"/>
  <c r="BK164"/>
  <c r="J162"/>
  <c r="J161"/>
  <c r="BK159"/>
  <c r="J159"/>
  <c r="J157"/>
  <c r="J152"/>
  <c r="BK150"/>
  <c r="BK149"/>
  <c r="J147"/>
  <c r="BK146"/>
  <c r="BK144"/>
  <c r="BK142"/>
  <c r="BK140"/>
  <c r="J138"/>
  <c r="J135"/>
  <c r="J133"/>
  <c r="BK131"/>
  <c r="J129"/>
  <c r="BK121"/>
  <c r="J119"/>
  <c r="J117"/>
  <c r="BK114"/>
  <c r="BK108"/>
  <c r="J106"/>
  <c r="J104"/>
  <c r="BK102"/>
  <c r="J95"/>
  <c r="J93"/>
  <c r="J91"/>
  <c r="BK89"/>
  <c i="2" r="BK335"/>
  <c r="J333"/>
  <c r="J331"/>
  <c r="BK329"/>
  <c r="J327"/>
  <c r="BK325"/>
  <c r="J323"/>
  <c r="J321"/>
  <c r="J319"/>
  <c r="BK317"/>
  <c r="BK314"/>
  <c r="BK311"/>
  <c r="J308"/>
  <c r="J306"/>
  <c r="BK304"/>
  <c r="BK299"/>
  <c r="J295"/>
  <c r="BK293"/>
  <c r="J288"/>
  <c r="BK285"/>
  <c r="J268"/>
  <c r="BK261"/>
  <c r="BK246"/>
  <c r="J243"/>
  <c r="BK239"/>
  <c r="J238"/>
  <c r="BK236"/>
  <c r="BK234"/>
  <c r="BK228"/>
  <c r="BK226"/>
  <c r="BK224"/>
  <c r="BK222"/>
  <c r="BK220"/>
  <c r="J217"/>
  <c r="J215"/>
  <c r="BK213"/>
  <c r="J211"/>
  <c r="J208"/>
  <c r="BK206"/>
  <c r="BK204"/>
  <c r="J202"/>
  <c r="BK200"/>
  <c r="J198"/>
  <c r="J196"/>
  <c r="BK194"/>
  <c r="J194"/>
  <c r="J192"/>
  <c r="BK190"/>
  <c r="J188"/>
  <c r="BK186"/>
  <c r="BK181"/>
  <c r="J179"/>
  <c r="BK178"/>
  <c r="BK177"/>
  <c r="J175"/>
  <c r="J172"/>
  <c r="BK170"/>
  <c r="BK167"/>
  <c r="BK164"/>
  <c r="J157"/>
  <c r="BK151"/>
  <c r="BK149"/>
  <c r="J146"/>
  <c r="BK140"/>
  <c r="BK138"/>
  <c r="J136"/>
  <c r="J129"/>
  <c r="J128"/>
  <c r="J127"/>
  <c r="J126"/>
  <c r="BK125"/>
  <c r="J124"/>
  <c r="BK123"/>
  <c r="J122"/>
  <c r="BK121"/>
  <c r="BK120"/>
  <c r="BK118"/>
  <c r="BK116"/>
  <c r="J115"/>
  <c r="BK114"/>
  <c r="J112"/>
  <c r="BK111"/>
  <c r="BK109"/>
  <c r="J107"/>
  <c r="J105"/>
  <c r="BK102"/>
  <c r="J100"/>
  <c r="J99"/>
  <c r="BK97"/>
  <c r="J95"/>
  <c i="8" r="F37"/>
  <c i="1" r="BD61"/>
  <c i="8" r="F36"/>
  <c i="1" r="BC61"/>
  <c i="8" r="J34"/>
  <c i="1" r="AW61"/>
  <c i="8" r="F35"/>
  <c i="1" r="BB61"/>
  <c i="2" l="1" r="BK94"/>
  <c r="J94"/>
  <c r="J61"/>
  <c r="R94"/>
  <c r="BK183"/>
  <c r="J183"/>
  <c r="J62"/>
  <c r="BK187"/>
  <c r="J187"/>
  <c r="J63"/>
  <c r="R187"/>
  <c r="BK210"/>
  <c r="J210"/>
  <c r="J64"/>
  <c r="R210"/>
  <c r="P219"/>
  <c r="R219"/>
  <c r="P245"/>
  <c r="R245"/>
  <c r="BK316"/>
  <c r="J316"/>
  <c r="J71"/>
  <c r="R316"/>
  <c r="R312"/>
  <c r="BK326"/>
  <c r="J326"/>
  <c r="J72"/>
  <c r="R326"/>
  <c i="3" r="P88"/>
  <c r="T88"/>
  <c r="P128"/>
  <c r="R128"/>
  <c r="BK137"/>
  <c r="J137"/>
  <c r="J63"/>
  <c r="T137"/>
  <c r="P154"/>
  <c r="R154"/>
  <c r="BK166"/>
  <c r="J166"/>
  <c r="J65"/>
  <c r="T166"/>
  <c i="4" r="P89"/>
  <c r="T89"/>
  <c r="P120"/>
  <c r="T120"/>
  <c r="P128"/>
  <c r="R128"/>
  <c r="P135"/>
  <c r="T135"/>
  <c r="P150"/>
  <c r="R150"/>
  <c i="5" r="P85"/>
  <c r="T85"/>
  <c r="BK106"/>
  <c r="J106"/>
  <c r="J63"/>
  <c r="T106"/>
  <c i="6" r="BK87"/>
  <c r="J87"/>
  <c r="J61"/>
  <c r="R87"/>
  <c r="BK96"/>
  <c r="J96"/>
  <c r="J62"/>
  <c r="R96"/>
  <c r="BK104"/>
  <c r="J104"/>
  <c r="J63"/>
  <c r="R104"/>
  <c r="BK109"/>
  <c r="J109"/>
  <c r="J64"/>
  <c r="P109"/>
  <c r="T109"/>
  <c r="P112"/>
  <c r="T112"/>
  <c i="7" r="P85"/>
  <c r="R85"/>
  <c r="BK90"/>
  <c r="J90"/>
  <c r="J62"/>
  <c r="R90"/>
  <c i="2" r="P94"/>
  <c r="T94"/>
  <c r="P183"/>
  <c r="R183"/>
  <c r="T183"/>
  <c r="P187"/>
  <c r="T187"/>
  <c r="P210"/>
  <c r="T210"/>
  <c r="BK219"/>
  <c r="J219"/>
  <c r="J66"/>
  <c r="T219"/>
  <c r="BK245"/>
  <c r="J245"/>
  <c r="J67"/>
  <c r="T245"/>
  <c r="P316"/>
  <c r="P312"/>
  <c r="T316"/>
  <c r="T312"/>
  <c r="P326"/>
  <c r="T326"/>
  <c i="3" r="BK88"/>
  <c r="J88"/>
  <c r="J61"/>
  <c r="R88"/>
  <c r="BK128"/>
  <c r="J128"/>
  <c r="J62"/>
  <c r="T128"/>
  <c r="P137"/>
  <c r="R137"/>
  <c r="BK154"/>
  <c r="J154"/>
  <c r="J64"/>
  <c r="T154"/>
  <c r="P166"/>
  <c r="R166"/>
  <c i="4" r="BK89"/>
  <c r="J89"/>
  <c r="J61"/>
  <c r="R89"/>
  <c r="BK120"/>
  <c r="J120"/>
  <c r="J62"/>
  <c r="R120"/>
  <c r="BK128"/>
  <c r="J128"/>
  <c r="J63"/>
  <c r="T128"/>
  <c r="BK135"/>
  <c r="J135"/>
  <c r="J65"/>
  <c r="R135"/>
  <c r="BK150"/>
  <c r="J150"/>
  <c r="J66"/>
  <c r="T150"/>
  <c i="5" r="BK85"/>
  <c r="J85"/>
  <c r="J61"/>
  <c r="R85"/>
  <c r="P106"/>
  <c r="R106"/>
  <c i="6" r="P87"/>
  <c r="T87"/>
  <c r="P96"/>
  <c r="T96"/>
  <c r="P104"/>
  <c r="T104"/>
  <c r="R109"/>
  <c r="BK112"/>
  <c r="J112"/>
  <c r="J65"/>
  <c r="R112"/>
  <c i="7" r="BK85"/>
  <c r="J85"/>
  <c r="J61"/>
  <c r="T85"/>
  <c r="P90"/>
  <c r="T90"/>
  <c i="2" r="E48"/>
  <c r="J52"/>
  <c r="F55"/>
  <c r="BE95"/>
  <c r="BE99"/>
  <c r="BE100"/>
  <c r="BE105"/>
  <c r="BE109"/>
  <c r="BE112"/>
  <c r="BE115"/>
  <c r="BE116"/>
  <c r="BE118"/>
  <c r="BE120"/>
  <c r="BE122"/>
  <c r="BE123"/>
  <c r="BE124"/>
  <c r="BE136"/>
  <c r="BE138"/>
  <c r="BE164"/>
  <c r="BE167"/>
  <c r="BE172"/>
  <c r="BE175"/>
  <c r="BE177"/>
  <c r="BE190"/>
  <c r="BE198"/>
  <c r="BE202"/>
  <c r="BE204"/>
  <c r="BE206"/>
  <c r="BE208"/>
  <c r="BE211"/>
  <c r="BE213"/>
  <c r="BE220"/>
  <c r="BE224"/>
  <c r="BE226"/>
  <c r="BE230"/>
  <c r="BE238"/>
  <c r="BE243"/>
  <c r="BE248"/>
  <c r="BE268"/>
  <c r="BE288"/>
  <c r="BE293"/>
  <c r="BE304"/>
  <c r="BE311"/>
  <c r="BE317"/>
  <c r="BE331"/>
  <c r="BK216"/>
  <c r="J216"/>
  <c r="J65"/>
  <c r="BK310"/>
  <c r="J310"/>
  <c r="J68"/>
  <c i="3" r="E48"/>
  <c r="J52"/>
  <c r="BE106"/>
  <c r="BE108"/>
  <c r="BE114"/>
  <c r="BE117"/>
  <c r="BE119"/>
  <c r="BE121"/>
  <c r="BE129"/>
  <c r="BE133"/>
  <c r="BE138"/>
  <c r="BE140"/>
  <c r="BE146"/>
  <c r="BE149"/>
  <c r="BE157"/>
  <c r="BE162"/>
  <c r="BE164"/>
  <c r="BE167"/>
  <c r="BE180"/>
  <c r="BE188"/>
  <c r="BE190"/>
  <c r="BE193"/>
  <c i="4" r="E48"/>
  <c r="J52"/>
  <c r="BE90"/>
  <c r="BE96"/>
  <c r="BE127"/>
  <c r="BE129"/>
  <c r="BE132"/>
  <c r="BE136"/>
  <c r="BE138"/>
  <c r="BE140"/>
  <c r="BE142"/>
  <c r="BE144"/>
  <c r="BE146"/>
  <c r="BE148"/>
  <c r="BE151"/>
  <c r="BE161"/>
  <c r="BE167"/>
  <c r="BE169"/>
  <c r="BE173"/>
  <c r="BK133"/>
  <c r="J133"/>
  <c r="J64"/>
  <c r="BK175"/>
  <c r="J175"/>
  <c r="J67"/>
  <c i="5" r="E48"/>
  <c r="J52"/>
  <c r="F80"/>
  <c r="BE86"/>
  <c r="BE105"/>
  <c r="BE109"/>
  <c r="BE111"/>
  <c r="BE115"/>
  <c r="BE123"/>
  <c r="BK104"/>
  <c r="J104"/>
  <c r="J62"/>
  <c i="6" r="E48"/>
  <c r="F55"/>
  <c r="BE88"/>
  <c r="BE89"/>
  <c r="BE90"/>
  <c r="BE91"/>
  <c r="BE97"/>
  <c r="BE98"/>
  <c r="BE100"/>
  <c r="BE102"/>
  <c r="BE106"/>
  <c r="BE111"/>
  <c r="BE116"/>
  <c i="7" r="E48"/>
  <c r="F55"/>
  <c r="BE86"/>
  <c r="BE87"/>
  <c r="BE91"/>
  <c r="BE92"/>
  <c r="BE94"/>
  <c r="BK93"/>
  <c r="J93"/>
  <c r="J63"/>
  <c i="8" r="E48"/>
  <c r="J52"/>
  <c r="F78"/>
  <c i="2" r="BE97"/>
  <c r="BE102"/>
  <c r="BE107"/>
  <c r="BE111"/>
  <c r="BE114"/>
  <c r="BE121"/>
  <c r="BE125"/>
  <c r="BE126"/>
  <c r="BE127"/>
  <c r="BE128"/>
  <c r="BE129"/>
  <c r="BE140"/>
  <c r="BE146"/>
  <c r="BE149"/>
  <c r="BE151"/>
  <c r="BE157"/>
  <c r="BE170"/>
  <c r="BE178"/>
  <c r="BE179"/>
  <c r="BE181"/>
  <c r="BE184"/>
  <c r="BE186"/>
  <c r="BE188"/>
  <c r="BE192"/>
  <c r="BE194"/>
  <c r="BE196"/>
  <c r="BE200"/>
  <c r="BE215"/>
  <c r="BE217"/>
  <c r="BE222"/>
  <c r="BE228"/>
  <c r="BE234"/>
  <c r="BE236"/>
  <c r="BE239"/>
  <c r="BE246"/>
  <c r="BE261"/>
  <c r="BE285"/>
  <c r="BE295"/>
  <c r="BE299"/>
  <c r="BE306"/>
  <c r="BE308"/>
  <c r="BE314"/>
  <c r="BE319"/>
  <c r="BE321"/>
  <c r="BE323"/>
  <c r="BE325"/>
  <c r="BE327"/>
  <c r="BE329"/>
  <c r="BE333"/>
  <c r="BE335"/>
  <c r="BE337"/>
  <c r="BK313"/>
  <c r="J313"/>
  <c r="J70"/>
  <c i="3" r="F55"/>
  <c r="BE89"/>
  <c r="BE91"/>
  <c r="BE93"/>
  <c r="BE95"/>
  <c r="BE102"/>
  <c r="BE104"/>
  <c r="BE131"/>
  <c r="BE135"/>
  <c r="BE142"/>
  <c r="BE144"/>
  <c r="BE147"/>
  <c r="BE150"/>
  <c r="BE152"/>
  <c r="BE155"/>
  <c r="BE159"/>
  <c r="BE161"/>
  <c r="BE184"/>
  <c r="BE186"/>
  <c r="BK192"/>
  <c r="J192"/>
  <c r="J66"/>
  <c i="4" r="F55"/>
  <c r="BE99"/>
  <c r="BE101"/>
  <c r="BE103"/>
  <c r="BE107"/>
  <c r="BE109"/>
  <c r="BE113"/>
  <c r="BE121"/>
  <c r="BE124"/>
  <c r="BE134"/>
  <c r="BE145"/>
  <c r="BE163"/>
  <c r="BE171"/>
  <c r="BE176"/>
  <c i="5" r="BE91"/>
  <c r="BE94"/>
  <c r="BE99"/>
  <c r="BE107"/>
  <c r="BE119"/>
  <c r="BE121"/>
  <c r="BE125"/>
  <c r="BE127"/>
  <c i="6" r="J52"/>
  <c r="BE92"/>
  <c r="BE93"/>
  <c r="BE94"/>
  <c r="BE95"/>
  <c r="BE99"/>
  <c r="BE101"/>
  <c r="BE103"/>
  <c r="BE105"/>
  <c r="BE107"/>
  <c r="BE108"/>
  <c r="BE110"/>
  <c r="BE113"/>
  <c r="BE114"/>
  <c r="BE115"/>
  <c i="7" r="J52"/>
  <c r="BE88"/>
  <c r="BE89"/>
  <c i="8" r="BE84"/>
  <c r="BK83"/>
  <c r="J83"/>
  <c r="J61"/>
  <c i="2" r="F35"/>
  <c i="1" r="BB55"/>
  <c i="3" r="F35"/>
  <c i="1" r="BB56"/>
  <c i="4" r="F34"/>
  <c i="1" r="BA57"/>
  <c i="5" r="F34"/>
  <c i="1" r="BA58"/>
  <c i="6" r="J34"/>
  <c i="1" r="AW59"/>
  <c i="7" r="F34"/>
  <c i="1" r="BA60"/>
  <c i="7" r="F37"/>
  <c i="1" r="BD60"/>
  <c i="2" r="F34"/>
  <c i="1" r="BA55"/>
  <c i="2" r="F37"/>
  <c i="1" r="BD55"/>
  <c i="3" r="J34"/>
  <c i="1" r="AW56"/>
  <c i="4" r="F36"/>
  <c i="1" r="BC57"/>
  <c i="5" r="F36"/>
  <c i="1" r="BC58"/>
  <c i="6" r="F36"/>
  <c i="1" r="BC59"/>
  <c i="7" r="F36"/>
  <c i="1" r="BC60"/>
  <c i="8" r="J33"/>
  <c i="1" r="AV61"/>
  <c r="AT61"/>
  <c i="2" r="F36"/>
  <c i="1" r="BC55"/>
  <c i="3" r="F34"/>
  <c i="1" r="BA56"/>
  <c i="3" r="F37"/>
  <c i="1" r="BD56"/>
  <c i="4" r="F35"/>
  <c i="1" r="BB57"/>
  <c i="4" r="F37"/>
  <c i="1" r="BD57"/>
  <c i="5" r="F35"/>
  <c i="1" r="BB58"/>
  <c i="5" r="F37"/>
  <c i="1" r="BD58"/>
  <c i="6" r="F34"/>
  <c i="1" r="BA59"/>
  <c i="6" r="F37"/>
  <c i="1" r="BD59"/>
  <c i="7" r="J34"/>
  <c i="1" r="AW60"/>
  <c i="2" r="J34"/>
  <c i="1" r="AW55"/>
  <c i="3" r="F36"/>
  <c i="1" r="BC56"/>
  <c i="4" r="J34"/>
  <c i="1" r="AW57"/>
  <c i="5" r="J34"/>
  <c i="1" r="AW58"/>
  <c i="6" r="F35"/>
  <c i="1" r="BB59"/>
  <c i="7" r="F35"/>
  <c i="1" r="BB60"/>
  <c i="8" r="F34"/>
  <c i="1" r="BA61"/>
  <c i="6" l="1" r="P86"/>
  <c r="P85"/>
  <c i="1" r="AU59"/>
  <c i="4" r="R88"/>
  <c r="R87"/>
  <c i="2" r="T93"/>
  <c r="T92"/>
  <c r="P93"/>
  <c r="P92"/>
  <c i="1" r="AU55"/>
  <c i="7" r="P84"/>
  <c r="P83"/>
  <c i="1" r="AU60"/>
  <c i="2" r="R93"/>
  <c r="R92"/>
  <c i="7" r="T84"/>
  <c r="T83"/>
  <c i="6" r="T86"/>
  <c r="T85"/>
  <c i="5" r="R84"/>
  <c r="R83"/>
  <c i="3" r="R87"/>
  <c r="R86"/>
  <c i="7" r="R84"/>
  <c r="R83"/>
  <c i="6" r="R86"/>
  <c r="R85"/>
  <c i="5" r="T84"/>
  <c r="T83"/>
  <c r="P84"/>
  <c r="P83"/>
  <c i="1" r="AU58"/>
  <c i="4" r="T88"/>
  <c r="T87"/>
  <c r="P88"/>
  <c r="P87"/>
  <c i="1" r="AU57"/>
  <c i="3" r="T87"/>
  <c r="T86"/>
  <c r="P87"/>
  <c r="P86"/>
  <c i="1" r="AU56"/>
  <c i="2" r="BK93"/>
  <c r="J93"/>
  <c r="J60"/>
  <c r="BK312"/>
  <c r="J312"/>
  <c r="J69"/>
  <c i="4" r="BK88"/>
  <c r="BK87"/>
  <c r="J87"/>
  <c r="J59"/>
  <c i="6" r="BK86"/>
  <c r="J86"/>
  <c r="J60"/>
  <c i="7" r="BK84"/>
  <c r="J84"/>
  <c r="J60"/>
  <c i="3" r="BK87"/>
  <c r="J87"/>
  <c r="J60"/>
  <c i="5" r="BK84"/>
  <c r="J84"/>
  <c r="J60"/>
  <c i="8" r="BK82"/>
  <c r="J82"/>
  <c r="J60"/>
  <c i="1" r="BA54"/>
  <c r="W30"/>
  <c i="2" r="J33"/>
  <c i="1" r="AV55"/>
  <c r="AT55"/>
  <c i="6" r="F33"/>
  <c i="1" r="AZ59"/>
  <c r="BB54"/>
  <c r="W31"/>
  <c r="BC54"/>
  <c r="W32"/>
  <c i="3" r="J33"/>
  <c i="1" r="AV56"/>
  <c r="AT56"/>
  <c i="5" r="F33"/>
  <c i="1" r="AZ58"/>
  <c i="7" r="F33"/>
  <c i="1" r="AZ60"/>
  <c i="7" r="J33"/>
  <c i="1" r="AV60"/>
  <c r="AT60"/>
  <c i="8" r="F33"/>
  <c i="1" r="AZ61"/>
  <c r="BD54"/>
  <c r="W33"/>
  <c i="2" r="F33"/>
  <c i="1" r="AZ55"/>
  <c i="4" r="F33"/>
  <c i="1" r="AZ57"/>
  <c i="3" r="F33"/>
  <c i="1" r="AZ56"/>
  <c i="4" r="J33"/>
  <c i="1" r="AV57"/>
  <c r="AT57"/>
  <c i="5" r="J33"/>
  <c i="1" r="AV58"/>
  <c r="AT58"/>
  <c i="6" r="J33"/>
  <c i="1" r="AV59"/>
  <c r="AT59"/>
  <c i="2" l="1" r="BK92"/>
  <c r="J92"/>
  <c r="J59"/>
  <c i="3" r="BK86"/>
  <c r="J86"/>
  <c r="J59"/>
  <c i="4" r="J88"/>
  <c r="J60"/>
  <c i="5" r="BK83"/>
  <c r="J83"/>
  <c i="7" r="BK83"/>
  <c r="J83"/>
  <c r="J59"/>
  <c i="6" r="BK85"/>
  <c r="J85"/>
  <c r="J59"/>
  <c i="8" r="BK81"/>
  <c r="J81"/>
  <c r="J59"/>
  <c i="1" r="AU54"/>
  <c r="AZ54"/>
  <c r="W29"/>
  <c r="AW54"/>
  <c r="AK30"/>
  <c r="AX54"/>
  <c r="AY54"/>
  <c i="4" r="J30"/>
  <c i="1" r="AG57"/>
  <c r="AN57"/>
  <c i="5" r="J30"/>
  <c i="1" r="AG58"/>
  <c r="AN58"/>
  <c i="4" l="1" r="J39"/>
  <c i="5" r="J59"/>
  <c r="J39"/>
  <c i="1" r="AV54"/>
  <c r="AK29"/>
  <c i="2" r="J30"/>
  <c i="1" r="AG55"/>
  <c r="AN55"/>
  <c i="6" r="J30"/>
  <c i="1" r="AG59"/>
  <c r="AN59"/>
  <c i="7" r="J30"/>
  <c i="1" r="AG60"/>
  <c r="AN60"/>
  <c i="3" r="J30"/>
  <c i="1" r="AG56"/>
  <c r="AN56"/>
  <c i="8" r="J30"/>
  <c i="1" r="AG61"/>
  <c r="AN61"/>
  <c i="2" l="1" r="J39"/>
  <c i="3" r="J39"/>
  <c i="6" r="J39"/>
  <c i="7" r="J39"/>
  <c i="8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<sst xmlns="http://schemas.openxmlformats.org/spreadsheetml/2006/main">
  <si>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</si>
  <si>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</si>
  <si>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</si>
  <si>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</si>
  <si>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</si>
  <si>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{5dd1c89c-6440-4b3c-b69d-2e44bd407b4a}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</si>
  <si>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</si>
  <si>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</si>
  <si>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</si>
  <si>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</si>
  <si>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</si>
  <si>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</si>
  <si>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</si>
  <si>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</si>
  <si>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INBNELTO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</si>
  <si>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</si>
  <si>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</si>
  <si>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Odstranění objektů bývalé LTO v areálu nemocnice Nový Bydžov</t>
  </si>
  <si>
    <t>KSO:</t>
  </si>
  <si>
    <t/>
  </si>
  <si>
    <t>CC-CZ:</t>
  </si>
  <si>
    <t>Místo:</t>
  </si>
  <si>
    <t>Nový Bydžov</t>
  </si>
  <si>
    <t>Datum:</t>
  </si>
  <si>
    <t>16. 3. 2021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</si>
  <si>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</si>
  <si>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</si>
  <si>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</si>
  <si>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</si>
  <si>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</si>
  <si>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</si>
  <si>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</si>
  <si>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INS s.r.o. Náchod</t>
  </si>
  <si>
    <t>True</t>
  </si>
  <si>
    <t>Zpracovatel:</t>
  </si>
  <si>
    <t>Jan Krčmář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</si>
  <si>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</si>
  <si>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</si>
  <si>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</si>
  <si>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</si>
  <si>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</si>
  <si>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</si>
  <si>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</si>
  <si>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</si>
  <si>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</si>
  <si>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</si>
  <si>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</si>
  <si>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</si>
  <si>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</si>
  <si>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</si>
  <si>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</si>
  <si>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</si>
  <si>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</si>
  <si>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</si>
  <si>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</si>
  <si>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</si>
  <si>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</si>
  <si>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</si>
  <si>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</si>
  <si>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</si>
  <si>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</si>
  <si>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</si>
  <si>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</si>
  <si>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</si>
  <si>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</si>
  <si>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</si>
  <si>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</si>
  <si>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</si>
  <si>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</si>
  <si>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</si>
  <si>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</si>
  <si>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</si>
  <si>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</si>
  <si>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</si>
  <si>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</si>
  <si>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</si>
  <si>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</si>
  <si>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</si>
  <si>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Kiosek stáčení LTO + kondenzátní jímka</t>
  </si>
  <si>
    <t>STA</t>
  </si>
  <si>
    <t>1</t>
  </si>
  <si>
    <t>{bf62b5c9-150e-4672-b279-34df051946d7}</t>
  </si>
  <si>
    <t>2</t>
  </si>
  <si>
    <t>2.</t>
  </si>
  <si>
    <t>Stání nadzemních nádrží</t>
  </si>
  <si>
    <t>{46e48cf8-7f5c-43f6-9c71-8ac0143e7311}</t>
  </si>
  <si>
    <t>3.</t>
  </si>
  <si>
    <t>Trativod + veřejné osvětlení</t>
  </si>
  <si>
    <t>{f1c58911-371e-4bfb-8fd2-77f7ba1613a6}</t>
  </si>
  <si>
    <t>4.</t>
  </si>
  <si>
    <t>Kanalizace + lapol</t>
  </si>
  <si>
    <t>{34475e79-9cb8-4fb2-a549-006fc9ded123}</t>
  </si>
  <si>
    <t>5.</t>
  </si>
  <si>
    <t xml:space="preserve">Sanační práce </t>
  </si>
  <si>
    <t>{92611001-aee1-4735-8316-095d7f968fac}</t>
  </si>
  <si>
    <t>VRN</t>
  </si>
  <si>
    <t>Vedlejší a ostatní náklady</t>
  </si>
  <si>
    <t>VON</t>
  </si>
  <si>
    <t>{a5924536-574e-480f-915e-afa803cceb91}</t>
  </si>
  <si>
    <t>802 23</t>
  </si>
  <si>
    <t>BOZP</t>
  </si>
  <si>
    <t xml:space="preserve">Činnost koordinátora bezpečnosti práce a zpracování plánu BOZP </t>
  </si>
  <si>
    <t>OST</t>
  </si>
  <si>
    <t>{9d859d40-da6c-4c6b-9b2b-f6f97697c0c8}</t>
  </si>
  <si>
    <t>KRYCÍ LIST SOUPISU PRACÍ</t>
  </si>
  <si>
    <t>Objekt:</t>
  </si>
  <si>
    <t>1. - Kiosek stáčení LTO + kondenzátní jímka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</si>
  <si>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</si>
  <si>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</si>
  <si>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</si>
  <si>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</si>
  <si>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</si>
  <si>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</si>
  <si>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</si>
  <si>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</si>
  <si>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</si>
  <si>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</si>
  <si>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</si>
  <si>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    96 - Bourání konstrukcí</t>
  </si>
  <si>
    <t xml:space="preserve">    98 - Demolice</t>
  </si>
  <si>
    <t xml:space="preserve">    99 - Přesun hmot</t>
  </si>
  <si>
    <t>PSV - Práce a dodávky PSV</t>
  </si>
  <si>
    <t xml:space="preserve">    712B - Povlakové krytiny - bourání</t>
  </si>
  <si>
    <t xml:space="preserve">    741B - Elektroinstalace - silnoproud - bourání</t>
  </si>
  <si>
    <t xml:space="preserve">    764B - Konstrukce klempířské -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</si>
  <si>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</si>
  <si>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</si>
  <si>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</si>
  <si>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</si>
  <si>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</si>
  <si>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</si>
  <si>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</si>
  <si>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</si>
  <si>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</si>
  <si>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</si>
  <si>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</si>
  <si>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</si>
  <si>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</si>
  <si>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</si>
  <si>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</si>
  <si>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</si>
  <si>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</si>
  <si>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</si>
  <si>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</si>
  <si>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s odstraněním kořenů strojně průměru kmene do 100 mm v rovině nebo ve svahu sklonu terénu do 1:5, při celkové ploše přes 100 do 500 m2</t>
  </si>
  <si>
    <t>m2</t>
  </si>
  <si>
    <t>CS ÚRS 2021 01</t>
  </si>
  <si>
    <t>4</t>
  </si>
  <si>
    <t>-1607307018</t>
  </si>
  <si>
    <t>VV</t>
  </si>
  <si>
    <t xml:space="preserve">"odstranění stávajících křovin"    120,0</t>
  </si>
  <si>
    <t>112101101</t>
  </si>
  <si>
    <t>Odstranění stromů s odřezáním kmene a s odvětvením listnatých, průměru kmene přes 100 do 300 mm</t>
  </si>
  <si>
    <t>kus</t>
  </si>
  <si>
    <t>-1413108947</t>
  </si>
  <si>
    <t xml:space="preserve">"kácení stávajících stromů"   3</t>
  </si>
  <si>
    <t>3</t>
  </si>
  <si>
    <t>112251101</t>
  </si>
  <si>
    <t>Odstranění pařezů strojně s jejich vykopáním, vytrháním nebo odstřelením průměru přes 100 do 300 mm</t>
  </si>
  <si>
    <t>2075525986</t>
  </si>
  <si>
    <t>131111333</t>
  </si>
  <si>
    <t>Vrtání jamek ručním motorovým vrtákem průměru přes 200 do 300 mm</t>
  </si>
  <si>
    <t>m</t>
  </si>
  <si>
    <t>446488476</t>
  </si>
  <si>
    <t xml:space="preserve">"nová drátěné oplocení - jamky pro sloupky a vzpěry"   (19+6)*0,8</t>
  </si>
  <si>
    <t>5</t>
  </si>
  <si>
    <t>131151204</t>
  </si>
  <si>
    <t>Hloubení zapažených jam a zářezů strojně s urovnáním dna do předepsaného profilu a spádu v hornině třídy těžitelnosti I skupiny 1 a 2 přes 100 do 500 m3</t>
  </si>
  <si>
    <t>m3</t>
  </si>
  <si>
    <t>11245320</t>
  </si>
  <si>
    <t xml:space="preserve">"odtěžení kontaminované zeminy na úroveň -4,500 - celkový objem vytěžené zeminy - dle kubatury uvedené v T.Z."     494,0</t>
  </si>
  <si>
    <t xml:space="preserve">"z toho hornina 1-2 - 70% (předpoklad)"    0,70*494,0</t>
  </si>
  <si>
    <t>6</t>
  </si>
  <si>
    <t>131251204</t>
  </si>
  <si>
    <t>Hloubení zapažených jam a zářezů strojně s urovnáním dna do předepsaného profilu a spádu v hornině třídy těžitelnosti I skupiny 3 přes 100 do 500 m3</t>
  </si>
  <si>
    <t>1481669288</t>
  </si>
  <si>
    <t xml:space="preserve">"z toho hornina 3 - 30% (předpoklad)"    0,30*494,0</t>
  </si>
  <si>
    <t>7</t>
  </si>
  <si>
    <t>134702401</t>
  </si>
  <si>
    <t>Vykopávky pro vodárenskou studnu spouštěnou a spouštění pláště studny pro jakýkoliv tvar studny, se svislým přemístěním výkopku na terén a s vodorovným přemístěním výkopku na vzdálenost do 20 m od vnějšího okraje studny půdorysné plochy studny do 4 m2 v horninách třídy těžitelnosti I a II, skupiny 1 až 4, kromě hornin kašovité konsistence a tekoucích v hloubce do 10 m</t>
  </si>
  <si>
    <t>1064175386</t>
  </si>
  <si>
    <t xml:space="preserve">"výkopy pro provizorní jímací šachtu z betonových skruží (předpokládaný rozsah práce !)"    2,5*PI*(0,8)^2</t>
  </si>
  <si>
    <t>8</t>
  </si>
  <si>
    <t>153112111</t>
  </si>
  <si>
    <t>Zřízení beraněných stěn z ocelových štětovnic z terénu nastražení štětovnic ve standardních podmínkách, délky do 10 m</t>
  </si>
  <si>
    <t>-1838162132</t>
  </si>
  <si>
    <t xml:space="preserve">"pažení ze štětovnicové stěny (předpokládaný rozsah práce !)"     20,0*7,0</t>
  </si>
  <si>
    <t>9</t>
  </si>
  <si>
    <t>153112121</t>
  </si>
  <si>
    <t>Zřízení beraněných stěn z ocelových štětovnic z terénu zaberanění štětovnic ve standardních podmínkách, délky do 4 m</t>
  </si>
  <si>
    <t>1590734335</t>
  </si>
  <si>
    <t>10</t>
  </si>
  <si>
    <t>M</t>
  </si>
  <si>
    <t>15920999x</t>
  </si>
  <si>
    <t>štětovnic ocelová llln - poplatek za opotřebení</t>
  </si>
  <si>
    <t>t</t>
  </si>
  <si>
    <t>1967828936</t>
  </si>
  <si>
    <t>140*0,1555*1,10</t>
  </si>
  <si>
    <t>11</t>
  </si>
  <si>
    <t>153113112</t>
  </si>
  <si>
    <t>Vytažení stěn z ocelových štětovnic zaberaněných z terénu délky do 12 m ve standardních podmínkách, zaberaněných na hloubku do 8 m</t>
  </si>
  <si>
    <t>-1124490686</t>
  </si>
  <si>
    <t>12</t>
  </si>
  <si>
    <t>153116111</t>
  </si>
  <si>
    <t>Kleštiny nebo převázky pro hradící stěny beraněné, nasazené, tabulové z oceli jakéhokoliv druhu z terénu opracování</t>
  </si>
  <si>
    <t>1889961323</t>
  </si>
  <si>
    <t>13</t>
  </si>
  <si>
    <t>153116112</t>
  </si>
  <si>
    <t>Kleštiny nebo převázky pro hradící stěny beraněné, nasazené, tabulové z oceli jakéhokoliv druhu z terénu montáž</t>
  </si>
  <si>
    <t>-48335183</t>
  </si>
  <si>
    <t xml:space="preserve">"pažení ze štětovnicové stěny (předpokládaný rozsah práce !) - převázky - z nosníků UPN 300"     2*20,0*0,0462</t>
  </si>
  <si>
    <t>14</t>
  </si>
  <si>
    <t>130108361x</t>
  </si>
  <si>
    <t>ocel profilová UPN 300 jakost 11 375 - poplatek za opotřebení</t>
  </si>
  <si>
    <t>1813818837</t>
  </si>
  <si>
    <t>1,848*1,10</t>
  </si>
  <si>
    <t>153116113</t>
  </si>
  <si>
    <t>Kleštiny nebo převázky pro hradící stěny beraněné, nasazené, tabulové z oceli jakéhokoliv druhu z terénu demontáž</t>
  </si>
  <si>
    <t>897876930</t>
  </si>
  <si>
    <t>16</t>
  </si>
  <si>
    <t>1538111119x</t>
  </si>
  <si>
    <t>Kompletní montáž + dodávka a následné odstranění tyčového kotvení nebo případného rozepření pro štětovnicovou stěnu. Provedení dle statického návrhu dodavatele vč. provedení vrtů, zainjektování a napnutí kotev a staveništního přesunu hmot.</t>
  </si>
  <si>
    <t>-1093928023</t>
  </si>
  <si>
    <t>17</t>
  </si>
  <si>
    <t>162201401</t>
  </si>
  <si>
    <t>Vodorovné přemístění větví, kmenů nebo pařezů s naložením, složením a dopravou do 1000 m větví stromů listnatých, průměru kmene přes 100 do 300 mm</t>
  </si>
  <si>
    <t>1391206151</t>
  </si>
  <si>
    <t>18</t>
  </si>
  <si>
    <t>162201411</t>
  </si>
  <si>
    <t>Vodorovné přemístění větví, kmenů nebo pařezů s naložením, složením a dopravou do 1000 m kmenů stromů listnatých, průměru přes 100 do 300 mm</t>
  </si>
  <si>
    <t>1229184704</t>
  </si>
  <si>
    <t>19</t>
  </si>
  <si>
    <t>162201421</t>
  </si>
  <si>
    <t>Vodorovné přemístění větví, kmenů nebo pařezů s naložením, složením a dopravou do 1000 m pařezů kmenů, průměru přes 100 do 300 mm</t>
  </si>
  <si>
    <t>-1104935347</t>
  </si>
  <si>
    <t>20</t>
  </si>
  <si>
    <t>162301501</t>
  </si>
  <si>
    <t>Vodorovné přemístění smýcených křovin do průměru kmene 100 mm na vzdálenost do 5 000 m</t>
  </si>
  <si>
    <t>-165891953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</si>
  <si>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</si>
  <si>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</si>
  <si>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1443113171</t>
  </si>
  <si>
    <t>22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</si>
  <si>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</si>
  <si>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</si>
  <si>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-846228087</t>
  </si>
  <si>
    <t>23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</si>
  <si>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</si>
  <si>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</si>
  <si>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-1436141173</t>
  </si>
  <si>
    <t>24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</si>
  <si>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</si>
  <si>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</si>
  <si>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-1181352680</t>
  </si>
  <si>
    <t xml:space="preserve">"odvoz nekontaminované nebo podlimitně kontaminované zeminy na staveništní mezideponii - uvažovaný rozsah 20% z celkového objemu výkopů" </t>
  </si>
  <si>
    <t>0,20*(494,0+5,027)</t>
  </si>
  <si>
    <t xml:space="preserve">"zpětný dovoz nekontaminované zeminy  (vhodné pro zpětné zásypy) ze staveništní mezideponie"   99,805</t>
  </si>
  <si>
    <t xml:space="preserve">"zpětný dovoz nadrceného (nekontaminovaného) odpadu (vhodného pro zpětné zásypy) ze stavební  mezideponie (dle kptl. 98)"  </t>
  </si>
  <si>
    <t xml:space="preserve">"uvažováno s objemovou hmotností 1,6 t/m3"    (59,172+22,86+32,012)/1,600</t>
  </si>
  <si>
    <t>Součet</t>
  </si>
  <si>
    <t>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</si>
  <si>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</si>
  <si>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</si>
  <si>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-651115010</t>
  </si>
  <si>
    <t xml:space="preserve">"odvoz kontaminované zeminy na skládku odpadů na k tomu určenou skládku - uvažovaný rozsah 80% z celkového objemu výkopů"   0,80*(494,0+5,027)</t>
  </si>
  <si>
    <t>26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</si>
  <si>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</si>
  <si>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</si>
  <si>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825893622</t>
  </si>
  <si>
    <t>399,222*(15-10)</t>
  </si>
  <si>
    <t>27</t>
  </si>
  <si>
    <t>167151111</t>
  </si>
  <si>
    <t>Nakládání, skládání a překládání neulehlého výkopku nebo sypaniny strojně nakládání, množství přes 100 m3, z hornin třídy těžitelnosti I, skupiny 1 až 3</t>
  </si>
  <si>
    <t>-833094293</t>
  </si>
  <si>
    <t>"nakládaní na staveništní mezideponii :"</t>
  </si>
  <si>
    <t>28</t>
  </si>
  <si>
    <t>171201201</t>
  </si>
  <si>
    <t>Uložení sypaniny na skládky nebo meziskládky bez hutnění s upravením uložené sypaniny do předepsaného tvaru</t>
  </si>
  <si>
    <t>-1927469617</t>
  </si>
  <si>
    <t xml:space="preserve">"uložen nekontaminované nebo podlimitně kontaminované zeminy na staveništní mezideponii - uvažovaný rozsah 20% z celkového objemu výkopů"   </t>
  </si>
  <si>
    <t>29</t>
  </si>
  <si>
    <t>171201223</t>
  </si>
  <si>
    <t>Poplatek za uložení stavebního odpadu na skládce (skládkovné) zeminy a kamení s obsahem nebezpečných látek zatříděného do Katalogu odpadů pod kódem 17 05 03</t>
  </si>
  <si>
    <t>1547217679</t>
  </si>
  <si>
    <t xml:space="preserve">"uložení kontaminované zeminy na skládku odpadů na k tomu určenou skládku - uvažovaný rozsah 80% z celkového objemu výkopů"   1,800*0,80*(494,0+5,027)</t>
  </si>
  <si>
    <t>30</t>
  </si>
  <si>
    <t>174101101</t>
  </si>
  <si>
    <t>Zásyp sypaninou z jakékoliv horniny strojně s uložením výkopku ve vrstvách se zhutněním jam, šachet, rýh nebo kolem objektů v těchto vykopávkách</t>
  </si>
  <si>
    <t>297409187</t>
  </si>
  <si>
    <t xml:space="preserve">"zpětné zásypy jámy - celkový objem jámy - dle kubatury uvedené v T.Z."     589,5</t>
  </si>
  <si>
    <t xml:space="preserve">"přípočet - výkopy pro provizorní jímací šachtu z betonových skruží (předpokládaný rozsah práce !)"    2,5*PI*(0,8)^2</t>
  </si>
  <si>
    <t xml:space="preserve">"přípočet - navýšení o objem dodatečně bouraných konstrukcí  mezi štětovnicovou stěnou a stáčecím místem :"</t>
  </si>
  <si>
    <t>2,62*0,45*2,5+12,44*(0,45*1,0+0,6*0,6)</t>
  </si>
  <si>
    <t>31</t>
  </si>
  <si>
    <t>103641001x</t>
  </si>
  <si>
    <t>zemina vhodná pro zásypy</t>
  </si>
  <si>
    <t>-120731516</t>
  </si>
  <si>
    <t xml:space="preserve">"dodávka chybějící zeminy pro zásypy  :"</t>
  </si>
  <si>
    <t xml:space="preserve">"celkový objem zásypů"    607,551</t>
  </si>
  <si>
    <t xml:space="preserve">"odpočet -  nekontaminovaná zemina  (vhodné pro zpětné zásypy) ze staveništní mezideponie"   -98,8</t>
  </si>
  <si>
    <t xml:space="preserve">"odpočet - nadrcený (nekontaminovaný) odpad (vhodný pro zpětné zásypy) ze stavební  mezideponie (dle kptl. 98)"  </t>
  </si>
  <si>
    <t xml:space="preserve">"uvažováno s objemovou hmotností 1,6 t/m3"    -(59,172+22,86+32,012)/1,600</t>
  </si>
  <si>
    <t>32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</si>
  <si>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</si>
  <si>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</si>
  <si>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-93083493</t>
  </si>
  <si>
    <t>"Předpokládaná práce a její rozsah !"</t>
  </si>
  <si>
    <t xml:space="preserve">"nové zatravnění pozemku - vyrovnání terénu před rozprostřením ornice"   4015,0</t>
  </si>
  <si>
    <t>33</t>
  </si>
  <si>
    <t>181351113</t>
  </si>
  <si>
    <t>Rozprostření a urovnání ornice v rovině nebo ve svahu sklonu do 1:5 strojně při souvislé ploše přes 500 m2, tl. vrstvy do 200 mm</t>
  </si>
  <si>
    <t>-1022576685</t>
  </si>
  <si>
    <t xml:space="preserve">"nové zatravnění pozemku - rozprostřením ornice"   4015,0</t>
  </si>
  <si>
    <t>34</t>
  </si>
  <si>
    <t>103641011x</t>
  </si>
  <si>
    <t>zemina vhodná pro zatravnění (ornice)</t>
  </si>
  <si>
    <t>1800508042</t>
  </si>
  <si>
    <t>4015,0*0,2*1,01</t>
  </si>
  <si>
    <t>35</t>
  </si>
  <si>
    <t>181451131</t>
  </si>
  <si>
    <t>Založení trávníku na půdě předem připravené plochy přes 1000 m2 výsevem včetně utažení parkového v rovině nebo na svahu do 1:5</t>
  </si>
  <si>
    <t>298441861</t>
  </si>
  <si>
    <t xml:space="preserve">"nové zatravnění pozemku - plocha staveniště ohraničená provizorním oplocením - plocha dle odměření projektantem v projekčním programu"   4015,0</t>
  </si>
  <si>
    <t>36</t>
  </si>
  <si>
    <t>005724100</t>
  </si>
  <si>
    <t>osivo směs travní parková</t>
  </si>
  <si>
    <t>kg</t>
  </si>
  <si>
    <t>-698696036</t>
  </si>
  <si>
    <t>4015,0*0,035*1,01</t>
  </si>
  <si>
    <t>37</t>
  </si>
  <si>
    <t>183403153</t>
  </si>
  <si>
    <t>Obdělání půdy hrabáním v rovině nebo na svahu do 1:5</t>
  </si>
  <si>
    <t>-1698698572</t>
  </si>
  <si>
    <t>38</t>
  </si>
  <si>
    <t>183403161</t>
  </si>
  <si>
    <t>Obdělání půdy válením v rovině nebo na svahu do 1:5</t>
  </si>
  <si>
    <t>1910514899</t>
  </si>
  <si>
    <t>39</t>
  </si>
  <si>
    <t>184813212</t>
  </si>
  <si>
    <t>Ochranné oplocení kořenové zóny stromu v rovině nebo na svahu do 1:5, výšky přes 1500 do 2000 mm</t>
  </si>
  <si>
    <t>754082937</t>
  </si>
  <si>
    <t xml:space="preserve">"ochrana stávajících stromů"   20*(4*0,6)</t>
  </si>
  <si>
    <t>40</t>
  </si>
  <si>
    <t>185804312</t>
  </si>
  <si>
    <t>Zalití rostlin vodou plochy záhonů jednotlivě přes 20 m2</t>
  </si>
  <si>
    <t>-1166477809</t>
  </si>
  <si>
    <t xml:space="preserve">"uvažovaný rozsah - 10x 3l/m2"    10*0,003*4015,0</t>
  </si>
  <si>
    <t>Zakládání</t>
  </si>
  <si>
    <t>41</t>
  </si>
  <si>
    <t>242111113</t>
  </si>
  <si>
    <t>Osazení pláště vodárenské kopané studny z betonových skruží na cementovou maltu MC 10 celokruhových, při vnitřním průměru studny 1,00 m</t>
  </si>
  <si>
    <t>-374978364</t>
  </si>
  <si>
    <t xml:space="preserve">"provizorní jímací šachta z betonových skruží - část prováděná do výkopu (spouštěné skruže)"    3,0</t>
  </si>
  <si>
    <t>42</t>
  </si>
  <si>
    <t>59225335</t>
  </si>
  <si>
    <t>skruž betonová studňová kruhová 100x100x9cm</t>
  </si>
  <si>
    <t>758435524</t>
  </si>
  <si>
    <t>Svislé a kompletní konstrukce</t>
  </si>
  <si>
    <t>43</t>
  </si>
  <si>
    <t>338171113</t>
  </si>
  <si>
    <t>Montáž sloupků a vzpěr plotových ocelových trubkových nebo profilovaných výšky do 2,00 m se zabetonováním do 0,08 m3 do připravených jamek</t>
  </si>
  <si>
    <t>-1155516692</t>
  </si>
  <si>
    <t xml:space="preserve">"osazení plotových sloupků a vzpěr"    19+6</t>
  </si>
  <si>
    <t>44</t>
  </si>
  <si>
    <t>553422601x</t>
  </si>
  <si>
    <t>sloupek plotový koncový Pz a komaxitový 2000/48x1,5mm, sloupek již obsahuje klobouček na vrchní část sloupku a 1 horní držák napínacího drátu</t>
  </si>
  <si>
    <t>-2107155903</t>
  </si>
  <si>
    <t xml:space="preserve">"nová drátěné oplocení - sloupky"   19</t>
  </si>
  <si>
    <t>45</t>
  </si>
  <si>
    <t>553422622x</t>
  </si>
  <si>
    <t>držák napínacího drátu z PVC, šroubovací + šroub</t>
  </si>
  <si>
    <t>-1282504017</t>
  </si>
  <si>
    <t xml:space="preserve">"oplocení z pletiva - příchytky na sloupky"   19*2</t>
  </si>
  <si>
    <t>46</t>
  </si>
  <si>
    <t>55342272</t>
  </si>
  <si>
    <t>vzpěra plotová 38x1,5mm včetně krytky s uchem 2000mm</t>
  </si>
  <si>
    <t>-275555077</t>
  </si>
  <si>
    <t xml:space="preserve">"nová drátěné oplocení - vzpěry"   6</t>
  </si>
  <si>
    <t>47</t>
  </si>
  <si>
    <t>348401220</t>
  </si>
  <si>
    <t>Montáž oplocení z pletiva strojového bez napínacích drátů do 1,6 m</t>
  </si>
  <si>
    <t>-389726073</t>
  </si>
  <si>
    <t xml:space="preserve">"nová drátěné oplocení"   44,0</t>
  </si>
  <si>
    <t>48</t>
  </si>
  <si>
    <t>31327512</t>
  </si>
  <si>
    <t>pletivo drátěné plastifikované se čtvercovými oky 55/2,5mm v 1500mm</t>
  </si>
  <si>
    <t>1618011101</t>
  </si>
  <si>
    <t>44,0*1,05</t>
  </si>
  <si>
    <t>49</t>
  </si>
  <si>
    <t>348401350</t>
  </si>
  <si>
    <t>Montáž oplocení z pletiva rozvinutí, uchycení a napnutí drátu napínacího</t>
  </si>
  <si>
    <t>-1410558456</t>
  </si>
  <si>
    <t xml:space="preserve">"nová drátěné oplocení - nové napínací dráty"   3*44,0</t>
  </si>
  <si>
    <t>50</t>
  </si>
  <si>
    <t>15619100</t>
  </si>
  <si>
    <t>drát poplastovaný kruhový napínací 2,5/3,5mm</t>
  </si>
  <si>
    <t>-1920710842</t>
  </si>
  <si>
    <t>132,0*1,05</t>
  </si>
  <si>
    <t>51</t>
  </si>
  <si>
    <t>313248261x</t>
  </si>
  <si>
    <t xml:space="preserve">napínací element na drát.,  povrchová úprava žár. zinek + poplastování, </t>
  </si>
  <si>
    <t>1331856616</t>
  </si>
  <si>
    <t xml:space="preserve">"předpokládaný počet"   3*3</t>
  </si>
  <si>
    <t>52</t>
  </si>
  <si>
    <t>348401360</t>
  </si>
  <si>
    <t>Montáž oplocení z pletiva rozvinutí, uchycení a napnutí drátu přiháčkování pletiva k napínacímu drátu</t>
  </si>
  <si>
    <t>1574886281</t>
  </si>
  <si>
    <t xml:space="preserve">"nová drátěné oplocení - přiháčkování k napínacímu drátu"  132,0</t>
  </si>
  <si>
    <t>53</t>
  </si>
  <si>
    <t>15619200</t>
  </si>
  <si>
    <t>drát poplastovaný kruhový vázací 1,1/1,5mm</t>
  </si>
  <si>
    <t>332140889</t>
  </si>
  <si>
    <t>Trubní vedení</t>
  </si>
  <si>
    <t>54</t>
  </si>
  <si>
    <t>890451851</t>
  </si>
  <si>
    <t>Bourání šachet a jímek strojně velikosti obestavěného prostoru přes 3 do 5 m3 z prefabrikovaných skruží</t>
  </si>
  <si>
    <t>1944860475</t>
  </si>
  <si>
    <t xml:space="preserve">"provizorní jímací šachta z betonových skruží - odstranění po zkončení sanačních prací"    7,0*PI*(0,6)^2</t>
  </si>
  <si>
    <t>55</t>
  </si>
  <si>
    <t>894411311</t>
  </si>
  <si>
    <t>Osazení betonových nebo železobetonových dílců pro šachty skruží rovných</t>
  </si>
  <si>
    <t>-60669454</t>
  </si>
  <si>
    <t xml:space="preserve">"provizorní jímací šachta z betonových skruží - vrchní část"    4,0</t>
  </si>
  <si>
    <t>56</t>
  </si>
  <si>
    <t>134147880</t>
  </si>
  <si>
    <t>Ostatní konstrukce a práce, bourání</t>
  </si>
  <si>
    <t>57</t>
  </si>
  <si>
    <t>919726124</t>
  </si>
  <si>
    <t>Geotextilie netkaná pro ochranu, separaci nebo filtraci měrná hmotnost přes 500 do 800 g/m2</t>
  </si>
  <si>
    <t>-1001738163</t>
  </si>
  <si>
    <t xml:space="preserve">"ochranná provizorní podkladní geotextilie v místě staveništní mezideponie"    40,0*25,0</t>
  </si>
  <si>
    <t>96</t>
  </si>
  <si>
    <t>Bourání konstrukcí</t>
  </si>
  <si>
    <t>58</t>
  </si>
  <si>
    <t>113311121</t>
  </si>
  <si>
    <t>Odstranění geosyntetik s uložením na vzdálenost do 20 m nebo naložením na dopravní prostředek geotextilie</t>
  </si>
  <si>
    <t>-1306516063</t>
  </si>
  <si>
    <t xml:space="preserve">"ochranná provizorní podkladní geotextilie v místě staveništní mezideponie - odstranění"    40,0*25,0</t>
  </si>
  <si>
    <t>59</t>
  </si>
  <si>
    <t>962081131</t>
  </si>
  <si>
    <t>Bourání zdiva příček nebo vybourání otvorů ze skleněných tvárnic, tl. do 100 mm</t>
  </si>
  <si>
    <t>-722820976</t>
  </si>
  <si>
    <t xml:space="preserve">"vybourání stáv sklobetonových oken"    2*0,93*1,65+3*(1,9*1,65-2*0,8*0,8)</t>
  </si>
  <si>
    <t>60</t>
  </si>
  <si>
    <t>968072244</t>
  </si>
  <si>
    <t>Vybourání kovových rámů oken s křídly, dveřních zárubní, vrat, stěn, ostění nebo obkladů okenních rámů s křídly jednoduchých, plochy do 1 m2</t>
  </si>
  <si>
    <t>-917441513</t>
  </si>
  <si>
    <t xml:space="preserve">"porovnávací položka pro vybourání stáv. ocelových dvířek"    2*0,6*0,6</t>
  </si>
  <si>
    <t>61</t>
  </si>
  <si>
    <t>968072354</t>
  </si>
  <si>
    <t>Vybourání kovových rámů oken s křídly, dveřních zárubní, vrat, stěn, ostění nebo obkladů okenních rámů s křídly zdvojených, plochy do 1 m2</t>
  </si>
  <si>
    <t>-875764096</t>
  </si>
  <si>
    <t xml:space="preserve">"vybourání stáv  oken"    6*0,8*0,8</t>
  </si>
  <si>
    <t>62</t>
  </si>
  <si>
    <t>968072455</t>
  </si>
  <si>
    <t>Vybourání kovových rámů oken s křídly, dveřních zárubní, vrat, stěn, ostění nebo obkladů dveřních zárubní, plochy do 2 m2</t>
  </si>
  <si>
    <t>387428895</t>
  </si>
  <si>
    <t xml:space="preserve">"výbourání stávajících dveří"    0,9*(1,95+1,94+1,93)</t>
  </si>
  <si>
    <t>63</t>
  </si>
  <si>
    <t>969031111</t>
  </si>
  <si>
    <t>Vybourání vnitřního potrubí včetně vysekání drážky ocelového do DN 50</t>
  </si>
  <si>
    <t>-567198557</t>
  </si>
  <si>
    <t xml:space="preserve">"porovnávací položka pro vybourání potrubí na východní stěně objektu"    5,0+3,2</t>
  </si>
  <si>
    <t xml:space="preserve">"bourání části trativodu (kanálu) k nadzemním nádržím - porovnávací položka pro vybourání samostatného potrubí  vč. jeho izolace"   5,8</t>
  </si>
  <si>
    <t>64</t>
  </si>
  <si>
    <t>969031112</t>
  </si>
  <si>
    <t>Vybourání vnitřního potrubí včetně vysekání drážky ocelového přes DN 50 do DN 100</t>
  </si>
  <si>
    <t>201709304</t>
  </si>
  <si>
    <t xml:space="preserve">"bourání části trativodu (kanálu) k nadzemním nádržím - porovnávací položka pro vybourání dvou svazků potrubí  vč. jeho izolace"   2*5,8</t>
  </si>
  <si>
    <t>65</t>
  </si>
  <si>
    <t>997013111</t>
  </si>
  <si>
    <t>Vnitrostaveništní doprava suti a vybouraných hmot vodorovně do 50 m svisle s použitím mechanizace pro budovy a haly výšky do 6 m</t>
  </si>
  <si>
    <t>-98614076</t>
  </si>
  <si>
    <t xml:space="preserve">"dle kptl. 96+712B+741B+764B"   2,345+0,645+0,034+0,191</t>
  </si>
  <si>
    <t>66</t>
  </si>
  <si>
    <t>997013501</t>
  </si>
  <si>
    <t>Odvoz suti a vybouraných hmot na skládku nebo meziskládku se složením, na vzdálenost do 1 km</t>
  </si>
  <si>
    <t>252606401</t>
  </si>
  <si>
    <t>67</t>
  </si>
  <si>
    <t>997013509</t>
  </si>
  <si>
    <t>Odvoz suti a vybouraných hmot na skládku nebo meziskládku se složením, na vzdálenost Příplatek k ceně za každý další i započatý 1 km přes 1 km</t>
  </si>
  <si>
    <t>-60870402</t>
  </si>
  <si>
    <t xml:space="preserve">"dle kptl. 96+712B - odvoz na řízenou skládu"   (2,345+0,645)*(15-1)</t>
  </si>
  <si>
    <t xml:space="preserve">"dle kptl. 741B+764B - odvoz do sběrných surovin"   (0,034+0,191)*(2-1)</t>
  </si>
  <si>
    <t>68</t>
  </si>
  <si>
    <t>997013631</t>
  </si>
  <si>
    <t>Poplatek za uložení stavebního odpadu na skládce (skládkovné) směsného stavebního a demoličního zatříděného do Katalogu odpadů pod kódem 17 09 04</t>
  </si>
  <si>
    <t>-337323064</t>
  </si>
  <si>
    <t xml:space="preserve">"dle kptl. 96+712B - uložení na řízenou skládu"   2,345+0,645</t>
  </si>
  <si>
    <t>98</t>
  </si>
  <si>
    <t>Demolice</t>
  </si>
  <si>
    <t>69</t>
  </si>
  <si>
    <t>981332111</t>
  </si>
  <si>
    <t>Demolice ocelových konstrukcí hal, sil, technologických zařízení apod. jakýmkoliv způsobem</t>
  </si>
  <si>
    <t>-254872584</t>
  </si>
  <si>
    <t xml:space="preserve">"porovnávací položka pro vybourání zabudovaných pomocných ocelových konstrukcí (lemovací úhelníky, konzole, atd..)"   0,200</t>
  </si>
  <si>
    <t>70</t>
  </si>
  <si>
    <t>981511111</t>
  </si>
  <si>
    <t>Demolice konstrukcí objektů postupným rozebíráním zdiva na maltu vápennou nebo vápenocementovou z cihel, tvárnic, kamene, zdiva smíšeného nebo hrázděného</t>
  </si>
  <si>
    <t>-1950910786</t>
  </si>
  <si>
    <t>"bourání nekontaminovaného zdiva :"</t>
  </si>
  <si>
    <t xml:space="preserve">"atikové zdivo"    (15,06+2*4,4)*0,25*0,2</t>
  </si>
  <si>
    <t>"nosné zdivo (uvažováno od výšky +1,000) :"</t>
  </si>
  <si>
    <t xml:space="preserve">"obvodové zdivo tl. 400mm"    ((15,06+3,61)*2*((3,4+3,6)/2-1,1)-2*0,93*1,63-3*1,9*1,65-0,9*((1,95+1,94+1,93)-3*1,0))*0,4</t>
  </si>
  <si>
    <t xml:space="preserve">"vnitřní zdivo rozvodny  tl. 200mm"    3,61*((3,4+3,6)/2-1,1)*0,2</t>
  </si>
  <si>
    <t>Mezisoučet</t>
  </si>
  <si>
    <t xml:space="preserve">"bourání kontaminovaného  zdiva :"</t>
  </si>
  <si>
    <t>"nosné zdivo (uvažováno od podlahy po výšku +1,000) :"</t>
  </si>
  <si>
    <t xml:space="preserve">"obvodové zdivo tl. 400mm"    ((15,06+3,61)*2*1,1+(2*1,71+3,61)*0,1-3*0,9*1,1-2*0,6*0,6)*0,4</t>
  </si>
  <si>
    <t xml:space="preserve">"vnitřní zdivo rozvodny  tl. 200mm"    3,61*1,1*0,2</t>
  </si>
  <si>
    <t>71</t>
  </si>
  <si>
    <t>981511112</t>
  </si>
  <si>
    <t>Demolice konstrukcí objektů postupným rozebíráním zdiva na maltu cementovou z cihel nebo tvárnic</t>
  </si>
  <si>
    <t>-1116456174</t>
  </si>
  <si>
    <t>Bourání kontaminovaného zdiva :</t>
  </si>
  <si>
    <t xml:space="preserve">Poznámka - část konstrukcí mezi štětovnicovou stěnou a stáčecím místem bude vybourána až po </t>
  </si>
  <si>
    <t xml:space="preserve">částečném provedení zpětných zásypů jámy a po odstranění  štětovnicové stěny !</t>
  </si>
  <si>
    <t xml:space="preserve">"soklové zdivo z CP tl. 450mm"    ((15,06-1,76)+3,51)*2*0,9*0,45</t>
  </si>
  <si>
    <t xml:space="preserve">"zdivo z CP tl. 200mm"    (5,225+2,36+2*0,7+4,05+2*2,36)*0,9*0,2</t>
  </si>
  <si>
    <t>72</t>
  </si>
  <si>
    <t>981511114</t>
  </si>
  <si>
    <t>Demolice konstrukcí objektů postupným rozebíráním konstrukcí ze železobetonu</t>
  </si>
  <si>
    <t>-2143375569</t>
  </si>
  <si>
    <t>"bourání nekontaminovaných konstrukcí ze ŽB :"</t>
  </si>
  <si>
    <t xml:space="preserve">"bourání  nosné konstrukce stropu"  15,06*4,41*0,2</t>
  </si>
  <si>
    <t>"bourání kontaminovaných konstrukcí ze ŽB :"</t>
  </si>
  <si>
    <t xml:space="preserve">Bourání stropních, podlahových a základových konstrukcí  :</t>
  </si>
  <si>
    <t xml:space="preserve">"101 - podlahové (stropní) desky pod čerpadly"   ((5,225*2,65-1,14*0,7)+4,05*2,65)*0,1</t>
  </si>
  <si>
    <t xml:space="preserve">"základy pod čerpadla"    2*0,75*1,3*0,15+3*0,6*1,05*0,17</t>
  </si>
  <si>
    <t xml:space="preserve">"101 - podlahové základové desky  a základové stěny"    3,115*4,41*0,4+(3,115+3,51)*2*1,28*0,45+(15,06-3,115-1,71)*4,41*0,2</t>
  </si>
  <si>
    <t xml:space="preserve">"102 - podlahové konstrukce"   (1,56-0,25)*3,61*0,2</t>
  </si>
  <si>
    <t xml:space="preserve">"101,102 - základové pásy"    (2*(15,06-3,115+0,1)+(3,61-2*0,1))*0,6*0,6</t>
  </si>
  <si>
    <t xml:space="preserve">"kondensátní jímka"    1,95*2,4*1,97-1,2*1,5*1,5+1,2*0,1*0,9</t>
  </si>
  <si>
    <t xml:space="preserve">"bourání žb konstrukcí části trativodu (kanálu) k nadzemním nádržím :"   5,8*(1,4*1,4-1,01*1,0)</t>
  </si>
  <si>
    <t>73</t>
  </si>
  <si>
    <t>981511116</t>
  </si>
  <si>
    <t>Demolice konstrukcí objektů postupným rozebíráním konstrukcí z betonu prostého</t>
  </si>
  <si>
    <t>776165102</t>
  </si>
  <si>
    <t xml:space="preserve">"bourání  nekontaminované konstrukcí z betonu prostého :"</t>
  </si>
  <si>
    <t xml:space="preserve">"bourání   konstrukce střechy - betonová mazanina + PZD stropní desky"  15,06*4,6*0,15</t>
  </si>
  <si>
    <t>74</t>
  </si>
  <si>
    <t>997006005</t>
  </si>
  <si>
    <t>Úprava stavebního odpadu drcení s dopravou na vzdálenost do 100 m a naložením do drtícího zařízení ze zdiva cihelného, kamenného a smíšeného</t>
  </si>
  <si>
    <t>-1477882064</t>
  </si>
  <si>
    <t xml:space="preserve">"drcení odpadu z bouraného nekontaminovaného cihelného zdiva"   32,782*1,805</t>
  </si>
  <si>
    <t xml:space="preserve">"drcení odpadu z bouraného kontaminovaného cihelného zdiva"   16,029*1,805</t>
  </si>
  <si>
    <t xml:space="preserve">"drcení odpadu z bouraného kontaminovaného cihelného zdiva na maltu cementovou"   33,691</t>
  </si>
  <si>
    <t>75</t>
  </si>
  <si>
    <t>997006006</t>
  </si>
  <si>
    <t>Úprava stavebního odpadu drcení s dopravou na vzdálenost do 100 m a naložením do drtícího zařízení ze zdiva betonového</t>
  </si>
  <si>
    <t>-99300410</t>
  </si>
  <si>
    <t xml:space="preserve">"drcení nekontaminovaného odpadu  konstrukcí z betonu prostého"   22,86</t>
  </si>
  <si>
    <t>76</t>
  </si>
  <si>
    <t>997006007</t>
  </si>
  <si>
    <t>Úprava stavebního odpadu drcení s dopravou na vzdálenost do 100 m a naložením do drtícího zařízení ze zdiva železobetonového</t>
  </si>
  <si>
    <t>-901130107</t>
  </si>
  <si>
    <t xml:space="preserve">"drcení nekontaminovaného odpadu  konstrukcí z železobetonu"   13,283*2,41</t>
  </si>
  <si>
    <t xml:space="preserve">"drcení kontaminovaného odpadu  konstrukcí z železobetonu"   48,130*2,41</t>
  </si>
  <si>
    <t>77</t>
  </si>
  <si>
    <t>997006512</t>
  </si>
  <si>
    <t>Vodorovná doprava suti na skládku s naložením na dopravní prostředek a složením přes 100 m do 1 km</t>
  </si>
  <si>
    <t>1929133157</t>
  </si>
  <si>
    <t xml:space="preserve">"odvoz kontaminovaných odpadů na k tomu určenou skládku"    </t>
  </si>
  <si>
    <t xml:space="preserve">"celková hmotnost sutě"    292,861</t>
  </si>
  <si>
    <t xml:space="preserve">"odpočet - nadrcený (nekontaminovaného) odpadu"    -(59,172+22,86+32,012)</t>
  </si>
  <si>
    <t>78</t>
  </si>
  <si>
    <t>997006519</t>
  </si>
  <si>
    <t>Vodorovná doprava suti na skládku s naložením na dopravní prostředek a složením Příplatek k ceně za každý další i započatý 1 km</t>
  </si>
  <si>
    <t>750712672</t>
  </si>
  <si>
    <t>178,817*(15-1)</t>
  </si>
  <si>
    <t>79</t>
  </si>
  <si>
    <t>997006551</t>
  </si>
  <si>
    <t>Hrubé urovnání suti na skládce bez zhutnění</t>
  </si>
  <si>
    <t>1562916765</t>
  </si>
  <si>
    <t xml:space="preserve">"Předpokládané uložení nadrceného (nekontaminovaného) odpadu na stavební  mezideponii"    59,172+22,86+32,012</t>
  </si>
  <si>
    <t>80</t>
  </si>
  <si>
    <t>997013658x</t>
  </si>
  <si>
    <t>Poplatek za uložení stavebního odpadu na skládce (skládkovné) ze směsí nebo oddělených frakcí betonu, cihel a keramických výrobků zatříděného do Katalogu odpadů pod kódem 17 01 06</t>
  </si>
  <si>
    <t>-1266741302</t>
  </si>
  <si>
    <t xml:space="preserve">"uložení kontaminovaných odpadů na k tomu určenou skládku"    178,817</t>
  </si>
  <si>
    <t>99</t>
  </si>
  <si>
    <t>Přesun hmot</t>
  </si>
  <si>
    <t>81</t>
  </si>
  <si>
    <t>998003111</t>
  </si>
  <si>
    <t>Přesun hmot pro piloty, kůly, jehly, zápory, štětové nebo tabulové stěny ocelové nebo dřevěné, zřizované z terénu</t>
  </si>
  <si>
    <t>714339999</t>
  </si>
  <si>
    <t>PSV</t>
  </si>
  <si>
    <t>Práce a dodávky PSV</t>
  </si>
  <si>
    <t>712B</t>
  </si>
  <si>
    <t>Povlakové krytiny - bourání</t>
  </si>
  <si>
    <t>82</t>
  </si>
  <si>
    <t>712300832</t>
  </si>
  <si>
    <t>Odstranění ze střech plochých do 10° krytiny povlakové dvouvrstvé</t>
  </si>
  <si>
    <t>-1395169563</t>
  </si>
  <si>
    <t xml:space="preserve">"odstranění stávající střešní krytiny - předpokládaný počet vrstev"    14,66*4,4</t>
  </si>
  <si>
    <t>741B</t>
  </si>
  <si>
    <t>Elektroinstalace - silnoproud - bourání</t>
  </si>
  <si>
    <t>83</t>
  </si>
  <si>
    <t>741421811</t>
  </si>
  <si>
    <t>Demontáž hromosvodného vedení bez zachování funkčnosti svodových drátů nebo lan kolmého svodu, průměru do 8 mm</t>
  </si>
  <si>
    <t>902082947</t>
  </si>
  <si>
    <t xml:space="preserve">"demontáž stáv. hromosvodu - kolmé svody"    2*4,0</t>
  </si>
  <si>
    <t>84</t>
  </si>
  <si>
    <t>741421821</t>
  </si>
  <si>
    <t>Demontáž hromosvodného vedení bez zachování funkčnosti svodových drátů nebo lan na rovné střeše, průměru do 8 mm</t>
  </si>
  <si>
    <t>158435147</t>
  </si>
  <si>
    <t xml:space="preserve">"demontáž stáv. hromosvodu - rozvody na střeše"    (15,06+4,41)*2</t>
  </si>
  <si>
    <t>85</t>
  </si>
  <si>
    <t>741421855</t>
  </si>
  <si>
    <t>Demontáž hromosvodného vedení podpěr střešního vedení pro plochou střechu</t>
  </si>
  <si>
    <t>-1024373556</t>
  </si>
  <si>
    <t xml:space="preserve">"demontáž stáv. hromosvodu - podpěry pro rozvody na střeše"    40</t>
  </si>
  <si>
    <t>86</t>
  </si>
  <si>
    <t>741421871</t>
  </si>
  <si>
    <t>Demontáž hromosvodného vedení doplňků ochranných úhelníků, délky do 1,4 m</t>
  </si>
  <si>
    <t>1774612386</t>
  </si>
  <si>
    <t xml:space="preserve">"demontáž stáv. hromosvodu - ochranné úhelníky"    2</t>
  </si>
  <si>
    <t>87</t>
  </si>
  <si>
    <t>741499001x</t>
  </si>
  <si>
    <t>Kompletní provedení demontáže stávajících nefunkčních elektro rozvodů a zařízení vč. odvozů a likvidace vybouraných hmot.</t>
  </si>
  <si>
    <t>-124841868</t>
  </si>
  <si>
    <t>764B</t>
  </si>
  <si>
    <t>Konstrukce klempířské - bourání</t>
  </si>
  <si>
    <t>88</t>
  </si>
  <si>
    <t>764001821</t>
  </si>
  <si>
    <t>Demontáž klempířských konstrukcí krytiny ze svitků nebo tabulí do suti</t>
  </si>
  <si>
    <t>-1629779915</t>
  </si>
  <si>
    <t xml:space="preserve">"porovnávací položka pro demontáž stávajícího oplechování nerezovým plechem okolo ocelových dvířek v jižní stěně"   2*(2,8*1,3-2*0,9*0,9/2-2*0,6*0,6)</t>
  </si>
  <si>
    <t>89</t>
  </si>
  <si>
    <t>764002811</t>
  </si>
  <si>
    <t>Demontáž klempířských konstrukcí okapového plechu do suti, v krytině povlakové</t>
  </si>
  <si>
    <t>1224402969</t>
  </si>
  <si>
    <t xml:space="preserve">"odstranění stávající střešní krytiny - oplechování okapu"    14,66</t>
  </si>
  <si>
    <t>90</t>
  </si>
  <si>
    <t>764002841</t>
  </si>
  <si>
    <t>Demontáž klempířských konstrukcí oplechování horních ploch zdí a nadezdívek do suti</t>
  </si>
  <si>
    <t>-1880236840</t>
  </si>
  <si>
    <t xml:space="preserve">"odstranění stávající střešní krytiny - demontáž oplechování horních ploch atik"    15,06+2*4,21</t>
  </si>
  <si>
    <t>91</t>
  </si>
  <si>
    <t>764002871</t>
  </si>
  <si>
    <t>Demontáž klempířských konstrukcí lemování zdí do suti</t>
  </si>
  <si>
    <t>2131214970</t>
  </si>
  <si>
    <t xml:space="preserve">"odstranění stávající střešní krytiny - demontáž lemování  boků atik"    14,66+2*4,21</t>
  </si>
  <si>
    <t>92</t>
  </si>
  <si>
    <t>764004801</t>
  </si>
  <si>
    <t>Demontáž klempířských konstrukcí žlabu podokapního do suti</t>
  </si>
  <si>
    <t>-874564528</t>
  </si>
  <si>
    <t xml:space="preserve">"dmtž stáv. žlabu"   15,06</t>
  </si>
  <si>
    <t>93</t>
  </si>
  <si>
    <t>764004861</t>
  </si>
  <si>
    <t>Demontáž klempířských konstrukcí svodu do suti</t>
  </si>
  <si>
    <t>-1935119295</t>
  </si>
  <si>
    <t xml:space="preserve">"dmtž stáv. svodu"   4,0</t>
  </si>
  <si>
    <t>2. - Stání nadzemních nádrží</t>
  </si>
  <si>
    <t>131151104</t>
  </si>
  <si>
    <t>Hloubení nezapažených jam a zářezů strojně s urovnáním dna do předepsaného profilu a spádu v hornině třídy těžitelnosti I skupiny 1 a 2 přes 100 do 500 m3</t>
  </si>
  <si>
    <t>65098206</t>
  </si>
  <si>
    <t xml:space="preserve">"odtěžení kontaminované zeminy na úroveň -1,500 - celkový objem vytěžené zeminy - dle kubatury uvedené v T.Z."     399,3</t>
  </si>
  <si>
    <t>132151251</t>
  </si>
  <si>
    <t>Hloubení nezapažených rýh šířky přes 800 do 2 000 mm strojně s urovnáním dna do předepsaného profilu a spádu v hornině třídy těžitelnosti I skupiny 1 a 2 do 20 m3</t>
  </si>
  <si>
    <t>1929404622</t>
  </si>
  <si>
    <t xml:space="preserve">"výkop pro zasakovací drén"   8,0*1,0*2,0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</si>
  <si>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</si>
  <si>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</si>
  <si>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1330322176</t>
  </si>
  <si>
    <t xml:space="preserve">"staveništní přemístění kameniva pro zasakovací drén"   16,0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</si>
  <si>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</si>
  <si>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</si>
  <si>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-2088094914</t>
  </si>
  <si>
    <t>0,20*(399,3+16,0)</t>
  </si>
  <si>
    <t xml:space="preserve">"zpětný dovoz nekontaminované zeminy  (vhodné pro zpětné zásypy) ze staveništní mezideponie"   83,06</t>
  </si>
  <si>
    <t xml:space="preserve">"uvažováno s objemovou hmotností 1,9 t/m3"   52,796/1,900</t>
  </si>
  <si>
    <t>-16824205</t>
  </si>
  <si>
    <t xml:space="preserve">"odvoz kontaminované zeminy na skládku odpadů na k tomu určenou skládku - uvažovaný rozsah 80% z celkového objemu výkopů"   0,80*(399,3+16,0)</t>
  </si>
  <si>
    <t>-256385381</t>
  </si>
  <si>
    <t>332,24*(15-10)</t>
  </si>
  <si>
    <t>167151101</t>
  </si>
  <si>
    <t>Nakládání, skládání a překládání neulehlého výkopku nebo sypaniny strojně nakládání, množství do 100 m3, z horniny třídy těžitelnosti I, skupiny 1 až 3</t>
  </si>
  <si>
    <t>-1653618390</t>
  </si>
  <si>
    <t xml:space="preserve">"staveništní přemístění kameniva pro zasakovací drén - nakládání"   16,0</t>
  </si>
  <si>
    <t>-1472448296</t>
  </si>
  <si>
    <t>1718508442</t>
  </si>
  <si>
    <t>310694406</t>
  </si>
  <si>
    <t xml:space="preserve">"uložení kontaminované zeminy na skládku odpadů na k tomu určenou skládku - uvažovaný rozsah 80% z celkového objemu výkopů"   1,800*0,80*(399,3+16,0)</t>
  </si>
  <si>
    <t>610792117</t>
  </si>
  <si>
    <t xml:space="preserve">"zpětné zásypy jámy - celkový objem jámy - dle kubatury uvedené v T.Z."    414,0</t>
  </si>
  <si>
    <t>-302208936</t>
  </si>
  <si>
    <t xml:space="preserve">"celkový objem zásypů"    414,0</t>
  </si>
  <si>
    <t xml:space="preserve">"odpočet -  nekontaminovaná zemina  (vhodné pro zpětné zásypy) ze staveništní mezideponie"   -83,06</t>
  </si>
  <si>
    <t xml:space="preserve">"uvažováno s objemovou hmotností 1,9 t/m3"    -52,796/1,900</t>
  </si>
  <si>
    <t>2115311111x</t>
  </si>
  <si>
    <t>Výplň kamenivem do rýh odvodňovacích žeber nebo trativodů bez zhutnění, s úpravou povrchu výplně kamenivem hrubým drceným frakce 32 až 63 mm</t>
  </si>
  <si>
    <t>312259191</t>
  </si>
  <si>
    <t xml:space="preserve">"zasakovací drén"   8,0*1,0*2,0</t>
  </si>
  <si>
    <t>211971110</t>
  </si>
  <si>
    <t>Zřízení opláštění výplně z geotextilie odvodňovacích žeber nebo trativodů v rýze nebo zářezu se stěnami šikmými o sklonu do 1:2</t>
  </si>
  <si>
    <t>1006928035</t>
  </si>
  <si>
    <t xml:space="preserve">"zasakovací drén - opláštění geotwxtílií"   2*8,0*1,0+(8,0+1,0)*2*2,0</t>
  </si>
  <si>
    <t>69311081</t>
  </si>
  <si>
    <t>geotextilie netkaná separační, ochranná, filtrační, drenážní PES 300g/m2</t>
  </si>
  <si>
    <t>428657919</t>
  </si>
  <si>
    <t>52,0*1,05</t>
  </si>
  <si>
    <t>212755214</t>
  </si>
  <si>
    <t>Trativody bez lože z drenážních trubek plastových flexibilních D 100 mm</t>
  </si>
  <si>
    <t>2005546729</t>
  </si>
  <si>
    <t xml:space="preserve">"zasakovací drén - rozváděcí potrubí"   10,0</t>
  </si>
  <si>
    <t>689422070</t>
  </si>
  <si>
    <t xml:space="preserve">"zasakovací drén - napouštěcí šachta - dmtž po ukončení sanačních prací"    PI*(0,59)^2*3,1</t>
  </si>
  <si>
    <t>228630706</t>
  </si>
  <si>
    <t>1+2</t>
  </si>
  <si>
    <t>59224001</t>
  </si>
  <si>
    <t>dílec betonový pro vstupní šachty 100x50x9cm</t>
  </si>
  <si>
    <t>-741703323</t>
  </si>
  <si>
    <t xml:space="preserve">"zasakovací drén - napouštěcí šachta"  1</t>
  </si>
  <si>
    <t>59224002</t>
  </si>
  <si>
    <t>dílec betonový pro vstupní šachty 100x100x9cm</t>
  </si>
  <si>
    <t>-1199761561</t>
  </si>
  <si>
    <t xml:space="preserve">"zasakovací drén - napouštěcí šachta"  2</t>
  </si>
  <si>
    <t>894412411</t>
  </si>
  <si>
    <t>Osazení betonových nebo železobetonových dílců pro šachty skruží přechodových</t>
  </si>
  <si>
    <t>-1819389160</t>
  </si>
  <si>
    <t>59224120</t>
  </si>
  <si>
    <t>skruž betonová přechodová 62,5/100x60x9cm, stupadla poplastovaná</t>
  </si>
  <si>
    <t>-1019279010</t>
  </si>
  <si>
    <t>899104112</t>
  </si>
  <si>
    <t>Osazení poklopů litinových a ocelových včetně rámů pro třídu zatížení D400, E600</t>
  </si>
  <si>
    <t>585082229</t>
  </si>
  <si>
    <t>55241015</t>
  </si>
  <si>
    <t>poklop šachtový třída D400, kruhový rám 785, vstup 600mm, s ventilací</t>
  </si>
  <si>
    <t>1019144934</t>
  </si>
  <si>
    <t>899102211</t>
  </si>
  <si>
    <t>Demontáž poklopů litinových a ocelových včetně rámů, hmotnosti jednotlivě přes 50 do 100 Kg</t>
  </si>
  <si>
    <t>-518292210</t>
  </si>
  <si>
    <t xml:space="preserve">"zasakovací drén - napouštěcí šachta - dmtž poklopu po ukončení sanačních prací"  1</t>
  </si>
  <si>
    <t>-335440531</t>
  </si>
  <si>
    <t xml:space="preserve">"bourání části trativodu (kanálu) k nadzemním nádržím - porovnávací položka pro vybourání samostatného potrubí  vč. jeho izolace"   (13,1-5,8+6,8)</t>
  </si>
  <si>
    <t>1957173073</t>
  </si>
  <si>
    <t xml:space="preserve">"bourání části trativodu (kanálu) k nadzemním nádržím - porovnávací položka pro vybourání dvou svazků potrubí  vč. jeho izolace"   2* (13,1-5,8+6,8)</t>
  </si>
  <si>
    <t>10230352</t>
  </si>
  <si>
    <t xml:space="preserve">"dle kptl. 96"  0,55</t>
  </si>
  <si>
    <t>352465569</t>
  </si>
  <si>
    <t>-1632672081</t>
  </si>
  <si>
    <t xml:space="preserve">"dle kptl. 96 - odvoz na řízenou skládu"   0,55*(15-1)</t>
  </si>
  <si>
    <t>453545919</t>
  </si>
  <si>
    <t xml:space="preserve">"dle kptl. 96 - uložení na řízenou skládu"  0,55</t>
  </si>
  <si>
    <t>-324275486</t>
  </si>
  <si>
    <t>"Předpokládaný rozsah práce !"</t>
  </si>
  <si>
    <t>"nekontaminované konstrukce :"</t>
  </si>
  <si>
    <t xml:space="preserve">"ŽB stěny  jímky (vč. moniérek po obvodu)"    (11,187+10,277+13,043)*1,5*0,33</t>
  </si>
  <si>
    <t xml:space="preserve">"betonový fundament kanálu"   6,5*1,65*0,45</t>
  </si>
  <si>
    <t>"kontaminované konstrukce :"</t>
  </si>
  <si>
    <t xml:space="preserve">"ŽB dno vč. betonové podlahy  - celková zastavěná plocha zbylé části stání (dle T.Z.)"    162,0*0,4</t>
  </si>
  <si>
    <t xml:space="preserve">"přípočet - stěny záchytné jimky"     (1,052+1,74)*2*0,87*0,4</t>
  </si>
  <si>
    <t xml:space="preserve">"betonový fundament - sokl pod nádrží"   PI*(3,02)^2*0,39</t>
  </si>
  <si>
    <t xml:space="preserve">"části trativodu (kanálu) k nadzemním nádržím"   (13,1-5,8+6,8)*(1,4*1,4-1,01*1,0)</t>
  </si>
  <si>
    <t>-2118926457</t>
  </si>
  <si>
    <t xml:space="preserve">"drcení nekontaminovaného odpadu  konstrukcí z železobetonu"   21,907*2,41</t>
  </si>
  <si>
    <t xml:space="preserve">"drcení kontaminovaného odpadu  konstrukcí z železobetonu"         91,313*2,41</t>
  </si>
  <si>
    <t>1843323502</t>
  </si>
  <si>
    <t xml:space="preserve">"odvoz kontaminovaných odpadů na k tomu určenou skládku"    91,313*2,41</t>
  </si>
  <si>
    <t>1631016414</t>
  </si>
  <si>
    <t>220,064*(15-1)</t>
  </si>
  <si>
    <t>-1650955411</t>
  </si>
  <si>
    <t xml:space="preserve">"Předpokládané uložení nadrceného (nekontaminovaného) odpadu na stavební  mezideponii"    52,796</t>
  </si>
  <si>
    <t>-1018241066</t>
  </si>
  <si>
    <t xml:space="preserve">"uložení kontaminovaných odpadů na k tomu určenou skládku"     91,313*2,41</t>
  </si>
  <si>
    <t>998001123</t>
  </si>
  <si>
    <t>Přesun hmot pro demolice objektů výšky do 21 m</t>
  </si>
  <si>
    <t>682714049</t>
  </si>
  <si>
    <t>3. - Trativod + veřejné osvětlení</t>
  </si>
  <si>
    <t xml:space="preserve">    5 - Komunikace pozemní</t>
  </si>
  <si>
    <t xml:space="preserve">    5B - Komunikace - bourání</t>
  </si>
  <si>
    <t xml:space="preserve">    9 - Ostatní konstrukce a práce</t>
  </si>
  <si>
    <t>132151104</t>
  </si>
  <si>
    <t>Hloubení nezapažených rýh šířky do 800 mm strojně s urovnáním dna do předepsaného profilu a spádu v hornině třídy těžitelnosti I skupiny 1 a 2 přes 100 m3</t>
  </si>
  <si>
    <t>1238619358</t>
  </si>
  <si>
    <t>"porovnávací položka pro odtěžení zeminy okolo bouraného trativodu"</t>
  </si>
  <si>
    <t xml:space="preserve">"trativod (kanál) mezi kioskem a kotelnou"   (5,2+22,1+85,5+10,55+10,9)*(2,7*1,85-1,5*1,5)</t>
  </si>
  <si>
    <t xml:space="preserve">"výkop pro odstranění stávajícího vedení (kabelu) VO - kabel mezi trativody (smostatný výkop)"   10,5*0,6*1,0</t>
  </si>
  <si>
    <t>-2038822004</t>
  </si>
  <si>
    <t xml:space="preserve">"uvažováno s objemovou hmotností 1,9 t/m3"    377,341/1,900</t>
  </si>
  <si>
    <t>1143878348</t>
  </si>
  <si>
    <t xml:space="preserve">"odvoz kontaminované zeminy na skládku odpadů na k tomu určenou skládku - uvažovaný rozsah 3,0 m3 (dle T.Z.)"   3,0</t>
  </si>
  <si>
    <t>-1513620886</t>
  </si>
  <si>
    <t>3,0*(15-10)</t>
  </si>
  <si>
    <t>1687069117</t>
  </si>
  <si>
    <t>-1492969248</t>
  </si>
  <si>
    <t xml:space="preserve">"uložení kontaminované zeminy na skládku odpadů na k tomu určenou skládku - uvažovaný rozsah 3,0 m3 (dle T.Z.)"    3,0*1,800</t>
  </si>
  <si>
    <t>1030333993</t>
  </si>
  <si>
    <t xml:space="preserve">"zpětné zásypy výkopů pro bourání trativodu mezi kioskem a kotelnou"   (5,2+22,1+85,5+10,55+10,9)*2,7*1,85</t>
  </si>
  <si>
    <t xml:space="preserve">"zpětný zásyp výkopu pro odstranění stávajícího vedení (kabelu) VO - kabel mezi trativody (smostatný výkop)"   10,5*0,6*1,0</t>
  </si>
  <si>
    <t>-742461505</t>
  </si>
  <si>
    <t xml:space="preserve">"celkový objem zásypů"    676,879</t>
  </si>
  <si>
    <t xml:space="preserve">"odpočet -  nekontaminovaná zemina  (vhodné pro zpětné zásypy) ze staveništní mezideponie"   -(374,816-3,0)</t>
  </si>
  <si>
    <t xml:space="preserve">"uvažováno s objemovou hmotností 1,9 t/m3"    -377,341/1,900</t>
  </si>
  <si>
    <t>Komunikace pozemní</t>
  </si>
  <si>
    <t>564851111</t>
  </si>
  <si>
    <t>Podklad ze štěrkodrti ŠD s rozprostřením a zhutněním, po zhutnění tl. 150 mm</t>
  </si>
  <si>
    <t>1875083008</t>
  </si>
  <si>
    <t xml:space="preserve">"podklad pod zpětné osazení části stáv. panelové plochy u objektu kotelny (v místě bouraného trativodu)"   80,0</t>
  </si>
  <si>
    <t>584121111</t>
  </si>
  <si>
    <t>Osazení silničních dílců ze železového betonu s podkladem z kameniva těženého do tl. 40 mm jakéhokoliv druhu a velikosti, na plochu jednotlivě přes 50 do 200 m2</t>
  </si>
  <si>
    <t>128233023</t>
  </si>
  <si>
    <t xml:space="preserve">"zpětné osazení části stáv. panelové plochy u objektu kotelny (v místě bouraného trativodu)"   80,0</t>
  </si>
  <si>
    <t>593811361x</t>
  </si>
  <si>
    <t xml:space="preserve">stávající panely silniční_x000d_
</t>
  </si>
  <si>
    <t>-1198455641</t>
  </si>
  <si>
    <t>5B</t>
  </si>
  <si>
    <t>Komunikace - bourání</t>
  </si>
  <si>
    <t>113106492</t>
  </si>
  <si>
    <t>Rozebrání dlažeb a dílců při překopech inženýrských sítí s přemístěním hmot na skládku na vzdálenost do 3 m nebo s naložením na dopravní prostředek strojně plochy jednotlivě přes 15 m2 vozovek a ploch, s jakoukoliv výplní spár ze silničních dílců jakýchkoliv rozměrů, s ložem z kameniva nebo živice se zalitím spar cementovou maltou</t>
  </si>
  <si>
    <t>225349426</t>
  </si>
  <si>
    <t xml:space="preserve">"rozebrání části stáv. panelové plochy u objektu kotelny (v místě bouraného trativodu)"   80,0</t>
  </si>
  <si>
    <t>979094441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</si>
  <si>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</si>
  <si>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268646181</t>
  </si>
  <si>
    <t>Ostatní konstrukce a práce</t>
  </si>
  <si>
    <t>999999001x</t>
  </si>
  <si>
    <t>Kompletní provedení případné přeložky stávajícícho vedení Cetim. Rozsah předpokládané práce bude upřesněn dle skutečnosti při realizaci ! Předběžná uvažovaná určená cena 15.000,-kč)</t>
  </si>
  <si>
    <t>567220865</t>
  </si>
  <si>
    <t>-2101834353</t>
  </si>
  <si>
    <t xml:space="preserve">"bourání trativodu (kanálu) mezi kioskem a kotelnou - porovnávací položka pro vybourání svazku potrubí vč. jeho izolace"   (5,2+22,1+85,5+10,55+10,9)</t>
  </si>
  <si>
    <t>969059001x</t>
  </si>
  <si>
    <t>Odstranění podzemního vedení (kabelu) stávajícího areálového veřejného osvětlení vč. jeho přemístění a likvidace</t>
  </si>
  <si>
    <t>-972903366</t>
  </si>
  <si>
    <t xml:space="preserve">"vedení mezi rušenými lampami"   12,0+7,5+77,0</t>
  </si>
  <si>
    <t>969059091x</t>
  </si>
  <si>
    <t>Odstranění stávajícího sloupu veřejného osvětlení vč. vybourání základu, přemístění a likvidace vybouráných hmot.</t>
  </si>
  <si>
    <t>-1827461525</t>
  </si>
  <si>
    <t xml:space="preserve">"odstranění sloupů VO"     3</t>
  </si>
  <si>
    <t>969099001x</t>
  </si>
  <si>
    <t>Vybourání stávající kabelové lávky v bouraném trativodu (nosná ocelová ocelová + vyzdívka z CP). Provedení dle P.D.</t>
  </si>
  <si>
    <t>-389526629</t>
  </si>
  <si>
    <t xml:space="preserve">"bourání trativodu (kanálu) mezi kioskem a kotelnou - vybourání kabelové lávky"   (5,2+22,1+85,5+10,55+10,9)</t>
  </si>
  <si>
    <t>779351338</t>
  </si>
  <si>
    <t>-265060964</t>
  </si>
  <si>
    <t>1286191475</t>
  </si>
  <si>
    <t xml:space="preserve">"odvoz na řízenou skládu"   15,573*(15-1)</t>
  </si>
  <si>
    <t>190842106</t>
  </si>
  <si>
    <t xml:space="preserve">"uložení na řízenou skládu"  15,573</t>
  </si>
  <si>
    <t>1615977119</t>
  </si>
  <si>
    <t xml:space="preserve">"trativod (kanál) mezi kioskem a kotelnou"   (5,2+22,1+85,5+10,55+10,9)*(1,5*1,5-1,0*1,08)</t>
  </si>
  <si>
    <t xml:space="preserve">"odpočet - kontaminované konstrukce  v místě revizního otvoru (výměra dle T.Z)"    -0,5</t>
  </si>
  <si>
    <t xml:space="preserve">"trativod (kanál) mezi kioskem a kotelnou  - kontaminované konstrukce  v místě revizního otvoru (výměra dle T.Z)"    0,5</t>
  </si>
  <si>
    <t>9815111141x</t>
  </si>
  <si>
    <t>Příplatek k demolicím a k zemním pracem za ztížené provádění v místě křížení trativodu s metalickým kabelem Cetim</t>
  </si>
  <si>
    <t>-1928891188</t>
  </si>
  <si>
    <t xml:space="preserve">" křížení trativodu s metalickým kabelem Cetim (u kotelny)"    1</t>
  </si>
  <si>
    <t>-1515884176</t>
  </si>
  <si>
    <t xml:space="preserve">"drcení nekontaminovaného odpadu  konstrukcí z železobetonu"   156,573*2,41</t>
  </si>
  <si>
    <t xml:space="preserve">"drcení kontaminovaného odpadu  konstrukcí z železobetonu"   0,5*2,41</t>
  </si>
  <si>
    <t>-873823944</t>
  </si>
  <si>
    <t xml:space="preserve">"odvoz kontaminovaných odpadů na k tomu určenou skládku"    0,5*2,41</t>
  </si>
  <si>
    <t>1569488567</t>
  </si>
  <si>
    <t>1,205*(15-1)</t>
  </si>
  <si>
    <t>1459750376</t>
  </si>
  <si>
    <t xml:space="preserve">"Předpokládané uložení nadrceného (nekontaminovaného) odpadu na stavební  mezideponii"    377,341</t>
  </si>
  <si>
    <t>1874223184</t>
  </si>
  <si>
    <t xml:space="preserve">"uložení kontaminovaných odpadů na k tomu určenou skládku"     0,5*2,41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</si>
  <si>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</si>
  <si>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</si>
  <si>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509369169</t>
  </si>
  <si>
    <t>4. - Kanalizace + lapol</t>
  </si>
  <si>
    <t>-92066595</t>
  </si>
  <si>
    <t xml:space="preserve">"výkopy pro vybourání stávajícího kanalizačního potrubí"  (69,0+9,5+(4,5-2,0)+(18,5-11,0)+(6,5-2,5)+(8,0-5,0))*0,8*1,85</t>
  </si>
  <si>
    <t xml:space="preserve">"porovnávací položka pro odtěžení zeminy okolo bouraného lapolu"    3,68*3,45*2,5-3,08*2,25*2,3</t>
  </si>
  <si>
    <t>139001101</t>
  </si>
  <si>
    <t>Příplatek k cenám hloubených vykopávek za ztížení vykopávky v blízkosti podzemního vedení nebo výbušnin pro jakoukoliv třídu horniny</t>
  </si>
  <si>
    <t>449266798</t>
  </si>
  <si>
    <t xml:space="preserve">"výkopy pro vybourání stávajícího kanalizačního potrubí - křížení z plynovodem"  2,1*0,8*1,4</t>
  </si>
  <si>
    <t>1958472470</t>
  </si>
  <si>
    <t xml:space="preserve">"zpětné zásypy výkopů pro vybourání stávajícího kanalizačního potrubí"  (69,0+9,5+(4,5-2,0)+(18,5-11,0)+(6,5-2,5)+(8,0-5,0))*0,8*1,85</t>
  </si>
  <si>
    <t xml:space="preserve">"zpětné zásypy výkopů pro bouraní lapolu"    3,68*3,45*2,5</t>
  </si>
  <si>
    <t>1975012014</t>
  </si>
  <si>
    <t xml:space="preserve">"celkový objem zásypů"    173,08</t>
  </si>
  <si>
    <t xml:space="preserve">"odpočet -  nekontaminovaná zemina  (vhodné pro zpětné zásypy) ze staveništní mezideponie"   -157,141</t>
  </si>
  <si>
    <t>89899-01x</t>
  </si>
  <si>
    <t>Kompletní provedení zaslepení stávajícího kanalizačního kameninového potrubí DN 200 v místě rušeného potrubí.</t>
  </si>
  <si>
    <t>-697517904</t>
  </si>
  <si>
    <t>830361811</t>
  </si>
  <si>
    <t>Bourání stávajícího potrubí z kameninových trub v otevřeném výkopu DN přes 150 do 250</t>
  </si>
  <si>
    <t>835270867</t>
  </si>
  <si>
    <t xml:space="preserve">"bourání stávajícího kanalizačního potrubí"  69,0+9,5+4,5+18,5+6,5+8,0</t>
  </si>
  <si>
    <t>1284716870</t>
  </si>
  <si>
    <t xml:space="preserve">"lapol - bourání stěn zděných z cihel (kontaminované konstrukce)"    (3,08+1,65)*2*1,8*0,3+1,65*1,8*0,08</t>
  </si>
  <si>
    <t>1833218252</t>
  </si>
  <si>
    <t xml:space="preserve">"lapol - bourání ŽB dna a stropu (kontaminované konstrukce)"    3,08*2,25*(0,3+0,2)</t>
  </si>
  <si>
    <t xml:space="preserve">"vybourání stávající kanalizační šachty (Předpokládaný rozsah práce !)"    PI*(0,59)^2*1,9-PI*(0,5)^2*1,6</t>
  </si>
  <si>
    <t>-1426515975</t>
  </si>
  <si>
    <t xml:space="preserve">"drcení odpadu z bouraného kameninového potrubí"   7,54</t>
  </si>
  <si>
    <t xml:space="preserve">"drcení odpadu z bouraného kontaminovaného cihelného zdiva na maltu cementovou"   10,713</t>
  </si>
  <si>
    <t>-214974491</t>
  </si>
  <si>
    <t xml:space="preserve">"drcení kontaminovaného odpadu  konstrukcí z železobetonu"   10,329</t>
  </si>
  <si>
    <t>2012453437</t>
  </si>
  <si>
    <t xml:space="preserve">"odvoz kontaminovaných odpadů na k tomu určenou skládku"   28,583</t>
  </si>
  <si>
    <t>499347077</t>
  </si>
  <si>
    <t>28,583*(15-1)</t>
  </si>
  <si>
    <t>-50641975</t>
  </si>
  <si>
    <t xml:space="preserve">"uložení kontaminovaných odpadů na k tomu určenou skládku"     28,583</t>
  </si>
  <si>
    <t>Kompletní provedení odčerpání kontaminované vody ze stávajícícho lapolu (uvažovaný objem cca 4,5m3) vč. jejího odvozu a ekologické likvidace specializovanou firmou.</t>
  </si>
  <si>
    <t>-1663663991</t>
  </si>
  <si>
    <t xml:space="preserve">5. - Sanační práce </t>
  </si>
  <si>
    <t>Ostatní - Ostatní</t>
  </si>
  <si>
    <t xml:space="preserve">    S-01 - Mobilní dekontaminační stanice</t>
  </si>
  <si>
    <t xml:space="preserve">    S-02 - Sanační monitoring - zeminy, odpady</t>
  </si>
  <si>
    <t xml:space="preserve">    S-03 - Sanační monitoring - podzemní vody</t>
  </si>
  <si>
    <t xml:space="preserve">    S-04 - Vyhodnocení sanačních prací</t>
  </si>
  <si>
    <t xml:space="preserve">    S-05 - Postsanační monitoring</t>
  </si>
  <si>
    <t>Ostatní</t>
  </si>
  <si>
    <t>S-01</t>
  </si>
  <si>
    <t>Mobilní dekontaminační stanice</t>
  </si>
  <si>
    <t>S-01-01</t>
  </si>
  <si>
    <t>Zřízení přípojného místa a provedení přípojky elektrické energie k san. technologii</t>
  </si>
  <si>
    <t>262144</t>
  </si>
  <si>
    <t>337730002</t>
  </si>
  <si>
    <t>S-01-02</t>
  </si>
  <si>
    <t>Sestavení mobilní dekontaminační stanice, doprava a instalace sanační technologie na lokalitě</t>
  </si>
  <si>
    <t>1890416322</t>
  </si>
  <si>
    <t>S-01-03</t>
  </si>
  <si>
    <t xml:space="preserve">Pronájem sanační technologie_x000d_
</t>
  </si>
  <si>
    <t>měsíc</t>
  </si>
  <si>
    <t>-1148045235</t>
  </si>
  <si>
    <t>S-01-04</t>
  </si>
  <si>
    <t>Instalace čerpacích souborů, napojení na dekontaminační stanici (sanační technologii)</t>
  </si>
  <si>
    <t>96269938</t>
  </si>
  <si>
    <t>S-01-05</t>
  </si>
  <si>
    <t>Náklady na provoz technologie (obsluha, energie,výměna filtračních náplní)</t>
  </si>
  <si>
    <t>2131111943</t>
  </si>
  <si>
    <t>S-01-06</t>
  </si>
  <si>
    <t>Demontáž sanační technologie a její odvoz</t>
  </si>
  <si>
    <t>-669148171</t>
  </si>
  <si>
    <t>S-01-07</t>
  </si>
  <si>
    <t>Elektroinstalace, ovládání a napojení zasakovacího objektu na sanační technologii</t>
  </si>
  <si>
    <t>-1102057874</t>
  </si>
  <si>
    <t>S-01-08</t>
  </si>
  <si>
    <t>Demontáž čerpacích souborů a instalace v zasakovacím objektu.</t>
  </si>
  <si>
    <t>-1292769978</t>
  </si>
  <si>
    <t>S-02</t>
  </si>
  <si>
    <t>Sanační monitoring - zeminy, odpady</t>
  </si>
  <si>
    <t>S-02-01</t>
  </si>
  <si>
    <t>Odběr vzorků zeminy</t>
  </si>
  <si>
    <t>-1978401593</t>
  </si>
  <si>
    <t>S-02-02</t>
  </si>
  <si>
    <t>Laboratorní analýza směsného vzorku zeminy v ukazateli C10-C40 v sušině</t>
  </si>
  <si>
    <t>-1497058705</t>
  </si>
  <si>
    <t>S-02-03</t>
  </si>
  <si>
    <t>Odběr vzorků odpadu - směsný</t>
  </si>
  <si>
    <t>967073928</t>
  </si>
  <si>
    <t>S-02-04</t>
  </si>
  <si>
    <t>Odběr vzorků zásypového materiálu směsný</t>
  </si>
  <si>
    <t>-631523162</t>
  </si>
  <si>
    <t>S-02-05</t>
  </si>
  <si>
    <t>Laboratorní analýzy - dle vyhlášky č. 294/2005 Sb., příloha č.2, tab. č. 2.1 - stanovení třídy vyluhovatelnosti (matrice: pevný vzorek) + stanovení DOC</t>
  </si>
  <si>
    <t>234187126</t>
  </si>
  <si>
    <t>S-02-06</t>
  </si>
  <si>
    <t>Laboratorní stanovení v rozsahu dle přílohy 4, tab.4.2 vyhlášky 294/2005 Sb.</t>
  </si>
  <si>
    <t>-587132943</t>
  </si>
  <si>
    <t>S-02-07</t>
  </si>
  <si>
    <t>Laboratorní stanovení v rozsahu dle přílohy 10, tab. 10.1 a 10.2 vyhlášky 294/2005 Sb.</t>
  </si>
  <si>
    <t>-80333228</t>
  </si>
  <si>
    <t>S-03</t>
  </si>
  <si>
    <t>Sanační monitoring - podzemní vody</t>
  </si>
  <si>
    <t>S-03-01</t>
  </si>
  <si>
    <t>Odběr vzorku podzemní vody</t>
  </si>
  <si>
    <t>-1449589576</t>
  </si>
  <si>
    <t>S-03-02</t>
  </si>
  <si>
    <t>Odběr vzorků na výstupu sanační technologie</t>
  </si>
  <si>
    <t>-106734860</t>
  </si>
  <si>
    <t>S-03-03</t>
  </si>
  <si>
    <t>Laboratorní analýza vody v ukazateli C10-C40</t>
  </si>
  <si>
    <t>338890616</t>
  </si>
  <si>
    <t>S-03-04</t>
  </si>
  <si>
    <t>Doprava vzorků a osob v rámci sanačního monitoringu</t>
  </si>
  <si>
    <t>-378048203</t>
  </si>
  <si>
    <t>S-04</t>
  </si>
  <si>
    <t>Vyhodnocení sanačních prací</t>
  </si>
  <si>
    <t>S-04-01</t>
  </si>
  <si>
    <t>Závěrečná zpráva o průběhu prací sanace nesaturované zóny horninového prostředí</t>
  </si>
  <si>
    <t>353471484</t>
  </si>
  <si>
    <t>S-04-02</t>
  </si>
  <si>
    <t>Závěrečná zpráva o průběhu prací - sanace saturované zóny horninového prostředí</t>
  </si>
  <si>
    <t>-588791697</t>
  </si>
  <si>
    <t>S-05</t>
  </si>
  <si>
    <t>Postsanační monitoring</t>
  </si>
  <si>
    <t>S-05-01</t>
  </si>
  <si>
    <t>-206157516</t>
  </si>
  <si>
    <t>S-05-02</t>
  </si>
  <si>
    <t>-1075149523</t>
  </si>
  <si>
    <t>S-05-03</t>
  </si>
  <si>
    <t>Vyhodnocení postanačního monitoringu, zpráva, projednání</t>
  </si>
  <si>
    <t>-1013401203</t>
  </si>
  <si>
    <t>S-05-04</t>
  </si>
  <si>
    <t>Doprava vzorků a osob v rámci postsanačního monitoringu</t>
  </si>
  <si>
    <t>-1663917834</t>
  </si>
  <si>
    <t>VRN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</si>
  <si>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</si>
  <si>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</si>
  <si>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</si>
  <si>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</si>
  <si>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</si>
  <si>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</si>
  <si>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</si>
  <si>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VRN1-01</t>
  </si>
  <si>
    <t>Geodetické vytyčení a vyhledání všech dotčených podzemních zařízení od jednotlivých správců sítí s vyznačením polohy zařízení přímo na staveništi k tomu oprávněnou osobou před zahájením zemních prací._x000d_
Součástí položky je i provedení ověřovacích ručně kopaných sond (minimálně 2x pro Cetim, 8x pro plynové potrubí.</t>
  </si>
  <si>
    <t>soub</t>
  </si>
  <si>
    <t>1024</t>
  </si>
  <si>
    <t>-1971698915</t>
  </si>
  <si>
    <t>VRN1-02</t>
  </si>
  <si>
    <t>Sanační geolog - sled a řízení prací</t>
  </si>
  <si>
    <t>-369258672</t>
  </si>
  <si>
    <t>VRN1-03</t>
  </si>
  <si>
    <t>Vyhotovení realizační projektové dokumentace dodavatele vč. harmonogramu prací.</t>
  </si>
  <si>
    <t>1740579166</t>
  </si>
  <si>
    <t>VRN1-04</t>
  </si>
  <si>
    <t>Vyhotovení fotodokumentace pro zdokumentování původního stavu staveniště před zahájením prací .</t>
  </si>
  <si>
    <t>524879359</t>
  </si>
  <si>
    <t>VRN3</t>
  </si>
  <si>
    <t>Zařízení staveniště</t>
  </si>
  <si>
    <t>VRN3-01</t>
  </si>
  <si>
    <t>Zařízení staveniště vč. provizorního oplocení staveniště, provizorní panelové plochy, průběžného číštění veřejné komunikace v místě výjezdu ze stavby a zdroje vody (cisterna) pro průběžné kropení demolovaných konstrukcí.</t>
  </si>
  <si>
    <t>-552454632</t>
  </si>
  <si>
    <t>VRN3-02</t>
  </si>
  <si>
    <t>Poplatek za zábor dotčených sousedních pozemků.</t>
  </si>
  <si>
    <t>190481880</t>
  </si>
  <si>
    <t>VRN4</t>
  </si>
  <si>
    <t>Inženýrská činnost</t>
  </si>
  <si>
    <t>VRN4-01</t>
  </si>
  <si>
    <t>Kompletační a koordinační činnost. Součásti položky je v rámci přípravných prací vyřízení všech potřebných smluv a povolení dle výjádření dotčených orgánů uvedených v P.D.</t>
  </si>
  <si>
    <t>-725237571</t>
  </si>
  <si>
    <t xml:space="preserve">BOZP - Činnost koordinátora bezpečnosti práce a zpracování plánu BOZP </t>
  </si>
  <si>
    <t>OST - Ostatní</t>
  </si>
  <si>
    <t xml:space="preserve">    BOZP - Bezpečnost práce a zpracování plánu</t>
  </si>
  <si>
    <t>Bezpečnost práce a zpracování plánu</t>
  </si>
  <si>
    <t>BOZP 01</t>
  </si>
  <si>
    <t>-325431194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</si>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</sst>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INBNELTO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Odstranění objektů bývalé LTO v areálu nemocnice Nový Bydžov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Nový Bydžov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16. 3. 2021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Královehradecký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INS s.r.o. Náchod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Jan Krčmář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ROUND(SUM(AS55:AS61),2)</f>
        <v>0</v>
      </c>
      <c r="AT54" s="108">
        <f>ROUND(SUM(AV54:AW54),2)</f>
        <v>0</v>
      </c>
      <c r="AU54" s="109">
        <f>ROUND(SUM(AU55:AU61),5)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ROUND(SUM(AZ55:AZ61),2)</f>
        <v>0</v>
      </c>
      <c r="BA54" s="108">
        <f>ROUND(SUM(BA55:BA61),2)</f>
        <v>0</v>
      </c>
      <c r="BB54" s="108">
        <f>ROUND(SUM(BB55:BB61),2)</f>
        <v>0</v>
      </c>
      <c r="BC54" s="108">
        <f>ROUND(SUM(BC55:BC61),2)</f>
        <v>0</v>
      </c>
      <c r="BD54" s="110">
        <f>ROUND(SUM(BD55:BD61),2)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'1. - Kiosek stáčení LTO +...'!J30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'1. - Kiosek stáčení LTO +...'!P92</f>
        <v>0</v>
      </c>
      <c r="AV55" s="122">
        <f>'1. - Kiosek stáčení LTO +...'!J33</f>
        <v>0</v>
      </c>
      <c r="AW55" s="122">
        <f>'1. - Kiosek stáčení LTO +...'!J34</f>
        <v>0</v>
      </c>
      <c r="AX55" s="122">
        <f>'1. - Kiosek stáčení LTO +...'!J35</f>
        <v>0</v>
      </c>
      <c r="AY55" s="122">
        <f>'1. - Kiosek stáčení LTO +...'!J36</f>
        <v>0</v>
      </c>
      <c r="AZ55" s="122">
        <f>'1. - Kiosek stáčení LTO +...'!F33</f>
        <v>0</v>
      </c>
      <c r="BA55" s="122">
        <f>'1. - Kiosek stáčení LTO +...'!F34</f>
        <v>0</v>
      </c>
      <c r="BB55" s="122">
        <f>'1. - Kiosek stáčení LTO +...'!F35</f>
        <v>0</v>
      </c>
      <c r="BC55" s="122">
        <f>'1. - Kiosek stáčení LTO +...'!F36</f>
        <v>0</v>
      </c>
      <c r="BD55" s="124">
        <f>'1. - Kiosek stáčení LTO +...'!F37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'2. - Stání nadzemních nádrží'!J30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'2. - Stání nadzemních nádrží'!P86</f>
        <v>0</v>
      </c>
      <c r="AV56" s="122">
        <f>'2. - Stání nadzemních nádrží'!J33</f>
        <v>0</v>
      </c>
      <c r="AW56" s="122">
        <f>'2. - Stání nadzemních nádrží'!J34</f>
        <v>0</v>
      </c>
      <c r="AX56" s="122">
        <f>'2. - Stání nadzemních nádrží'!J35</f>
        <v>0</v>
      </c>
      <c r="AY56" s="122">
        <f>'2. - Stání nadzemních nádrží'!J36</f>
        <v>0</v>
      </c>
      <c r="AZ56" s="122">
        <f>'2. - Stání nadzemních nádrží'!F33</f>
        <v>0</v>
      </c>
      <c r="BA56" s="122">
        <f>'2. - Stání nadzemních nádrží'!F34</f>
        <v>0</v>
      </c>
      <c r="BB56" s="122">
        <f>'2. - Stání nadzemních nádrží'!F35</f>
        <v>0</v>
      </c>
      <c r="BC56" s="122">
        <f>'2. - Stání nadzemních nádrží'!F36</f>
        <v>0</v>
      </c>
      <c r="BD56" s="124">
        <f>'2. - Stání nadzemních nádrží'!F37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'3. - Trativod + veřejné o...'!J30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'3. - Trativod + veřejné o...'!P87</f>
        <v>0</v>
      </c>
      <c r="AV57" s="122">
        <f>'3. - Trativod + veřejné o...'!J33</f>
        <v>0</v>
      </c>
      <c r="AW57" s="122">
        <f>'3. - Trativod + veřejné o...'!J34</f>
        <v>0</v>
      </c>
      <c r="AX57" s="122">
        <f>'3. - Trativod + veřejné o...'!J35</f>
        <v>0</v>
      </c>
      <c r="AY57" s="122">
        <f>'3. - Trativod + veřejné o...'!J36</f>
        <v>0</v>
      </c>
      <c r="AZ57" s="122">
        <f>'3. - Trativod + veřejné o...'!F33</f>
        <v>0</v>
      </c>
      <c r="BA57" s="122">
        <f>'3. - Trativod + veřejné o...'!F34</f>
        <v>0</v>
      </c>
      <c r="BB57" s="122">
        <f>'3. - Trativod + veřejné o...'!F35</f>
        <v>0</v>
      </c>
      <c r="BC57" s="122">
        <f>'3. - Trativod + veřejné o...'!F36</f>
        <v>0</v>
      </c>
      <c r="BD57" s="124">
        <f>'3. - Trativod + veřejné o...'!F37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'4. - Kanalizace + lapol'!J30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'4. - Kanalizace + lapol'!P83</f>
        <v>0</v>
      </c>
      <c r="AV58" s="122">
        <f>'4. - Kanalizace + lapol'!J33</f>
        <v>0</v>
      </c>
      <c r="AW58" s="122">
        <f>'4. - Kanalizace + lapol'!J34</f>
        <v>0</v>
      </c>
      <c r="AX58" s="122">
        <f>'4. - Kanalizace + lapol'!J35</f>
        <v>0</v>
      </c>
      <c r="AY58" s="122">
        <f>'4. - Kanalizace + lapol'!J36</f>
        <v>0</v>
      </c>
      <c r="AZ58" s="122">
        <f>'4. - Kanalizace + lapol'!F33</f>
        <v>0</v>
      </c>
      <c r="BA58" s="122">
        <f>'4. - Kanalizace + lapol'!F34</f>
        <v>0</v>
      </c>
      <c r="BB58" s="122">
        <f>'4. - Kanalizace + lapol'!F35</f>
        <v>0</v>
      </c>
      <c r="BC58" s="122">
        <f>'4. - Kanalizace + lapol'!F36</f>
        <v>0</v>
      </c>
      <c r="BD58" s="124">
        <f>'4. - Kanalizace + lapol'!F37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'5. - Sanační práce 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'5. - Sanační práce '!P85</f>
        <v>0</v>
      </c>
      <c r="AV59" s="122">
        <f>'5. - Sanační práce '!J33</f>
        <v>0</v>
      </c>
      <c r="AW59" s="122">
        <f>'5. - Sanační práce '!J34</f>
        <v>0</v>
      </c>
      <c r="AX59" s="122">
        <f>'5. - Sanační práce '!J35</f>
        <v>0</v>
      </c>
      <c r="AY59" s="122">
        <f>'5. - Sanační práce '!J36</f>
        <v>0</v>
      </c>
      <c r="AZ59" s="122">
        <f>'5. - Sanační práce '!F33</f>
        <v>0</v>
      </c>
      <c r="BA59" s="122">
        <f>'5. - Sanační práce '!F34</f>
        <v>0</v>
      </c>
      <c r="BB59" s="122">
        <f>'5. - Sanační práce '!F35</f>
        <v>0</v>
      </c>
      <c r="BC59" s="122">
        <f>'5. - Sanační práce '!F36</f>
        <v>0</v>
      </c>
      <c r="BD59" s="124">
        <f>'5. - Sanační práce 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'VRN - Vedlejší a ostatní 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97</v>
      </c>
      <c r="AR60" s="120"/>
      <c r="AS60" s="121">
        <v>0</v>
      </c>
      <c r="AT60" s="122">
        <f>ROUND(SUM(AV60:AW60),2)</f>
        <v>0</v>
      </c>
      <c r="AU60" s="123">
        <f>'VRN - Vedlejší a ostatní ...'!P83</f>
        <v>0</v>
      </c>
      <c r="AV60" s="122">
        <f>'VRN - Vedlejší a ostatní ...'!J33</f>
        <v>0</v>
      </c>
      <c r="AW60" s="122">
        <f>'VRN - Vedlejší a ostatní ...'!J34</f>
        <v>0</v>
      </c>
      <c r="AX60" s="122">
        <f>'VRN - Vedlejší a ostatní ...'!J35</f>
        <v>0</v>
      </c>
      <c r="AY60" s="122">
        <f>'VRN - Vedlejší a ostatní ...'!J36</f>
        <v>0</v>
      </c>
      <c r="AZ60" s="122">
        <f>'VRN - Vedlejší a ostatní ...'!F33</f>
        <v>0</v>
      </c>
      <c r="BA60" s="122">
        <f>'VRN - Vedlejší a ostatní ...'!F34</f>
        <v>0</v>
      </c>
      <c r="BB60" s="122">
        <f>'VRN - Vedlejší a ostatní ...'!F35</f>
        <v>0</v>
      </c>
      <c r="BC60" s="122">
        <f>'VRN - Vedlejší a ostatní ...'!F36</f>
        <v>0</v>
      </c>
      <c r="BD60" s="124">
        <f>'VRN - Vedlejší a ostatní ...'!F37</f>
        <v>0</v>
      </c>
      <c r="BE60" s="7"/>
      <c r="BT60" s="125" t="s">
        <v>80</v>
      </c>
      <c r="BV60" s="125" t="s">
        <v>74</v>
      </c>
      <c r="BW60" s="125" t="s">
        <v>98</v>
      </c>
      <c r="BX60" s="125" t="s">
        <v>5</v>
      </c>
      <c r="CL60" s="125" t="s">
        <v>99</v>
      </c>
      <c r="CM60" s="125" t="s">
        <v>82</v>
      </c>
    </row>
    <row r="61" s="7" customFormat="1" ht="24.75" customHeight="1">
      <c r="A61" s="113" t="s">
        <v>76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'BOZP - Činnost koordináto...'!J30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102</v>
      </c>
      <c r="AR61" s="120"/>
      <c r="AS61" s="126">
        <v>0</v>
      </c>
      <c r="AT61" s="127">
        <f>ROUND(SUM(AV61:AW61),2)</f>
        <v>0</v>
      </c>
      <c r="AU61" s="128">
        <f>'BOZP - Činnost koordináto...'!P81</f>
        <v>0</v>
      </c>
      <c r="AV61" s="127">
        <f>'BOZP - Činnost koordináto...'!J33</f>
        <v>0</v>
      </c>
      <c r="AW61" s="127">
        <f>'BOZP - Činnost koordináto...'!J34</f>
        <v>0</v>
      </c>
      <c r="AX61" s="127">
        <f>'BOZP - Činnost koordináto...'!J35</f>
        <v>0</v>
      </c>
      <c r="AY61" s="127">
        <f>'BOZP - Činnost koordináto...'!J36</f>
        <v>0</v>
      </c>
      <c r="AZ61" s="127">
        <f>'BOZP - Činnost koordináto...'!F33</f>
        <v>0</v>
      </c>
      <c r="BA61" s="127">
        <f>'BOZP - Činnost koordináto...'!F34</f>
        <v>0</v>
      </c>
      <c r="BB61" s="127">
        <f>'BOZP - Činnost koordináto...'!F35</f>
        <v>0</v>
      </c>
      <c r="BC61" s="127">
        <f>'BOZP - Činnost koordináto...'!F36</f>
        <v>0</v>
      </c>
      <c r="BD61" s="129">
        <f>'BOZP - Činnost koordináto...'!F37</f>
        <v>0</v>
      </c>
      <c r="BE61" s="7"/>
      <c r="BT61" s="125" t="s">
        <v>80</v>
      </c>
      <c r="BV61" s="125" t="s">
        <v>74</v>
      </c>
      <c r="BW61" s="125" t="s">
        <v>103</v>
      </c>
      <c r="BX61" s="125" t="s">
        <v>5</v>
      </c>
      <c r="CL61" s="125" t="s">
        <v>19</v>
      </c>
      <c r="CM61" s="125" t="s">
        <v>82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1b7zS6e/7HrZlQ5Y+2qkWH0kYVHMUIbaudaTXQHOYMP+oNm/sgZT6OC6XU8qC5oB404oHSHzRpG1as0/YN9stQ==" hashValue="Rfc2ae24L2yLbmOvvydXPX9Jo6OFZNs9qZqcSCtrsStvQwZiAxJ8KsegRCr/PmOPUeG8Yvgrm5vKv+5dCXaL9Q==" algorithmName="SHA-512" password="CEF7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. - Kiosek stáčení LTO +...'!C2" display="/"/>
    <hyperlink ref="A56" location="'2. - Stání nadzemních nádrží'!C2" display="/"/>
    <hyperlink ref="A57" location="'3. - Trativod + veřejné o...'!C2" display="/"/>
    <hyperlink ref="A58" location="'4. - Kanalizace + lapol'!C2" display="/"/>
    <hyperlink ref="A59" location="'5. - Sanační práce '!C2" display="/"/>
    <hyperlink ref="A60" location="'VRN - Vedlejší a ostatní ...'!C2" display="/"/>
    <hyperlink ref="A61" location="'BOZP - Činnost koordiná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16. 3. 2021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ROUND((SUM(BE92:BE338)),  2)</f>
        <v>0</v>
      </c>
      <c r="G33" s="40"/>
      <c r="H33" s="40"/>
      <c r="I33" s="150">
        <v>0.20999999999999999</v>
      </c>
      <c r="J33" s="149">
        <f>ROUND(((SUM(BE92:BE338))*I33),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ROUND((SUM(BF92:BF338)),  2)</f>
        <v>0</v>
      </c>
      <c r="G34" s="40"/>
      <c r="H34" s="40"/>
      <c r="I34" s="150">
        <v>0.14999999999999999</v>
      </c>
      <c r="J34" s="149">
        <f>ROUND(((SUM(BF92:BF338))*I34),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ROUND((SUM(BG92:BG338)),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ROUND((SUM(BH92:BH338)),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ROUND((SUM(BI92:BI338)),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1. - Kiosek stáčení LTO + kondenzátní jímka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16. 3. 2021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114</v>
      </c>
      <c r="E62" s="176"/>
      <c r="F62" s="176"/>
      <c r="G62" s="176"/>
      <c r="H62" s="176"/>
      <c r="I62" s="176"/>
      <c r="J62" s="177">
        <f>J183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115</v>
      </c>
      <c r="E63" s="176"/>
      <c r="F63" s="176"/>
      <c r="G63" s="176"/>
      <c r="H63" s="176"/>
      <c r="I63" s="176"/>
      <c r="J63" s="177">
        <f>J187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116</v>
      </c>
      <c r="E64" s="176"/>
      <c r="F64" s="176"/>
      <c r="G64" s="176"/>
      <c r="H64" s="176"/>
      <c r="I64" s="176"/>
      <c r="J64" s="177">
        <f>J210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117</v>
      </c>
      <c r="E65" s="176"/>
      <c r="F65" s="176"/>
      <c r="G65" s="176"/>
      <c r="H65" s="176"/>
      <c r="I65" s="176"/>
      <c r="J65" s="177">
        <f>J216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118</v>
      </c>
      <c r="E66" s="176"/>
      <c r="F66" s="176"/>
      <c r="G66" s="176"/>
      <c r="H66" s="176"/>
      <c r="I66" s="176"/>
      <c r="J66" s="177">
        <f>J219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119</v>
      </c>
      <c r="E67" s="176"/>
      <c r="F67" s="176"/>
      <c r="G67" s="176"/>
      <c r="H67" s="176"/>
      <c r="I67" s="176"/>
      <c r="J67" s="177">
        <f>J245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120</v>
      </c>
      <c r="E68" s="176"/>
      <c r="F68" s="176"/>
      <c r="G68" s="176"/>
      <c r="H68" s="176"/>
      <c r="I68" s="176"/>
      <c r="J68" s="177">
        <f>J310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121</v>
      </c>
      <c r="E69" s="170"/>
      <c r="F69" s="170"/>
      <c r="G69" s="170"/>
      <c r="H69" s="170"/>
      <c r="I69" s="170"/>
      <c r="J69" s="171">
        <f>J312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122</v>
      </c>
      <c r="E70" s="176"/>
      <c r="F70" s="176"/>
      <c r="G70" s="176"/>
      <c r="H70" s="176"/>
      <c r="I70" s="176"/>
      <c r="J70" s="177">
        <f>J313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123</v>
      </c>
      <c r="E71" s="176"/>
      <c r="F71" s="176"/>
      <c r="G71" s="176"/>
      <c r="H71" s="176"/>
      <c r="I71" s="176"/>
      <c r="J71" s="177">
        <f>J316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124</v>
      </c>
      <c r="E72" s="176"/>
      <c r="F72" s="176"/>
      <c r="G72" s="176"/>
      <c r="H72" s="176"/>
      <c r="I72" s="176"/>
      <c r="J72" s="177">
        <f>J326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125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Odstranění objektů bývalé LTO v areálu nemocnice Nový Bydžov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105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1. - Kiosek stáčení LTO + kondenzátní jímka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Nový Bydžov</v>
      </c>
      <c r="G86" s="42"/>
      <c r="H86" s="42"/>
      <c r="I86" s="34" t="s">
        <v>23</v>
      </c>
      <c r="J86" s="74" t="str">
        <f>IF(J12="","",J12)</f>
        <v>16. 3. 2021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Královehradecký kraj</v>
      </c>
      <c r="G88" s="42"/>
      <c r="H88" s="42"/>
      <c r="I88" s="34" t="s">
        <v>31</v>
      </c>
      <c r="J88" s="38" t="str">
        <f>E21</f>
        <v>INS s.r.o. Náchod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Jan Krčmář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126</v>
      </c>
      <c r="D91" s="182" t="s">
        <v>57</v>
      </c>
      <c r="E91" s="182" t="s">
        <v>53</v>
      </c>
      <c r="F91" s="182" t="s">
        <v>54</v>
      </c>
      <c r="G91" s="182" t="s">
        <v>127</v>
      </c>
      <c r="H91" s="182" t="s">
        <v>128</v>
      </c>
      <c r="I91" s="182" t="s">
        <v>129</v>
      </c>
      <c r="J91" s="182" t="s">
        <v>110</v>
      </c>
      <c r="K91" s="183" t="s">
        <v>130</v>
      </c>
      <c r="L91" s="184"/>
      <c r="M91" s="94" t="s">
        <v>19</v>
      </c>
      <c r="N91" s="95" t="s">
        <v>42</v>
      </c>
      <c r="O91" s="95" t="s">
        <v>131</v>
      </c>
      <c r="P91" s="95" t="s">
        <v>132</v>
      </c>
      <c r="Q91" s="95" t="s">
        <v>133</v>
      </c>
      <c r="R91" s="95" t="s">
        <v>134</v>
      </c>
      <c r="S91" s="95" t="s">
        <v>135</v>
      </c>
      <c r="T91" s="96" t="s">
        <v>136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137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P93+P312</f>
        <v>0</v>
      </c>
      <c r="Q92" s="98"/>
      <c r="R92" s="187">
        <f>R93+R312</f>
        <v>37.892331620000007</v>
      </c>
      <c r="S92" s="98"/>
      <c r="T92" s="188">
        <f>T93+T312</f>
        <v>298.92647480000005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111</v>
      </c>
      <c r="BK92" s="189">
        <f>BK93+BK312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138</v>
      </c>
      <c r="F93" s="193" t="s">
        <v>139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P94+P183+P187+P210+P216+P219+P245+P310</f>
        <v>0</v>
      </c>
      <c r="Q93" s="198"/>
      <c r="R93" s="199">
        <f>R94+R183+R187+R210+R216+R219+R245+R310</f>
        <v>37.892331620000007</v>
      </c>
      <c r="S93" s="198"/>
      <c r="T93" s="200">
        <f>T94+T183+T187+T210+T216+T219+T245+T310</f>
        <v>298.05587100000002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140</v>
      </c>
      <c r="BK93" s="203">
        <f>BK94+BK183+BK187+BK210+BK216+BK219+BK245+BK310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80</v>
      </c>
      <c r="F94" s="204" t="s">
        <v>141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SUM(P95:P182)</f>
        <v>0</v>
      </c>
      <c r="Q94" s="198"/>
      <c r="R94" s="199">
        <f>SUM(R95:R182)</f>
        <v>26.698804319999997</v>
      </c>
      <c r="S94" s="198"/>
      <c r="T94" s="200">
        <f>SUM(T95:T182)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140</v>
      </c>
      <c r="BK94" s="203">
        <f>SUM(BK95:BK182)</f>
        <v>0</v>
      </c>
    </row>
    <row r="95" s="2" customFormat="1">
      <c r="A95" s="40"/>
      <c r="B95" s="41"/>
      <c r="C95" s="206" t="s">
        <v>80</v>
      </c>
      <c r="D95" s="206" t="s">
        <v>142</v>
      </c>
      <c r="E95" s="207" t="s">
        <v>143</v>
      </c>
      <c r="F95" s="208" t="s">
        <v>144</v>
      </c>
      <c r="G95" s="209" t="s">
        <v>145</v>
      </c>
      <c r="H95" s="210">
        <v>120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82</v>
      </c>
      <c r="AY95" s="19" t="s">
        <v>140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147</v>
      </c>
      <c r="BM95" s="217" t="s">
        <v>148</v>
      </c>
    </row>
    <row r="96" s="13" customFormat="1">
      <c r="A96" s="13"/>
      <c r="B96" s="219"/>
      <c r="C96" s="220"/>
      <c r="D96" s="221" t="s">
        <v>149</v>
      </c>
      <c r="E96" s="222" t="s">
        <v>19</v>
      </c>
      <c r="F96" s="223" t="s">
        <v>150</v>
      </c>
      <c r="G96" s="220"/>
      <c r="H96" s="224">
        <v>120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149</v>
      </c>
      <c r="AU96" s="230" t="s">
        <v>82</v>
      </c>
      <c r="AV96" s="13" t="s">
        <v>82</v>
      </c>
      <c r="AW96" s="13" t="s">
        <v>33</v>
      </c>
      <c r="AX96" s="13" t="s">
        <v>80</v>
      </c>
      <c r="AY96" s="230" t="s">
        <v>140</v>
      </c>
    </row>
    <row r="97" s="2" customFormat="1" ht="21.75" customHeight="1">
      <c r="A97" s="40"/>
      <c r="B97" s="41"/>
      <c r="C97" s="206" t="s">
        <v>82</v>
      </c>
      <c r="D97" s="206" t="s">
        <v>142</v>
      </c>
      <c r="E97" s="207" t="s">
        <v>151</v>
      </c>
      <c r="F97" s="208" t="s">
        <v>152</v>
      </c>
      <c r="G97" s="209" t="s">
        <v>153</v>
      </c>
      <c r="H97" s="210">
        <v>3</v>
      </c>
      <c r="I97" s="211"/>
      <c r="J97" s="212">
        <f>ROUND(I97*H97,2)</f>
        <v>0</v>
      </c>
      <c r="K97" s="208" t="s">
        <v>146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147</v>
      </c>
      <c r="AT97" s="217" t="s">
        <v>142</v>
      </c>
      <c r="AU97" s="217" t="s">
        <v>82</v>
      </c>
      <c r="AY97" s="19" t="s">
        <v>140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147</v>
      </c>
      <c r="BM97" s="217" t="s">
        <v>154</v>
      </c>
    </row>
    <row r="98" s="13" customFormat="1">
      <c r="A98" s="13"/>
      <c r="B98" s="219"/>
      <c r="C98" s="220"/>
      <c r="D98" s="221" t="s">
        <v>149</v>
      </c>
      <c r="E98" s="222" t="s">
        <v>19</v>
      </c>
      <c r="F98" s="223" t="s">
        <v>155</v>
      </c>
      <c r="G98" s="220"/>
      <c r="H98" s="224">
        <v>3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149</v>
      </c>
      <c r="AU98" s="230" t="s">
        <v>82</v>
      </c>
      <c r="AV98" s="13" t="s">
        <v>82</v>
      </c>
      <c r="AW98" s="13" t="s">
        <v>33</v>
      </c>
      <c r="AX98" s="13" t="s">
        <v>80</v>
      </c>
      <c r="AY98" s="230" t="s">
        <v>140</v>
      </c>
    </row>
    <row r="99" s="2" customFormat="1" ht="21.75" customHeight="1">
      <c r="A99" s="40"/>
      <c r="B99" s="41"/>
      <c r="C99" s="206" t="s">
        <v>156</v>
      </c>
      <c r="D99" s="206" t="s">
        <v>142</v>
      </c>
      <c r="E99" s="207" t="s">
        <v>157</v>
      </c>
      <c r="F99" s="208" t="s">
        <v>158</v>
      </c>
      <c r="G99" s="209" t="s">
        <v>153</v>
      </c>
      <c r="H99" s="210">
        <v>3</v>
      </c>
      <c r="I99" s="211"/>
      <c r="J99" s="212">
        <f>ROUND(I99*H99,2)</f>
        <v>0</v>
      </c>
      <c r="K99" s="208" t="s">
        <v>146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147</v>
      </c>
      <c r="AT99" s="217" t="s">
        <v>142</v>
      </c>
      <c r="AU99" s="217" t="s">
        <v>82</v>
      </c>
      <c r="AY99" s="19" t="s">
        <v>140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147</v>
      </c>
      <c r="BM99" s="217" t="s">
        <v>159</v>
      </c>
    </row>
    <row r="100" s="2" customFormat="1" ht="16.5" customHeight="1">
      <c r="A100" s="40"/>
      <c r="B100" s="41"/>
      <c r="C100" s="206" t="s">
        <v>147</v>
      </c>
      <c r="D100" s="206" t="s">
        <v>142</v>
      </c>
      <c r="E100" s="207" t="s">
        <v>160</v>
      </c>
      <c r="F100" s="208" t="s">
        <v>161</v>
      </c>
      <c r="G100" s="209" t="s">
        <v>162</v>
      </c>
      <c r="H100" s="210">
        <v>20</v>
      </c>
      <c r="I100" s="211"/>
      <c r="J100" s="212">
        <f>ROUND(I100*H100,2)</f>
        <v>0</v>
      </c>
      <c r="K100" s="208" t="s">
        <v>146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147</v>
      </c>
      <c r="AT100" s="217" t="s">
        <v>142</v>
      </c>
      <c r="AU100" s="217" t="s">
        <v>82</v>
      </c>
      <c r="AY100" s="19" t="s">
        <v>140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147</v>
      </c>
      <c r="BM100" s="217" t="s">
        <v>163</v>
      </c>
    </row>
    <row r="101" s="13" customFormat="1">
      <c r="A101" s="13"/>
      <c r="B101" s="219"/>
      <c r="C101" s="220"/>
      <c r="D101" s="221" t="s">
        <v>149</v>
      </c>
      <c r="E101" s="222" t="s">
        <v>19</v>
      </c>
      <c r="F101" s="223" t="s">
        <v>164</v>
      </c>
      <c r="G101" s="220"/>
      <c r="H101" s="224">
        <v>20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149</v>
      </c>
      <c r="AU101" s="230" t="s">
        <v>82</v>
      </c>
      <c r="AV101" s="13" t="s">
        <v>82</v>
      </c>
      <c r="AW101" s="13" t="s">
        <v>33</v>
      </c>
      <c r="AX101" s="13" t="s">
        <v>80</v>
      </c>
      <c r="AY101" s="230" t="s">
        <v>140</v>
      </c>
    </row>
    <row r="102" s="2" customFormat="1">
      <c r="A102" s="40"/>
      <c r="B102" s="41"/>
      <c r="C102" s="206" t="s">
        <v>165</v>
      </c>
      <c r="D102" s="206" t="s">
        <v>142</v>
      </c>
      <c r="E102" s="207" t="s">
        <v>166</v>
      </c>
      <c r="F102" s="208" t="s">
        <v>167</v>
      </c>
      <c r="G102" s="209" t="s">
        <v>168</v>
      </c>
      <c r="H102" s="210">
        <v>345.80000000000001</v>
      </c>
      <c r="I102" s="211"/>
      <c r="J102" s="212">
        <f>ROUND(I102*H102,2)</f>
        <v>0</v>
      </c>
      <c r="K102" s="208" t="s">
        <v>146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147</v>
      </c>
      <c r="AT102" s="217" t="s">
        <v>142</v>
      </c>
      <c r="AU102" s="217" t="s">
        <v>82</v>
      </c>
      <c r="AY102" s="19" t="s">
        <v>140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147</v>
      </c>
      <c r="BM102" s="217" t="s">
        <v>169</v>
      </c>
    </row>
    <row r="103" s="13" customFormat="1">
      <c r="A103" s="13"/>
      <c r="B103" s="219"/>
      <c r="C103" s="220"/>
      <c r="D103" s="221" t="s">
        <v>149</v>
      </c>
      <c r="E103" s="222" t="s">
        <v>19</v>
      </c>
      <c r="F103" s="223" t="s">
        <v>170</v>
      </c>
      <c r="G103" s="220"/>
      <c r="H103" s="224">
        <v>494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149</v>
      </c>
      <c r="AU103" s="230" t="s">
        <v>82</v>
      </c>
      <c r="AV103" s="13" t="s">
        <v>82</v>
      </c>
      <c r="AW103" s="13" t="s">
        <v>33</v>
      </c>
      <c r="AX103" s="13" t="s">
        <v>72</v>
      </c>
      <c r="AY103" s="230" t="s">
        <v>140</v>
      </c>
    </row>
    <row r="104" s="13" customFormat="1">
      <c r="A104" s="13"/>
      <c r="B104" s="219"/>
      <c r="C104" s="220"/>
      <c r="D104" s="221" t="s">
        <v>149</v>
      </c>
      <c r="E104" s="222" t="s">
        <v>19</v>
      </c>
      <c r="F104" s="223" t="s">
        <v>171</v>
      </c>
      <c r="G104" s="220"/>
      <c r="H104" s="224">
        <v>345.80000000000001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149</v>
      </c>
      <c r="AU104" s="230" t="s">
        <v>82</v>
      </c>
      <c r="AV104" s="13" t="s">
        <v>82</v>
      </c>
      <c r="AW104" s="13" t="s">
        <v>33</v>
      </c>
      <c r="AX104" s="13" t="s">
        <v>80</v>
      </c>
      <c r="AY104" s="230" t="s">
        <v>140</v>
      </c>
    </row>
    <row r="105" s="2" customFormat="1">
      <c r="A105" s="40"/>
      <c r="B105" s="41"/>
      <c r="C105" s="206" t="s">
        <v>172</v>
      </c>
      <c r="D105" s="206" t="s">
        <v>142</v>
      </c>
      <c r="E105" s="207" t="s">
        <v>173</v>
      </c>
      <c r="F105" s="208" t="s">
        <v>174</v>
      </c>
      <c r="G105" s="209" t="s">
        <v>168</v>
      </c>
      <c r="H105" s="210">
        <v>148.19999999999999</v>
      </c>
      <c r="I105" s="211"/>
      <c r="J105" s="212">
        <f>ROUND(I105*H105,2)</f>
        <v>0</v>
      </c>
      <c r="K105" s="208" t="s">
        <v>146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147</v>
      </c>
      <c r="AT105" s="217" t="s">
        <v>142</v>
      </c>
      <c r="AU105" s="217" t="s">
        <v>82</v>
      </c>
      <c r="AY105" s="19" t="s">
        <v>140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147</v>
      </c>
      <c r="BM105" s="217" t="s">
        <v>175</v>
      </c>
    </row>
    <row r="106" s="13" customFormat="1">
      <c r="A106" s="13"/>
      <c r="B106" s="219"/>
      <c r="C106" s="220"/>
      <c r="D106" s="221" t="s">
        <v>149</v>
      </c>
      <c r="E106" s="222" t="s">
        <v>19</v>
      </c>
      <c r="F106" s="223" t="s">
        <v>176</v>
      </c>
      <c r="G106" s="220"/>
      <c r="H106" s="224">
        <v>148.19999999999999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149</v>
      </c>
      <c r="AU106" s="230" t="s">
        <v>82</v>
      </c>
      <c r="AV106" s="13" t="s">
        <v>82</v>
      </c>
      <c r="AW106" s="13" t="s">
        <v>33</v>
      </c>
      <c r="AX106" s="13" t="s">
        <v>80</v>
      </c>
      <c r="AY106" s="230" t="s">
        <v>140</v>
      </c>
    </row>
    <row r="107" s="2" customFormat="1" ht="55.5" customHeight="1">
      <c r="A107" s="40"/>
      <c r="B107" s="41"/>
      <c r="C107" s="206" t="s">
        <v>177</v>
      </c>
      <c r="D107" s="206" t="s">
        <v>142</v>
      </c>
      <c r="E107" s="207" t="s">
        <v>178</v>
      </c>
      <c r="F107" s="208" t="s">
        <v>179</v>
      </c>
      <c r="G107" s="209" t="s">
        <v>168</v>
      </c>
      <c r="H107" s="210">
        <v>5.0270000000000001</v>
      </c>
      <c r="I107" s="211"/>
      <c r="J107" s="212">
        <f>ROUND(I107*H107,2)</f>
        <v>0</v>
      </c>
      <c r="K107" s="208" t="s">
        <v>146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147</v>
      </c>
      <c r="AT107" s="217" t="s">
        <v>142</v>
      </c>
      <c r="AU107" s="217" t="s">
        <v>82</v>
      </c>
      <c r="AY107" s="19" t="s">
        <v>140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147</v>
      </c>
      <c r="BM107" s="217" t="s">
        <v>180</v>
      </c>
    </row>
    <row r="108" s="13" customFormat="1">
      <c r="A108" s="13"/>
      <c r="B108" s="219"/>
      <c r="C108" s="220"/>
      <c r="D108" s="221" t="s">
        <v>149</v>
      </c>
      <c r="E108" s="222" t="s">
        <v>19</v>
      </c>
      <c r="F108" s="223" t="s">
        <v>181</v>
      </c>
      <c r="G108" s="220"/>
      <c r="H108" s="224">
        <v>5.0270000000000001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149</v>
      </c>
      <c r="AU108" s="230" t="s">
        <v>82</v>
      </c>
      <c r="AV108" s="13" t="s">
        <v>82</v>
      </c>
      <c r="AW108" s="13" t="s">
        <v>33</v>
      </c>
      <c r="AX108" s="13" t="s">
        <v>80</v>
      </c>
      <c r="AY108" s="230" t="s">
        <v>140</v>
      </c>
    </row>
    <row r="109" s="2" customFormat="1">
      <c r="A109" s="40"/>
      <c r="B109" s="41"/>
      <c r="C109" s="206" t="s">
        <v>182</v>
      </c>
      <c r="D109" s="206" t="s">
        <v>142</v>
      </c>
      <c r="E109" s="207" t="s">
        <v>183</v>
      </c>
      <c r="F109" s="208" t="s">
        <v>184</v>
      </c>
      <c r="G109" s="209" t="s">
        <v>145</v>
      </c>
      <c r="H109" s="210">
        <v>140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0.00014999999999999999</v>
      </c>
      <c r="R109" s="215">
        <f>Q109*H109</f>
        <v>0.020999999999999998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82</v>
      </c>
      <c r="AY109" s="19" t="s">
        <v>140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147</v>
      </c>
      <c r="BM109" s="217" t="s">
        <v>185</v>
      </c>
    </row>
    <row r="110" s="13" customFormat="1">
      <c r="A110" s="13"/>
      <c r="B110" s="219"/>
      <c r="C110" s="220"/>
      <c r="D110" s="221" t="s">
        <v>149</v>
      </c>
      <c r="E110" s="222" t="s">
        <v>19</v>
      </c>
      <c r="F110" s="223" t="s">
        <v>186</v>
      </c>
      <c r="G110" s="220"/>
      <c r="H110" s="224">
        <v>140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149</v>
      </c>
      <c r="AU110" s="230" t="s">
        <v>82</v>
      </c>
      <c r="AV110" s="13" t="s">
        <v>82</v>
      </c>
      <c r="AW110" s="13" t="s">
        <v>33</v>
      </c>
      <c r="AX110" s="13" t="s">
        <v>80</v>
      </c>
      <c r="AY110" s="230" t="s">
        <v>140</v>
      </c>
    </row>
    <row r="111" s="2" customFormat="1">
      <c r="A111" s="40"/>
      <c r="B111" s="41"/>
      <c r="C111" s="206" t="s">
        <v>187</v>
      </c>
      <c r="D111" s="206" t="s">
        <v>142</v>
      </c>
      <c r="E111" s="207" t="s">
        <v>188</v>
      </c>
      <c r="F111" s="208" t="s">
        <v>189</v>
      </c>
      <c r="G111" s="209" t="s">
        <v>145</v>
      </c>
      <c r="H111" s="210">
        <v>140</v>
      </c>
      <c r="I111" s="211"/>
      <c r="J111" s="212">
        <f>ROUND(I111*H111,2)</f>
        <v>0</v>
      </c>
      <c r="K111" s="208" t="s">
        <v>146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147</v>
      </c>
      <c r="AT111" s="217" t="s">
        <v>142</v>
      </c>
      <c r="AU111" s="217" t="s">
        <v>82</v>
      </c>
      <c r="AY111" s="19" t="s">
        <v>140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147</v>
      </c>
      <c r="BM111" s="217" t="s">
        <v>190</v>
      </c>
    </row>
    <row r="112" s="2" customFormat="1" ht="16.5" customHeight="1">
      <c r="A112" s="40"/>
      <c r="B112" s="41"/>
      <c r="C112" s="231" t="s">
        <v>191</v>
      </c>
      <c r="D112" s="231" t="s">
        <v>192</v>
      </c>
      <c r="E112" s="232" t="s">
        <v>193</v>
      </c>
      <c r="F112" s="233" t="s">
        <v>194</v>
      </c>
      <c r="G112" s="234" t="s">
        <v>195</v>
      </c>
      <c r="H112" s="235">
        <v>23.946999999999999</v>
      </c>
      <c r="I112" s="236"/>
      <c r="J112" s="237">
        <f>ROUND(I112*H112,2)</f>
        <v>0</v>
      </c>
      <c r="K112" s="233" t="s">
        <v>19</v>
      </c>
      <c r="L112" s="238"/>
      <c r="M112" s="239" t="s">
        <v>19</v>
      </c>
      <c r="N112" s="240" t="s">
        <v>43</v>
      </c>
      <c r="O112" s="86"/>
      <c r="P112" s="215">
        <f>O112*H112</f>
        <v>0</v>
      </c>
      <c r="Q112" s="215">
        <v>1</v>
      </c>
      <c r="R112" s="215">
        <f>Q112*H112</f>
        <v>23.946999999999999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182</v>
      </c>
      <c r="AT112" s="217" t="s">
        <v>192</v>
      </c>
      <c r="AU112" s="217" t="s">
        <v>82</v>
      </c>
      <c r="AY112" s="19" t="s">
        <v>140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147</v>
      </c>
      <c r="BM112" s="217" t="s">
        <v>196</v>
      </c>
    </row>
    <row r="113" s="13" customFormat="1">
      <c r="A113" s="13"/>
      <c r="B113" s="219"/>
      <c r="C113" s="220"/>
      <c r="D113" s="221" t="s">
        <v>149</v>
      </c>
      <c r="E113" s="222" t="s">
        <v>19</v>
      </c>
      <c r="F113" s="223" t="s">
        <v>197</v>
      </c>
      <c r="G113" s="220"/>
      <c r="H113" s="224">
        <v>23.946999999999999</v>
      </c>
      <c r="I113" s="225"/>
      <c r="J113" s="220"/>
      <c r="K113" s="220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149</v>
      </c>
      <c r="AU113" s="230" t="s">
        <v>82</v>
      </c>
      <c r="AV113" s="13" t="s">
        <v>82</v>
      </c>
      <c r="AW113" s="13" t="s">
        <v>33</v>
      </c>
      <c r="AX113" s="13" t="s">
        <v>80</v>
      </c>
      <c r="AY113" s="230" t="s">
        <v>140</v>
      </c>
    </row>
    <row r="114" s="2" customFormat="1">
      <c r="A114" s="40"/>
      <c r="B114" s="41"/>
      <c r="C114" s="206" t="s">
        <v>198</v>
      </c>
      <c r="D114" s="206" t="s">
        <v>142</v>
      </c>
      <c r="E114" s="207" t="s">
        <v>199</v>
      </c>
      <c r="F114" s="208" t="s">
        <v>200</v>
      </c>
      <c r="G114" s="209" t="s">
        <v>145</v>
      </c>
      <c r="H114" s="210">
        <v>140</v>
      </c>
      <c r="I114" s="211"/>
      <c r="J114" s="212">
        <f>ROUND(I114*H114,2)</f>
        <v>0</v>
      </c>
      <c r="K114" s="208" t="s">
        <v>146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147</v>
      </c>
      <c r="AT114" s="217" t="s">
        <v>142</v>
      </c>
      <c r="AU114" s="217" t="s">
        <v>82</v>
      </c>
      <c r="AY114" s="19" t="s">
        <v>140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147</v>
      </c>
      <c r="BM114" s="217" t="s">
        <v>201</v>
      </c>
    </row>
    <row r="115" s="2" customFormat="1">
      <c r="A115" s="40"/>
      <c r="B115" s="41"/>
      <c r="C115" s="206" t="s">
        <v>202</v>
      </c>
      <c r="D115" s="206" t="s">
        <v>142</v>
      </c>
      <c r="E115" s="207" t="s">
        <v>203</v>
      </c>
      <c r="F115" s="208" t="s">
        <v>204</v>
      </c>
      <c r="G115" s="209" t="s">
        <v>195</v>
      </c>
      <c r="H115" s="210">
        <v>1.8480000000000001</v>
      </c>
      <c r="I115" s="211"/>
      <c r="J115" s="212">
        <f>ROUND(I115*H115,2)</f>
        <v>0</v>
      </c>
      <c r="K115" s="208" t="s">
        <v>146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0.0020999999999999999</v>
      </c>
      <c r="R115" s="215">
        <f>Q115*H115</f>
        <v>0.0038807999999999998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147</v>
      </c>
      <c r="AT115" s="217" t="s">
        <v>142</v>
      </c>
      <c r="AU115" s="217" t="s">
        <v>82</v>
      </c>
      <c r="AY115" s="19" t="s">
        <v>140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147</v>
      </c>
      <c r="BM115" s="217" t="s">
        <v>205</v>
      </c>
    </row>
    <row r="116" s="2" customFormat="1">
      <c r="A116" s="40"/>
      <c r="B116" s="41"/>
      <c r="C116" s="206" t="s">
        <v>206</v>
      </c>
      <c r="D116" s="206" t="s">
        <v>142</v>
      </c>
      <c r="E116" s="207" t="s">
        <v>207</v>
      </c>
      <c r="F116" s="208" t="s">
        <v>208</v>
      </c>
      <c r="G116" s="209" t="s">
        <v>195</v>
      </c>
      <c r="H116" s="210">
        <v>1.8480000000000001</v>
      </c>
      <c r="I116" s="211"/>
      <c r="J116" s="212">
        <f>ROUND(I116*H116,2)</f>
        <v>0</v>
      </c>
      <c r="K116" s="208" t="s">
        <v>146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0.00577</v>
      </c>
      <c r="R116" s="215">
        <f>Q116*H116</f>
        <v>0.010662960000000001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147</v>
      </c>
      <c r="AT116" s="217" t="s">
        <v>142</v>
      </c>
      <c r="AU116" s="217" t="s">
        <v>82</v>
      </c>
      <c r="AY116" s="19" t="s">
        <v>140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147</v>
      </c>
      <c r="BM116" s="217" t="s">
        <v>209</v>
      </c>
    </row>
    <row r="117" s="13" customFormat="1">
      <c r="A117" s="13"/>
      <c r="B117" s="219"/>
      <c r="C117" s="220"/>
      <c r="D117" s="221" t="s">
        <v>149</v>
      </c>
      <c r="E117" s="222" t="s">
        <v>19</v>
      </c>
      <c r="F117" s="223" t="s">
        <v>210</v>
      </c>
      <c r="G117" s="220"/>
      <c r="H117" s="224">
        <v>1.8480000000000001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149</v>
      </c>
      <c r="AU117" s="230" t="s">
        <v>82</v>
      </c>
      <c r="AV117" s="13" t="s">
        <v>82</v>
      </c>
      <c r="AW117" s="13" t="s">
        <v>33</v>
      </c>
      <c r="AX117" s="13" t="s">
        <v>80</v>
      </c>
      <c r="AY117" s="230" t="s">
        <v>140</v>
      </c>
    </row>
    <row r="118" s="2" customFormat="1" ht="16.5" customHeight="1">
      <c r="A118" s="40"/>
      <c r="B118" s="41"/>
      <c r="C118" s="231" t="s">
        <v>211</v>
      </c>
      <c r="D118" s="231" t="s">
        <v>192</v>
      </c>
      <c r="E118" s="232" t="s">
        <v>212</v>
      </c>
      <c r="F118" s="233" t="s">
        <v>213</v>
      </c>
      <c r="G118" s="234" t="s">
        <v>195</v>
      </c>
      <c r="H118" s="235">
        <v>2.0329999999999999</v>
      </c>
      <c r="I118" s="236"/>
      <c r="J118" s="237">
        <f>ROUND(I118*H118,2)</f>
        <v>0</v>
      </c>
      <c r="K118" s="233" t="s">
        <v>19</v>
      </c>
      <c r="L118" s="238"/>
      <c r="M118" s="239" t="s">
        <v>19</v>
      </c>
      <c r="N118" s="240" t="s">
        <v>43</v>
      </c>
      <c r="O118" s="86"/>
      <c r="P118" s="215">
        <f>O118*H118</f>
        <v>0</v>
      </c>
      <c r="Q118" s="215">
        <v>1</v>
      </c>
      <c r="R118" s="215">
        <f>Q118*H118</f>
        <v>2.0329999999999999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182</v>
      </c>
      <c r="AT118" s="217" t="s">
        <v>192</v>
      </c>
      <c r="AU118" s="217" t="s">
        <v>82</v>
      </c>
      <c r="AY118" s="19" t="s">
        <v>140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147</v>
      </c>
      <c r="BM118" s="217" t="s">
        <v>214</v>
      </c>
    </row>
    <row r="119" s="13" customFormat="1">
      <c r="A119" s="13"/>
      <c r="B119" s="219"/>
      <c r="C119" s="220"/>
      <c r="D119" s="221" t="s">
        <v>149</v>
      </c>
      <c r="E119" s="222" t="s">
        <v>19</v>
      </c>
      <c r="F119" s="223" t="s">
        <v>215</v>
      </c>
      <c r="G119" s="220"/>
      <c r="H119" s="224">
        <v>2.0329999999999999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149</v>
      </c>
      <c r="AU119" s="230" t="s">
        <v>82</v>
      </c>
      <c r="AV119" s="13" t="s">
        <v>82</v>
      </c>
      <c r="AW119" s="13" t="s">
        <v>33</v>
      </c>
      <c r="AX119" s="13" t="s">
        <v>80</v>
      </c>
      <c r="AY119" s="230" t="s">
        <v>140</v>
      </c>
    </row>
    <row r="120" s="2" customFormat="1">
      <c r="A120" s="40"/>
      <c r="B120" s="41"/>
      <c r="C120" s="206" t="s">
        <v>8</v>
      </c>
      <c r="D120" s="206" t="s">
        <v>142</v>
      </c>
      <c r="E120" s="207" t="s">
        <v>216</v>
      </c>
      <c r="F120" s="208" t="s">
        <v>217</v>
      </c>
      <c r="G120" s="209" t="s">
        <v>195</v>
      </c>
      <c r="H120" s="210">
        <v>1.8480000000000001</v>
      </c>
      <c r="I120" s="211"/>
      <c r="J120" s="212">
        <f>ROUND(I120*H120,2)</f>
        <v>0</v>
      </c>
      <c r="K120" s="208" t="s">
        <v>146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0.00072000000000000005</v>
      </c>
      <c r="R120" s="215">
        <f>Q120*H120</f>
        <v>0.0013305600000000002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147</v>
      </c>
      <c r="AT120" s="217" t="s">
        <v>142</v>
      </c>
      <c r="AU120" s="217" t="s">
        <v>82</v>
      </c>
      <c r="AY120" s="19" t="s">
        <v>140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147</v>
      </c>
      <c r="BM120" s="217" t="s">
        <v>218</v>
      </c>
    </row>
    <row r="121" s="2" customFormat="1">
      <c r="A121" s="40"/>
      <c r="B121" s="41"/>
      <c r="C121" s="206" t="s">
        <v>219</v>
      </c>
      <c r="D121" s="206" t="s">
        <v>142</v>
      </c>
      <c r="E121" s="207" t="s">
        <v>220</v>
      </c>
      <c r="F121" s="208" t="s">
        <v>221</v>
      </c>
      <c r="G121" s="209" t="s">
        <v>153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147</v>
      </c>
      <c r="AT121" s="217" t="s">
        <v>142</v>
      </c>
      <c r="AU121" s="217" t="s">
        <v>82</v>
      </c>
      <c r="AY121" s="19" t="s">
        <v>140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147</v>
      </c>
      <c r="BM121" s="217" t="s">
        <v>222</v>
      </c>
    </row>
    <row r="122" s="2" customFormat="1">
      <c r="A122" s="40"/>
      <c r="B122" s="41"/>
      <c r="C122" s="206" t="s">
        <v>223</v>
      </c>
      <c r="D122" s="206" t="s">
        <v>142</v>
      </c>
      <c r="E122" s="207" t="s">
        <v>224</v>
      </c>
      <c r="F122" s="208" t="s">
        <v>225</v>
      </c>
      <c r="G122" s="209" t="s">
        <v>153</v>
      </c>
      <c r="H122" s="210">
        <v>3</v>
      </c>
      <c r="I122" s="211"/>
      <c r="J122" s="212">
        <f>ROUND(I122*H122,2)</f>
        <v>0</v>
      </c>
      <c r="K122" s="208" t="s">
        <v>146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147</v>
      </c>
      <c r="AT122" s="217" t="s">
        <v>142</v>
      </c>
      <c r="AU122" s="217" t="s">
        <v>82</v>
      </c>
      <c r="AY122" s="19" t="s">
        <v>140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147</v>
      </c>
      <c r="BM122" s="217" t="s">
        <v>226</v>
      </c>
    </row>
    <row r="123" s="2" customFormat="1">
      <c r="A123" s="40"/>
      <c r="B123" s="41"/>
      <c r="C123" s="206" t="s">
        <v>227</v>
      </c>
      <c r="D123" s="206" t="s">
        <v>142</v>
      </c>
      <c r="E123" s="207" t="s">
        <v>228</v>
      </c>
      <c r="F123" s="208" t="s">
        <v>229</v>
      </c>
      <c r="G123" s="209" t="s">
        <v>153</v>
      </c>
      <c r="H123" s="210">
        <v>3</v>
      </c>
      <c r="I123" s="211"/>
      <c r="J123" s="212">
        <f>ROUND(I123*H123,2)</f>
        <v>0</v>
      </c>
      <c r="K123" s="208" t="s">
        <v>146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147</v>
      </c>
      <c r="AT123" s="217" t="s">
        <v>142</v>
      </c>
      <c r="AU123" s="217" t="s">
        <v>82</v>
      </c>
      <c r="AY123" s="19" t="s">
        <v>140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147</v>
      </c>
      <c r="BM123" s="217" t="s">
        <v>230</v>
      </c>
    </row>
    <row r="124" s="2" customFormat="1">
      <c r="A124" s="40"/>
      <c r="B124" s="41"/>
      <c r="C124" s="206" t="s">
        <v>231</v>
      </c>
      <c r="D124" s="206" t="s">
        <v>142</v>
      </c>
      <c r="E124" s="207" t="s">
        <v>232</v>
      </c>
      <c r="F124" s="208" t="s">
        <v>233</v>
      </c>
      <c r="G124" s="209" t="s">
        <v>153</v>
      </c>
      <c r="H124" s="210">
        <v>3</v>
      </c>
      <c r="I124" s="211"/>
      <c r="J124" s="212">
        <f>ROUND(I124*H124,2)</f>
        <v>0</v>
      </c>
      <c r="K124" s="208" t="s">
        <v>146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147</v>
      </c>
      <c r="AT124" s="217" t="s">
        <v>142</v>
      </c>
      <c r="AU124" s="217" t="s">
        <v>82</v>
      </c>
      <c r="AY124" s="19" t="s">
        <v>140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147</v>
      </c>
      <c r="BM124" s="217" t="s">
        <v>234</v>
      </c>
    </row>
    <row r="125" s="2" customFormat="1" ht="21.75" customHeight="1">
      <c r="A125" s="40"/>
      <c r="B125" s="41"/>
      <c r="C125" s="206" t="s">
        <v>235</v>
      </c>
      <c r="D125" s="206" t="s">
        <v>142</v>
      </c>
      <c r="E125" s="207" t="s">
        <v>236</v>
      </c>
      <c r="F125" s="208" t="s">
        <v>237</v>
      </c>
      <c r="G125" s="209" t="s">
        <v>145</v>
      </c>
      <c r="H125" s="210">
        <v>120</v>
      </c>
      <c r="I125" s="211"/>
      <c r="J125" s="212">
        <f>ROUND(I125*H125,2)</f>
        <v>0</v>
      </c>
      <c r="K125" s="208" t="s">
        <v>146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147</v>
      </c>
      <c r="AT125" s="217" t="s">
        <v>142</v>
      </c>
      <c r="AU125" s="217" t="s">
        <v>82</v>
      </c>
      <c r="AY125" s="19" t="s">
        <v>140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147</v>
      </c>
      <c r="BM125" s="217" t="s">
        <v>238</v>
      </c>
    </row>
    <row r="126" s="2" customFormat="1">
      <c r="A126" s="40"/>
      <c r="B126" s="41"/>
      <c r="C126" s="206" t="s">
        <v>7</v>
      </c>
      <c r="D126" s="206" t="s">
        <v>142</v>
      </c>
      <c r="E126" s="207" t="s">
        <v>239</v>
      </c>
      <c r="F126" s="208" t="s">
        <v>240</v>
      </c>
      <c r="G126" s="209" t="s">
        <v>153</v>
      </c>
      <c r="H126" s="210">
        <v>3</v>
      </c>
      <c r="I126" s="211"/>
      <c r="J126" s="212">
        <f>ROUND(I126*H126,2)</f>
        <v>0</v>
      </c>
      <c r="K126" s="208" t="s">
        <v>146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147</v>
      </c>
      <c r="AT126" s="217" t="s">
        <v>142</v>
      </c>
      <c r="AU126" s="217" t="s">
        <v>82</v>
      </c>
      <c r="AY126" s="19" t="s">
        <v>140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147</v>
      </c>
      <c r="BM126" s="217" t="s">
        <v>241</v>
      </c>
    </row>
    <row r="127" s="2" customFormat="1" ht="33" customHeight="1">
      <c r="A127" s="40"/>
      <c r="B127" s="41"/>
      <c r="C127" s="206" t="s">
        <v>242</v>
      </c>
      <c r="D127" s="206" t="s">
        <v>142</v>
      </c>
      <c r="E127" s="207" t="s">
        <v>243</v>
      </c>
      <c r="F127" s="208" t="s">
        <v>244</v>
      </c>
      <c r="G127" s="209" t="s">
        <v>153</v>
      </c>
      <c r="H127" s="210">
        <v>3</v>
      </c>
      <c r="I127" s="211"/>
      <c r="J127" s="212">
        <f>ROUND(I127*H127,2)</f>
        <v>0</v>
      </c>
      <c r="K127" s="208" t="s">
        <v>146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147</v>
      </c>
      <c r="AT127" s="217" t="s">
        <v>142</v>
      </c>
      <c r="AU127" s="217" t="s">
        <v>82</v>
      </c>
      <c r="AY127" s="19" t="s">
        <v>140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147</v>
      </c>
      <c r="BM127" s="217" t="s">
        <v>245</v>
      </c>
    </row>
    <row r="128" s="2" customFormat="1" ht="33" customHeight="1">
      <c r="A128" s="40"/>
      <c r="B128" s="41"/>
      <c r="C128" s="206" t="s">
        <v>246</v>
      </c>
      <c r="D128" s="206" t="s">
        <v>142</v>
      </c>
      <c r="E128" s="207" t="s">
        <v>247</v>
      </c>
      <c r="F128" s="208" t="s">
        <v>248</v>
      </c>
      <c r="G128" s="209" t="s">
        <v>153</v>
      </c>
      <c r="H128" s="210">
        <v>3</v>
      </c>
      <c r="I128" s="211"/>
      <c r="J128" s="212">
        <f>ROUND(I128*H128,2)</f>
        <v>0</v>
      </c>
      <c r="K128" s="208" t="s">
        <v>146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147</v>
      </c>
      <c r="AT128" s="217" t="s">
        <v>142</v>
      </c>
      <c r="AU128" s="217" t="s">
        <v>82</v>
      </c>
      <c r="AY128" s="19" t="s">
        <v>140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147</v>
      </c>
      <c r="BM128" s="217" t="s">
        <v>249</v>
      </c>
    </row>
    <row r="129" s="2" customFormat="1">
      <c r="A129" s="40"/>
      <c r="B129" s="41"/>
      <c r="C129" s="206" t="s">
        <v>250</v>
      </c>
      <c r="D129" s="206" t="s">
        <v>142</v>
      </c>
      <c r="E129" s="207" t="s">
        <v>251</v>
      </c>
      <c r="F129" s="208" t="s">
        <v>252</v>
      </c>
      <c r="G129" s="209" t="s">
        <v>168</v>
      </c>
      <c r="H129" s="210">
        <v>270.88799999999998</v>
      </c>
      <c r="I129" s="211"/>
      <c r="J129" s="212">
        <f>ROUND(I129*H129,2)</f>
        <v>0</v>
      </c>
      <c r="K129" s="208" t="s">
        <v>146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147</v>
      </c>
      <c r="AT129" s="217" t="s">
        <v>142</v>
      </c>
      <c r="AU129" s="217" t="s">
        <v>82</v>
      </c>
      <c r="AY129" s="19" t="s">
        <v>140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147</v>
      </c>
      <c r="BM129" s="217" t="s">
        <v>253</v>
      </c>
    </row>
    <row r="130" s="14" customFormat="1">
      <c r="A130" s="14"/>
      <c r="B130" s="241"/>
      <c r="C130" s="242"/>
      <c r="D130" s="221" t="s">
        <v>149</v>
      </c>
      <c r="E130" s="243" t="s">
        <v>19</v>
      </c>
      <c r="F130" s="244" t="s">
        <v>254</v>
      </c>
      <c r="G130" s="242"/>
      <c r="H130" s="243" t="s">
        <v>19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149</v>
      </c>
      <c r="AU130" s="250" t="s">
        <v>82</v>
      </c>
      <c r="AV130" s="14" t="s">
        <v>80</v>
      </c>
      <c r="AW130" s="14" t="s">
        <v>33</v>
      </c>
      <c r="AX130" s="14" t="s">
        <v>72</v>
      </c>
      <c r="AY130" s="250" t="s">
        <v>140</v>
      </c>
    </row>
    <row r="131" s="13" customFormat="1">
      <c r="A131" s="13"/>
      <c r="B131" s="219"/>
      <c r="C131" s="220"/>
      <c r="D131" s="221" t="s">
        <v>149</v>
      </c>
      <c r="E131" s="222" t="s">
        <v>19</v>
      </c>
      <c r="F131" s="223" t="s">
        <v>255</v>
      </c>
      <c r="G131" s="220"/>
      <c r="H131" s="224">
        <v>99.805000000000007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149</v>
      </c>
      <c r="AU131" s="230" t="s">
        <v>82</v>
      </c>
      <c r="AV131" s="13" t="s">
        <v>82</v>
      </c>
      <c r="AW131" s="13" t="s">
        <v>33</v>
      </c>
      <c r="AX131" s="13" t="s">
        <v>72</v>
      </c>
      <c r="AY131" s="230" t="s">
        <v>140</v>
      </c>
    </row>
    <row r="132" s="13" customFormat="1">
      <c r="A132" s="13"/>
      <c r="B132" s="219"/>
      <c r="C132" s="220"/>
      <c r="D132" s="221" t="s">
        <v>149</v>
      </c>
      <c r="E132" s="222" t="s">
        <v>19</v>
      </c>
      <c r="F132" s="223" t="s">
        <v>256</v>
      </c>
      <c r="G132" s="220"/>
      <c r="H132" s="224">
        <v>99.805000000000007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149</v>
      </c>
      <c r="AU132" s="230" t="s">
        <v>82</v>
      </c>
      <c r="AV132" s="13" t="s">
        <v>82</v>
      </c>
      <c r="AW132" s="13" t="s">
        <v>33</v>
      </c>
      <c r="AX132" s="13" t="s">
        <v>72</v>
      </c>
      <c r="AY132" s="230" t="s">
        <v>140</v>
      </c>
    </row>
    <row r="133" s="14" customFormat="1">
      <c r="A133" s="14"/>
      <c r="B133" s="241"/>
      <c r="C133" s="242"/>
      <c r="D133" s="221" t="s">
        <v>149</v>
      </c>
      <c r="E133" s="243" t="s">
        <v>19</v>
      </c>
      <c r="F133" s="244" t="s">
        <v>257</v>
      </c>
      <c r="G133" s="242"/>
      <c r="H133" s="243" t="s">
        <v>19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149</v>
      </c>
      <c r="AU133" s="250" t="s">
        <v>82</v>
      </c>
      <c r="AV133" s="14" t="s">
        <v>80</v>
      </c>
      <c r="AW133" s="14" t="s">
        <v>33</v>
      </c>
      <c r="AX133" s="14" t="s">
        <v>72</v>
      </c>
      <c r="AY133" s="250" t="s">
        <v>140</v>
      </c>
    </row>
    <row r="134" s="13" customFormat="1">
      <c r="A134" s="13"/>
      <c r="B134" s="219"/>
      <c r="C134" s="220"/>
      <c r="D134" s="221" t="s">
        <v>149</v>
      </c>
      <c r="E134" s="222" t="s">
        <v>19</v>
      </c>
      <c r="F134" s="223" t="s">
        <v>258</v>
      </c>
      <c r="G134" s="220"/>
      <c r="H134" s="224">
        <v>71.278000000000006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149</v>
      </c>
      <c r="AU134" s="230" t="s">
        <v>82</v>
      </c>
      <c r="AV134" s="13" t="s">
        <v>82</v>
      </c>
      <c r="AW134" s="13" t="s">
        <v>33</v>
      </c>
      <c r="AX134" s="13" t="s">
        <v>72</v>
      </c>
      <c r="AY134" s="230" t="s">
        <v>140</v>
      </c>
    </row>
    <row r="135" s="15" customFormat="1">
      <c r="A135" s="15"/>
      <c r="B135" s="251"/>
      <c r="C135" s="252"/>
      <c r="D135" s="221" t="s">
        <v>149</v>
      </c>
      <c r="E135" s="253" t="s">
        <v>19</v>
      </c>
      <c r="F135" s="254" t="s">
        <v>259</v>
      </c>
      <c r="G135" s="252"/>
      <c r="H135" s="255">
        <v>270.88799999999998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1" t="s">
        <v>149</v>
      </c>
      <c r="AU135" s="261" t="s">
        <v>82</v>
      </c>
      <c r="AV135" s="15" t="s">
        <v>147</v>
      </c>
      <c r="AW135" s="15" t="s">
        <v>33</v>
      </c>
      <c r="AX135" s="15" t="s">
        <v>80</v>
      </c>
      <c r="AY135" s="261" t="s">
        <v>140</v>
      </c>
    </row>
    <row r="136" s="2" customFormat="1">
      <c r="A136" s="40"/>
      <c r="B136" s="41"/>
      <c r="C136" s="206" t="s">
        <v>260</v>
      </c>
      <c r="D136" s="206" t="s">
        <v>142</v>
      </c>
      <c r="E136" s="207" t="s">
        <v>261</v>
      </c>
      <c r="F136" s="208" t="s">
        <v>262</v>
      </c>
      <c r="G136" s="209" t="s">
        <v>168</v>
      </c>
      <c r="H136" s="210">
        <v>399.22199999999998</v>
      </c>
      <c r="I136" s="211"/>
      <c r="J136" s="212">
        <f>ROUND(I136*H136,2)</f>
        <v>0</v>
      </c>
      <c r="K136" s="208" t="s">
        <v>146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147</v>
      </c>
      <c r="AT136" s="217" t="s">
        <v>142</v>
      </c>
      <c r="AU136" s="217" t="s">
        <v>82</v>
      </c>
      <c r="AY136" s="19" t="s">
        <v>140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147</v>
      </c>
      <c r="BM136" s="217" t="s">
        <v>263</v>
      </c>
    </row>
    <row r="137" s="13" customFormat="1">
      <c r="A137" s="13"/>
      <c r="B137" s="219"/>
      <c r="C137" s="220"/>
      <c r="D137" s="221" t="s">
        <v>149</v>
      </c>
      <c r="E137" s="222" t="s">
        <v>19</v>
      </c>
      <c r="F137" s="223" t="s">
        <v>264</v>
      </c>
      <c r="G137" s="220"/>
      <c r="H137" s="224">
        <v>399.22199999999998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149</v>
      </c>
      <c r="AU137" s="230" t="s">
        <v>82</v>
      </c>
      <c r="AV137" s="13" t="s">
        <v>82</v>
      </c>
      <c r="AW137" s="13" t="s">
        <v>33</v>
      </c>
      <c r="AX137" s="13" t="s">
        <v>80</v>
      </c>
      <c r="AY137" s="230" t="s">
        <v>140</v>
      </c>
    </row>
    <row r="138" s="2" customFormat="1">
      <c r="A138" s="40"/>
      <c r="B138" s="41"/>
      <c r="C138" s="206" t="s">
        <v>265</v>
      </c>
      <c r="D138" s="206" t="s">
        <v>142</v>
      </c>
      <c r="E138" s="207" t="s">
        <v>266</v>
      </c>
      <c r="F138" s="208" t="s">
        <v>267</v>
      </c>
      <c r="G138" s="209" t="s">
        <v>168</v>
      </c>
      <c r="H138" s="210">
        <v>1996.1099999999999</v>
      </c>
      <c r="I138" s="211"/>
      <c r="J138" s="212">
        <f>ROUND(I138*H138,2)</f>
        <v>0</v>
      </c>
      <c r="K138" s="208" t="s">
        <v>146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147</v>
      </c>
      <c r="AT138" s="217" t="s">
        <v>142</v>
      </c>
      <c r="AU138" s="217" t="s">
        <v>82</v>
      </c>
      <c r="AY138" s="19" t="s">
        <v>140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147</v>
      </c>
      <c r="BM138" s="217" t="s">
        <v>268</v>
      </c>
    </row>
    <row r="139" s="13" customFormat="1">
      <c r="A139" s="13"/>
      <c r="B139" s="219"/>
      <c r="C139" s="220"/>
      <c r="D139" s="221" t="s">
        <v>149</v>
      </c>
      <c r="E139" s="222" t="s">
        <v>19</v>
      </c>
      <c r="F139" s="223" t="s">
        <v>269</v>
      </c>
      <c r="G139" s="220"/>
      <c r="H139" s="224">
        <v>1996.1099999999999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149</v>
      </c>
      <c r="AU139" s="230" t="s">
        <v>82</v>
      </c>
      <c r="AV139" s="13" t="s">
        <v>82</v>
      </c>
      <c r="AW139" s="13" t="s">
        <v>33</v>
      </c>
      <c r="AX139" s="13" t="s">
        <v>80</v>
      </c>
      <c r="AY139" s="230" t="s">
        <v>140</v>
      </c>
    </row>
    <row r="140" s="2" customFormat="1">
      <c r="A140" s="40"/>
      <c r="B140" s="41"/>
      <c r="C140" s="206" t="s">
        <v>270</v>
      </c>
      <c r="D140" s="206" t="s">
        <v>142</v>
      </c>
      <c r="E140" s="207" t="s">
        <v>271</v>
      </c>
      <c r="F140" s="208" t="s">
        <v>272</v>
      </c>
      <c r="G140" s="209" t="s">
        <v>168</v>
      </c>
      <c r="H140" s="210">
        <v>171.083</v>
      </c>
      <c r="I140" s="211"/>
      <c r="J140" s="212">
        <f>ROUND(I140*H140,2)</f>
        <v>0</v>
      </c>
      <c r="K140" s="208" t="s">
        <v>146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147</v>
      </c>
      <c r="AT140" s="217" t="s">
        <v>142</v>
      </c>
      <c r="AU140" s="217" t="s">
        <v>82</v>
      </c>
      <c r="AY140" s="19" t="s">
        <v>140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147</v>
      </c>
      <c r="BM140" s="217" t="s">
        <v>273</v>
      </c>
    </row>
    <row r="141" s="14" customFormat="1">
      <c r="A141" s="14"/>
      <c r="B141" s="241"/>
      <c r="C141" s="242"/>
      <c r="D141" s="221" t="s">
        <v>149</v>
      </c>
      <c r="E141" s="243" t="s">
        <v>19</v>
      </c>
      <c r="F141" s="244" t="s">
        <v>274</v>
      </c>
      <c r="G141" s="242"/>
      <c r="H141" s="243" t="s">
        <v>19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149</v>
      </c>
      <c r="AU141" s="250" t="s">
        <v>82</v>
      </c>
      <c r="AV141" s="14" t="s">
        <v>80</v>
      </c>
      <c r="AW141" s="14" t="s">
        <v>33</v>
      </c>
      <c r="AX141" s="14" t="s">
        <v>72</v>
      </c>
      <c r="AY141" s="250" t="s">
        <v>140</v>
      </c>
    </row>
    <row r="142" s="13" customFormat="1">
      <c r="A142" s="13"/>
      <c r="B142" s="219"/>
      <c r="C142" s="220"/>
      <c r="D142" s="221" t="s">
        <v>149</v>
      </c>
      <c r="E142" s="222" t="s">
        <v>19</v>
      </c>
      <c r="F142" s="223" t="s">
        <v>256</v>
      </c>
      <c r="G142" s="220"/>
      <c r="H142" s="224">
        <v>99.805000000000007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149</v>
      </c>
      <c r="AU142" s="230" t="s">
        <v>82</v>
      </c>
      <c r="AV142" s="13" t="s">
        <v>82</v>
      </c>
      <c r="AW142" s="13" t="s">
        <v>33</v>
      </c>
      <c r="AX142" s="13" t="s">
        <v>72</v>
      </c>
      <c r="AY142" s="230" t="s">
        <v>140</v>
      </c>
    </row>
    <row r="143" s="14" customFormat="1">
      <c r="A143" s="14"/>
      <c r="B143" s="241"/>
      <c r="C143" s="242"/>
      <c r="D143" s="221" t="s">
        <v>149</v>
      </c>
      <c r="E143" s="243" t="s">
        <v>19</v>
      </c>
      <c r="F143" s="244" t="s">
        <v>257</v>
      </c>
      <c r="G143" s="242"/>
      <c r="H143" s="243" t="s">
        <v>19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149</v>
      </c>
      <c r="AU143" s="250" t="s">
        <v>82</v>
      </c>
      <c r="AV143" s="14" t="s">
        <v>80</v>
      </c>
      <c r="AW143" s="14" t="s">
        <v>33</v>
      </c>
      <c r="AX143" s="14" t="s">
        <v>72</v>
      </c>
      <c r="AY143" s="250" t="s">
        <v>140</v>
      </c>
    </row>
    <row r="144" s="13" customFormat="1">
      <c r="A144" s="13"/>
      <c r="B144" s="219"/>
      <c r="C144" s="220"/>
      <c r="D144" s="221" t="s">
        <v>149</v>
      </c>
      <c r="E144" s="222" t="s">
        <v>19</v>
      </c>
      <c r="F144" s="223" t="s">
        <v>258</v>
      </c>
      <c r="G144" s="220"/>
      <c r="H144" s="224">
        <v>71.278000000000006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149</v>
      </c>
      <c r="AU144" s="230" t="s">
        <v>82</v>
      </c>
      <c r="AV144" s="13" t="s">
        <v>82</v>
      </c>
      <c r="AW144" s="13" t="s">
        <v>33</v>
      </c>
      <c r="AX144" s="13" t="s">
        <v>72</v>
      </c>
      <c r="AY144" s="230" t="s">
        <v>140</v>
      </c>
    </row>
    <row r="145" s="15" customFormat="1">
      <c r="A145" s="15"/>
      <c r="B145" s="251"/>
      <c r="C145" s="252"/>
      <c r="D145" s="221" t="s">
        <v>149</v>
      </c>
      <c r="E145" s="253" t="s">
        <v>19</v>
      </c>
      <c r="F145" s="254" t="s">
        <v>259</v>
      </c>
      <c r="G145" s="252"/>
      <c r="H145" s="255">
        <v>171.083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1" t="s">
        <v>149</v>
      </c>
      <c r="AU145" s="261" t="s">
        <v>82</v>
      </c>
      <c r="AV145" s="15" t="s">
        <v>147</v>
      </c>
      <c r="AW145" s="15" t="s">
        <v>33</v>
      </c>
      <c r="AX145" s="15" t="s">
        <v>80</v>
      </c>
      <c r="AY145" s="261" t="s">
        <v>140</v>
      </c>
    </row>
    <row r="146" s="2" customFormat="1">
      <c r="A146" s="40"/>
      <c r="B146" s="41"/>
      <c r="C146" s="206" t="s">
        <v>275</v>
      </c>
      <c r="D146" s="206" t="s">
        <v>142</v>
      </c>
      <c r="E146" s="207" t="s">
        <v>276</v>
      </c>
      <c r="F146" s="208" t="s">
        <v>277</v>
      </c>
      <c r="G146" s="209" t="s">
        <v>168</v>
      </c>
      <c r="H146" s="210">
        <v>99.805000000000007</v>
      </c>
      <c r="I146" s="211"/>
      <c r="J146" s="212">
        <f>ROUND(I146*H146,2)</f>
        <v>0</v>
      </c>
      <c r="K146" s="208" t="s">
        <v>146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147</v>
      </c>
      <c r="AT146" s="217" t="s">
        <v>142</v>
      </c>
      <c r="AU146" s="217" t="s">
        <v>82</v>
      </c>
      <c r="AY146" s="19" t="s">
        <v>140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147</v>
      </c>
      <c r="BM146" s="217" t="s">
        <v>278</v>
      </c>
    </row>
    <row r="147" s="14" customFormat="1">
      <c r="A147" s="14"/>
      <c r="B147" s="241"/>
      <c r="C147" s="242"/>
      <c r="D147" s="221" t="s">
        <v>149</v>
      </c>
      <c r="E147" s="243" t="s">
        <v>19</v>
      </c>
      <c r="F147" s="244" t="s">
        <v>279</v>
      </c>
      <c r="G147" s="242"/>
      <c r="H147" s="243" t="s">
        <v>19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149</v>
      </c>
      <c r="AU147" s="250" t="s">
        <v>82</v>
      </c>
      <c r="AV147" s="14" t="s">
        <v>80</v>
      </c>
      <c r="AW147" s="14" t="s">
        <v>33</v>
      </c>
      <c r="AX147" s="14" t="s">
        <v>72</v>
      </c>
      <c r="AY147" s="250" t="s">
        <v>140</v>
      </c>
    </row>
    <row r="148" s="13" customFormat="1">
      <c r="A148" s="13"/>
      <c r="B148" s="219"/>
      <c r="C148" s="220"/>
      <c r="D148" s="221" t="s">
        <v>149</v>
      </c>
      <c r="E148" s="222" t="s">
        <v>19</v>
      </c>
      <c r="F148" s="223" t="s">
        <v>255</v>
      </c>
      <c r="G148" s="220"/>
      <c r="H148" s="224">
        <v>99.805000000000007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149</v>
      </c>
      <c r="AU148" s="230" t="s">
        <v>82</v>
      </c>
      <c r="AV148" s="13" t="s">
        <v>82</v>
      </c>
      <c r="AW148" s="13" t="s">
        <v>33</v>
      </c>
      <c r="AX148" s="13" t="s">
        <v>80</v>
      </c>
      <c r="AY148" s="230" t="s">
        <v>140</v>
      </c>
    </row>
    <row r="149" s="2" customFormat="1">
      <c r="A149" s="40"/>
      <c r="B149" s="41"/>
      <c r="C149" s="206" t="s">
        <v>280</v>
      </c>
      <c r="D149" s="206" t="s">
        <v>142</v>
      </c>
      <c r="E149" s="207" t="s">
        <v>281</v>
      </c>
      <c r="F149" s="208" t="s">
        <v>282</v>
      </c>
      <c r="G149" s="209" t="s">
        <v>195</v>
      </c>
      <c r="H149" s="210">
        <v>718.59900000000005</v>
      </c>
      <c r="I149" s="211"/>
      <c r="J149" s="212">
        <f>ROUND(I149*H149,2)</f>
        <v>0</v>
      </c>
      <c r="K149" s="208" t="s">
        <v>146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147</v>
      </c>
      <c r="AT149" s="217" t="s">
        <v>142</v>
      </c>
      <c r="AU149" s="217" t="s">
        <v>82</v>
      </c>
      <c r="AY149" s="19" t="s">
        <v>140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147</v>
      </c>
      <c r="BM149" s="217" t="s">
        <v>283</v>
      </c>
    </row>
    <row r="150" s="13" customFormat="1">
      <c r="A150" s="13"/>
      <c r="B150" s="219"/>
      <c r="C150" s="220"/>
      <c r="D150" s="221" t="s">
        <v>149</v>
      </c>
      <c r="E150" s="222" t="s">
        <v>19</v>
      </c>
      <c r="F150" s="223" t="s">
        <v>284</v>
      </c>
      <c r="G150" s="220"/>
      <c r="H150" s="224">
        <v>718.59900000000005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149</v>
      </c>
      <c r="AU150" s="230" t="s">
        <v>82</v>
      </c>
      <c r="AV150" s="13" t="s">
        <v>82</v>
      </c>
      <c r="AW150" s="13" t="s">
        <v>33</v>
      </c>
      <c r="AX150" s="13" t="s">
        <v>80</v>
      </c>
      <c r="AY150" s="230" t="s">
        <v>140</v>
      </c>
    </row>
    <row r="151" s="2" customFormat="1">
      <c r="A151" s="40"/>
      <c r="B151" s="41"/>
      <c r="C151" s="206" t="s">
        <v>285</v>
      </c>
      <c r="D151" s="206" t="s">
        <v>142</v>
      </c>
      <c r="E151" s="207" t="s">
        <v>286</v>
      </c>
      <c r="F151" s="208" t="s">
        <v>287</v>
      </c>
      <c r="G151" s="209" t="s">
        <v>168</v>
      </c>
      <c r="H151" s="210">
        <v>607.55100000000004</v>
      </c>
      <c r="I151" s="211"/>
      <c r="J151" s="212">
        <f>ROUND(I151*H151,2)</f>
        <v>0</v>
      </c>
      <c r="K151" s="208" t="s">
        <v>146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147</v>
      </c>
      <c r="AT151" s="217" t="s">
        <v>142</v>
      </c>
      <c r="AU151" s="217" t="s">
        <v>82</v>
      </c>
      <c r="AY151" s="19" t="s">
        <v>140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147</v>
      </c>
      <c r="BM151" s="217" t="s">
        <v>288</v>
      </c>
    </row>
    <row r="152" s="13" customFormat="1">
      <c r="A152" s="13"/>
      <c r="B152" s="219"/>
      <c r="C152" s="220"/>
      <c r="D152" s="221" t="s">
        <v>149</v>
      </c>
      <c r="E152" s="222" t="s">
        <v>19</v>
      </c>
      <c r="F152" s="223" t="s">
        <v>289</v>
      </c>
      <c r="G152" s="220"/>
      <c r="H152" s="224">
        <v>589.5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149</v>
      </c>
      <c r="AU152" s="230" t="s">
        <v>82</v>
      </c>
      <c r="AV152" s="13" t="s">
        <v>82</v>
      </c>
      <c r="AW152" s="13" t="s">
        <v>33</v>
      </c>
      <c r="AX152" s="13" t="s">
        <v>72</v>
      </c>
      <c r="AY152" s="230" t="s">
        <v>140</v>
      </c>
    </row>
    <row r="153" s="13" customFormat="1">
      <c r="A153" s="13"/>
      <c r="B153" s="219"/>
      <c r="C153" s="220"/>
      <c r="D153" s="221" t="s">
        <v>149</v>
      </c>
      <c r="E153" s="222" t="s">
        <v>19</v>
      </c>
      <c r="F153" s="223" t="s">
        <v>290</v>
      </c>
      <c r="G153" s="220"/>
      <c r="H153" s="224">
        <v>5.0270000000000001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149</v>
      </c>
      <c r="AU153" s="230" t="s">
        <v>82</v>
      </c>
      <c r="AV153" s="13" t="s">
        <v>82</v>
      </c>
      <c r="AW153" s="13" t="s">
        <v>33</v>
      </c>
      <c r="AX153" s="13" t="s">
        <v>72</v>
      </c>
      <c r="AY153" s="230" t="s">
        <v>140</v>
      </c>
    </row>
    <row r="154" s="14" customFormat="1">
      <c r="A154" s="14"/>
      <c r="B154" s="241"/>
      <c r="C154" s="242"/>
      <c r="D154" s="221" t="s">
        <v>149</v>
      </c>
      <c r="E154" s="243" t="s">
        <v>19</v>
      </c>
      <c r="F154" s="244" t="s">
        <v>291</v>
      </c>
      <c r="G154" s="242"/>
      <c r="H154" s="243" t="s">
        <v>19</v>
      </c>
      <c r="I154" s="245"/>
      <c r="J154" s="242"/>
      <c r="K154" s="242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149</v>
      </c>
      <c r="AU154" s="250" t="s">
        <v>82</v>
      </c>
      <c r="AV154" s="14" t="s">
        <v>80</v>
      </c>
      <c r="AW154" s="14" t="s">
        <v>33</v>
      </c>
      <c r="AX154" s="14" t="s">
        <v>72</v>
      </c>
      <c r="AY154" s="250" t="s">
        <v>140</v>
      </c>
    </row>
    <row r="155" s="13" customFormat="1">
      <c r="A155" s="13"/>
      <c r="B155" s="219"/>
      <c r="C155" s="220"/>
      <c r="D155" s="221" t="s">
        <v>149</v>
      </c>
      <c r="E155" s="222" t="s">
        <v>19</v>
      </c>
      <c r="F155" s="223" t="s">
        <v>292</v>
      </c>
      <c r="G155" s="220"/>
      <c r="H155" s="224">
        <v>13.023999999999999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149</v>
      </c>
      <c r="AU155" s="230" t="s">
        <v>82</v>
      </c>
      <c r="AV155" s="13" t="s">
        <v>82</v>
      </c>
      <c r="AW155" s="13" t="s">
        <v>33</v>
      </c>
      <c r="AX155" s="13" t="s">
        <v>72</v>
      </c>
      <c r="AY155" s="230" t="s">
        <v>140</v>
      </c>
    </row>
    <row r="156" s="15" customFormat="1">
      <c r="A156" s="15"/>
      <c r="B156" s="251"/>
      <c r="C156" s="252"/>
      <c r="D156" s="221" t="s">
        <v>149</v>
      </c>
      <c r="E156" s="253" t="s">
        <v>19</v>
      </c>
      <c r="F156" s="254" t="s">
        <v>259</v>
      </c>
      <c r="G156" s="252"/>
      <c r="H156" s="255">
        <v>607.55100000000004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1" t="s">
        <v>149</v>
      </c>
      <c r="AU156" s="261" t="s">
        <v>82</v>
      </c>
      <c r="AV156" s="15" t="s">
        <v>147</v>
      </c>
      <c r="AW156" s="15" t="s">
        <v>33</v>
      </c>
      <c r="AX156" s="15" t="s">
        <v>80</v>
      </c>
      <c r="AY156" s="261" t="s">
        <v>140</v>
      </c>
    </row>
    <row r="157" s="2" customFormat="1" ht="16.5" customHeight="1">
      <c r="A157" s="40"/>
      <c r="B157" s="41"/>
      <c r="C157" s="231" t="s">
        <v>293</v>
      </c>
      <c r="D157" s="231" t="s">
        <v>192</v>
      </c>
      <c r="E157" s="232" t="s">
        <v>294</v>
      </c>
      <c r="F157" s="233" t="s">
        <v>295</v>
      </c>
      <c r="G157" s="234" t="s">
        <v>168</v>
      </c>
      <c r="H157" s="235">
        <v>437.47300000000001</v>
      </c>
      <c r="I157" s="236"/>
      <c r="J157" s="237">
        <f>ROUND(I157*H157,2)</f>
        <v>0</v>
      </c>
      <c r="K157" s="233" t="s">
        <v>19</v>
      </c>
      <c r="L157" s="238"/>
      <c r="M157" s="239" t="s">
        <v>19</v>
      </c>
      <c r="N157" s="240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182</v>
      </c>
      <c r="AT157" s="217" t="s">
        <v>192</v>
      </c>
      <c r="AU157" s="217" t="s">
        <v>82</v>
      </c>
      <c r="AY157" s="19" t="s">
        <v>140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147</v>
      </c>
      <c r="BM157" s="217" t="s">
        <v>296</v>
      </c>
    </row>
    <row r="158" s="14" customFormat="1">
      <c r="A158" s="14"/>
      <c r="B158" s="241"/>
      <c r="C158" s="242"/>
      <c r="D158" s="221" t="s">
        <v>149</v>
      </c>
      <c r="E158" s="243" t="s">
        <v>19</v>
      </c>
      <c r="F158" s="244" t="s">
        <v>297</v>
      </c>
      <c r="G158" s="242"/>
      <c r="H158" s="243" t="s">
        <v>19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149</v>
      </c>
      <c r="AU158" s="250" t="s">
        <v>82</v>
      </c>
      <c r="AV158" s="14" t="s">
        <v>80</v>
      </c>
      <c r="AW158" s="14" t="s">
        <v>33</v>
      </c>
      <c r="AX158" s="14" t="s">
        <v>72</v>
      </c>
      <c r="AY158" s="250" t="s">
        <v>140</v>
      </c>
    </row>
    <row r="159" s="13" customFormat="1">
      <c r="A159" s="13"/>
      <c r="B159" s="219"/>
      <c r="C159" s="220"/>
      <c r="D159" s="221" t="s">
        <v>149</v>
      </c>
      <c r="E159" s="222" t="s">
        <v>19</v>
      </c>
      <c r="F159" s="223" t="s">
        <v>298</v>
      </c>
      <c r="G159" s="220"/>
      <c r="H159" s="224">
        <v>607.55100000000004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149</v>
      </c>
      <c r="AU159" s="230" t="s">
        <v>82</v>
      </c>
      <c r="AV159" s="13" t="s">
        <v>82</v>
      </c>
      <c r="AW159" s="13" t="s">
        <v>33</v>
      </c>
      <c r="AX159" s="13" t="s">
        <v>72</v>
      </c>
      <c r="AY159" s="230" t="s">
        <v>140</v>
      </c>
    </row>
    <row r="160" s="13" customFormat="1">
      <c r="A160" s="13"/>
      <c r="B160" s="219"/>
      <c r="C160" s="220"/>
      <c r="D160" s="221" t="s">
        <v>149</v>
      </c>
      <c r="E160" s="222" t="s">
        <v>19</v>
      </c>
      <c r="F160" s="223" t="s">
        <v>299</v>
      </c>
      <c r="G160" s="220"/>
      <c r="H160" s="224">
        <v>-98.799999999999997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149</v>
      </c>
      <c r="AU160" s="230" t="s">
        <v>82</v>
      </c>
      <c r="AV160" s="13" t="s">
        <v>82</v>
      </c>
      <c r="AW160" s="13" t="s">
        <v>33</v>
      </c>
      <c r="AX160" s="13" t="s">
        <v>72</v>
      </c>
      <c r="AY160" s="230" t="s">
        <v>140</v>
      </c>
    </row>
    <row r="161" s="14" customFormat="1">
      <c r="A161" s="14"/>
      <c r="B161" s="241"/>
      <c r="C161" s="242"/>
      <c r="D161" s="221" t="s">
        <v>149</v>
      </c>
      <c r="E161" s="243" t="s">
        <v>19</v>
      </c>
      <c r="F161" s="244" t="s">
        <v>300</v>
      </c>
      <c r="G161" s="242"/>
      <c r="H161" s="243" t="s">
        <v>19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149</v>
      </c>
      <c r="AU161" s="250" t="s">
        <v>82</v>
      </c>
      <c r="AV161" s="14" t="s">
        <v>80</v>
      </c>
      <c r="AW161" s="14" t="s">
        <v>33</v>
      </c>
      <c r="AX161" s="14" t="s">
        <v>72</v>
      </c>
      <c r="AY161" s="250" t="s">
        <v>140</v>
      </c>
    </row>
    <row r="162" s="13" customFormat="1">
      <c r="A162" s="13"/>
      <c r="B162" s="219"/>
      <c r="C162" s="220"/>
      <c r="D162" s="221" t="s">
        <v>149</v>
      </c>
      <c r="E162" s="222" t="s">
        <v>19</v>
      </c>
      <c r="F162" s="223" t="s">
        <v>301</v>
      </c>
      <c r="G162" s="220"/>
      <c r="H162" s="224">
        <v>-71.278000000000006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149</v>
      </c>
      <c r="AU162" s="230" t="s">
        <v>82</v>
      </c>
      <c r="AV162" s="13" t="s">
        <v>82</v>
      </c>
      <c r="AW162" s="13" t="s">
        <v>33</v>
      </c>
      <c r="AX162" s="13" t="s">
        <v>72</v>
      </c>
      <c r="AY162" s="230" t="s">
        <v>140</v>
      </c>
    </row>
    <row r="163" s="15" customFormat="1">
      <c r="A163" s="15"/>
      <c r="B163" s="251"/>
      <c r="C163" s="252"/>
      <c r="D163" s="221" t="s">
        <v>149</v>
      </c>
      <c r="E163" s="253" t="s">
        <v>19</v>
      </c>
      <c r="F163" s="254" t="s">
        <v>259</v>
      </c>
      <c r="G163" s="252"/>
      <c r="H163" s="255">
        <v>437.47300000000001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149</v>
      </c>
      <c r="AU163" s="261" t="s">
        <v>82</v>
      </c>
      <c r="AV163" s="15" t="s">
        <v>147</v>
      </c>
      <c r="AW163" s="15" t="s">
        <v>33</v>
      </c>
      <c r="AX163" s="15" t="s">
        <v>80</v>
      </c>
      <c r="AY163" s="261" t="s">
        <v>140</v>
      </c>
    </row>
    <row r="164" s="2" customFormat="1" ht="33" customHeight="1">
      <c r="A164" s="40"/>
      <c r="B164" s="41"/>
      <c r="C164" s="206" t="s">
        <v>302</v>
      </c>
      <c r="D164" s="206" t="s">
        <v>142</v>
      </c>
      <c r="E164" s="207" t="s">
        <v>303</v>
      </c>
      <c r="F164" s="208" t="s">
        <v>304</v>
      </c>
      <c r="G164" s="209" t="s">
        <v>145</v>
      </c>
      <c r="H164" s="210">
        <v>4015</v>
      </c>
      <c r="I164" s="211"/>
      <c r="J164" s="212">
        <f>ROUND(I164*H164,2)</f>
        <v>0</v>
      </c>
      <c r="K164" s="208" t="s">
        <v>146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147</v>
      </c>
      <c r="AT164" s="217" t="s">
        <v>142</v>
      </c>
      <c r="AU164" s="217" t="s">
        <v>82</v>
      </c>
      <c r="AY164" s="19" t="s">
        <v>140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147</v>
      </c>
      <c r="BM164" s="217" t="s">
        <v>305</v>
      </c>
    </row>
    <row r="165" s="14" customFormat="1">
      <c r="A165" s="14"/>
      <c r="B165" s="241"/>
      <c r="C165" s="242"/>
      <c r="D165" s="221" t="s">
        <v>149</v>
      </c>
      <c r="E165" s="243" t="s">
        <v>19</v>
      </c>
      <c r="F165" s="244" t="s">
        <v>306</v>
      </c>
      <c r="G165" s="242"/>
      <c r="H165" s="243" t="s">
        <v>19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149</v>
      </c>
      <c r="AU165" s="250" t="s">
        <v>82</v>
      </c>
      <c r="AV165" s="14" t="s">
        <v>80</v>
      </c>
      <c r="AW165" s="14" t="s">
        <v>33</v>
      </c>
      <c r="AX165" s="14" t="s">
        <v>72</v>
      </c>
      <c r="AY165" s="250" t="s">
        <v>140</v>
      </c>
    </row>
    <row r="166" s="13" customFormat="1">
      <c r="A166" s="13"/>
      <c r="B166" s="219"/>
      <c r="C166" s="220"/>
      <c r="D166" s="221" t="s">
        <v>149</v>
      </c>
      <c r="E166" s="222" t="s">
        <v>19</v>
      </c>
      <c r="F166" s="223" t="s">
        <v>307</v>
      </c>
      <c r="G166" s="220"/>
      <c r="H166" s="224">
        <v>4015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149</v>
      </c>
      <c r="AU166" s="230" t="s">
        <v>82</v>
      </c>
      <c r="AV166" s="13" t="s">
        <v>82</v>
      </c>
      <c r="AW166" s="13" t="s">
        <v>33</v>
      </c>
      <c r="AX166" s="13" t="s">
        <v>80</v>
      </c>
      <c r="AY166" s="230" t="s">
        <v>140</v>
      </c>
    </row>
    <row r="167" s="2" customFormat="1">
      <c r="A167" s="40"/>
      <c r="B167" s="41"/>
      <c r="C167" s="206" t="s">
        <v>308</v>
      </c>
      <c r="D167" s="206" t="s">
        <v>142</v>
      </c>
      <c r="E167" s="207" t="s">
        <v>309</v>
      </c>
      <c r="F167" s="208" t="s">
        <v>310</v>
      </c>
      <c r="G167" s="209" t="s">
        <v>145</v>
      </c>
      <c r="H167" s="210">
        <v>4015</v>
      </c>
      <c r="I167" s="211"/>
      <c r="J167" s="212">
        <f>ROUND(I167*H167,2)</f>
        <v>0</v>
      </c>
      <c r="K167" s="208" t="s">
        <v>146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147</v>
      </c>
      <c r="AT167" s="217" t="s">
        <v>142</v>
      </c>
      <c r="AU167" s="217" t="s">
        <v>82</v>
      </c>
      <c r="AY167" s="19" t="s">
        <v>140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147</v>
      </c>
      <c r="BM167" s="217" t="s">
        <v>311</v>
      </c>
    </row>
    <row r="168" s="14" customFormat="1">
      <c r="A168" s="14"/>
      <c r="B168" s="241"/>
      <c r="C168" s="242"/>
      <c r="D168" s="221" t="s">
        <v>149</v>
      </c>
      <c r="E168" s="243" t="s">
        <v>19</v>
      </c>
      <c r="F168" s="244" t="s">
        <v>306</v>
      </c>
      <c r="G168" s="242"/>
      <c r="H168" s="243" t="s">
        <v>19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149</v>
      </c>
      <c r="AU168" s="250" t="s">
        <v>82</v>
      </c>
      <c r="AV168" s="14" t="s">
        <v>80</v>
      </c>
      <c r="AW168" s="14" t="s">
        <v>33</v>
      </c>
      <c r="AX168" s="14" t="s">
        <v>72</v>
      </c>
      <c r="AY168" s="250" t="s">
        <v>140</v>
      </c>
    </row>
    <row r="169" s="13" customFormat="1">
      <c r="A169" s="13"/>
      <c r="B169" s="219"/>
      <c r="C169" s="220"/>
      <c r="D169" s="221" t="s">
        <v>149</v>
      </c>
      <c r="E169" s="222" t="s">
        <v>19</v>
      </c>
      <c r="F169" s="223" t="s">
        <v>312</v>
      </c>
      <c r="G169" s="220"/>
      <c r="H169" s="224">
        <v>4015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149</v>
      </c>
      <c r="AU169" s="230" t="s">
        <v>82</v>
      </c>
      <c r="AV169" s="13" t="s">
        <v>82</v>
      </c>
      <c r="AW169" s="13" t="s">
        <v>33</v>
      </c>
      <c r="AX169" s="13" t="s">
        <v>80</v>
      </c>
      <c r="AY169" s="230" t="s">
        <v>140</v>
      </c>
    </row>
    <row r="170" s="2" customFormat="1" ht="16.5" customHeight="1">
      <c r="A170" s="40"/>
      <c r="B170" s="41"/>
      <c r="C170" s="231" t="s">
        <v>313</v>
      </c>
      <c r="D170" s="231" t="s">
        <v>192</v>
      </c>
      <c r="E170" s="232" t="s">
        <v>314</v>
      </c>
      <c r="F170" s="233" t="s">
        <v>315</v>
      </c>
      <c r="G170" s="234" t="s">
        <v>168</v>
      </c>
      <c r="H170" s="235">
        <v>811.02999999999997</v>
      </c>
      <c r="I170" s="236"/>
      <c r="J170" s="237">
        <f>ROUND(I170*H170,2)</f>
        <v>0</v>
      </c>
      <c r="K170" s="233" t="s">
        <v>19</v>
      </c>
      <c r="L170" s="238"/>
      <c r="M170" s="239" t="s">
        <v>19</v>
      </c>
      <c r="N170" s="240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182</v>
      </c>
      <c r="AT170" s="217" t="s">
        <v>192</v>
      </c>
      <c r="AU170" s="217" t="s">
        <v>82</v>
      </c>
      <c r="AY170" s="19" t="s">
        <v>140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147</v>
      </c>
      <c r="BM170" s="217" t="s">
        <v>316</v>
      </c>
    </row>
    <row r="171" s="13" customFormat="1">
      <c r="A171" s="13"/>
      <c r="B171" s="219"/>
      <c r="C171" s="220"/>
      <c r="D171" s="221" t="s">
        <v>149</v>
      </c>
      <c r="E171" s="222" t="s">
        <v>19</v>
      </c>
      <c r="F171" s="223" t="s">
        <v>317</v>
      </c>
      <c r="G171" s="220"/>
      <c r="H171" s="224">
        <v>811.02999999999997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149</v>
      </c>
      <c r="AU171" s="230" t="s">
        <v>82</v>
      </c>
      <c r="AV171" s="13" t="s">
        <v>82</v>
      </c>
      <c r="AW171" s="13" t="s">
        <v>33</v>
      </c>
      <c r="AX171" s="13" t="s">
        <v>80</v>
      </c>
      <c r="AY171" s="230" t="s">
        <v>140</v>
      </c>
    </row>
    <row r="172" s="2" customFormat="1">
      <c r="A172" s="40"/>
      <c r="B172" s="41"/>
      <c r="C172" s="206" t="s">
        <v>318</v>
      </c>
      <c r="D172" s="206" t="s">
        <v>142</v>
      </c>
      <c r="E172" s="207" t="s">
        <v>319</v>
      </c>
      <c r="F172" s="208" t="s">
        <v>320</v>
      </c>
      <c r="G172" s="209" t="s">
        <v>145</v>
      </c>
      <c r="H172" s="210">
        <v>4015</v>
      </c>
      <c r="I172" s="211"/>
      <c r="J172" s="212">
        <f>ROUND(I172*H172,2)</f>
        <v>0</v>
      </c>
      <c r="K172" s="208" t="s">
        <v>146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147</v>
      </c>
      <c r="AT172" s="217" t="s">
        <v>142</v>
      </c>
      <c r="AU172" s="217" t="s">
        <v>82</v>
      </c>
      <c r="AY172" s="19" t="s">
        <v>140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147</v>
      </c>
      <c r="BM172" s="217" t="s">
        <v>321</v>
      </c>
    </row>
    <row r="173" s="14" customFormat="1">
      <c r="A173" s="14"/>
      <c r="B173" s="241"/>
      <c r="C173" s="242"/>
      <c r="D173" s="221" t="s">
        <v>149</v>
      </c>
      <c r="E173" s="243" t="s">
        <v>19</v>
      </c>
      <c r="F173" s="244" t="s">
        <v>306</v>
      </c>
      <c r="G173" s="242"/>
      <c r="H173" s="243" t="s">
        <v>19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149</v>
      </c>
      <c r="AU173" s="250" t="s">
        <v>82</v>
      </c>
      <c r="AV173" s="14" t="s">
        <v>80</v>
      </c>
      <c r="AW173" s="14" t="s">
        <v>33</v>
      </c>
      <c r="AX173" s="14" t="s">
        <v>72</v>
      </c>
      <c r="AY173" s="250" t="s">
        <v>140</v>
      </c>
    </row>
    <row r="174" s="13" customFormat="1">
      <c r="A174" s="13"/>
      <c r="B174" s="219"/>
      <c r="C174" s="220"/>
      <c r="D174" s="221" t="s">
        <v>149</v>
      </c>
      <c r="E174" s="222" t="s">
        <v>19</v>
      </c>
      <c r="F174" s="223" t="s">
        <v>322</v>
      </c>
      <c r="G174" s="220"/>
      <c r="H174" s="224">
        <v>4015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149</v>
      </c>
      <c r="AU174" s="230" t="s">
        <v>82</v>
      </c>
      <c r="AV174" s="13" t="s">
        <v>82</v>
      </c>
      <c r="AW174" s="13" t="s">
        <v>33</v>
      </c>
      <c r="AX174" s="13" t="s">
        <v>80</v>
      </c>
      <c r="AY174" s="230" t="s">
        <v>140</v>
      </c>
    </row>
    <row r="175" s="2" customFormat="1" ht="16.5" customHeight="1">
      <c r="A175" s="40"/>
      <c r="B175" s="41"/>
      <c r="C175" s="231" t="s">
        <v>323</v>
      </c>
      <c r="D175" s="231" t="s">
        <v>192</v>
      </c>
      <c r="E175" s="232" t="s">
        <v>324</v>
      </c>
      <c r="F175" s="233" t="s">
        <v>325</v>
      </c>
      <c r="G175" s="234" t="s">
        <v>326</v>
      </c>
      <c r="H175" s="235">
        <v>141.93000000000001</v>
      </c>
      <c r="I175" s="236"/>
      <c r="J175" s="237">
        <f>ROUND(I175*H175,2)</f>
        <v>0</v>
      </c>
      <c r="K175" s="233" t="s">
        <v>146</v>
      </c>
      <c r="L175" s="238"/>
      <c r="M175" s="239" t="s">
        <v>19</v>
      </c>
      <c r="N175" s="240" t="s">
        <v>43</v>
      </c>
      <c r="O175" s="86"/>
      <c r="P175" s="215">
        <f>O175*H175</f>
        <v>0</v>
      </c>
      <c r="Q175" s="215">
        <v>0.001</v>
      </c>
      <c r="R175" s="215">
        <f>Q175*H175</f>
        <v>0.14193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182</v>
      </c>
      <c r="AT175" s="217" t="s">
        <v>192</v>
      </c>
      <c r="AU175" s="217" t="s">
        <v>82</v>
      </c>
      <c r="AY175" s="19" t="s">
        <v>140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147</v>
      </c>
      <c r="BM175" s="217" t="s">
        <v>327</v>
      </c>
    </row>
    <row r="176" s="13" customFormat="1">
      <c r="A176" s="13"/>
      <c r="B176" s="219"/>
      <c r="C176" s="220"/>
      <c r="D176" s="221" t="s">
        <v>149</v>
      </c>
      <c r="E176" s="222" t="s">
        <v>19</v>
      </c>
      <c r="F176" s="223" t="s">
        <v>328</v>
      </c>
      <c r="G176" s="220"/>
      <c r="H176" s="224">
        <v>141.93000000000001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149</v>
      </c>
      <c r="AU176" s="230" t="s">
        <v>82</v>
      </c>
      <c r="AV176" s="13" t="s">
        <v>82</v>
      </c>
      <c r="AW176" s="13" t="s">
        <v>33</v>
      </c>
      <c r="AX176" s="13" t="s">
        <v>80</v>
      </c>
      <c r="AY176" s="230" t="s">
        <v>140</v>
      </c>
    </row>
    <row r="177" s="2" customFormat="1" ht="16.5" customHeight="1">
      <c r="A177" s="40"/>
      <c r="B177" s="41"/>
      <c r="C177" s="206" t="s">
        <v>329</v>
      </c>
      <c r="D177" s="206" t="s">
        <v>142</v>
      </c>
      <c r="E177" s="207" t="s">
        <v>330</v>
      </c>
      <c r="F177" s="208" t="s">
        <v>331</v>
      </c>
      <c r="G177" s="209" t="s">
        <v>145</v>
      </c>
      <c r="H177" s="210">
        <v>4015</v>
      </c>
      <c r="I177" s="211"/>
      <c r="J177" s="212">
        <f>ROUND(I177*H177,2)</f>
        <v>0</v>
      </c>
      <c r="K177" s="208" t="s">
        <v>146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147</v>
      </c>
      <c r="AT177" s="217" t="s">
        <v>142</v>
      </c>
      <c r="AU177" s="217" t="s">
        <v>82</v>
      </c>
      <c r="AY177" s="19" t="s">
        <v>140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147</v>
      </c>
      <c r="BM177" s="217" t="s">
        <v>332</v>
      </c>
    </row>
    <row r="178" s="2" customFormat="1" ht="16.5" customHeight="1">
      <c r="A178" s="40"/>
      <c r="B178" s="41"/>
      <c r="C178" s="206" t="s">
        <v>333</v>
      </c>
      <c r="D178" s="206" t="s">
        <v>142</v>
      </c>
      <c r="E178" s="207" t="s">
        <v>334</v>
      </c>
      <c r="F178" s="208" t="s">
        <v>335</v>
      </c>
      <c r="G178" s="209" t="s">
        <v>145</v>
      </c>
      <c r="H178" s="210">
        <v>4015</v>
      </c>
      <c r="I178" s="211"/>
      <c r="J178" s="212">
        <f>ROUND(I178*H178,2)</f>
        <v>0</v>
      </c>
      <c r="K178" s="208" t="s">
        <v>146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147</v>
      </c>
      <c r="AT178" s="217" t="s">
        <v>142</v>
      </c>
      <c r="AU178" s="217" t="s">
        <v>82</v>
      </c>
      <c r="AY178" s="19" t="s">
        <v>140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147</v>
      </c>
      <c r="BM178" s="217" t="s">
        <v>336</v>
      </c>
    </row>
    <row r="179" s="2" customFormat="1" ht="21.75" customHeight="1">
      <c r="A179" s="40"/>
      <c r="B179" s="41"/>
      <c r="C179" s="206" t="s">
        <v>337</v>
      </c>
      <c r="D179" s="206" t="s">
        <v>142</v>
      </c>
      <c r="E179" s="207" t="s">
        <v>338</v>
      </c>
      <c r="F179" s="208" t="s">
        <v>339</v>
      </c>
      <c r="G179" s="209" t="s">
        <v>162</v>
      </c>
      <c r="H179" s="210">
        <v>48</v>
      </c>
      <c r="I179" s="211"/>
      <c r="J179" s="212">
        <f>ROUND(I179*H179,2)</f>
        <v>0</v>
      </c>
      <c r="K179" s="208" t="s">
        <v>146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0.01125</v>
      </c>
      <c r="R179" s="215">
        <f>Q179*H179</f>
        <v>0.54000000000000004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147</v>
      </c>
      <c r="AT179" s="217" t="s">
        <v>142</v>
      </c>
      <c r="AU179" s="217" t="s">
        <v>82</v>
      </c>
      <c r="AY179" s="19" t="s">
        <v>140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147</v>
      </c>
      <c r="BM179" s="217" t="s">
        <v>340</v>
      </c>
    </row>
    <row r="180" s="13" customFormat="1">
      <c r="A180" s="13"/>
      <c r="B180" s="219"/>
      <c r="C180" s="220"/>
      <c r="D180" s="221" t="s">
        <v>149</v>
      </c>
      <c r="E180" s="222" t="s">
        <v>19</v>
      </c>
      <c r="F180" s="223" t="s">
        <v>341</v>
      </c>
      <c r="G180" s="220"/>
      <c r="H180" s="224">
        <v>48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149</v>
      </c>
      <c r="AU180" s="230" t="s">
        <v>82</v>
      </c>
      <c r="AV180" s="13" t="s">
        <v>82</v>
      </c>
      <c r="AW180" s="13" t="s">
        <v>33</v>
      </c>
      <c r="AX180" s="13" t="s">
        <v>80</v>
      </c>
      <c r="AY180" s="230" t="s">
        <v>140</v>
      </c>
    </row>
    <row r="181" s="2" customFormat="1" ht="16.5" customHeight="1">
      <c r="A181" s="40"/>
      <c r="B181" s="41"/>
      <c r="C181" s="206" t="s">
        <v>342</v>
      </c>
      <c r="D181" s="206" t="s">
        <v>142</v>
      </c>
      <c r="E181" s="207" t="s">
        <v>343</v>
      </c>
      <c r="F181" s="208" t="s">
        <v>344</v>
      </c>
      <c r="G181" s="209" t="s">
        <v>168</v>
      </c>
      <c r="H181" s="210">
        <v>120.45</v>
      </c>
      <c r="I181" s="211"/>
      <c r="J181" s="212">
        <f>ROUND(I181*H181,2)</f>
        <v>0</v>
      </c>
      <c r="K181" s="208" t="s">
        <v>146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147</v>
      </c>
      <c r="AT181" s="217" t="s">
        <v>142</v>
      </c>
      <c r="AU181" s="217" t="s">
        <v>82</v>
      </c>
      <c r="AY181" s="19" t="s">
        <v>140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147</v>
      </c>
      <c r="BM181" s="217" t="s">
        <v>345</v>
      </c>
    </row>
    <row r="182" s="13" customFormat="1">
      <c r="A182" s="13"/>
      <c r="B182" s="219"/>
      <c r="C182" s="220"/>
      <c r="D182" s="221" t="s">
        <v>149</v>
      </c>
      <c r="E182" s="222" t="s">
        <v>19</v>
      </c>
      <c r="F182" s="223" t="s">
        <v>346</v>
      </c>
      <c r="G182" s="220"/>
      <c r="H182" s="224">
        <v>120.45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149</v>
      </c>
      <c r="AU182" s="230" t="s">
        <v>82</v>
      </c>
      <c r="AV182" s="13" t="s">
        <v>82</v>
      </c>
      <c r="AW182" s="13" t="s">
        <v>33</v>
      </c>
      <c r="AX182" s="13" t="s">
        <v>80</v>
      </c>
      <c r="AY182" s="230" t="s">
        <v>140</v>
      </c>
    </row>
    <row r="183" s="12" customFormat="1" ht="22.8" customHeight="1">
      <c r="A183" s="12"/>
      <c r="B183" s="190"/>
      <c r="C183" s="191"/>
      <c r="D183" s="192" t="s">
        <v>71</v>
      </c>
      <c r="E183" s="204" t="s">
        <v>82</v>
      </c>
      <c r="F183" s="204" t="s">
        <v>347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SUM(P184:P186)</f>
        <v>0</v>
      </c>
      <c r="Q183" s="198"/>
      <c r="R183" s="199">
        <f>SUM(R184:R186)</f>
        <v>2.4439200000000003</v>
      </c>
      <c r="S183" s="198"/>
      <c r="T183" s="200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80</v>
      </c>
      <c r="AT183" s="202" t="s">
        <v>71</v>
      </c>
      <c r="AU183" s="202" t="s">
        <v>80</v>
      </c>
      <c r="AY183" s="201" t="s">
        <v>140</v>
      </c>
      <c r="BK183" s="203">
        <f>SUM(BK184:BK186)</f>
        <v>0</v>
      </c>
    </row>
    <row r="184" s="2" customFormat="1">
      <c r="A184" s="40"/>
      <c r="B184" s="41"/>
      <c r="C184" s="206" t="s">
        <v>348</v>
      </c>
      <c r="D184" s="206" t="s">
        <v>142</v>
      </c>
      <c r="E184" s="207" t="s">
        <v>349</v>
      </c>
      <c r="F184" s="208" t="s">
        <v>350</v>
      </c>
      <c r="G184" s="209" t="s">
        <v>162</v>
      </c>
      <c r="H184" s="210">
        <v>3</v>
      </c>
      <c r="I184" s="211"/>
      <c r="J184" s="212">
        <f>ROUND(I184*H184,2)</f>
        <v>0</v>
      </c>
      <c r="K184" s="208" t="s">
        <v>146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0.024639999999999999</v>
      </c>
      <c r="R184" s="215">
        <f>Q184*H184</f>
        <v>0.07392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147</v>
      </c>
      <c r="AT184" s="217" t="s">
        <v>142</v>
      </c>
      <c r="AU184" s="217" t="s">
        <v>82</v>
      </c>
      <c r="AY184" s="19" t="s">
        <v>140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147</v>
      </c>
      <c r="BM184" s="217" t="s">
        <v>351</v>
      </c>
    </row>
    <row r="185" s="13" customFormat="1">
      <c r="A185" s="13"/>
      <c r="B185" s="219"/>
      <c r="C185" s="220"/>
      <c r="D185" s="221" t="s">
        <v>149</v>
      </c>
      <c r="E185" s="222" t="s">
        <v>19</v>
      </c>
      <c r="F185" s="223" t="s">
        <v>352</v>
      </c>
      <c r="G185" s="220"/>
      <c r="H185" s="224">
        <v>3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149</v>
      </c>
      <c r="AU185" s="230" t="s">
        <v>82</v>
      </c>
      <c r="AV185" s="13" t="s">
        <v>82</v>
      </c>
      <c r="AW185" s="13" t="s">
        <v>33</v>
      </c>
      <c r="AX185" s="13" t="s">
        <v>80</v>
      </c>
      <c r="AY185" s="230" t="s">
        <v>140</v>
      </c>
    </row>
    <row r="186" s="2" customFormat="1" ht="16.5" customHeight="1">
      <c r="A186" s="40"/>
      <c r="B186" s="41"/>
      <c r="C186" s="231" t="s">
        <v>353</v>
      </c>
      <c r="D186" s="231" t="s">
        <v>192</v>
      </c>
      <c r="E186" s="232" t="s">
        <v>354</v>
      </c>
      <c r="F186" s="233" t="s">
        <v>355</v>
      </c>
      <c r="G186" s="234" t="s">
        <v>153</v>
      </c>
      <c r="H186" s="235">
        <v>3</v>
      </c>
      <c r="I186" s="236"/>
      <c r="J186" s="237">
        <f>ROUND(I186*H186,2)</f>
        <v>0</v>
      </c>
      <c r="K186" s="233" t="s">
        <v>146</v>
      </c>
      <c r="L186" s="238"/>
      <c r="M186" s="239" t="s">
        <v>19</v>
      </c>
      <c r="N186" s="240" t="s">
        <v>43</v>
      </c>
      <c r="O186" s="86"/>
      <c r="P186" s="215">
        <f>O186*H186</f>
        <v>0</v>
      </c>
      <c r="Q186" s="215">
        <v>0.79000000000000004</v>
      </c>
      <c r="R186" s="215">
        <f>Q186*H186</f>
        <v>2.3700000000000001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182</v>
      </c>
      <c r="AT186" s="217" t="s">
        <v>192</v>
      </c>
      <c r="AU186" s="217" t="s">
        <v>82</v>
      </c>
      <c r="AY186" s="19" t="s">
        <v>140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147</v>
      </c>
      <c r="BM186" s="217" t="s">
        <v>356</v>
      </c>
    </row>
    <row r="187" s="12" customFormat="1" ht="22.8" customHeight="1">
      <c r="A187" s="12"/>
      <c r="B187" s="190"/>
      <c r="C187" s="191"/>
      <c r="D187" s="192" t="s">
        <v>71</v>
      </c>
      <c r="E187" s="204" t="s">
        <v>156</v>
      </c>
      <c r="F187" s="204" t="s">
        <v>357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SUM(P188:P209)</f>
        <v>0</v>
      </c>
      <c r="Q187" s="198"/>
      <c r="R187" s="199">
        <f>SUM(R188:R209)</f>
        <v>4.5227059999999994</v>
      </c>
      <c r="S187" s="198"/>
      <c r="T187" s="200">
        <f>SUM(T188:T209)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80</v>
      </c>
      <c r="AT187" s="202" t="s">
        <v>71</v>
      </c>
      <c r="AU187" s="202" t="s">
        <v>80</v>
      </c>
      <c r="AY187" s="201" t="s">
        <v>140</v>
      </c>
      <c r="BK187" s="203">
        <f>SUM(BK188:BK209)</f>
        <v>0</v>
      </c>
    </row>
    <row r="188" s="2" customFormat="1">
      <c r="A188" s="40"/>
      <c r="B188" s="41"/>
      <c r="C188" s="206" t="s">
        <v>358</v>
      </c>
      <c r="D188" s="206" t="s">
        <v>142</v>
      </c>
      <c r="E188" s="207" t="s">
        <v>359</v>
      </c>
      <c r="F188" s="208" t="s">
        <v>360</v>
      </c>
      <c r="G188" s="209" t="s">
        <v>153</v>
      </c>
      <c r="H188" s="210">
        <v>25</v>
      </c>
      <c r="I188" s="211"/>
      <c r="J188" s="212">
        <f>ROUND(I188*H188,2)</f>
        <v>0</v>
      </c>
      <c r="K188" s="208" t="s">
        <v>146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0.17488999999999999</v>
      </c>
      <c r="R188" s="215">
        <f>Q188*H188</f>
        <v>4.3722499999999993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147</v>
      </c>
      <c r="AT188" s="217" t="s">
        <v>142</v>
      </c>
      <c r="AU188" s="217" t="s">
        <v>82</v>
      </c>
      <c r="AY188" s="19" t="s">
        <v>140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147</v>
      </c>
      <c r="BM188" s="217" t="s">
        <v>361</v>
      </c>
    </row>
    <row r="189" s="13" customFormat="1">
      <c r="A189" s="13"/>
      <c r="B189" s="219"/>
      <c r="C189" s="220"/>
      <c r="D189" s="221" t="s">
        <v>149</v>
      </c>
      <c r="E189" s="222" t="s">
        <v>19</v>
      </c>
      <c r="F189" s="223" t="s">
        <v>362</v>
      </c>
      <c r="G189" s="220"/>
      <c r="H189" s="224">
        <v>25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149</v>
      </c>
      <c r="AU189" s="230" t="s">
        <v>82</v>
      </c>
      <c r="AV189" s="13" t="s">
        <v>82</v>
      </c>
      <c r="AW189" s="13" t="s">
        <v>33</v>
      </c>
      <c r="AX189" s="13" t="s">
        <v>80</v>
      </c>
      <c r="AY189" s="230" t="s">
        <v>140</v>
      </c>
    </row>
    <row r="190" s="2" customFormat="1">
      <c r="A190" s="40"/>
      <c r="B190" s="41"/>
      <c r="C190" s="231" t="s">
        <v>363</v>
      </c>
      <c r="D190" s="231" t="s">
        <v>192</v>
      </c>
      <c r="E190" s="232" t="s">
        <v>364</v>
      </c>
      <c r="F190" s="233" t="s">
        <v>365</v>
      </c>
      <c r="G190" s="234" t="s">
        <v>153</v>
      </c>
      <c r="H190" s="235">
        <v>19</v>
      </c>
      <c r="I190" s="236"/>
      <c r="J190" s="237">
        <f>ROUND(I190*H190,2)</f>
        <v>0</v>
      </c>
      <c r="K190" s="233" t="s">
        <v>19</v>
      </c>
      <c r="L190" s="238"/>
      <c r="M190" s="239" t="s">
        <v>19</v>
      </c>
      <c r="N190" s="240" t="s">
        <v>43</v>
      </c>
      <c r="O190" s="86"/>
      <c r="P190" s="215">
        <f>O190*H190</f>
        <v>0</v>
      </c>
      <c r="Q190" s="215">
        <v>0.0033999999999999998</v>
      </c>
      <c r="R190" s="215">
        <f>Q190*H190</f>
        <v>0.064599999999999991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182</v>
      </c>
      <c r="AT190" s="217" t="s">
        <v>192</v>
      </c>
      <c r="AU190" s="217" t="s">
        <v>82</v>
      </c>
      <c r="AY190" s="19" t="s">
        <v>140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147</v>
      </c>
      <c r="BM190" s="217" t="s">
        <v>366</v>
      </c>
    </row>
    <row r="191" s="13" customFormat="1">
      <c r="A191" s="13"/>
      <c r="B191" s="219"/>
      <c r="C191" s="220"/>
      <c r="D191" s="221" t="s">
        <v>149</v>
      </c>
      <c r="E191" s="222" t="s">
        <v>19</v>
      </c>
      <c r="F191" s="223" t="s">
        <v>367</v>
      </c>
      <c r="G191" s="220"/>
      <c r="H191" s="224">
        <v>19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149</v>
      </c>
      <c r="AU191" s="230" t="s">
        <v>82</v>
      </c>
      <c r="AV191" s="13" t="s">
        <v>82</v>
      </c>
      <c r="AW191" s="13" t="s">
        <v>33</v>
      </c>
      <c r="AX191" s="13" t="s">
        <v>80</v>
      </c>
      <c r="AY191" s="230" t="s">
        <v>140</v>
      </c>
    </row>
    <row r="192" s="2" customFormat="1" ht="16.5" customHeight="1">
      <c r="A192" s="40"/>
      <c r="B192" s="41"/>
      <c r="C192" s="231" t="s">
        <v>368</v>
      </c>
      <c r="D192" s="231" t="s">
        <v>192</v>
      </c>
      <c r="E192" s="232" t="s">
        <v>369</v>
      </c>
      <c r="F192" s="233" t="s">
        <v>370</v>
      </c>
      <c r="G192" s="234" t="s">
        <v>153</v>
      </c>
      <c r="H192" s="235">
        <v>38</v>
      </c>
      <c r="I192" s="236"/>
      <c r="J192" s="237">
        <f>ROUND(I192*H192,2)</f>
        <v>0</v>
      </c>
      <c r="K192" s="233" t="s">
        <v>19</v>
      </c>
      <c r="L192" s="238"/>
      <c r="M192" s="239" t="s">
        <v>19</v>
      </c>
      <c r="N192" s="240" t="s">
        <v>43</v>
      </c>
      <c r="O192" s="86"/>
      <c r="P192" s="215">
        <f>O192*H192</f>
        <v>0</v>
      </c>
      <c r="Q192" s="215">
        <v>1.0000000000000001E-05</v>
      </c>
      <c r="R192" s="215">
        <f>Q192*H192</f>
        <v>0.00038000000000000002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182</v>
      </c>
      <c r="AT192" s="217" t="s">
        <v>192</v>
      </c>
      <c r="AU192" s="217" t="s">
        <v>82</v>
      </c>
      <c r="AY192" s="19" t="s">
        <v>140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147</v>
      </c>
      <c r="BM192" s="217" t="s">
        <v>371</v>
      </c>
    </row>
    <row r="193" s="13" customFormat="1">
      <c r="A193" s="13"/>
      <c r="B193" s="219"/>
      <c r="C193" s="220"/>
      <c r="D193" s="221" t="s">
        <v>149</v>
      </c>
      <c r="E193" s="222" t="s">
        <v>19</v>
      </c>
      <c r="F193" s="223" t="s">
        <v>372</v>
      </c>
      <c r="G193" s="220"/>
      <c r="H193" s="224">
        <v>38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149</v>
      </c>
      <c r="AU193" s="230" t="s">
        <v>82</v>
      </c>
      <c r="AV193" s="13" t="s">
        <v>82</v>
      </c>
      <c r="AW193" s="13" t="s">
        <v>33</v>
      </c>
      <c r="AX193" s="13" t="s">
        <v>80</v>
      </c>
      <c r="AY193" s="230" t="s">
        <v>140</v>
      </c>
    </row>
    <row r="194" s="2" customFormat="1" ht="16.5" customHeight="1">
      <c r="A194" s="40"/>
      <c r="B194" s="41"/>
      <c r="C194" s="231" t="s">
        <v>373</v>
      </c>
      <c r="D194" s="231" t="s">
        <v>192</v>
      </c>
      <c r="E194" s="232" t="s">
        <v>374</v>
      </c>
      <c r="F194" s="233" t="s">
        <v>375</v>
      </c>
      <c r="G194" s="234" t="s">
        <v>153</v>
      </c>
      <c r="H194" s="235">
        <v>6</v>
      </c>
      <c r="I194" s="236"/>
      <c r="J194" s="237">
        <f>ROUND(I194*H194,2)</f>
        <v>0</v>
      </c>
      <c r="K194" s="233" t="s">
        <v>146</v>
      </c>
      <c r="L194" s="238"/>
      <c r="M194" s="239" t="s">
        <v>19</v>
      </c>
      <c r="N194" s="240" t="s">
        <v>43</v>
      </c>
      <c r="O194" s="86"/>
      <c r="P194" s="215">
        <f>O194*H194</f>
        <v>0</v>
      </c>
      <c r="Q194" s="215">
        <v>0.0027000000000000001</v>
      </c>
      <c r="R194" s="215">
        <f>Q194*H194</f>
        <v>0.016199999999999999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182</v>
      </c>
      <c r="AT194" s="217" t="s">
        <v>192</v>
      </c>
      <c r="AU194" s="217" t="s">
        <v>82</v>
      </c>
      <c r="AY194" s="19" t="s">
        <v>140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147</v>
      </c>
      <c r="BM194" s="217" t="s">
        <v>376</v>
      </c>
    </row>
    <row r="195" s="13" customFormat="1">
      <c r="A195" s="13"/>
      <c r="B195" s="219"/>
      <c r="C195" s="220"/>
      <c r="D195" s="221" t="s">
        <v>149</v>
      </c>
      <c r="E195" s="222" t="s">
        <v>19</v>
      </c>
      <c r="F195" s="223" t="s">
        <v>377</v>
      </c>
      <c r="G195" s="220"/>
      <c r="H195" s="224">
        <v>6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149</v>
      </c>
      <c r="AU195" s="230" t="s">
        <v>82</v>
      </c>
      <c r="AV195" s="13" t="s">
        <v>82</v>
      </c>
      <c r="AW195" s="13" t="s">
        <v>33</v>
      </c>
      <c r="AX195" s="13" t="s">
        <v>80</v>
      </c>
      <c r="AY195" s="230" t="s">
        <v>140</v>
      </c>
    </row>
    <row r="196" s="2" customFormat="1" ht="16.5" customHeight="1">
      <c r="A196" s="40"/>
      <c r="B196" s="41"/>
      <c r="C196" s="206" t="s">
        <v>378</v>
      </c>
      <c r="D196" s="206" t="s">
        <v>142</v>
      </c>
      <c r="E196" s="207" t="s">
        <v>379</v>
      </c>
      <c r="F196" s="208" t="s">
        <v>380</v>
      </c>
      <c r="G196" s="209" t="s">
        <v>162</v>
      </c>
      <c r="H196" s="210">
        <v>44</v>
      </c>
      <c r="I196" s="211"/>
      <c r="J196" s="212">
        <f>ROUND(I196*H196,2)</f>
        <v>0</v>
      </c>
      <c r="K196" s="208" t="s">
        <v>146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147</v>
      </c>
      <c r="AT196" s="217" t="s">
        <v>142</v>
      </c>
      <c r="AU196" s="217" t="s">
        <v>82</v>
      </c>
      <c r="AY196" s="19" t="s">
        <v>140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147</v>
      </c>
      <c r="BM196" s="217" t="s">
        <v>381</v>
      </c>
    </row>
    <row r="197" s="13" customFormat="1">
      <c r="A197" s="13"/>
      <c r="B197" s="219"/>
      <c r="C197" s="220"/>
      <c r="D197" s="221" t="s">
        <v>149</v>
      </c>
      <c r="E197" s="222" t="s">
        <v>19</v>
      </c>
      <c r="F197" s="223" t="s">
        <v>382</v>
      </c>
      <c r="G197" s="220"/>
      <c r="H197" s="224">
        <v>44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149</v>
      </c>
      <c r="AU197" s="230" t="s">
        <v>82</v>
      </c>
      <c r="AV197" s="13" t="s">
        <v>82</v>
      </c>
      <c r="AW197" s="13" t="s">
        <v>33</v>
      </c>
      <c r="AX197" s="13" t="s">
        <v>80</v>
      </c>
      <c r="AY197" s="230" t="s">
        <v>140</v>
      </c>
    </row>
    <row r="198" s="2" customFormat="1" ht="16.5" customHeight="1">
      <c r="A198" s="40"/>
      <c r="B198" s="41"/>
      <c r="C198" s="231" t="s">
        <v>383</v>
      </c>
      <c r="D198" s="231" t="s">
        <v>192</v>
      </c>
      <c r="E198" s="232" t="s">
        <v>384</v>
      </c>
      <c r="F198" s="233" t="s">
        <v>385</v>
      </c>
      <c r="G198" s="234" t="s">
        <v>162</v>
      </c>
      <c r="H198" s="235">
        <v>46.200000000000003</v>
      </c>
      <c r="I198" s="236"/>
      <c r="J198" s="237">
        <f>ROUND(I198*H198,2)</f>
        <v>0</v>
      </c>
      <c r="K198" s="233" t="s">
        <v>146</v>
      </c>
      <c r="L198" s="238"/>
      <c r="M198" s="239" t="s">
        <v>19</v>
      </c>
      <c r="N198" s="240" t="s">
        <v>43</v>
      </c>
      <c r="O198" s="86"/>
      <c r="P198" s="215">
        <f>O198*H198</f>
        <v>0</v>
      </c>
      <c r="Q198" s="215">
        <v>0.0012999999999999999</v>
      </c>
      <c r="R198" s="215">
        <f>Q198*H198</f>
        <v>0.060060000000000002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182</v>
      </c>
      <c r="AT198" s="217" t="s">
        <v>192</v>
      </c>
      <c r="AU198" s="217" t="s">
        <v>82</v>
      </c>
      <c r="AY198" s="19" t="s">
        <v>140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147</v>
      </c>
      <c r="BM198" s="217" t="s">
        <v>386</v>
      </c>
    </row>
    <row r="199" s="13" customFormat="1">
      <c r="A199" s="13"/>
      <c r="B199" s="219"/>
      <c r="C199" s="220"/>
      <c r="D199" s="221" t="s">
        <v>149</v>
      </c>
      <c r="E199" s="222" t="s">
        <v>19</v>
      </c>
      <c r="F199" s="223" t="s">
        <v>387</v>
      </c>
      <c r="G199" s="220"/>
      <c r="H199" s="224">
        <v>46.200000000000003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149</v>
      </c>
      <c r="AU199" s="230" t="s">
        <v>82</v>
      </c>
      <c r="AV199" s="13" t="s">
        <v>82</v>
      </c>
      <c r="AW199" s="13" t="s">
        <v>33</v>
      </c>
      <c r="AX199" s="13" t="s">
        <v>80</v>
      </c>
      <c r="AY199" s="230" t="s">
        <v>140</v>
      </c>
    </row>
    <row r="200" s="2" customFormat="1" ht="16.5" customHeight="1">
      <c r="A200" s="40"/>
      <c r="B200" s="41"/>
      <c r="C200" s="206" t="s">
        <v>388</v>
      </c>
      <c r="D200" s="206" t="s">
        <v>142</v>
      </c>
      <c r="E200" s="207" t="s">
        <v>389</v>
      </c>
      <c r="F200" s="208" t="s">
        <v>390</v>
      </c>
      <c r="G200" s="209" t="s">
        <v>162</v>
      </c>
      <c r="H200" s="210">
        <v>132</v>
      </c>
      <c r="I200" s="211"/>
      <c r="J200" s="212">
        <f>ROUND(I200*H200,2)</f>
        <v>0</v>
      </c>
      <c r="K200" s="208" t="s">
        <v>146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147</v>
      </c>
      <c r="AT200" s="217" t="s">
        <v>142</v>
      </c>
      <c r="AU200" s="217" t="s">
        <v>82</v>
      </c>
      <c r="AY200" s="19" t="s">
        <v>140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147</v>
      </c>
      <c r="BM200" s="217" t="s">
        <v>391</v>
      </c>
    </row>
    <row r="201" s="13" customFormat="1">
      <c r="A201" s="13"/>
      <c r="B201" s="219"/>
      <c r="C201" s="220"/>
      <c r="D201" s="221" t="s">
        <v>149</v>
      </c>
      <c r="E201" s="222" t="s">
        <v>19</v>
      </c>
      <c r="F201" s="223" t="s">
        <v>392</v>
      </c>
      <c r="G201" s="220"/>
      <c r="H201" s="224">
        <v>132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149</v>
      </c>
      <c r="AU201" s="230" t="s">
        <v>82</v>
      </c>
      <c r="AV201" s="13" t="s">
        <v>82</v>
      </c>
      <c r="AW201" s="13" t="s">
        <v>33</v>
      </c>
      <c r="AX201" s="13" t="s">
        <v>80</v>
      </c>
      <c r="AY201" s="230" t="s">
        <v>140</v>
      </c>
    </row>
    <row r="202" s="2" customFormat="1" ht="16.5" customHeight="1">
      <c r="A202" s="40"/>
      <c r="B202" s="41"/>
      <c r="C202" s="231" t="s">
        <v>393</v>
      </c>
      <c r="D202" s="231" t="s">
        <v>192</v>
      </c>
      <c r="E202" s="232" t="s">
        <v>394</v>
      </c>
      <c r="F202" s="233" t="s">
        <v>395</v>
      </c>
      <c r="G202" s="234" t="s">
        <v>162</v>
      </c>
      <c r="H202" s="235">
        <v>138.59999999999999</v>
      </c>
      <c r="I202" s="236"/>
      <c r="J202" s="237">
        <f>ROUND(I202*H202,2)</f>
        <v>0</v>
      </c>
      <c r="K202" s="233" t="s">
        <v>146</v>
      </c>
      <c r="L202" s="238"/>
      <c r="M202" s="239" t="s">
        <v>19</v>
      </c>
      <c r="N202" s="240" t="s">
        <v>43</v>
      </c>
      <c r="O202" s="86"/>
      <c r="P202" s="215">
        <f>O202*H202</f>
        <v>0</v>
      </c>
      <c r="Q202" s="215">
        <v>4.0000000000000003E-05</v>
      </c>
      <c r="R202" s="215">
        <f>Q202*H202</f>
        <v>0.0055440000000000003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182</v>
      </c>
      <c r="AT202" s="217" t="s">
        <v>192</v>
      </c>
      <c r="AU202" s="217" t="s">
        <v>82</v>
      </c>
      <c r="AY202" s="19" t="s">
        <v>140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147</v>
      </c>
      <c r="BM202" s="217" t="s">
        <v>396</v>
      </c>
    </row>
    <row r="203" s="13" customFormat="1">
      <c r="A203" s="13"/>
      <c r="B203" s="219"/>
      <c r="C203" s="220"/>
      <c r="D203" s="221" t="s">
        <v>149</v>
      </c>
      <c r="E203" s="222" t="s">
        <v>19</v>
      </c>
      <c r="F203" s="223" t="s">
        <v>397</v>
      </c>
      <c r="G203" s="220"/>
      <c r="H203" s="224">
        <v>138.59999999999999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149</v>
      </c>
      <c r="AU203" s="230" t="s">
        <v>82</v>
      </c>
      <c r="AV203" s="13" t="s">
        <v>82</v>
      </c>
      <c r="AW203" s="13" t="s">
        <v>33</v>
      </c>
      <c r="AX203" s="13" t="s">
        <v>80</v>
      </c>
      <c r="AY203" s="230" t="s">
        <v>140</v>
      </c>
    </row>
    <row r="204" s="2" customFormat="1" ht="16.5" customHeight="1">
      <c r="A204" s="40"/>
      <c r="B204" s="41"/>
      <c r="C204" s="231" t="s">
        <v>398</v>
      </c>
      <c r="D204" s="231" t="s">
        <v>192</v>
      </c>
      <c r="E204" s="232" t="s">
        <v>399</v>
      </c>
      <c r="F204" s="233" t="s">
        <v>400</v>
      </c>
      <c r="G204" s="234" t="s">
        <v>153</v>
      </c>
      <c r="H204" s="235">
        <v>9</v>
      </c>
      <c r="I204" s="236"/>
      <c r="J204" s="237">
        <f>ROUND(I204*H204,2)</f>
        <v>0</v>
      </c>
      <c r="K204" s="233" t="s">
        <v>19</v>
      </c>
      <c r="L204" s="238"/>
      <c r="M204" s="239" t="s">
        <v>19</v>
      </c>
      <c r="N204" s="240" t="s">
        <v>43</v>
      </c>
      <c r="O204" s="86"/>
      <c r="P204" s="215">
        <f>O204*H204</f>
        <v>0</v>
      </c>
      <c r="Q204" s="215">
        <v>0.00010000000000000001</v>
      </c>
      <c r="R204" s="215">
        <f>Q204*H204</f>
        <v>0.00090000000000000008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182</v>
      </c>
      <c r="AT204" s="217" t="s">
        <v>192</v>
      </c>
      <c r="AU204" s="217" t="s">
        <v>82</v>
      </c>
      <c r="AY204" s="19" t="s">
        <v>140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147</v>
      </c>
      <c r="BM204" s="217" t="s">
        <v>401</v>
      </c>
    </row>
    <row r="205" s="13" customFormat="1">
      <c r="A205" s="13"/>
      <c r="B205" s="219"/>
      <c r="C205" s="220"/>
      <c r="D205" s="221" t="s">
        <v>149</v>
      </c>
      <c r="E205" s="222" t="s">
        <v>19</v>
      </c>
      <c r="F205" s="223" t="s">
        <v>402</v>
      </c>
      <c r="G205" s="220"/>
      <c r="H205" s="224">
        <v>9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149</v>
      </c>
      <c r="AU205" s="230" t="s">
        <v>82</v>
      </c>
      <c r="AV205" s="13" t="s">
        <v>82</v>
      </c>
      <c r="AW205" s="13" t="s">
        <v>33</v>
      </c>
      <c r="AX205" s="13" t="s">
        <v>80</v>
      </c>
      <c r="AY205" s="230" t="s">
        <v>140</v>
      </c>
    </row>
    <row r="206" s="2" customFormat="1" ht="21.75" customHeight="1">
      <c r="A206" s="40"/>
      <c r="B206" s="41"/>
      <c r="C206" s="206" t="s">
        <v>403</v>
      </c>
      <c r="D206" s="206" t="s">
        <v>142</v>
      </c>
      <c r="E206" s="207" t="s">
        <v>404</v>
      </c>
      <c r="F206" s="208" t="s">
        <v>405</v>
      </c>
      <c r="G206" s="209" t="s">
        <v>162</v>
      </c>
      <c r="H206" s="210">
        <v>132</v>
      </c>
      <c r="I206" s="211"/>
      <c r="J206" s="212">
        <f>ROUND(I206*H206,2)</f>
        <v>0</v>
      </c>
      <c r="K206" s="208" t="s">
        <v>146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147</v>
      </c>
      <c r="AT206" s="217" t="s">
        <v>142</v>
      </c>
      <c r="AU206" s="217" t="s">
        <v>82</v>
      </c>
      <c r="AY206" s="19" t="s">
        <v>140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147</v>
      </c>
      <c r="BM206" s="217" t="s">
        <v>406</v>
      </c>
    </row>
    <row r="207" s="13" customFormat="1">
      <c r="A207" s="13"/>
      <c r="B207" s="219"/>
      <c r="C207" s="220"/>
      <c r="D207" s="221" t="s">
        <v>149</v>
      </c>
      <c r="E207" s="222" t="s">
        <v>19</v>
      </c>
      <c r="F207" s="223" t="s">
        <v>407</v>
      </c>
      <c r="G207" s="220"/>
      <c r="H207" s="224">
        <v>132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149</v>
      </c>
      <c r="AU207" s="230" t="s">
        <v>82</v>
      </c>
      <c r="AV207" s="13" t="s">
        <v>82</v>
      </c>
      <c r="AW207" s="13" t="s">
        <v>33</v>
      </c>
      <c r="AX207" s="13" t="s">
        <v>80</v>
      </c>
      <c r="AY207" s="230" t="s">
        <v>140</v>
      </c>
    </row>
    <row r="208" s="2" customFormat="1" ht="16.5" customHeight="1">
      <c r="A208" s="40"/>
      <c r="B208" s="41"/>
      <c r="C208" s="231" t="s">
        <v>408</v>
      </c>
      <c r="D208" s="231" t="s">
        <v>192</v>
      </c>
      <c r="E208" s="232" t="s">
        <v>409</v>
      </c>
      <c r="F208" s="233" t="s">
        <v>410</v>
      </c>
      <c r="G208" s="234" t="s">
        <v>162</v>
      </c>
      <c r="H208" s="235">
        <v>138.59999999999999</v>
      </c>
      <c r="I208" s="236"/>
      <c r="J208" s="237">
        <f>ROUND(I208*H208,2)</f>
        <v>0</v>
      </c>
      <c r="K208" s="233" t="s">
        <v>146</v>
      </c>
      <c r="L208" s="238"/>
      <c r="M208" s="239" t="s">
        <v>19</v>
      </c>
      <c r="N208" s="240" t="s">
        <v>43</v>
      </c>
      <c r="O208" s="86"/>
      <c r="P208" s="215">
        <f>O208*H208</f>
        <v>0</v>
      </c>
      <c r="Q208" s="215">
        <v>2.0000000000000002E-05</v>
      </c>
      <c r="R208" s="215">
        <f>Q208*H208</f>
        <v>0.0027720000000000002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182</v>
      </c>
      <c r="AT208" s="217" t="s">
        <v>192</v>
      </c>
      <c r="AU208" s="217" t="s">
        <v>82</v>
      </c>
      <c r="AY208" s="19" t="s">
        <v>140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147</v>
      </c>
      <c r="BM208" s="217" t="s">
        <v>411</v>
      </c>
    </row>
    <row r="209" s="13" customFormat="1">
      <c r="A209" s="13"/>
      <c r="B209" s="219"/>
      <c r="C209" s="220"/>
      <c r="D209" s="221" t="s">
        <v>149</v>
      </c>
      <c r="E209" s="222" t="s">
        <v>19</v>
      </c>
      <c r="F209" s="223" t="s">
        <v>397</v>
      </c>
      <c r="G209" s="220"/>
      <c r="H209" s="224">
        <v>138.59999999999999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149</v>
      </c>
      <c r="AU209" s="230" t="s">
        <v>82</v>
      </c>
      <c r="AV209" s="13" t="s">
        <v>82</v>
      </c>
      <c r="AW209" s="13" t="s">
        <v>33</v>
      </c>
      <c r="AX209" s="13" t="s">
        <v>80</v>
      </c>
      <c r="AY209" s="230" t="s">
        <v>140</v>
      </c>
    </row>
    <row r="210" s="12" customFormat="1" ht="22.8" customHeight="1">
      <c r="A210" s="12"/>
      <c r="B210" s="190"/>
      <c r="C210" s="191"/>
      <c r="D210" s="192" t="s">
        <v>71</v>
      </c>
      <c r="E210" s="204" t="s">
        <v>182</v>
      </c>
      <c r="F210" s="204" t="s">
        <v>412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SUM(P211:P215)</f>
        <v>0</v>
      </c>
      <c r="Q210" s="198"/>
      <c r="R210" s="199">
        <f>SUM(R211:R215)</f>
        <v>3.2007600000000003</v>
      </c>
      <c r="S210" s="198"/>
      <c r="T210" s="200">
        <f>SUM(T211:T215)</f>
        <v>2.85012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80</v>
      </c>
      <c r="AT210" s="202" t="s">
        <v>71</v>
      </c>
      <c r="AU210" s="202" t="s">
        <v>80</v>
      </c>
      <c r="AY210" s="201" t="s">
        <v>140</v>
      </c>
      <c r="BK210" s="203">
        <f>SUM(BK211:BK215)</f>
        <v>0</v>
      </c>
    </row>
    <row r="211" s="2" customFormat="1" ht="21.75" customHeight="1">
      <c r="A211" s="40"/>
      <c r="B211" s="41"/>
      <c r="C211" s="206" t="s">
        <v>413</v>
      </c>
      <c r="D211" s="206" t="s">
        <v>142</v>
      </c>
      <c r="E211" s="207" t="s">
        <v>414</v>
      </c>
      <c r="F211" s="208" t="s">
        <v>415</v>
      </c>
      <c r="G211" s="209" t="s">
        <v>168</v>
      </c>
      <c r="H211" s="210">
        <v>7.9169999999999998</v>
      </c>
      <c r="I211" s="211"/>
      <c r="J211" s="212">
        <f>ROUND(I211*H211,2)</f>
        <v>0</v>
      </c>
      <c r="K211" s="208" t="s">
        <v>146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0.35999999999999999</v>
      </c>
      <c r="T211" s="216">
        <f>S211*H211</f>
        <v>2.85012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147</v>
      </c>
      <c r="AT211" s="217" t="s">
        <v>142</v>
      </c>
      <c r="AU211" s="217" t="s">
        <v>82</v>
      </c>
      <c r="AY211" s="19" t="s">
        <v>140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147</v>
      </c>
      <c r="BM211" s="217" t="s">
        <v>416</v>
      </c>
    </row>
    <row r="212" s="13" customFormat="1">
      <c r="A212" s="13"/>
      <c r="B212" s="219"/>
      <c r="C212" s="220"/>
      <c r="D212" s="221" t="s">
        <v>149</v>
      </c>
      <c r="E212" s="222" t="s">
        <v>19</v>
      </c>
      <c r="F212" s="223" t="s">
        <v>417</v>
      </c>
      <c r="G212" s="220"/>
      <c r="H212" s="224">
        <v>7.9169999999999998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149</v>
      </c>
      <c r="AU212" s="230" t="s">
        <v>82</v>
      </c>
      <c r="AV212" s="13" t="s">
        <v>82</v>
      </c>
      <c r="AW212" s="13" t="s">
        <v>33</v>
      </c>
      <c r="AX212" s="13" t="s">
        <v>80</v>
      </c>
      <c r="AY212" s="230" t="s">
        <v>140</v>
      </c>
    </row>
    <row r="213" s="2" customFormat="1" ht="16.5" customHeight="1">
      <c r="A213" s="40"/>
      <c r="B213" s="41"/>
      <c r="C213" s="206" t="s">
        <v>418</v>
      </c>
      <c r="D213" s="206" t="s">
        <v>142</v>
      </c>
      <c r="E213" s="207" t="s">
        <v>419</v>
      </c>
      <c r="F213" s="208" t="s">
        <v>420</v>
      </c>
      <c r="G213" s="209" t="s">
        <v>153</v>
      </c>
      <c r="H213" s="210">
        <v>4</v>
      </c>
      <c r="I213" s="211"/>
      <c r="J213" s="212">
        <f>ROUND(I213*H213,2)</f>
        <v>0</v>
      </c>
      <c r="K213" s="208" t="s">
        <v>146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0.010189999999999999</v>
      </c>
      <c r="R213" s="215">
        <f>Q213*H213</f>
        <v>0.040759999999999998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147</v>
      </c>
      <c r="AT213" s="217" t="s">
        <v>142</v>
      </c>
      <c r="AU213" s="217" t="s">
        <v>82</v>
      </c>
      <c r="AY213" s="19" t="s">
        <v>140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147</v>
      </c>
      <c r="BM213" s="217" t="s">
        <v>421</v>
      </c>
    </row>
    <row r="214" s="13" customFormat="1">
      <c r="A214" s="13"/>
      <c r="B214" s="219"/>
      <c r="C214" s="220"/>
      <c r="D214" s="221" t="s">
        <v>149</v>
      </c>
      <c r="E214" s="222" t="s">
        <v>19</v>
      </c>
      <c r="F214" s="223" t="s">
        <v>422</v>
      </c>
      <c r="G214" s="220"/>
      <c r="H214" s="224">
        <v>4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149</v>
      </c>
      <c r="AU214" s="230" t="s">
        <v>82</v>
      </c>
      <c r="AV214" s="13" t="s">
        <v>82</v>
      </c>
      <c r="AW214" s="13" t="s">
        <v>33</v>
      </c>
      <c r="AX214" s="13" t="s">
        <v>80</v>
      </c>
      <c r="AY214" s="230" t="s">
        <v>140</v>
      </c>
    </row>
    <row r="215" s="2" customFormat="1" ht="16.5" customHeight="1">
      <c r="A215" s="40"/>
      <c r="B215" s="41"/>
      <c r="C215" s="231" t="s">
        <v>423</v>
      </c>
      <c r="D215" s="231" t="s">
        <v>192</v>
      </c>
      <c r="E215" s="232" t="s">
        <v>354</v>
      </c>
      <c r="F215" s="233" t="s">
        <v>355</v>
      </c>
      <c r="G215" s="234" t="s">
        <v>153</v>
      </c>
      <c r="H215" s="235">
        <v>4</v>
      </c>
      <c r="I215" s="236"/>
      <c r="J215" s="237">
        <f>ROUND(I215*H215,2)</f>
        <v>0</v>
      </c>
      <c r="K215" s="233" t="s">
        <v>146</v>
      </c>
      <c r="L215" s="238"/>
      <c r="M215" s="239" t="s">
        <v>19</v>
      </c>
      <c r="N215" s="240" t="s">
        <v>43</v>
      </c>
      <c r="O215" s="86"/>
      <c r="P215" s="215">
        <f>O215*H215</f>
        <v>0</v>
      </c>
      <c r="Q215" s="215">
        <v>0.79000000000000004</v>
      </c>
      <c r="R215" s="215">
        <f>Q215*H215</f>
        <v>3.1600000000000001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182</v>
      </c>
      <c r="AT215" s="217" t="s">
        <v>192</v>
      </c>
      <c r="AU215" s="217" t="s">
        <v>82</v>
      </c>
      <c r="AY215" s="19" t="s">
        <v>140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147</v>
      </c>
      <c r="BM215" s="217" t="s">
        <v>424</v>
      </c>
    </row>
    <row r="216" s="12" customFormat="1" ht="22.8" customHeight="1">
      <c r="A216" s="12"/>
      <c r="B216" s="190"/>
      <c r="C216" s="191"/>
      <c r="D216" s="192" t="s">
        <v>71</v>
      </c>
      <c r="E216" s="204" t="s">
        <v>187</v>
      </c>
      <c r="F216" s="204" t="s">
        <v>425</v>
      </c>
      <c r="G216" s="191"/>
      <c r="H216" s="191"/>
      <c r="I216" s="194"/>
      <c r="J216" s="205">
        <f>BK216</f>
        <v>0</v>
      </c>
      <c r="K216" s="191"/>
      <c r="L216" s="196"/>
      <c r="M216" s="197"/>
      <c r="N216" s="198"/>
      <c r="O216" s="198"/>
      <c r="P216" s="199">
        <f>SUM(P217:P218)</f>
        <v>0</v>
      </c>
      <c r="Q216" s="198"/>
      <c r="R216" s="199">
        <f>SUM(R217:R218)</f>
        <v>1.02</v>
      </c>
      <c r="S216" s="198"/>
      <c r="T216" s="200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1" t="s">
        <v>80</v>
      </c>
      <c r="AT216" s="202" t="s">
        <v>71</v>
      </c>
      <c r="AU216" s="202" t="s">
        <v>80</v>
      </c>
      <c r="AY216" s="201" t="s">
        <v>140</v>
      </c>
      <c r="BK216" s="203">
        <f>SUM(BK217:BK218)</f>
        <v>0</v>
      </c>
    </row>
    <row r="217" s="2" customFormat="1" ht="16.5" customHeight="1">
      <c r="A217" s="40"/>
      <c r="B217" s="41"/>
      <c r="C217" s="206" t="s">
        <v>426</v>
      </c>
      <c r="D217" s="206" t="s">
        <v>142</v>
      </c>
      <c r="E217" s="207" t="s">
        <v>427</v>
      </c>
      <c r="F217" s="208" t="s">
        <v>428</v>
      </c>
      <c r="G217" s="209" t="s">
        <v>145</v>
      </c>
      <c r="H217" s="210">
        <v>1000</v>
      </c>
      <c r="I217" s="211"/>
      <c r="J217" s="212">
        <f>ROUND(I217*H217,2)</f>
        <v>0</v>
      </c>
      <c r="K217" s="208" t="s">
        <v>146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0.0010200000000000001</v>
      </c>
      <c r="R217" s="215">
        <f>Q217*H217</f>
        <v>1.02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147</v>
      </c>
      <c r="AT217" s="217" t="s">
        <v>142</v>
      </c>
      <c r="AU217" s="217" t="s">
        <v>82</v>
      </c>
      <c r="AY217" s="19" t="s">
        <v>140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147</v>
      </c>
      <c r="BM217" s="217" t="s">
        <v>429</v>
      </c>
    </row>
    <row r="218" s="13" customFormat="1">
      <c r="A218" s="13"/>
      <c r="B218" s="219"/>
      <c r="C218" s="220"/>
      <c r="D218" s="221" t="s">
        <v>149</v>
      </c>
      <c r="E218" s="222" t="s">
        <v>19</v>
      </c>
      <c r="F218" s="223" t="s">
        <v>430</v>
      </c>
      <c r="G218" s="220"/>
      <c r="H218" s="224">
        <v>1000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149</v>
      </c>
      <c r="AU218" s="230" t="s">
        <v>82</v>
      </c>
      <c r="AV218" s="13" t="s">
        <v>82</v>
      </c>
      <c r="AW218" s="13" t="s">
        <v>33</v>
      </c>
      <c r="AX218" s="13" t="s">
        <v>80</v>
      </c>
      <c r="AY218" s="230" t="s">
        <v>140</v>
      </c>
    </row>
    <row r="219" s="12" customFormat="1" ht="22.8" customHeight="1">
      <c r="A219" s="12"/>
      <c r="B219" s="190"/>
      <c r="C219" s="191"/>
      <c r="D219" s="192" t="s">
        <v>71</v>
      </c>
      <c r="E219" s="204" t="s">
        <v>431</v>
      </c>
      <c r="F219" s="204" t="s">
        <v>432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SUM(P220:P244)</f>
        <v>0</v>
      </c>
      <c r="Q219" s="198"/>
      <c r="R219" s="199">
        <f>SUM(R220:R244)</f>
        <v>0</v>
      </c>
      <c r="S219" s="198"/>
      <c r="T219" s="200">
        <f>SUM(T220:T244)</f>
        <v>2.3451180000000003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80</v>
      </c>
      <c r="AT219" s="202" t="s">
        <v>71</v>
      </c>
      <c r="AU219" s="202" t="s">
        <v>80</v>
      </c>
      <c r="AY219" s="201" t="s">
        <v>140</v>
      </c>
      <c r="BK219" s="203">
        <f>SUM(BK220:BK244)</f>
        <v>0</v>
      </c>
    </row>
    <row r="220" s="2" customFormat="1" ht="21.75" customHeight="1">
      <c r="A220" s="40"/>
      <c r="B220" s="41"/>
      <c r="C220" s="206" t="s">
        <v>433</v>
      </c>
      <c r="D220" s="206" t="s">
        <v>142</v>
      </c>
      <c r="E220" s="207" t="s">
        <v>434</v>
      </c>
      <c r="F220" s="208" t="s">
        <v>435</v>
      </c>
      <c r="G220" s="209" t="s">
        <v>145</v>
      </c>
      <c r="H220" s="210">
        <v>1000</v>
      </c>
      <c r="I220" s="211"/>
      <c r="J220" s="212">
        <f>ROUND(I220*H220,2)</f>
        <v>0</v>
      </c>
      <c r="K220" s="208" t="s">
        <v>146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0.00080000000000000004</v>
      </c>
      <c r="T220" s="216">
        <f>S220*H220</f>
        <v>0.80000000000000004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147</v>
      </c>
      <c r="AT220" s="217" t="s">
        <v>142</v>
      </c>
      <c r="AU220" s="217" t="s">
        <v>82</v>
      </c>
      <c r="AY220" s="19" t="s">
        <v>140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147</v>
      </c>
      <c r="BM220" s="217" t="s">
        <v>436</v>
      </c>
    </row>
    <row r="221" s="13" customFormat="1">
      <c r="A221" s="13"/>
      <c r="B221" s="219"/>
      <c r="C221" s="220"/>
      <c r="D221" s="221" t="s">
        <v>149</v>
      </c>
      <c r="E221" s="222" t="s">
        <v>19</v>
      </c>
      <c r="F221" s="223" t="s">
        <v>437</v>
      </c>
      <c r="G221" s="220"/>
      <c r="H221" s="224">
        <v>1000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149</v>
      </c>
      <c r="AU221" s="230" t="s">
        <v>82</v>
      </c>
      <c r="AV221" s="13" t="s">
        <v>82</v>
      </c>
      <c r="AW221" s="13" t="s">
        <v>33</v>
      </c>
      <c r="AX221" s="13" t="s">
        <v>80</v>
      </c>
      <c r="AY221" s="230" t="s">
        <v>140</v>
      </c>
    </row>
    <row r="222" s="2" customFormat="1" ht="16.5" customHeight="1">
      <c r="A222" s="40"/>
      <c r="B222" s="41"/>
      <c r="C222" s="206" t="s">
        <v>438</v>
      </c>
      <c r="D222" s="206" t="s">
        <v>142</v>
      </c>
      <c r="E222" s="207" t="s">
        <v>439</v>
      </c>
      <c r="F222" s="208" t="s">
        <v>440</v>
      </c>
      <c r="G222" s="209" t="s">
        <v>145</v>
      </c>
      <c r="H222" s="210">
        <v>8.6340000000000003</v>
      </c>
      <c r="I222" s="211"/>
      <c r="J222" s="212">
        <f>ROUND(I222*H222,2)</f>
        <v>0</v>
      </c>
      <c r="K222" s="208" t="s">
        <v>146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0.055</v>
      </c>
      <c r="T222" s="216">
        <f>S222*H222</f>
        <v>0.47487000000000001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147</v>
      </c>
      <c r="AT222" s="217" t="s">
        <v>142</v>
      </c>
      <c r="AU222" s="217" t="s">
        <v>82</v>
      </c>
      <c r="AY222" s="19" t="s">
        <v>140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147</v>
      </c>
      <c r="BM222" s="217" t="s">
        <v>441</v>
      </c>
    </row>
    <row r="223" s="13" customFormat="1">
      <c r="A223" s="13"/>
      <c r="B223" s="219"/>
      <c r="C223" s="220"/>
      <c r="D223" s="221" t="s">
        <v>149</v>
      </c>
      <c r="E223" s="222" t="s">
        <v>19</v>
      </c>
      <c r="F223" s="223" t="s">
        <v>442</v>
      </c>
      <c r="G223" s="220"/>
      <c r="H223" s="224">
        <v>8.6340000000000003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149</v>
      </c>
      <c r="AU223" s="230" t="s">
        <v>82</v>
      </c>
      <c r="AV223" s="13" t="s">
        <v>82</v>
      </c>
      <c r="AW223" s="13" t="s">
        <v>33</v>
      </c>
      <c r="AX223" s="13" t="s">
        <v>80</v>
      </c>
      <c r="AY223" s="230" t="s">
        <v>140</v>
      </c>
    </row>
    <row r="224" s="2" customFormat="1">
      <c r="A224" s="40"/>
      <c r="B224" s="41"/>
      <c r="C224" s="206" t="s">
        <v>443</v>
      </c>
      <c r="D224" s="206" t="s">
        <v>142</v>
      </c>
      <c r="E224" s="207" t="s">
        <v>444</v>
      </c>
      <c r="F224" s="208" t="s">
        <v>445</v>
      </c>
      <c r="G224" s="209" t="s">
        <v>145</v>
      </c>
      <c r="H224" s="210">
        <v>0.71999999999999997</v>
      </c>
      <c r="I224" s="211"/>
      <c r="J224" s="212">
        <f>ROUND(I224*H224,2)</f>
        <v>0</v>
      </c>
      <c r="K224" s="208" t="s">
        <v>146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0.065000000000000002</v>
      </c>
      <c r="T224" s="216">
        <f>S224*H224</f>
        <v>0.046800000000000001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147</v>
      </c>
      <c r="AT224" s="217" t="s">
        <v>142</v>
      </c>
      <c r="AU224" s="217" t="s">
        <v>82</v>
      </c>
      <c r="AY224" s="19" t="s">
        <v>140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147</v>
      </c>
      <c r="BM224" s="217" t="s">
        <v>446</v>
      </c>
    </row>
    <row r="225" s="13" customFormat="1">
      <c r="A225" s="13"/>
      <c r="B225" s="219"/>
      <c r="C225" s="220"/>
      <c r="D225" s="221" t="s">
        <v>149</v>
      </c>
      <c r="E225" s="222" t="s">
        <v>19</v>
      </c>
      <c r="F225" s="223" t="s">
        <v>447</v>
      </c>
      <c r="G225" s="220"/>
      <c r="H225" s="224">
        <v>0.71999999999999997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149</v>
      </c>
      <c r="AU225" s="230" t="s">
        <v>82</v>
      </c>
      <c r="AV225" s="13" t="s">
        <v>82</v>
      </c>
      <c r="AW225" s="13" t="s">
        <v>33</v>
      </c>
      <c r="AX225" s="13" t="s">
        <v>80</v>
      </c>
      <c r="AY225" s="230" t="s">
        <v>140</v>
      </c>
    </row>
    <row r="226" s="2" customFormat="1">
      <c r="A226" s="40"/>
      <c r="B226" s="41"/>
      <c r="C226" s="206" t="s">
        <v>448</v>
      </c>
      <c r="D226" s="206" t="s">
        <v>142</v>
      </c>
      <c r="E226" s="207" t="s">
        <v>449</v>
      </c>
      <c r="F226" s="208" t="s">
        <v>450</v>
      </c>
      <c r="G226" s="209" t="s">
        <v>145</v>
      </c>
      <c r="H226" s="210">
        <v>3.8399999999999999</v>
      </c>
      <c r="I226" s="211"/>
      <c r="J226" s="212">
        <f>ROUND(I226*H226,2)</f>
        <v>0</v>
      </c>
      <c r="K226" s="208" t="s">
        <v>146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0.088999999999999996</v>
      </c>
      <c r="T226" s="216">
        <f>S226*H226</f>
        <v>0.34175999999999995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147</v>
      </c>
      <c r="AT226" s="217" t="s">
        <v>142</v>
      </c>
      <c r="AU226" s="217" t="s">
        <v>82</v>
      </c>
      <c r="AY226" s="19" t="s">
        <v>140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147</v>
      </c>
      <c r="BM226" s="217" t="s">
        <v>451</v>
      </c>
    </row>
    <row r="227" s="13" customFormat="1">
      <c r="A227" s="13"/>
      <c r="B227" s="219"/>
      <c r="C227" s="220"/>
      <c r="D227" s="221" t="s">
        <v>149</v>
      </c>
      <c r="E227" s="222" t="s">
        <v>19</v>
      </c>
      <c r="F227" s="223" t="s">
        <v>452</v>
      </c>
      <c r="G227" s="220"/>
      <c r="H227" s="224">
        <v>3.8399999999999999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149</v>
      </c>
      <c r="AU227" s="230" t="s">
        <v>82</v>
      </c>
      <c r="AV227" s="13" t="s">
        <v>82</v>
      </c>
      <c r="AW227" s="13" t="s">
        <v>33</v>
      </c>
      <c r="AX227" s="13" t="s">
        <v>80</v>
      </c>
      <c r="AY227" s="230" t="s">
        <v>140</v>
      </c>
    </row>
    <row r="228" s="2" customFormat="1">
      <c r="A228" s="40"/>
      <c r="B228" s="41"/>
      <c r="C228" s="206" t="s">
        <v>453</v>
      </c>
      <c r="D228" s="206" t="s">
        <v>142</v>
      </c>
      <c r="E228" s="207" t="s">
        <v>454</v>
      </c>
      <c r="F228" s="208" t="s">
        <v>455</v>
      </c>
      <c r="G228" s="209" t="s">
        <v>145</v>
      </c>
      <c r="H228" s="210">
        <v>5.2380000000000004</v>
      </c>
      <c r="I228" s="211"/>
      <c r="J228" s="212">
        <f>ROUND(I228*H228,2)</f>
        <v>0</v>
      </c>
      <c r="K228" s="208" t="s">
        <v>146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0.075999999999999998</v>
      </c>
      <c r="T228" s="216">
        <f>S228*H228</f>
        <v>0.398088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147</v>
      </c>
      <c r="AT228" s="217" t="s">
        <v>142</v>
      </c>
      <c r="AU228" s="217" t="s">
        <v>82</v>
      </c>
      <c r="AY228" s="19" t="s">
        <v>140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147</v>
      </c>
      <c r="BM228" s="217" t="s">
        <v>456</v>
      </c>
    </row>
    <row r="229" s="13" customFormat="1">
      <c r="A229" s="13"/>
      <c r="B229" s="219"/>
      <c r="C229" s="220"/>
      <c r="D229" s="221" t="s">
        <v>149</v>
      </c>
      <c r="E229" s="222" t="s">
        <v>19</v>
      </c>
      <c r="F229" s="223" t="s">
        <v>457</v>
      </c>
      <c r="G229" s="220"/>
      <c r="H229" s="224">
        <v>5.2380000000000004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149</v>
      </c>
      <c r="AU229" s="230" t="s">
        <v>82</v>
      </c>
      <c r="AV229" s="13" t="s">
        <v>82</v>
      </c>
      <c r="AW229" s="13" t="s">
        <v>33</v>
      </c>
      <c r="AX229" s="13" t="s">
        <v>80</v>
      </c>
      <c r="AY229" s="230" t="s">
        <v>140</v>
      </c>
    </row>
    <row r="230" s="2" customFormat="1" ht="16.5" customHeight="1">
      <c r="A230" s="40"/>
      <c r="B230" s="41"/>
      <c r="C230" s="206" t="s">
        <v>458</v>
      </c>
      <c r="D230" s="206" t="s">
        <v>142</v>
      </c>
      <c r="E230" s="207" t="s">
        <v>459</v>
      </c>
      <c r="F230" s="208" t="s">
        <v>460</v>
      </c>
      <c r="G230" s="209" t="s">
        <v>162</v>
      </c>
      <c r="H230" s="210">
        <v>14</v>
      </c>
      <c r="I230" s="211"/>
      <c r="J230" s="212">
        <f>ROUND(I230*H230,2)</f>
        <v>0</v>
      </c>
      <c r="K230" s="208" t="s">
        <v>146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0.0070000000000000001</v>
      </c>
      <c r="T230" s="216">
        <f>S230*H230</f>
        <v>0.098000000000000004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147</v>
      </c>
      <c r="AT230" s="217" t="s">
        <v>142</v>
      </c>
      <c r="AU230" s="217" t="s">
        <v>82</v>
      </c>
      <c r="AY230" s="19" t="s">
        <v>140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147</v>
      </c>
      <c r="BM230" s="217" t="s">
        <v>461</v>
      </c>
    </row>
    <row r="231" s="13" customFormat="1">
      <c r="A231" s="13"/>
      <c r="B231" s="219"/>
      <c r="C231" s="220"/>
      <c r="D231" s="221" t="s">
        <v>149</v>
      </c>
      <c r="E231" s="222" t="s">
        <v>19</v>
      </c>
      <c r="F231" s="223" t="s">
        <v>462</v>
      </c>
      <c r="G231" s="220"/>
      <c r="H231" s="224">
        <v>8.1999999999999993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149</v>
      </c>
      <c r="AU231" s="230" t="s">
        <v>82</v>
      </c>
      <c r="AV231" s="13" t="s">
        <v>82</v>
      </c>
      <c r="AW231" s="13" t="s">
        <v>33</v>
      </c>
      <c r="AX231" s="13" t="s">
        <v>72</v>
      </c>
      <c r="AY231" s="230" t="s">
        <v>140</v>
      </c>
    </row>
    <row r="232" s="13" customFormat="1">
      <c r="A232" s="13"/>
      <c r="B232" s="219"/>
      <c r="C232" s="220"/>
      <c r="D232" s="221" t="s">
        <v>149</v>
      </c>
      <c r="E232" s="222" t="s">
        <v>19</v>
      </c>
      <c r="F232" s="223" t="s">
        <v>463</v>
      </c>
      <c r="G232" s="220"/>
      <c r="H232" s="224">
        <v>5.7999999999999998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149</v>
      </c>
      <c r="AU232" s="230" t="s">
        <v>82</v>
      </c>
      <c r="AV232" s="13" t="s">
        <v>82</v>
      </c>
      <c r="AW232" s="13" t="s">
        <v>33</v>
      </c>
      <c r="AX232" s="13" t="s">
        <v>72</v>
      </c>
      <c r="AY232" s="230" t="s">
        <v>140</v>
      </c>
    </row>
    <row r="233" s="15" customFormat="1">
      <c r="A233" s="15"/>
      <c r="B233" s="251"/>
      <c r="C233" s="252"/>
      <c r="D233" s="221" t="s">
        <v>149</v>
      </c>
      <c r="E233" s="253" t="s">
        <v>19</v>
      </c>
      <c r="F233" s="254" t="s">
        <v>259</v>
      </c>
      <c r="G233" s="252"/>
      <c r="H233" s="255">
        <v>14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1" t="s">
        <v>149</v>
      </c>
      <c r="AU233" s="261" t="s">
        <v>82</v>
      </c>
      <c r="AV233" s="15" t="s">
        <v>147</v>
      </c>
      <c r="AW233" s="15" t="s">
        <v>33</v>
      </c>
      <c r="AX233" s="15" t="s">
        <v>80</v>
      </c>
      <c r="AY233" s="261" t="s">
        <v>140</v>
      </c>
    </row>
    <row r="234" s="2" customFormat="1" ht="16.5" customHeight="1">
      <c r="A234" s="40"/>
      <c r="B234" s="41"/>
      <c r="C234" s="206" t="s">
        <v>464</v>
      </c>
      <c r="D234" s="206" t="s">
        <v>142</v>
      </c>
      <c r="E234" s="207" t="s">
        <v>465</v>
      </c>
      <c r="F234" s="208" t="s">
        <v>466</v>
      </c>
      <c r="G234" s="209" t="s">
        <v>162</v>
      </c>
      <c r="H234" s="210">
        <v>11.6</v>
      </c>
      <c r="I234" s="211"/>
      <c r="J234" s="212">
        <f>ROUND(I234*H234,2)</f>
        <v>0</v>
      </c>
      <c r="K234" s="208" t="s">
        <v>146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0.016</v>
      </c>
      <c r="T234" s="216">
        <f>S234*H234</f>
        <v>0.18559999999999999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147</v>
      </c>
      <c r="AT234" s="217" t="s">
        <v>142</v>
      </c>
      <c r="AU234" s="217" t="s">
        <v>82</v>
      </c>
      <c r="AY234" s="19" t="s">
        <v>140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147</v>
      </c>
      <c r="BM234" s="217" t="s">
        <v>467</v>
      </c>
    </row>
    <row r="235" s="13" customFormat="1">
      <c r="A235" s="13"/>
      <c r="B235" s="219"/>
      <c r="C235" s="220"/>
      <c r="D235" s="221" t="s">
        <v>149</v>
      </c>
      <c r="E235" s="222" t="s">
        <v>19</v>
      </c>
      <c r="F235" s="223" t="s">
        <v>468</v>
      </c>
      <c r="G235" s="220"/>
      <c r="H235" s="224">
        <v>11.6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149</v>
      </c>
      <c r="AU235" s="230" t="s">
        <v>82</v>
      </c>
      <c r="AV235" s="13" t="s">
        <v>82</v>
      </c>
      <c r="AW235" s="13" t="s">
        <v>33</v>
      </c>
      <c r="AX235" s="13" t="s">
        <v>80</v>
      </c>
      <c r="AY235" s="230" t="s">
        <v>140</v>
      </c>
    </row>
    <row r="236" s="2" customFormat="1">
      <c r="A236" s="40"/>
      <c r="B236" s="41"/>
      <c r="C236" s="206" t="s">
        <v>469</v>
      </c>
      <c r="D236" s="206" t="s">
        <v>142</v>
      </c>
      <c r="E236" s="207" t="s">
        <v>470</v>
      </c>
      <c r="F236" s="208" t="s">
        <v>471</v>
      </c>
      <c r="G236" s="209" t="s">
        <v>195</v>
      </c>
      <c r="H236" s="210">
        <v>3.2149999999999999</v>
      </c>
      <c r="I236" s="211"/>
      <c r="J236" s="212">
        <f>ROUND(I236*H236,2)</f>
        <v>0</v>
      </c>
      <c r="K236" s="208" t="s">
        <v>146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147</v>
      </c>
      <c r="AT236" s="217" t="s">
        <v>142</v>
      </c>
      <c r="AU236" s="217" t="s">
        <v>82</v>
      </c>
      <c r="AY236" s="19" t="s">
        <v>140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147</v>
      </c>
      <c r="BM236" s="217" t="s">
        <v>472</v>
      </c>
    </row>
    <row r="237" s="13" customFormat="1">
      <c r="A237" s="13"/>
      <c r="B237" s="219"/>
      <c r="C237" s="220"/>
      <c r="D237" s="221" t="s">
        <v>149</v>
      </c>
      <c r="E237" s="222" t="s">
        <v>19</v>
      </c>
      <c r="F237" s="223" t="s">
        <v>473</v>
      </c>
      <c r="G237" s="220"/>
      <c r="H237" s="224">
        <v>3.2149999999999999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149</v>
      </c>
      <c r="AU237" s="230" t="s">
        <v>82</v>
      </c>
      <c r="AV237" s="13" t="s">
        <v>82</v>
      </c>
      <c r="AW237" s="13" t="s">
        <v>33</v>
      </c>
      <c r="AX237" s="13" t="s">
        <v>80</v>
      </c>
      <c r="AY237" s="230" t="s">
        <v>140</v>
      </c>
    </row>
    <row r="238" s="2" customFormat="1" ht="21.75" customHeight="1">
      <c r="A238" s="40"/>
      <c r="B238" s="41"/>
      <c r="C238" s="206" t="s">
        <v>474</v>
      </c>
      <c r="D238" s="206" t="s">
        <v>142</v>
      </c>
      <c r="E238" s="207" t="s">
        <v>475</v>
      </c>
      <c r="F238" s="208" t="s">
        <v>476</v>
      </c>
      <c r="G238" s="209" t="s">
        <v>195</v>
      </c>
      <c r="H238" s="210">
        <v>3.2149999999999999</v>
      </c>
      <c r="I238" s="211"/>
      <c r="J238" s="212">
        <f>ROUND(I238*H238,2)</f>
        <v>0</v>
      </c>
      <c r="K238" s="208" t="s">
        <v>146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147</v>
      </c>
      <c r="AT238" s="217" t="s">
        <v>142</v>
      </c>
      <c r="AU238" s="217" t="s">
        <v>82</v>
      </c>
      <c r="AY238" s="19" t="s">
        <v>140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147</v>
      </c>
      <c r="BM238" s="217" t="s">
        <v>477</v>
      </c>
    </row>
    <row r="239" s="2" customFormat="1">
      <c r="A239" s="40"/>
      <c r="B239" s="41"/>
      <c r="C239" s="206" t="s">
        <v>478</v>
      </c>
      <c r="D239" s="206" t="s">
        <v>142</v>
      </c>
      <c r="E239" s="207" t="s">
        <v>479</v>
      </c>
      <c r="F239" s="208" t="s">
        <v>480</v>
      </c>
      <c r="G239" s="209" t="s">
        <v>195</v>
      </c>
      <c r="H239" s="210">
        <v>42.085000000000001</v>
      </c>
      <c r="I239" s="211"/>
      <c r="J239" s="212">
        <f>ROUND(I239*H239,2)</f>
        <v>0</v>
      </c>
      <c r="K239" s="208" t="s">
        <v>146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147</v>
      </c>
      <c r="AT239" s="217" t="s">
        <v>142</v>
      </c>
      <c r="AU239" s="217" t="s">
        <v>82</v>
      </c>
      <c r="AY239" s="19" t="s">
        <v>140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147</v>
      </c>
      <c r="BM239" s="217" t="s">
        <v>481</v>
      </c>
    </row>
    <row r="240" s="13" customFormat="1">
      <c r="A240" s="13"/>
      <c r="B240" s="219"/>
      <c r="C240" s="220"/>
      <c r="D240" s="221" t="s">
        <v>149</v>
      </c>
      <c r="E240" s="222" t="s">
        <v>19</v>
      </c>
      <c r="F240" s="223" t="s">
        <v>482</v>
      </c>
      <c r="G240" s="220"/>
      <c r="H240" s="224">
        <v>41.859999999999999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149</v>
      </c>
      <c r="AU240" s="230" t="s">
        <v>82</v>
      </c>
      <c r="AV240" s="13" t="s">
        <v>82</v>
      </c>
      <c r="AW240" s="13" t="s">
        <v>33</v>
      </c>
      <c r="AX240" s="13" t="s">
        <v>72</v>
      </c>
      <c r="AY240" s="230" t="s">
        <v>140</v>
      </c>
    </row>
    <row r="241" s="13" customFormat="1">
      <c r="A241" s="13"/>
      <c r="B241" s="219"/>
      <c r="C241" s="220"/>
      <c r="D241" s="221" t="s">
        <v>149</v>
      </c>
      <c r="E241" s="222" t="s">
        <v>19</v>
      </c>
      <c r="F241" s="223" t="s">
        <v>483</v>
      </c>
      <c r="G241" s="220"/>
      <c r="H241" s="224">
        <v>0.22500000000000001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149</v>
      </c>
      <c r="AU241" s="230" t="s">
        <v>82</v>
      </c>
      <c r="AV241" s="13" t="s">
        <v>82</v>
      </c>
      <c r="AW241" s="13" t="s">
        <v>33</v>
      </c>
      <c r="AX241" s="13" t="s">
        <v>72</v>
      </c>
      <c r="AY241" s="230" t="s">
        <v>140</v>
      </c>
    </row>
    <row r="242" s="15" customFormat="1">
      <c r="A242" s="15"/>
      <c r="B242" s="251"/>
      <c r="C242" s="252"/>
      <c r="D242" s="221" t="s">
        <v>149</v>
      </c>
      <c r="E242" s="253" t="s">
        <v>19</v>
      </c>
      <c r="F242" s="254" t="s">
        <v>259</v>
      </c>
      <c r="G242" s="252"/>
      <c r="H242" s="255">
        <v>42.085000000000001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1" t="s">
        <v>149</v>
      </c>
      <c r="AU242" s="261" t="s">
        <v>82</v>
      </c>
      <c r="AV242" s="15" t="s">
        <v>147</v>
      </c>
      <c r="AW242" s="15" t="s">
        <v>33</v>
      </c>
      <c r="AX242" s="15" t="s">
        <v>80</v>
      </c>
      <c r="AY242" s="261" t="s">
        <v>140</v>
      </c>
    </row>
    <row r="243" s="2" customFormat="1">
      <c r="A243" s="40"/>
      <c r="B243" s="41"/>
      <c r="C243" s="206" t="s">
        <v>484</v>
      </c>
      <c r="D243" s="206" t="s">
        <v>142</v>
      </c>
      <c r="E243" s="207" t="s">
        <v>485</v>
      </c>
      <c r="F243" s="208" t="s">
        <v>486</v>
      </c>
      <c r="G243" s="209" t="s">
        <v>195</v>
      </c>
      <c r="H243" s="210">
        <v>2.9900000000000002</v>
      </c>
      <c r="I243" s="211"/>
      <c r="J243" s="212">
        <f>ROUND(I243*H243,2)</f>
        <v>0</v>
      </c>
      <c r="K243" s="208" t="s">
        <v>146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147</v>
      </c>
      <c r="AT243" s="217" t="s">
        <v>142</v>
      </c>
      <c r="AU243" s="217" t="s">
        <v>82</v>
      </c>
      <c r="AY243" s="19" t="s">
        <v>140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147</v>
      </c>
      <c r="BM243" s="217" t="s">
        <v>487</v>
      </c>
    </row>
    <row r="244" s="13" customFormat="1">
      <c r="A244" s="13"/>
      <c r="B244" s="219"/>
      <c r="C244" s="220"/>
      <c r="D244" s="221" t="s">
        <v>149</v>
      </c>
      <c r="E244" s="222" t="s">
        <v>19</v>
      </c>
      <c r="F244" s="223" t="s">
        <v>488</v>
      </c>
      <c r="G244" s="220"/>
      <c r="H244" s="224">
        <v>2.9900000000000002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149</v>
      </c>
      <c r="AU244" s="230" t="s">
        <v>82</v>
      </c>
      <c r="AV244" s="13" t="s">
        <v>82</v>
      </c>
      <c r="AW244" s="13" t="s">
        <v>33</v>
      </c>
      <c r="AX244" s="13" t="s">
        <v>80</v>
      </c>
      <c r="AY244" s="230" t="s">
        <v>140</v>
      </c>
    </row>
    <row r="245" s="12" customFormat="1" ht="22.8" customHeight="1">
      <c r="A245" s="12"/>
      <c r="B245" s="190"/>
      <c r="C245" s="191"/>
      <c r="D245" s="192" t="s">
        <v>71</v>
      </c>
      <c r="E245" s="204" t="s">
        <v>489</v>
      </c>
      <c r="F245" s="204" t="s">
        <v>490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SUM(P246:P309)</f>
        <v>0</v>
      </c>
      <c r="Q245" s="198"/>
      <c r="R245" s="199">
        <f>SUM(R246:R309)</f>
        <v>0.0061412999999999997</v>
      </c>
      <c r="S245" s="198"/>
      <c r="T245" s="200">
        <f>SUM(T246:T309)</f>
        <v>292.86063300000001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80</v>
      </c>
      <c r="AT245" s="202" t="s">
        <v>71</v>
      </c>
      <c r="AU245" s="202" t="s">
        <v>80</v>
      </c>
      <c r="AY245" s="201" t="s">
        <v>140</v>
      </c>
      <c r="BK245" s="203">
        <f>SUM(BK246:BK309)</f>
        <v>0</v>
      </c>
    </row>
    <row r="246" s="2" customFormat="1" ht="16.5" customHeight="1">
      <c r="A246" s="40"/>
      <c r="B246" s="41"/>
      <c r="C246" s="206" t="s">
        <v>491</v>
      </c>
      <c r="D246" s="206" t="s">
        <v>142</v>
      </c>
      <c r="E246" s="207" t="s">
        <v>492</v>
      </c>
      <c r="F246" s="208" t="s">
        <v>493</v>
      </c>
      <c r="G246" s="209" t="s">
        <v>195</v>
      </c>
      <c r="H246" s="210">
        <v>0.20000000000000001</v>
      </c>
      <c r="I246" s="211"/>
      <c r="J246" s="212">
        <f>ROUND(I246*H246,2)</f>
        <v>0</v>
      </c>
      <c r="K246" s="208" t="s">
        <v>146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1</v>
      </c>
      <c r="T246" s="216">
        <f>S246*H246</f>
        <v>0.20000000000000001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147</v>
      </c>
      <c r="AT246" s="217" t="s">
        <v>142</v>
      </c>
      <c r="AU246" s="217" t="s">
        <v>82</v>
      </c>
      <c r="AY246" s="19" t="s">
        <v>140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147</v>
      </c>
      <c r="BM246" s="217" t="s">
        <v>494</v>
      </c>
    </row>
    <row r="247" s="13" customFormat="1">
      <c r="A247" s="13"/>
      <c r="B247" s="219"/>
      <c r="C247" s="220"/>
      <c r="D247" s="221" t="s">
        <v>149</v>
      </c>
      <c r="E247" s="222" t="s">
        <v>19</v>
      </c>
      <c r="F247" s="223" t="s">
        <v>495</v>
      </c>
      <c r="G247" s="220"/>
      <c r="H247" s="224">
        <v>0.20000000000000001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149</v>
      </c>
      <c r="AU247" s="230" t="s">
        <v>82</v>
      </c>
      <c r="AV247" s="13" t="s">
        <v>82</v>
      </c>
      <c r="AW247" s="13" t="s">
        <v>33</v>
      </c>
      <c r="AX247" s="13" t="s">
        <v>80</v>
      </c>
      <c r="AY247" s="230" t="s">
        <v>140</v>
      </c>
    </row>
    <row r="248" s="2" customFormat="1">
      <c r="A248" s="40"/>
      <c r="B248" s="41"/>
      <c r="C248" s="206" t="s">
        <v>496</v>
      </c>
      <c r="D248" s="206" t="s">
        <v>142</v>
      </c>
      <c r="E248" s="207" t="s">
        <v>497</v>
      </c>
      <c r="F248" s="208" t="s">
        <v>498</v>
      </c>
      <c r="G248" s="209" t="s">
        <v>168</v>
      </c>
      <c r="H248" s="210">
        <v>48.811</v>
      </c>
      <c r="I248" s="211"/>
      <c r="J248" s="212">
        <f>ROUND(I248*H248,2)</f>
        <v>0</v>
      </c>
      <c r="K248" s="208" t="s">
        <v>146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1.8049999999999999</v>
      </c>
      <c r="T248" s="216">
        <f>S248*H248</f>
        <v>88.103854999999996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147</v>
      </c>
      <c r="AT248" s="217" t="s">
        <v>142</v>
      </c>
      <c r="AU248" s="217" t="s">
        <v>82</v>
      </c>
      <c r="AY248" s="19" t="s">
        <v>140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147</v>
      </c>
      <c r="BM248" s="217" t="s">
        <v>499</v>
      </c>
    </row>
    <row r="249" s="14" customFormat="1">
      <c r="A249" s="14"/>
      <c r="B249" s="241"/>
      <c r="C249" s="242"/>
      <c r="D249" s="221" t="s">
        <v>149</v>
      </c>
      <c r="E249" s="243" t="s">
        <v>19</v>
      </c>
      <c r="F249" s="244" t="s">
        <v>500</v>
      </c>
      <c r="G249" s="242"/>
      <c r="H249" s="243" t="s">
        <v>19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149</v>
      </c>
      <c r="AU249" s="250" t="s">
        <v>82</v>
      </c>
      <c r="AV249" s="14" t="s">
        <v>80</v>
      </c>
      <c r="AW249" s="14" t="s">
        <v>33</v>
      </c>
      <c r="AX249" s="14" t="s">
        <v>72</v>
      </c>
      <c r="AY249" s="250" t="s">
        <v>140</v>
      </c>
    </row>
    <row r="250" s="13" customFormat="1">
      <c r="A250" s="13"/>
      <c r="B250" s="219"/>
      <c r="C250" s="220"/>
      <c r="D250" s="221" t="s">
        <v>149</v>
      </c>
      <c r="E250" s="222" t="s">
        <v>19</v>
      </c>
      <c r="F250" s="223" t="s">
        <v>501</v>
      </c>
      <c r="G250" s="220"/>
      <c r="H250" s="224">
        <v>1.1930000000000001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149</v>
      </c>
      <c r="AU250" s="230" t="s">
        <v>82</v>
      </c>
      <c r="AV250" s="13" t="s">
        <v>82</v>
      </c>
      <c r="AW250" s="13" t="s">
        <v>33</v>
      </c>
      <c r="AX250" s="13" t="s">
        <v>72</v>
      </c>
      <c r="AY250" s="230" t="s">
        <v>140</v>
      </c>
    </row>
    <row r="251" s="14" customFormat="1">
      <c r="A251" s="14"/>
      <c r="B251" s="241"/>
      <c r="C251" s="242"/>
      <c r="D251" s="221" t="s">
        <v>149</v>
      </c>
      <c r="E251" s="243" t="s">
        <v>19</v>
      </c>
      <c r="F251" s="244" t="s">
        <v>502</v>
      </c>
      <c r="G251" s="242"/>
      <c r="H251" s="243" t="s">
        <v>19</v>
      </c>
      <c r="I251" s="245"/>
      <c r="J251" s="242"/>
      <c r="K251" s="242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149</v>
      </c>
      <c r="AU251" s="250" t="s">
        <v>82</v>
      </c>
      <c r="AV251" s="14" t="s">
        <v>80</v>
      </c>
      <c r="AW251" s="14" t="s">
        <v>33</v>
      </c>
      <c r="AX251" s="14" t="s">
        <v>72</v>
      </c>
      <c r="AY251" s="250" t="s">
        <v>140</v>
      </c>
    </row>
    <row r="252" s="13" customFormat="1">
      <c r="A252" s="13"/>
      <c r="B252" s="219"/>
      <c r="C252" s="220"/>
      <c r="D252" s="221" t="s">
        <v>149</v>
      </c>
      <c r="E252" s="222" t="s">
        <v>19</v>
      </c>
      <c r="F252" s="223" t="s">
        <v>503</v>
      </c>
      <c r="G252" s="220"/>
      <c r="H252" s="224">
        <v>29.856000000000002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149</v>
      </c>
      <c r="AU252" s="230" t="s">
        <v>82</v>
      </c>
      <c r="AV252" s="13" t="s">
        <v>82</v>
      </c>
      <c r="AW252" s="13" t="s">
        <v>33</v>
      </c>
      <c r="AX252" s="13" t="s">
        <v>72</v>
      </c>
      <c r="AY252" s="230" t="s">
        <v>140</v>
      </c>
    </row>
    <row r="253" s="13" customFormat="1">
      <c r="A253" s="13"/>
      <c r="B253" s="219"/>
      <c r="C253" s="220"/>
      <c r="D253" s="221" t="s">
        <v>149</v>
      </c>
      <c r="E253" s="222" t="s">
        <v>19</v>
      </c>
      <c r="F253" s="223" t="s">
        <v>504</v>
      </c>
      <c r="G253" s="220"/>
      <c r="H253" s="224">
        <v>1.7330000000000001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0" t="s">
        <v>149</v>
      </c>
      <c r="AU253" s="230" t="s">
        <v>82</v>
      </c>
      <c r="AV253" s="13" t="s">
        <v>82</v>
      </c>
      <c r="AW253" s="13" t="s">
        <v>33</v>
      </c>
      <c r="AX253" s="13" t="s">
        <v>72</v>
      </c>
      <c r="AY253" s="230" t="s">
        <v>140</v>
      </c>
    </row>
    <row r="254" s="16" customFormat="1">
      <c r="A254" s="16"/>
      <c r="B254" s="262"/>
      <c r="C254" s="263"/>
      <c r="D254" s="221" t="s">
        <v>149</v>
      </c>
      <c r="E254" s="264" t="s">
        <v>19</v>
      </c>
      <c r="F254" s="265" t="s">
        <v>505</v>
      </c>
      <c r="G254" s="263"/>
      <c r="H254" s="266">
        <v>32.781999999999996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72" t="s">
        <v>149</v>
      </c>
      <c r="AU254" s="272" t="s">
        <v>82</v>
      </c>
      <c r="AV254" s="16" t="s">
        <v>156</v>
      </c>
      <c r="AW254" s="16" t="s">
        <v>33</v>
      </c>
      <c r="AX254" s="16" t="s">
        <v>72</v>
      </c>
      <c r="AY254" s="272" t="s">
        <v>140</v>
      </c>
    </row>
    <row r="255" s="14" customFormat="1">
      <c r="A255" s="14"/>
      <c r="B255" s="241"/>
      <c r="C255" s="242"/>
      <c r="D255" s="221" t="s">
        <v>149</v>
      </c>
      <c r="E255" s="243" t="s">
        <v>19</v>
      </c>
      <c r="F255" s="244" t="s">
        <v>506</v>
      </c>
      <c r="G255" s="242"/>
      <c r="H255" s="243" t="s">
        <v>19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149</v>
      </c>
      <c r="AU255" s="250" t="s">
        <v>82</v>
      </c>
      <c r="AV255" s="14" t="s">
        <v>80</v>
      </c>
      <c r="AW255" s="14" t="s">
        <v>33</v>
      </c>
      <c r="AX255" s="14" t="s">
        <v>72</v>
      </c>
      <c r="AY255" s="250" t="s">
        <v>140</v>
      </c>
    </row>
    <row r="256" s="14" customFormat="1">
      <c r="A256" s="14"/>
      <c r="B256" s="241"/>
      <c r="C256" s="242"/>
      <c r="D256" s="221" t="s">
        <v>149</v>
      </c>
      <c r="E256" s="243" t="s">
        <v>19</v>
      </c>
      <c r="F256" s="244" t="s">
        <v>507</v>
      </c>
      <c r="G256" s="242"/>
      <c r="H256" s="243" t="s">
        <v>19</v>
      </c>
      <c r="I256" s="245"/>
      <c r="J256" s="242"/>
      <c r="K256" s="242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149</v>
      </c>
      <c r="AU256" s="250" t="s">
        <v>82</v>
      </c>
      <c r="AV256" s="14" t="s">
        <v>80</v>
      </c>
      <c r="AW256" s="14" t="s">
        <v>33</v>
      </c>
      <c r="AX256" s="14" t="s">
        <v>72</v>
      </c>
      <c r="AY256" s="250" t="s">
        <v>140</v>
      </c>
    </row>
    <row r="257" s="13" customFormat="1">
      <c r="A257" s="13"/>
      <c r="B257" s="219"/>
      <c r="C257" s="220"/>
      <c r="D257" s="221" t="s">
        <v>149</v>
      </c>
      <c r="E257" s="222" t="s">
        <v>19</v>
      </c>
      <c r="F257" s="223" t="s">
        <v>508</v>
      </c>
      <c r="G257" s="220"/>
      <c r="H257" s="224">
        <v>15.234999999999999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149</v>
      </c>
      <c r="AU257" s="230" t="s">
        <v>82</v>
      </c>
      <c r="AV257" s="13" t="s">
        <v>82</v>
      </c>
      <c r="AW257" s="13" t="s">
        <v>33</v>
      </c>
      <c r="AX257" s="13" t="s">
        <v>72</v>
      </c>
      <c r="AY257" s="230" t="s">
        <v>140</v>
      </c>
    </row>
    <row r="258" s="13" customFormat="1">
      <c r="A258" s="13"/>
      <c r="B258" s="219"/>
      <c r="C258" s="220"/>
      <c r="D258" s="221" t="s">
        <v>149</v>
      </c>
      <c r="E258" s="222" t="s">
        <v>19</v>
      </c>
      <c r="F258" s="223" t="s">
        <v>509</v>
      </c>
      <c r="G258" s="220"/>
      <c r="H258" s="224">
        <v>0.79400000000000004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0" t="s">
        <v>149</v>
      </c>
      <c r="AU258" s="230" t="s">
        <v>82</v>
      </c>
      <c r="AV258" s="13" t="s">
        <v>82</v>
      </c>
      <c r="AW258" s="13" t="s">
        <v>33</v>
      </c>
      <c r="AX258" s="13" t="s">
        <v>72</v>
      </c>
      <c r="AY258" s="230" t="s">
        <v>140</v>
      </c>
    </row>
    <row r="259" s="16" customFormat="1">
      <c r="A259" s="16"/>
      <c r="B259" s="262"/>
      <c r="C259" s="263"/>
      <c r="D259" s="221" t="s">
        <v>149</v>
      </c>
      <c r="E259" s="264" t="s">
        <v>19</v>
      </c>
      <c r="F259" s="265" t="s">
        <v>505</v>
      </c>
      <c r="G259" s="263"/>
      <c r="H259" s="266">
        <v>16.029</v>
      </c>
      <c r="I259" s="267"/>
      <c r="J259" s="263"/>
      <c r="K259" s="263"/>
      <c r="L259" s="268"/>
      <c r="M259" s="269"/>
      <c r="N259" s="270"/>
      <c r="O259" s="270"/>
      <c r="P259" s="270"/>
      <c r="Q259" s="270"/>
      <c r="R259" s="270"/>
      <c r="S259" s="270"/>
      <c r="T259" s="271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72" t="s">
        <v>149</v>
      </c>
      <c r="AU259" s="272" t="s">
        <v>82</v>
      </c>
      <c r="AV259" s="16" t="s">
        <v>156</v>
      </c>
      <c r="AW259" s="16" t="s">
        <v>33</v>
      </c>
      <c r="AX259" s="16" t="s">
        <v>72</v>
      </c>
      <c r="AY259" s="272" t="s">
        <v>140</v>
      </c>
    </row>
    <row r="260" s="15" customFormat="1">
      <c r="A260" s="15"/>
      <c r="B260" s="251"/>
      <c r="C260" s="252"/>
      <c r="D260" s="221" t="s">
        <v>149</v>
      </c>
      <c r="E260" s="253" t="s">
        <v>19</v>
      </c>
      <c r="F260" s="254" t="s">
        <v>259</v>
      </c>
      <c r="G260" s="252"/>
      <c r="H260" s="255">
        <v>48.811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1" t="s">
        <v>149</v>
      </c>
      <c r="AU260" s="261" t="s">
        <v>82</v>
      </c>
      <c r="AV260" s="15" t="s">
        <v>147</v>
      </c>
      <c r="AW260" s="15" t="s">
        <v>33</v>
      </c>
      <c r="AX260" s="15" t="s">
        <v>80</v>
      </c>
      <c r="AY260" s="261" t="s">
        <v>140</v>
      </c>
    </row>
    <row r="261" s="2" customFormat="1" ht="21.75" customHeight="1">
      <c r="A261" s="40"/>
      <c r="B261" s="41"/>
      <c r="C261" s="206" t="s">
        <v>510</v>
      </c>
      <c r="D261" s="206" t="s">
        <v>142</v>
      </c>
      <c r="E261" s="207" t="s">
        <v>511</v>
      </c>
      <c r="F261" s="208" t="s">
        <v>512</v>
      </c>
      <c r="G261" s="209" t="s">
        <v>168</v>
      </c>
      <c r="H261" s="210">
        <v>16.812000000000001</v>
      </c>
      <c r="I261" s="211"/>
      <c r="J261" s="212">
        <f>ROUND(I261*H261,2)</f>
        <v>0</v>
      </c>
      <c r="K261" s="208" t="s">
        <v>146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2.004</v>
      </c>
      <c r="T261" s="216">
        <f>S261*H261</f>
        <v>33.691248000000002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147</v>
      </c>
      <c r="AT261" s="217" t="s">
        <v>142</v>
      </c>
      <c r="AU261" s="217" t="s">
        <v>82</v>
      </c>
      <c r="AY261" s="19" t="s">
        <v>140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147</v>
      </c>
      <c r="BM261" s="217" t="s">
        <v>513</v>
      </c>
    </row>
    <row r="262" s="14" customFormat="1">
      <c r="A262" s="14"/>
      <c r="B262" s="241"/>
      <c r="C262" s="242"/>
      <c r="D262" s="221" t="s">
        <v>149</v>
      </c>
      <c r="E262" s="243" t="s">
        <v>19</v>
      </c>
      <c r="F262" s="244" t="s">
        <v>514</v>
      </c>
      <c r="G262" s="242"/>
      <c r="H262" s="243" t="s">
        <v>19</v>
      </c>
      <c r="I262" s="245"/>
      <c r="J262" s="242"/>
      <c r="K262" s="242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149</v>
      </c>
      <c r="AU262" s="250" t="s">
        <v>82</v>
      </c>
      <c r="AV262" s="14" t="s">
        <v>80</v>
      </c>
      <c r="AW262" s="14" t="s">
        <v>33</v>
      </c>
      <c r="AX262" s="14" t="s">
        <v>72</v>
      </c>
      <c r="AY262" s="250" t="s">
        <v>140</v>
      </c>
    </row>
    <row r="263" s="14" customFormat="1">
      <c r="A263" s="14"/>
      <c r="B263" s="241"/>
      <c r="C263" s="242"/>
      <c r="D263" s="221" t="s">
        <v>149</v>
      </c>
      <c r="E263" s="243" t="s">
        <v>19</v>
      </c>
      <c r="F263" s="244" t="s">
        <v>515</v>
      </c>
      <c r="G263" s="242"/>
      <c r="H263" s="243" t="s">
        <v>19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149</v>
      </c>
      <c r="AU263" s="250" t="s">
        <v>82</v>
      </c>
      <c r="AV263" s="14" t="s">
        <v>80</v>
      </c>
      <c r="AW263" s="14" t="s">
        <v>33</v>
      </c>
      <c r="AX263" s="14" t="s">
        <v>72</v>
      </c>
      <c r="AY263" s="250" t="s">
        <v>140</v>
      </c>
    </row>
    <row r="264" s="14" customFormat="1">
      <c r="A264" s="14"/>
      <c r="B264" s="241"/>
      <c r="C264" s="242"/>
      <c r="D264" s="221" t="s">
        <v>149</v>
      </c>
      <c r="E264" s="243" t="s">
        <v>19</v>
      </c>
      <c r="F264" s="244" t="s">
        <v>516</v>
      </c>
      <c r="G264" s="242"/>
      <c r="H264" s="243" t="s">
        <v>19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149</v>
      </c>
      <c r="AU264" s="250" t="s">
        <v>82</v>
      </c>
      <c r="AV264" s="14" t="s">
        <v>80</v>
      </c>
      <c r="AW264" s="14" t="s">
        <v>33</v>
      </c>
      <c r="AX264" s="14" t="s">
        <v>72</v>
      </c>
      <c r="AY264" s="250" t="s">
        <v>140</v>
      </c>
    </row>
    <row r="265" s="13" customFormat="1">
      <c r="A265" s="13"/>
      <c r="B265" s="219"/>
      <c r="C265" s="220"/>
      <c r="D265" s="221" t="s">
        <v>149</v>
      </c>
      <c r="E265" s="222" t="s">
        <v>19</v>
      </c>
      <c r="F265" s="223" t="s">
        <v>517</v>
      </c>
      <c r="G265" s="220"/>
      <c r="H265" s="224">
        <v>13.616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149</v>
      </c>
      <c r="AU265" s="230" t="s">
        <v>82</v>
      </c>
      <c r="AV265" s="13" t="s">
        <v>82</v>
      </c>
      <c r="AW265" s="13" t="s">
        <v>33</v>
      </c>
      <c r="AX265" s="13" t="s">
        <v>72</v>
      </c>
      <c r="AY265" s="230" t="s">
        <v>140</v>
      </c>
    </row>
    <row r="266" s="13" customFormat="1">
      <c r="A266" s="13"/>
      <c r="B266" s="219"/>
      <c r="C266" s="220"/>
      <c r="D266" s="221" t="s">
        <v>149</v>
      </c>
      <c r="E266" s="222" t="s">
        <v>19</v>
      </c>
      <c r="F266" s="223" t="s">
        <v>518</v>
      </c>
      <c r="G266" s="220"/>
      <c r="H266" s="224">
        <v>3.1960000000000002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0" t="s">
        <v>149</v>
      </c>
      <c r="AU266" s="230" t="s">
        <v>82</v>
      </c>
      <c r="AV266" s="13" t="s">
        <v>82</v>
      </c>
      <c r="AW266" s="13" t="s">
        <v>33</v>
      </c>
      <c r="AX266" s="13" t="s">
        <v>72</v>
      </c>
      <c r="AY266" s="230" t="s">
        <v>140</v>
      </c>
    </row>
    <row r="267" s="15" customFormat="1">
      <c r="A267" s="15"/>
      <c r="B267" s="251"/>
      <c r="C267" s="252"/>
      <c r="D267" s="221" t="s">
        <v>149</v>
      </c>
      <c r="E267" s="253" t="s">
        <v>19</v>
      </c>
      <c r="F267" s="254" t="s">
        <v>259</v>
      </c>
      <c r="G267" s="252"/>
      <c r="H267" s="255">
        <v>16.812000000000001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1" t="s">
        <v>149</v>
      </c>
      <c r="AU267" s="261" t="s">
        <v>82</v>
      </c>
      <c r="AV267" s="15" t="s">
        <v>147</v>
      </c>
      <c r="AW267" s="15" t="s">
        <v>33</v>
      </c>
      <c r="AX267" s="15" t="s">
        <v>80</v>
      </c>
      <c r="AY267" s="261" t="s">
        <v>140</v>
      </c>
    </row>
    <row r="268" s="2" customFormat="1" ht="16.5" customHeight="1">
      <c r="A268" s="40"/>
      <c r="B268" s="41"/>
      <c r="C268" s="206" t="s">
        <v>519</v>
      </c>
      <c r="D268" s="206" t="s">
        <v>142</v>
      </c>
      <c r="E268" s="207" t="s">
        <v>520</v>
      </c>
      <c r="F268" s="208" t="s">
        <v>521</v>
      </c>
      <c r="G268" s="209" t="s">
        <v>168</v>
      </c>
      <c r="H268" s="210">
        <v>61.412999999999997</v>
      </c>
      <c r="I268" s="211"/>
      <c r="J268" s="212">
        <f>ROUND(I268*H268,2)</f>
        <v>0</v>
      </c>
      <c r="K268" s="208" t="s">
        <v>146</v>
      </c>
      <c r="L268" s="46"/>
      <c r="M268" s="213" t="s">
        <v>19</v>
      </c>
      <c r="N268" s="214" t="s">
        <v>43</v>
      </c>
      <c r="O268" s="86"/>
      <c r="P268" s="215">
        <f>O268*H268</f>
        <v>0</v>
      </c>
      <c r="Q268" s="215">
        <v>0.00010000000000000001</v>
      </c>
      <c r="R268" s="215">
        <f>Q268*H268</f>
        <v>0.0061412999999999997</v>
      </c>
      <c r="S268" s="215">
        <v>2.4100000000000001</v>
      </c>
      <c r="T268" s="216">
        <f>S268*H268</f>
        <v>148.00533000000002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147</v>
      </c>
      <c r="AT268" s="217" t="s">
        <v>142</v>
      </c>
      <c r="AU268" s="217" t="s">
        <v>82</v>
      </c>
      <c r="AY268" s="19" t="s">
        <v>140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147</v>
      </c>
      <c r="BM268" s="217" t="s">
        <v>522</v>
      </c>
    </row>
    <row r="269" s="14" customFormat="1">
      <c r="A269" s="14"/>
      <c r="B269" s="241"/>
      <c r="C269" s="242"/>
      <c r="D269" s="221" t="s">
        <v>149</v>
      </c>
      <c r="E269" s="243" t="s">
        <v>19</v>
      </c>
      <c r="F269" s="244" t="s">
        <v>523</v>
      </c>
      <c r="G269" s="242"/>
      <c r="H269" s="243" t="s">
        <v>19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149</v>
      </c>
      <c r="AU269" s="250" t="s">
        <v>82</v>
      </c>
      <c r="AV269" s="14" t="s">
        <v>80</v>
      </c>
      <c r="AW269" s="14" t="s">
        <v>33</v>
      </c>
      <c r="AX269" s="14" t="s">
        <v>72</v>
      </c>
      <c r="AY269" s="250" t="s">
        <v>140</v>
      </c>
    </row>
    <row r="270" s="13" customFormat="1">
      <c r="A270" s="13"/>
      <c r="B270" s="219"/>
      <c r="C270" s="220"/>
      <c r="D270" s="221" t="s">
        <v>149</v>
      </c>
      <c r="E270" s="222" t="s">
        <v>19</v>
      </c>
      <c r="F270" s="223" t="s">
        <v>524</v>
      </c>
      <c r="G270" s="220"/>
      <c r="H270" s="224">
        <v>13.283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0" t="s">
        <v>149</v>
      </c>
      <c r="AU270" s="230" t="s">
        <v>82</v>
      </c>
      <c r="AV270" s="13" t="s">
        <v>82</v>
      </c>
      <c r="AW270" s="13" t="s">
        <v>33</v>
      </c>
      <c r="AX270" s="13" t="s">
        <v>72</v>
      </c>
      <c r="AY270" s="230" t="s">
        <v>140</v>
      </c>
    </row>
    <row r="271" s="16" customFormat="1">
      <c r="A271" s="16"/>
      <c r="B271" s="262"/>
      <c r="C271" s="263"/>
      <c r="D271" s="221" t="s">
        <v>149</v>
      </c>
      <c r="E271" s="264" t="s">
        <v>19</v>
      </c>
      <c r="F271" s="265" t="s">
        <v>505</v>
      </c>
      <c r="G271" s="263"/>
      <c r="H271" s="266">
        <v>13.283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2" t="s">
        <v>149</v>
      </c>
      <c r="AU271" s="272" t="s">
        <v>82</v>
      </c>
      <c r="AV271" s="16" t="s">
        <v>156</v>
      </c>
      <c r="AW271" s="16" t="s">
        <v>33</v>
      </c>
      <c r="AX271" s="16" t="s">
        <v>72</v>
      </c>
      <c r="AY271" s="272" t="s">
        <v>140</v>
      </c>
    </row>
    <row r="272" s="14" customFormat="1">
      <c r="A272" s="14"/>
      <c r="B272" s="241"/>
      <c r="C272" s="242"/>
      <c r="D272" s="221" t="s">
        <v>149</v>
      </c>
      <c r="E272" s="243" t="s">
        <v>19</v>
      </c>
      <c r="F272" s="244" t="s">
        <v>525</v>
      </c>
      <c r="G272" s="242"/>
      <c r="H272" s="243" t="s">
        <v>19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149</v>
      </c>
      <c r="AU272" s="250" t="s">
        <v>82</v>
      </c>
      <c r="AV272" s="14" t="s">
        <v>80</v>
      </c>
      <c r="AW272" s="14" t="s">
        <v>33</v>
      </c>
      <c r="AX272" s="14" t="s">
        <v>72</v>
      </c>
      <c r="AY272" s="250" t="s">
        <v>140</v>
      </c>
    </row>
    <row r="273" s="14" customFormat="1">
      <c r="A273" s="14"/>
      <c r="B273" s="241"/>
      <c r="C273" s="242"/>
      <c r="D273" s="221" t="s">
        <v>149</v>
      </c>
      <c r="E273" s="243" t="s">
        <v>19</v>
      </c>
      <c r="F273" s="244" t="s">
        <v>526</v>
      </c>
      <c r="G273" s="242"/>
      <c r="H273" s="243" t="s">
        <v>19</v>
      </c>
      <c r="I273" s="245"/>
      <c r="J273" s="242"/>
      <c r="K273" s="242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149</v>
      </c>
      <c r="AU273" s="250" t="s">
        <v>82</v>
      </c>
      <c r="AV273" s="14" t="s">
        <v>80</v>
      </c>
      <c r="AW273" s="14" t="s">
        <v>33</v>
      </c>
      <c r="AX273" s="14" t="s">
        <v>72</v>
      </c>
      <c r="AY273" s="250" t="s">
        <v>140</v>
      </c>
    </row>
    <row r="274" s="14" customFormat="1">
      <c r="A274" s="14"/>
      <c r="B274" s="241"/>
      <c r="C274" s="242"/>
      <c r="D274" s="221" t="s">
        <v>149</v>
      </c>
      <c r="E274" s="243" t="s">
        <v>19</v>
      </c>
      <c r="F274" s="244" t="s">
        <v>515</v>
      </c>
      <c r="G274" s="242"/>
      <c r="H274" s="243" t="s">
        <v>19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149</v>
      </c>
      <c r="AU274" s="250" t="s">
        <v>82</v>
      </c>
      <c r="AV274" s="14" t="s">
        <v>80</v>
      </c>
      <c r="AW274" s="14" t="s">
        <v>33</v>
      </c>
      <c r="AX274" s="14" t="s">
        <v>72</v>
      </c>
      <c r="AY274" s="250" t="s">
        <v>140</v>
      </c>
    </row>
    <row r="275" s="14" customFormat="1">
      <c r="A275" s="14"/>
      <c r="B275" s="241"/>
      <c r="C275" s="242"/>
      <c r="D275" s="221" t="s">
        <v>149</v>
      </c>
      <c r="E275" s="243" t="s">
        <v>19</v>
      </c>
      <c r="F275" s="244" t="s">
        <v>516</v>
      </c>
      <c r="G275" s="242"/>
      <c r="H275" s="243" t="s">
        <v>19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149</v>
      </c>
      <c r="AU275" s="250" t="s">
        <v>82</v>
      </c>
      <c r="AV275" s="14" t="s">
        <v>80</v>
      </c>
      <c r="AW275" s="14" t="s">
        <v>33</v>
      </c>
      <c r="AX275" s="14" t="s">
        <v>72</v>
      </c>
      <c r="AY275" s="250" t="s">
        <v>140</v>
      </c>
    </row>
    <row r="276" s="13" customFormat="1">
      <c r="A276" s="13"/>
      <c r="B276" s="219"/>
      <c r="C276" s="220"/>
      <c r="D276" s="221" t="s">
        <v>149</v>
      </c>
      <c r="E276" s="222" t="s">
        <v>19</v>
      </c>
      <c r="F276" s="223" t="s">
        <v>527</v>
      </c>
      <c r="G276" s="220"/>
      <c r="H276" s="224">
        <v>2.3780000000000001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0" t="s">
        <v>149</v>
      </c>
      <c r="AU276" s="230" t="s">
        <v>82</v>
      </c>
      <c r="AV276" s="13" t="s">
        <v>82</v>
      </c>
      <c r="AW276" s="13" t="s">
        <v>33</v>
      </c>
      <c r="AX276" s="13" t="s">
        <v>72</v>
      </c>
      <c r="AY276" s="230" t="s">
        <v>140</v>
      </c>
    </row>
    <row r="277" s="13" customFormat="1">
      <c r="A277" s="13"/>
      <c r="B277" s="219"/>
      <c r="C277" s="220"/>
      <c r="D277" s="221" t="s">
        <v>149</v>
      </c>
      <c r="E277" s="222" t="s">
        <v>19</v>
      </c>
      <c r="F277" s="223" t="s">
        <v>528</v>
      </c>
      <c r="G277" s="220"/>
      <c r="H277" s="224">
        <v>0.61399999999999999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0" t="s">
        <v>149</v>
      </c>
      <c r="AU277" s="230" t="s">
        <v>82</v>
      </c>
      <c r="AV277" s="13" t="s">
        <v>82</v>
      </c>
      <c r="AW277" s="13" t="s">
        <v>33</v>
      </c>
      <c r="AX277" s="13" t="s">
        <v>72</v>
      </c>
      <c r="AY277" s="230" t="s">
        <v>140</v>
      </c>
    </row>
    <row r="278" s="13" customFormat="1">
      <c r="A278" s="13"/>
      <c r="B278" s="219"/>
      <c r="C278" s="220"/>
      <c r="D278" s="221" t="s">
        <v>149</v>
      </c>
      <c r="E278" s="222" t="s">
        <v>19</v>
      </c>
      <c r="F278" s="223" t="s">
        <v>529</v>
      </c>
      <c r="G278" s="220"/>
      <c r="H278" s="224">
        <v>22.154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0" t="s">
        <v>149</v>
      </c>
      <c r="AU278" s="230" t="s">
        <v>82</v>
      </c>
      <c r="AV278" s="13" t="s">
        <v>82</v>
      </c>
      <c r="AW278" s="13" t="s">
        <v>33</v>
      </c>
      <c r="AX278" s="13" t="s">
        <v>72</v>
      </c>
      <c r="AY278" s="230" t="s">
        <v>140</v>
      </c>
    </row>
    <row r="279" s="13" customFormat="1">
      <c r="A279" s="13"/>
      <c r="B279" s="219"/>
      <c r="C279" s="220"/>
      <c r="D279" s="221" t="s">
        <v>149</v>
      </c>
      <c r="E279" s="222" t="s">
        <v>19</v>
      </c>
      <c r="F279" s="223" t="s">
        <v>530</v>
      </c>
      <c r="G279" s="220"/>
      <c r="H279" s="224">
        <v>0.94599999999999995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0" t="s">
        <v>149</v>
      </c>
      <c r="AU279" s="230" t="s">
        <v>82</v>
      </c>
      <c r="AV279" s="13" t="s">
        <v>82</v>
      </c>
      <c r="AW279" s="13" t="s">
        <v>33</v>
      </c>
      <c r="AX279" s="13" t="s">
        <v>72</v>
      </c>
      <c r="AY279" s="230" t="s">
        <v>140</v>
      </c>
    </row>
    <row r="280" s="13" customFormat="1">
      <c r="A280" s="13"/>
      <c r="B280" s="219"/>
      <c r="C280" s="220"/>
      <c r="D280" s="221" t="s">
        <v>149</v>
      </c>
      <c r="E280" s="222" t="s">
        <v>19</v>
      </c>
      <c r="F280" s="223" t="s">
        <v>531</v>
      </c>
      <c r="G280" s="220"/>
      <c r="H280" s="224">
        <v>9.9000000000000004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149</v>
      </c>
      <c r="AU280" s="230" t="s">
        <v>82</v>
      </c>
      <c r="AV280" s="13" t="s">
        <v>82</v>
      </c>
      <c r="AW280" s="13" t="s">
        <v>33</v>
      </c>
      <c r="AX280" s="13" t="s">
        <v>72</v>
      </c>
      <c r="AY280" s="230" t="s">
        <v>140</v>
      </c>
    </row>
    <row r="281" s="13" customFormat="1">
      <c r="A281" s="13"/>
      <c r="B281" s="219"/>
      <c r="C281" s="220"/>
      <c r="D281" s="221" t="s">
        <v>149</v>
      </c>
      <c r="E281" s="222" t="s">
        <v>19</v>
      </c>
      <c r="F281" s="223" t="s">
        <v>532</v>
      </c>
      <c r="G281" s="220"/>
      <c r="H281" s="224">
        <v>6.6280000000000001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149</v>
      </c>
      <c r="AU281" s="230" t="s">
        <v>82</v>
      </c>
      <c r="AV281" s="13" t="s">
        <v>82</v>
      </c>
      <c r="AW281" s="13" t="s">
        <v>33</v>
      </c>
      <c r="AX281" s="13" t="s">
        <v>72</v>
      </c>
      <c r="AY281" s="230" t="s">
        <v>140</v>
      </c>
    </row>
    <row r="282" s="13" customFormat="1">
      <c r="A282" s="13"/>
      <c r="B282" s="219"/>
      <c r="C282" s="220"/>
      <c r="D282" s="221" t="s">
        <v>149</v>
      </c>
      <c r="E282" s="222" t="s">
        <v>19</v>
      </c>
      <c r="F282" s="223" t="s">
        <v>533</v>
      </c>
      <c r="G282" s="220"/>
      <c r="H282" s="224">
        <v>5.5099999999999998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0" t="s">
        <v>149</v>
      </c>
      <c r="AU282" s="230" t="s">
        <v>82</v>
      </c>
      <c r="AV282" s="13" t="s">
        <v>82</v>
      </c>
      <c r="AW282" s="13" t="s">
        <v>33</v>
      </c>
      <c r="AX282" s="13" t="s">
        <v>72</v>
      </c>
      <c r="AY282" s="230" t="s">
        <v>140</v>
      </c>
    </row>
    <row r="283" s="16" customFormat="1">
      <c r="A283" s="16"/>
      <c r="B283" s="262"/>
      <c r="C283" s="263"/>
      <c r="D283" s="221" t="s">
        <v>149</v>
      </c>
      <c r="E283" s="264" t="s">
        <v>19</v>
      </c>
      <c r="F283" s="265" t="s">
        <v>505</v>
      </c>
      <c r="G283" s="263"/>
      <c r="H283" s="266">
        <v>48.130000000000003</v>
      </c>
      <c r="I283" s="267"/>
      <c r="J283" s="263"/>
      <c r="K283" s="263"/>
      <c r="L283" s="268"/>
      <c r="M283" s="269"/>
      <c r="N283" s="270"/>
      <c r="O283" s="270"/>
      <c r="P283" s="270"/>
      <c r="Q283" s="270"/>
      <c r="R283" s="270"/>
      <c r="S283" s="270"/>
      <c r="T283" s="271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2" t="s">
        <v>149</v>
      </c>
      <c r="AU283" s="272" t="s">
        <v>82</v>
      </c>
      <c r="AV283" s="16" t="s">
        <v>156</v>
      </c>
      <c r="AW283" s="16" t="s">
        <v>33</v>
      </c>
      <c r="AX283" s="16" t="s">
        <v>72</v>
      </c>
      <c r="AY283" s="272" t="s">
        <v>140</v>
      </c>
    </row>
    <row r="284" s="15" customFormat="1">
      <c r="A284" s="15"/>
      <c r="B284" s="251"/>
      <c r="C284" s="252"/>
      <c r="D284" s="221" t="s">
        <v>149</v>
      </c>
      <c r="E284" s="253" t="s">
        <v>19</v>
      </c>
      <c r="F284" s="254" t="s">
        <v>259</v>
      </c>
      <c r="G284" s="252"/>
      <c r="H284" s="255">
        <v>61.412999999999997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1" t="s">
        <v>149</v>
      </c>
      <c r="AU284" s="261" t="s">
        <v>82</v>
      </c>
      <c r="AV284" s="15" t="s">
        <v>147</v>
      </c>
      <c r="AW284" s="15" t="s">
        <v>33</v>
      </c>
      <c r="AX284" s="15" t="s">
        <v>80</v>
      </c>
      <c r="AY284" s="261" t="s">
        <v>140</v>
      </c>
    </row>
    <row r="285" s="2" customFormat="1" ht="16.5" customHeight="1">
      <c r="A285" s="40"/>
      <c r="B285" s="41"/>
      <c r="C285" s="206" t="s">
        <v>534</v>
      </c>
      <c r="D285" s="206" t="s">
        <v>142</v>
      </c>
      <c r="E285" s="207" t="s">
        <v>535</v>
      </c>
      <c r="F285" s="208" t="s">
        <v>536</v>
      </c>
      <c r="G285" s="209" t="s">
        <v>168</v>
      </c>
      <c r="H285" s="210">
        <v>10.391</v>
      </c>
      <c r="I285" s="211"/>
      <c r="J285" s="212">
        <f>ROUND(I285*H285,2)</f>
        <v>0</v>
      </c>
      <c r="K285" s="208" t="s">
        <v>146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2.2000000000000002</v>
      </c>
      <c r="T285" s="216">
        <f>S285*H285</f>
        <v>22.860200000000003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147</v>
      </c>
      <c r="AT285" s="217" t="s">
        <v>142</v>
      </c>
      <c r="AU285" s="217" t="s">
        <v>82</v>
      </c>
      <c r="AY285" s="19" t="s">
        <v>140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147</v>
      </c>
      <c r="BM285" s="217" t="s">
        <v>537</v>
      </c>
    </row>
    <row r="286" s="14" customFormat="1">
      <c r="A286" s="14"/>
      <c r="B286" s="241"/>
      <c r="C286" s="242"/>
      <c r="D286" s="221" t="s">
        <v>149</v>
      </c>
      <c r="E286" s="243" t="s">
        <v>19</v>
      </c>
      <c r="F286" s="244" t="s">
        <v>538</v>
      </c>
      <c r="G286" s="242"/>
      <c r="H286" s="243" t="s">
        <v>19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149</v>
      </c>
      <c r="AU286" s="250" t="s">
        <v>82</v>
      </c>
      <c r="AV286" s="14" t="s">
        <v>80</v>
      </c>
      <c r="AW286" s="14" t="s">
        <v>33</v>
      </c>
      <c r="AX286" s="14" t="s">
        <v>72</v>
      </c>
      <c r="AY286" s="250" t="s">
        <v>140</v>
      </c>
    </row>
    <row r="287" s="13" customFormat="1">
      <c r="A287" s="13"/>
      <c r="B287" s="219"/>
      <c r="C287" s="220"/>
      <c r="D287" s="221" t="s">
        <v>149</v>
      </c>
      <c r="E287" s="222" t="s">
        <v>19</v>
      </c>
      <c r="F287" s="223" t="s">
        <v>539</v>
      </c>
      <c r="G287" s="220"/>
      <c r="H287" s="224">
        <v>10.391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0" t="s">
        <v>149</v>
      </c>
      <c r="AU287" s="230" t="s">
        <v>82</v>
      </c>
      <c r="AV287" s="13" t="s">
        <v>82</v>
      </c>
      <c r="AW287" s="13" t="s">
        <v>33</v>
      </c>
      <c r="AX287" s="13" t="s">
        <v>80</v>
      </c>
      <c r="AY287" s="230" t="s">
        <v>140</v>
      </c>
    </row>
    <row r="288" s="2" customFormat="1">
      <c r="A288" s="40"/>
      <c r="B288" s="41"/>
      <c r="C288" s="206" t="s">
        <v>540</v>
      </c>
      <c r="D288" s="206" t="s">
        <v>142</v>
      </c>
      <c r="E288" s="207" t="s">
        <v>541</v>
      </c>
      <c r="F288" s="208" t="s">
        <v>542</v>
      </c>
      <c r="G288" s="209" t="s">
        <v>195</v>
      </c>
      <c r="H288" s="210">
        <v>121.795</v>
      </c>
      <c r="I288" s="211"/>
      <c r="J288" s="212">
        <f>ROUND(I288*H288,2)</f>
        <v>0</v>
      </c>
      <c r="K288" s="208" t="s">
        <v>146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147</v>
      </c>
      <c r="AT288" s="217" t="s">
        <v>142</v>
      </c>
      <c r="AU288" s="217" t="s">
        <v>82</v>
      </c>
      <c r="AY288" s="19" t="s">
        <v>140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147</v>
      </c>
      <c r="BM288" s="217" t="s">
        <v>543</v>
      </c>
    </row>
    <row r="289" s="13" customFormat="1">
      <c r="A289" s="13"/>
      <c r="B289" s="219"/>
      <c r="C289" s="220"/>
      <c r="D289" s="221" t="s">
        <v>149</v>
      </c>
      <c r="E289" s="222" t="s">
        <v>19</v>
      </c>
      <c r="F289" s="223" t="s">
        <v>544</v>
      </c>
      <c r="G289" s="220"/>
      <c r="H289" s="224">
        <v>59.171999999999997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0" t="s">
        <v>149</v>
      </c>
      <c r="AU289" s="230" t="s">
        <v>82</v>
      </c>
      <c r="AV289" s="13" t="s">
        <v>82</v>
      </c>
      <c r="AW289" s="13" t="s">
        <v>33</v>
      </c>
      <c r="AX289" s="13" t="s">
        <v>72</v>
      </c>
      <c r="AY289" s="230" t="s">
        <v>140</v>
      </c>
    </row>
    <row r="290" s="13" customFormat="1">
      <c r="A290" s="13"/>
      <c r="B290" s="219"/>
      <c r="C290" s="220"/>
      <c r="D290" s="221" t="s">
        <v>149</v>
      </c>
      <c r="E290" s="222" t="s">
        <v>19</v>
      </c>
      <c r="F290" s="223" t="s">
        <v>545</v>
      </c>
      <c r="G290" s="220"/>
      <c r="H290" s="224">
        <v>28.931999999999999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149</v>
      </c>
      <c r="AU290" s="230" t="s">
        <v>82</v>
      </c>
      <c r="AV290" s="13" t="s">
        <v>82</v>
      </c>
      <c r="AW290" s="13" t="s">
        <v>33</v>
      </c>
      <c r="AX290" s="13" t="s">
        <v>72</v>
      </c>
      <c r="AY290" s="230" t="s">
        <v>140</v>
      </c>
    </row>
    <row r="291" s="13" customFormat="1">
      <c r="A291" s="13"/>
      <c r="B291" s="219"/>
      <c r="C291" s="220"/>
      <c r="D291" s="221" t="s">
        <v>149</v>
      </c>
      <c r="E291" s="222" t="s">
        <v>19</v>
      </c>
      <c r="F291" s="223" t="s">
        <v>546</v>
      </c>
      <c r="G291" s="220"/>
      <c r="H291" s="224">
        <v>33.691000000000003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0" t="s">
        <v>149</v>
      </c>
      <c r="AU291" s="230" t="s">
        <v>82</v>
      </c>
      <c r="AV291" s="13" t="s">
        <v>82</v>
      </c>
      <c r="AW291" s="13" t="s">
        <v>33</v>
      </c>
      <c r="AX291" s="13" t="s">
        <v>72</v>
      </c>
      <c r="AY291" s="230" t="s">
        <v>140</v>
      </c>
    </row>
    <row r="292" s="15" customFormat="1">
      <c r="A292" s="15"/>
      <c r="B292" s="251"/>
      <c r="C292" s="252"/>
      <c r="D292" s="221" t="s">
        <v>149</v>
      </c>
      <c r="E292" s="253" t="s">
        <v>19</v>
      </c>
      <c r="F292" s="254" t="s">
        <v>259</v>
      </c>
      <c r="G292" s="252"/>
      <c r="H292" s="255">
        <v>121.795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1" t="s">
        <v>149</v>
      </c>
      <c r="AU292" s="261" t="s">
        <v>82</v>
      </c>
      <c r="AV292" s="15" t="s">
        <v>147</v>
      </c>
      <c r="AW292" s="15" t="s">
        <v>33</v>
      </c>
      <c r="AX292" s="15" t="s">
        <v>80</v>
      </c>
      <c r="AY292" s="261" t="s">
        <v>140</v>
      </c>
    </row>
    <row r="293" s="2" customFormat="1">
      <c r="A293" s="40"/>
      <c r="B293" s="41"/>
      <c r="C293" s="206" t="s">
        <v>547</v>
      </c>
      <c r="D293" s="206" t="s">
        <v>142</v>
      </c>
      <c r="E293" s="207" t="s">
        <v>548</v>
      </c>
      <c r="F293" s="208" t="s">
        <v>549</v>
      </c>
      <c r="G293" s="209" t="s">
        <v>195</v>
      </c>
      <c r="H293" s="210">
        <v>22.859999999999999</v>
      </c>
      <c r="I293" s="211"/>
      <c r="J293" s="212">
        <f>ROUND(I293*H293,2)</f>
        <v>0</v>
      </c>
      <c r="K293" s="208" t="s">
        <v>146</v>
      </c>
      <c r="L293" s="46"/>
      <c r="M293" s="213" t="s">
        <v>19</v>
      </c>
      <c r="N293" s="214" t="s">
        <v>43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147</v>
      </c>
      <c r="AT293" s="217" t="s">
        <v>142</v>
      </c>
      <c r="AU293" s="217" t="s">
        <v>82</v>
      </c>
      <c r="AY293" s="19" t="s">
        <v>140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80</v>
      </c>
      <c r="BK293" s="218">
        <f>ROUND(I293*H293,2)</f>
        <v>0</v>
      </c>
      <c r="BL293" s="19" t="s">
        <v>147</v>
      </c>
      <c r="BM293" s="217" t="s">
        <v>550</v>
      </c>
    </row>
    <row r="294" s="13" customFormat="1">
      <c r="A294" s="13"/>
      <c r="B294" s="219"/>
      <c r="C294" s="220"/>
      <c r="D294" s="221" t="s">
        <v>149</v>
      </c>
      <c r="E294" s="222" t="s">
        <v>19</v>
      </c>
      <c r="F294" s="223" t="s">
        <v>551</v>
      </c>
      <c r="G294" s="220"/>
      <c r="H294" s="224">
        <v>22.859999999999999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0" t="s">
        <v>149</v>
      </c>
      <c r="AU294" s="230" t="s">
        <v>82</v>
      </c>
      <c r="AV294" s="13" t="s">
        <v>82</v>
      </c>
      <c r="AW294" s="13" t="s">
        <v>33</v>
      </c>
      <c r="AX294" s="13" t="s">
        <v>80</v>
      </c>
      <c r="AY294" s="230" t="s">
        <v>140</v>
      </c>
    </row>
    <row r="295" s="2" customFormat="1">
      <c r="A295" s="40"/>
      <c r="B295" s="41"/>
      <c r="C295" s="206" t="s">
        <v>552</v>
      </c>
      <c r="D295" s="206" t="s">
        <v>142</v>
      </c>
      <c r="E295" s="207" t="s">
        <v>553</v>
      </c>
      <c r="F295" s="208" t="s">
        <v>554</v>
      </c>
      <c r="G295" s="209" t="s">
        <v>195</v>
      </c>
      <c r="H295" s="210">
        <v>148.005</v>
      </c>
      <c r="I295" s="211"/>
      <c r="J295" s="212">
        <f>ROUND(I295*H295,2)</f>
        <v>0</v>
      </c>
      <c r="K295" s="208" t="s">
        <v>146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147</v>
      </c>
      <c r="AT295" s="217" t="s">
        <v>142</v>
      </c>
      <c r="AU295" s="217" t="s">
        <v>82</v>
      </c>
      <c r="AY295" s="19" t="s">
        <v>140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147</v>
      </c>
      <c r="BM295" s="217" t="s">
        <v>555</v>
      </c>
    </row>
    <row r="296" s="13" customFormat="1">
      <c r="A296" s="13"/>
      <c r="B296" s="219"/>
      <c r="C296" s="220"/>
      <c r="D296" s="221" t="s">
        <v>149</v>
      </c>
      <c r="E296" s="222" t="s">
        <v>19</v>
      </c>
      <c r="F296" s="223" t="s">
        <v>556</v>
      </c>
      <c r="G296" s="220"/>
      <c r="H296" s="224">
        <v>32.012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0" t="s">
        <v>149</v>
      </c>
      <c r="AU296" s="230" t="s">
        <v>82</v>
      </c>
      <c r="AV296" s="13" t="s">
        <v>82</v>
      </c>
      <c r="AW296" s="13" t="s">
        <v>33</v>
      </c>
      <c r="AX296" s="13" t="s">
        <v>72</v>
      </c>
      <c r="AY296" s="230" t="s">
        <v>140</v>
      </c>
    </row>
    <row r="297" s="13" customFormat="1">
      <c r="A297" s="13"/>
      <c r="B297" s="219"/>
      <c r="C297" s="220"/>
      <c r="D297" s="221" t="s">
        <v>149</v>
      </c>
      <c r="E297" s="222" t="s">
        <v>19</v>
      </c>
      <c r="F297" s="223" t="s">
        <v>557</v>
      </c>
      <c r="G297" s="220"/>
      <c r="H297" s="224">
        <v>115.993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0" t="s">
        <v>149</v>
      </c>
      <c r="AU297" s="230" t="s">
        <v>82</v>
      </c>
      <c r="AV297" s="13" t="s">
        <v>82</v>
      </c>
      <c r="AW297" s="13" t="s">
        <v>33</v>
      </c>
      <c r="AX297" s="13" t="s">
        <v>72</v>
      </c>
      <c r="AY297" s="230" t="s">
        <v>140</v>
      </c>
    </row>
    <row r="298" s="15" customFormat="1">
      <c r="A298" s="15"/>
      <c r="B298" s="251"/>
      <c r="C298" s="252"/>
      <c r="D298" s="221" t="s">
        <v>149</v>
      </c>
      <c r="E298" s="253" t="s">
        <v>19</v>
      </c>
      <c r="F298" s="254" t="s">
        <v>259</v>
      </c>
      <c r="G298" s="252"/>
      <c r="H298" s="255">
        <v>148.005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1" t="s">
        <v>149</v>
      </c>
      <c r="AU298" s="261" t="s">
        <v>82</v>
      </c>
      <c r="AV298" s="15" t="s">
        <v>147</v>
      </c>
      <c r="AW298" s="15" t="s">
        <v>33</v>
      </c>
      <c r="AX298" s="15" t="s">
        <v>80</v>
      </c>
      <c r="AY298" s="261" t="s">
        <v>140</v>
      </c>
    </row>
    <row r="299" s="2" customFormat="1" ht="21.75" customHeight="1">
      <c r="A299" s="40"/>
      <c r="B299" s="41"/>
      <c r="C299" s="206" t="s">
        <v>558</v>
      </c>
      <c r="D299" s="206" t="s">
        <v>142</v>
      </c>
      <c r="E299" s="207" t="s">
        <v>559</v>
      </c>
      <c r="F299" s="208" t="s">
        <v>560</v>
      </c>
      <c r="G299" s="209" t="s">
        <v>195</v>
      </c>
      <c r="H299" s="210">
        <v>178.81700000000001</v>
      </c>
      <c r="I299" s="211"/>
      <c r="J299" s="212">
        <f>ROUND(I299*H299,2)</f>
        <v>0</v>
      </c>
      <c r="K299" s="208" t="s">
        <v>146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147</v>
      </c>
      <c r="AT299" s="217" t="s">
        <v>142</v>
      </c>
      <c r="AU299" s="217" t="s">
        <v>82</v>
      </c>
      <c r="AY299" s="19" t="s">
        <v>140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147</v>
      </c>
      <c r="BM299" s="217" t="s">
        <v>561</v>
      </c>
    </row>
    <row r="300" s="14" customFormat="1">
      <c r="A300" s="14"/>
      <c r="B300" s="241"/>
      <c r="C300" s="242"/>
      <c r="D300" s="221" t="s">
        <v>149</v>
      </c>
      <c r="E300" s="243" t="s">
        <v>19</v>
      </c>
      <c r="F300" s="244" t="s">
        <v>562</v>
      </c>
      <c r="G300" s="242"/>
      <c r="H300" s="243" t="s">
        <v>19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149</v>
      </c>
      <c r="AU300" s="250" t="s">
        <v>82</v>
      </c>
      <c r="AV300" s="14" t="s">
        <v>80</v>
      </c>
      <c r="AW300" s="14" t="s">
        <v>33</v>
      </c>
      <c r="AX300" s="14" t="s">
        <v>72</v>
      </c>
      <c r="AY300" s="250" t="s">
        <v>140</v>
      </c>
    </row>
    <row r="301" s="13" customFormat="1">
      <c r="A301" s="13"/>
      <c r="B301" s="219"/>
      <c r="C301" s="220"/>
      <c r="D301" s="221" t="s">
        <v>149</v>
      </c>
      <c r="E301" s="222" t="s">
        <v>19</v>
      </c>
      <c r="F301" s="223" t="s">
        <v>563</v>
      </c>
      <c r="G301" s="220"/>
      <c r="H301" s="224">
        <v>292.86099999999999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149</v>
      </c>
      <c r="AU301" s="230" t="s">
        <v>82</v>
      </c>
      <c r="AV301" s="13" t="s">
        <v>82</v>
      </c>
      <c r="AW301" s="13" t="s">
        <v>33</v>
      </c>
      <c r="AX301" s="13" t="s">
        <v>72</v>
      </c>
      <c r="AY301" s="230" t="s">
        <v>140</v>
      </c>
    </row>
    <row r="302" s="13" customFormat="1">
      <c r="A302" s="13"/>
      <c r="B302" s="219"/>
      <c r="C302" s="220"/>
      <c r="D302" s="221" t="s">
        <v>149</v>
      </c>
      <c r="E302" s="222" t="s">
        <v>19</v>
      </c>
      <c r="F302" s="223" t="s">
        <v>564</v>
      </c>
      <c r="G302" s="220"/>
      <c r="H302" s="224">
        <v>-114.044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0" t="s">
        <v>149</v>
      </c>
      <c r="AU302" s="230" t="s">
        <v>82</v>
      </c>
      <c r="AV302" s="13" t="s">
        <v>82</v>
      </c>
      <c r="AW302" s="13" t="s">
        <v>33</v>
      </c>
      <c r="AX302" s="13" t="s">
        <v>72</v>
      </c>
      <c r="AY302" s="230" t="s">
        <v>140</v>
      </c>
    </row>
    <row r="303" s="15" customFormat="1">
      <c r="A303" s="15"/>
      <c r="B303" s="251"/>
      <c r="C303" s="252"/>
      <c r="D303" s="221" t="s">
        <v>149</v>
      </c>
      <c r="E303" s="253" t="s">
        <v>19</v>
      </c>
      <c r="F303" s="254" t="s">
        <v>259</v>
      </c>
      <c r="G303" s="252"/>
      <c r="H303" s="255">
        <v>178.81700000000001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1" t="s">
        <v>149</v>
      </c>
      <c r="AU303" s="261" t="s">
        <v>82</v>
      </c>
      <c r="AV303" s="15" t="s">
        <v>147</v>
      </c>
      <c r="AW303" s="15" t="s">
        <v>33</v>
      </c>
      <c r="AX303" s="15" t="s">
        <v>80</v>
      </c>
      <c r="AY303" s="261" t="s">
        <v>140</v>
      </c>
    </row>
    <row r="304" s="2" customFormat="1">
      <c r="A304" s="40"/>
      <c r="B304" s="41"/>
      <c r="C304" s="206" t="s">
        <v>565</v>
      </c>
      <c r="D304" s="206" t="s">
        <v>142</v>
      </c>
      <c r="E304" s="207" t="s">
        <v>566</v>
      </c>
      <c r="F304" s="208" t="s">
        <v>567</v>
      </c>
      <c r="G304" s="209" t="s">
        <v>195</v>
      </c>
      <c r="H304" s="210">
        <v>2503.4380000000001</v>
      </c>
      <c r="I304" s="211"/>
      <c r="J304" s="212">
        <f>ROUND(I304*H304,2)</f>
        <v>0</v>
      </c>
      <c r="K304" s="208" t="s">
        <v>146</v>
      </c>
      <c r="L304" s="46"/>
      <c r="M304" s="213" t="s">
        <v>19</v>
      </c>
      <c r="N304" s="214" t="s">
        <v>43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147</v>
      </c>
      <c r="AT304" s="217" t="s">
        <v>142</v>
      </c>
      <c r="AU304" s="217" t="s">
        <v>82</v>
      </c>
      <c r="AY304" s="19" t="s">
        <v>140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80</v>
      </c>
      <c r="BK304" s="218">
        <f>ROUND(I304*H304,2)</f>
        <v>0</v>
      </c>
      <c r="BL304" s="19" t="s">
        <v>147</v>
      </c>
      <c r="BM304" s="217" t="s">
        <v>568</v>
      </c>
    </row>
    <row r="305" s="13" customFormat="1">
      <c r="A305" s="13"/>
      <c r="B305" s="219"/>
      <c r="C305" s="220"/>
      <c r="D305" s="221" t="s">
        <v>149</v>
      </c>
      <c r="E305" s="222" t="s">
        <v>19</v>
      </c>
      <c r="F305" s="223" t="s">
        <v>569</v>
      </c>
      <c r="G305" s="220"/>
      <c r="H305" s="224">
        <v>2503.4380000000001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0" t="s">
        <v>149</v>
      </c>
      <c r="AU305" s="230" t="s">
        <v>82</v>
      </c>
      <c r="AV305" s="13" t="s">
        <v>82</v>
      </c>
      <c r="AW305" s="13" t="s">
        <v>33</v>
      </c>
      <c r="AX305" s="13" t="s">
        <v>80</v>
      </c>
      <c r="AY305" s="230" t="s">
        <v>140</v>
      </c>
    </row>
    <row r="306" s="2" customFormat="1" ht="16.5" customHeight="1">
      <c r="A306" s="40"/>
      <c r="B306" s="41"/>
      <c r="C306" s="206" t="s">
        <v>570</v>
      </c>
      <c r="D306" s="206" t="s">
        <v>142</v>
      </c>
      <c r="E306" s="207" t="s">
        <v>571</v>
      </c>
      <c r="F306" s="208" t="s">
        <v>572</v>
      </c>
      <c r="G306" s="209" t="s">
        <v>195</v>
      </c>
      <c r="H306" s="210">
        <v>114.044</v>
      </c>
      <c r="I306" s="211"/>
      <c r="J306" s="212">
        <f>ROUND(I306*H306,2)</f>
        <v>0</v>
      </c>
      <c r="K306" s="208" t="s">
        <v>146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147</v>
      </c>
      <c r="AT306" s="217" t="s">
        <v>142</v>
      </c>
      <c r="AU306" s="217" t="s">
        <v>82</v>
      </c>
      <c r="AY306" s="19" t="s">
        <v>140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147</v>
      </c>
      <c r="BM306" s="217" t="s">
        <v>573</v>
      </c>
    </row>
    <row r="307" s="13" customFormat="1">
      <c r="A307" s="13"/>
      <c r="B307" s="219"/>
      <c r="C307" s="220"/>
      <c r="D307" s="221" t="s">
        <v>149</v>
      </c>
      <c r="E307" s="222" t="s">
        <v>19</v>
      </c>
      <c r="F307" s="223" t="s">
        <v>574</v>
      </c>
      <c r="G307" s="220"/>
      <c r="H307" s="224">
        <v>114.044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149</v>
      </c>
      <c r="AU307" s="230" t="s">
        <v>82</v>
      </c>
      <c r="AV307" s="13" t="s">
        <v>82</v>
      </c>
      <c r="AW307" s="13" t="s">
        <v>33</v>
      </c>
      <c r="AX307" s="13" t="s">
        <v>80</v>
      </c>
      <c r="AY307" s="230" t="s">
        <v>140</v>
      </c>
    </row>
    <row r="308" s="2" customFormat="1">
      <c r="A308" s="40"/>
      <c r="B308" s="41"/>
      <c r="C308" s="206" t="s">
        <v>575</v>
      </c>
      <c r="D308" s="206" t="s">
        <v>142</v>
      </c>
      <c r="E308" s="207" t="s">
        <v>576</v>
      </c>
      <c r="F308" s="208" t="s">
        <v>577</v>
      </c>
      <c r="G308" s="209" t="s">
        <v>195</v>
      </c>
      <c r="H308" s="210">
        <v>178.81700000000001</v>
      </c>
      <c r="I308" s="211"/>
      <c r="J308" s="212">
        <f>ROUND(I308*H308,2)</f>
        <v>0</v>
      </c>
      <c r="K308" s="208" t="s">
        <v>19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147</v>
      </c>
      <c r="AT308" s="217" t="s">
        <v>142</v>
      </c>
      <c r="AU308" s="217" t="s">
        <v>82</v>
      </c>
      <c r="AY308" s="19" t="s">
        <v>140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147</v>
      </c>
      <c r="BM308" s="217" t="s">
        <v>578</v>
      </c>
    </row>
    <row r="309" s="13" customFormat="1">
      <c r="A309" s="13"/>
      <c r="B309" s="219"/>
      <c r="C309" s="220"/>
      <c r="D309" s="221" t="s">
        <v>149</v>
      </c>
      <c r="E309" s="222" t="s">
        <v>19</v>
      </c>
      <c r="F309" s="223" t="s">
        <v>579</v>
      </c>
      <c r="G309" s="220"/>
      <c r="H309" s="224">
        <v>178.81700000000001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149</v>
      </c>
      <c r="AU309" s="230" t="s">
        <v>82</v>
      </c>
      <c r="AV309" s="13" t="s">
        <v>82</v>
      </c>
      <c r="AW309" s="13" t="s">
        <v>33</v>
      </c>
      <c r="AX309" s="13" t="s">
        <v>80</v>
      </c>
      <c r="AY309" s="230" t="s">
        <v>140</v>
      </c>
    </row>
    <row r="310" s="12" customFormat="1" ht="22.8" customHeight="1">
      <c r="A310" s="12"/>
      <c r="B310" s="190"/>
      <c r="C310" s="191"/>
      <c r="D310" s="192" t="s">
        <v>71</v>
      </c>
      <c r="E310" s="204" t="s">
        <v>580</v>
      </c>
      <c r="F310" s="204" t="s">
        <v>581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P311</f>
        <v>0</v>
      </c>
      <c r="Q310" s="198"/>
      <c r="R310" s="199">
        <f>R311</f>
        <v>0</v>
      </c>
      <c r="S310" s="198"/>
      <c r="T310" s="200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80</v>
      </c>
      <c r="AT310" s="202" t="s">
        <v>71</v>
      </c>
      <c r="AU310" s="202" t="s">
        <v>80</v>
      </c>
      <c r="AY310" s="201" t="s">
        <v>140</v>
      </c>
      <c r="BK310" s="203">
        <f>BK311</f>
        <v>0</v>
      </c>
    </row>
    <row r="311" s="2" customFormat="1">
      <c r="A311" s="40"/>
      <c r="B311" s="41"/>
      <c r="C311" s="206" t="s">
        <v>582</v>
      </c>
      <c r="D311" s="206" t="s">
        <v>142</v>
      </c>
      <c r="E311" s="207" t="s">
        <v>583</v>
      </c>
      <c r="F311" s="208" t="s">
        <v>584</v>
      </c>
      <c r="G311" s="209" t="s">
        <v>195</v>
      </c>
      <c r="H311" s="210">
        <v>37.892000000000003</v>
      </c>
      <c r="I311" s="211"/>
      <c r="J311" s="212">
        <f>ROUND(I311*H311,2)</f>
        <v>0</v>
      </c>
      <c r="K311" s="208" t="s">
        <v>146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147</v>
      </c>
      <c r="AT311" s="217" t="s">
        <v>142</v>
      </c>
      <c r="AU311" s="217" t="s">
        <v>82</v>
      </c>
      <c r="AY311" s="19" t="s">
        <v>140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147</v>
      </c>
      <c r="BM311" s="217" t="s">
        <v>585</v>
      </c>
    </row>
    <row r="312" s="12" customFormat="1" ht="25.92" customHeight="1">
      <c r="A312" s="12"/>
      <c r="B312" s="190"/>
      <c r="C312" s="191"/>
      <c r="D312" s="192" t="s">
        <v>71</v>
      </c>
      <c r="E312" s="193" t="s">
        <v>586</v>
      </c>
      <c r="F312" s="193" t="s">
        <v>587</v>
      </c>
      <c r="G312" s="191"/>
      <c r="H312" s="191"/>
      <c r="I312" s="194"/>
      <c r="J312" s="195">
        <f>BK312</f>
        <v>0</v>
      </c>
      <c r="K312" s="191"/>
      <c r="L312" s="196"/>
      <c r="M312" s="197"/>
      <c r="N312" s="198"/>
      <c r="O312" s="198"/>
      <c r="P312" s="199">
        <f>P313+P316+P326</f>
        <v>0</v>
      </c>
      <c r="Q312" s="198"/>
      <c r="R312" s="199">
        <f>R313+R316+R326</f>
        <v>0</v>
      </c>
      <c r="S312" s="198"/>
      <c r="T312" s="200">
        <f>T313+T316+T326</f>
        <v>0.87060380000000004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82</v>
      </c>
      <c r="AT312" s="202" t="s">
        <v>71</v>
      </c>
      <c r="AU312" s="202" t="s">
        <v>72</v>
      </c>
      <c r="AY312" s="201" t="s">
        <v>140</v>
      </c>
      <c r="BK312" s="203">
        <f>BK313+BK316+BK326</f>
        <v>0</v>
      </c>
    </row>
    <row r="313" s="12" customFormat="1" ht="22.8" customHeight="1">
      <c r="A313" s="12"/>
      <c r="B313" s="190"/>
      <c r="C313" s="191"/>
      <c r="D313" s="192" t="s">
        <v>71</v>
      </c>
      <c r="E313" s="204" t="s">
        <v>588</v>
      </c>
      <c r="F313" s="204" t="s">
        <v>589</v>
      </c>
      <c r="G313" s="191"/>
      <c r="H313" s="191"/>
      <c r="I313" s="194"/>
      <c r="J313" s="205">
        <f>BK313</f>
        <v>0</v>
      </c>
      <c r="K313" s="191"/>
      <c r="L313" s="196"/>
      <c r="M313" s="197"/>
      <c r="N313" s="198"/>
      <c r="O313" s="198"/>
      <c r="P313" s="199">
        <f>SUM(P314:P315)</f>
        <v>0</v>
      </c>
      <c r="Q313" s="198"/>
      <c r="R313" s="199">
        <f>SUM(R314:R315)</f>
        <v>0</v>
      </c>
      <c r="S313" s="198"/>
      <c r="T313" s="200">
        <f>SUM(T314:T315)</f>
        <v>0.64504000000000006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1" t="s">
        <v>82</v>
      </c>
      <c r="AT313" s="202" t="s">
        <v>71</v>
      </c>
      <c r="AU313" s="202" t="s">
        <v>80</v>
      </c>
      <c r="AY313" s="201" t="s">
        <v>140</v>
      </c>
      <c r="BK313" s="203">
        <f>SUM(BK314:BK315)</f>
        <v>0</v>
      </c>
    </row>
    <row r="314" s="2" customFormat="1" ht="16.5" customHeight="1">
      <c r="A314" s="40"/>
      <c r="B314" s="41"/>
      <c r="C314" s="206" t="s">
        <v>590</v>
      </c>
      <c r="D314" s="206" t="s">
        <v>142</v>
      </c>
      <c r="E314" s="207" t="s">
        <v>591</v>
      </c>
      <c r="F314" s="208" t="s">
        <v>592</v>
      </c>
      <c r="G314" s="209" t="s">
        <v>145</v>
      </c>
      <c r="H314" s="210">
        <v>64.504000000000005</v>
      </c>
      <c r="I314" s="211"/>
      <c r="J314" s="212">
        <f>ROUND(I314*H314,2)</f>
        <v>0</v>
      </c>
      <c r="K314" s="208" t="s">
        <v>146</v>
      </c>
      <c r="L314" s="46"/>
      <c r="M314" s="213" t="s">
        <v>19</v>
      </c>
      <c r="N314" s="214" t="s">
        <v>43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0.01</v>
      </c>
      <c r="T314" s="216">
        <f>S314*H314</f>
        <v>0.64504000000000006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219</v>
      </c>
      <c r="AT314" s="217" t="s">
        <v>142</v>
      </c>
      <c r="AU314" s="217" t="s">
        <v>82</v>
      </c>
      <c r="AY314" s="19" t="s">
        <v>140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80</v>
      </c>
      <c r="BK314" s="218">
        <f>ROUND(I314*H314,2)</f>
        <v>0</v>
      </c>
      <c r="BL314" s="19" t="s">
        <v>219</v>
      </c>
      <c r="BM314" s="217" t="s">
        <v>593</v>
      </c>
    </row>
    <row r="315" s="13" customFormat="1">
      <c r="A315" s="13"/>
      <c r="B315" s="219"/>
      <c r="C315" s="220"/>
      <c r="D315" s="221" t="s">
        <v>149</v>
      </c>
      <c r="E315" s="222" t="s">
        <v>19</v>
      </c>
      <c r="F315" s="223" t="s">
        <v>594</v>
      </c>
      <c r="G315" s="220"/>
      <c r="H315" s="224">
        <v>64.504000000000005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149</v>
      </c>
      <c r="AU315" s="230" t="s">
        <v>82</v>
      </c>
      <c r="AV315" s="13" t="s">
        <v>82</v>
      </c>
      <c r="AW315" s="13" t="s">
        <v>33</v>
      </c>
      <c r="AX315" s="13" t="s">
        <v>80</v>
      </c>
      <c r="AY315" s="230" t="s">
        <v>140</v>
      </c>
    </row>
    <row r="316" s="12" customFormat="1" ht="22.8" customHeight="1">
      <c r="A316" s="12"/>
      <c r="B316" s="190"/>
      <c r="C316" s="191"/>
      <c r="D316" s="192" t="s">
        <v>71</v>
      </c>
      <c r="E316" s="204" t="s">
        <v>595</v>
      </c>
      <c r="F316" s="204" t="s">
        <v>596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SUM(P317:P325)</f>
        <v>0</v>
      </c>
      <c r="Q316" s="198"/>
      <c r="R316" s="199">
        <f>SUM(R317:R325)</f>
        <v>0</v>
      </c>
      <c r="S316" s="198"/>
      <c r="T316" s="200">
        <f>SUM(T317:T325)</f>
        <v>0.034395999999999996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82</v>
      </c>
      <c r="AT316" s="202" t="s">
        <v>71</v>
      </c>
      <c r="AU316" s="202" t="s">
        <v>80</v>
      </c>
      <c r="AY316" s="201" t="s">
        <v>140</v>
      </c>
      <c r="BK316" s="203">
        <f>SUM(BK317:BK325)</f>
        <v>0</v>
      </c>
    </row>
    <row r="317" s="2" customFormat="1">
      <c r="A317" s="40"/>
      <c r="B317" s="41"/>
      <c r="C317" s="206" t="s">
        <v>597</v>
      </c>
      <c r="D317" s="206" t="s">
        <v>142</v>
      </c>
      <c r="E317" s="207" t="s">
        <v>598</v>
      </c>
      <c r="F317" s="208" t="s">
        <v>599</v>
      </c>
      <c r="G317" s="209" t="s">
        <v>162</v>
      </c>
      <c r="H317" s="210">
        <v>8</v>
      </c>
      <c r="I317" s="211"/>
      <c r="J317" s="212">
        <f>ROUND(I317*H317,2)</f>
        <v>0</v>
      </c>
      <c r="K317" s="208" t="s">
        <v>146</v>
      </c>
      <c r="L317" s="46"/>
      <c r="M317" s="213" t="s">
        <v>19</v>
      </c>
      <c r="N317" s="214" t="s">
        <v>43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0.00040000000000000002</v>
      </c>
      <c r="T317" s="216">
        <f>S317*H317</f>
        <v>0.0032000000000000002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219</v>
      </c>
      <c r="AT317" s="217" t="s">
        <v>142</v>
      </c>
      <c r="AU317" s="217" t="s">
        <v>82</v>
      </c>
      <c r="AY317" s="19" t="s">
        <v>140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80</v>
      </c>
      <c r="BK317" s="218">
        <f>ROUND(I317*H317,2)</f>
        <v>0</v>
      </c>
      <c r="BL317" s="19" t="s">
        <v>219</v>
      </c>
      <c r="BM317" s="217" t="s">
        <v>600</v>
      </c>
    </row>
    <row r="318" s="13" customFormat="1">
      <c r="A318" s="13"/>
      <c r="B318" s="219"/>
      <c r="C318" s="220"/>
      <c r="D318" s="221" t="s">
        <v>149</v>
      </c>
      <c r="E318" s="222" t="s">
        <v>19</v>
      </c>
      <c r="F318" s="223" t="s">
        <v>601</v>
      </c>
      <c r="G318" s="220"/>
      <c r="H318" s="224">
        <v>8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149</v>
      </c>
      <c r="AU318" s="230" t="s">
        <v>82</v>
      </c>
      <c r="AV318" s="13" t="s">
        <v>82</v>
      </c>
      <c r="AW318" s="13" t="s">
        <v>33</v>
      </c>
      <c r="AX318" s="13" t="s">
        <v>80</v>
      </c>
      <c r="AY318" s="230" t="s">
        <v>140</v>
      </c>
    </row>
    <row r="319" s="2" customFormat="1">
      <c r="A319" s="40"/>
      <c r="B319" s="41"/>
      <c r="C319" s="206" t="s">
        <v>602</v>
      </c>
      <c r="D319" s="206" t="s">
        <v>142</v>
      </c>
      <c r="E319" s="207" t="s">
        <v>603</v>
      </c>
      <c r="F319" s="208" t="s">
        <v>604</v>
      </c>
      <c r="G319" s="209" t="s">
        <v>162</v>
      </c>
      <c r="H319" s="210">
        <v>38.939999999999998</v>
      </c>
      <c r="I319" s="211"/>
      <c r="J319" s="212">
        <f>ROUND(I319*H319,2)</f>
        <v>0</v>
      </c>
      <c r="K319" s="208" t="s">
        <v>146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0.00040000000000000002</v>
      </c>
      <c r="T319" s="216">
        <f>S319*H319</f>
        <v>0.015576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219</v>
      </c>
      <c r="AT319" s="217" t="s">
        <v>142</v>
      </c>
      <c r="AU319" s="217" t="s">
        <v>82</v>
      </c>
      <c r="AY319" s="19" t="s">
        <v>140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219</v>
      </c>
      <c r="BM319" s="217" t="s">
        <v>605</v>
      </c>
    </row>
    <row r="320" s="13" customFormat="1">
      <c r="A320" s="13"/>
      <c r="B320" s="219"/>
      <c r="C320" s="220"/>
      <c r="D320" s="221" t="s">
        <v>149</v>
      </c>
      <c r="E320" s="222" t="s">
        <v>19</v>
      </c>
      <c r="F320" s="223" t="s">
        <v>606</v>
      </c>
      <c r="G320" s="220"/>
      <c r="H320" s="224">
        <v>38.939999999999998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0" t="s">
        <v>149</v>
      </c>
      <c r="AU320" s="230" t="s">
        <v>82</v>
      </c>
      <c r="AV320" s="13" t="s">
        <v>82</v>
      </c>
      <c r="AW320" s="13" t="s">
        <v>33</v>
      </c>
      <c r="AX320" s="13" t="s">
        <v>80</v>
      </c>
      <c r="AY320" s="230" t="s">
        <v>140</v>
      </c>
    </row>
    <row r="321" s="2" customFormat="1" ht="16.5" customHeight="1">
      <c r="A321" s="40"/>
      <c r="B321" s="41"/>
      <c r="C321" s="206" t="s">
        <v>607</v>
      </c>
      <c r="D321" s="206" t="s">
        <v>142</v>
      </c>
      <c r="E321" s="207" t="s">
        <v>608</v>
      </c>
      <c r="F321" s="208" t="s">
        <v>609</v>
      </c>
      <c r="G321" s="209" t="s">
        <v>153</v>
      </c>
      <c r="H321" s="210">
        <v>40</v>
      </c>
      <c r="I321" s="211"/>
      <c r="J321" s="212">
        <f>ROUND(I321*H321,2)</f>
        <v>0</v>
      </c>
      <c r="K321" s="208" t="s">
        <v>146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0.00027999999999999998</v>
      </c>
      <c r="T321" s="216">
        <f>S321*H321</f>
        <v>0.011199999999999998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219</v>
      </c>
      <c r="AT321" s="217" t="s">
        <v>142</v>
      </c>
      <c r="AU321" s="217" t="s">
        <v>82</v>
      </c>
      <c r="AY321" s="19" t="s">
        <v>140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219</v>
      </c>
      <c r="BM321" s="217" t="s">
        <v>610</v>
      </c>
    </row>
    <row r="322" s="13" customFormat="1">
      <c r="A322" s="13"/>
      <c r="B322" s="219"/>
      <c r="C322" s="220"/>
      <c r="D322" s="221" t="s">
        <v>149</v>
      </c>
      <c r="E322" s="222" t="s">
        <v>19</v>
      </c>
      <c r="F322" s="223" t="s">
        <v>611</v>
      </c>
      <c r="G322" s="220"/>
      <c r="H322" s="224">
        <v>40</v>
      </c>
      <c r="I322" s="225"/>
      <c r="J322" s="220"/>
      <c r="K322" s="220"/>
      <c r="L322" s="226"/>
      <c r="M322" s="227"/>
      <c r="N322" s="228"/>
      <c r="O322" s="228"/>
      <c r="P322" s="228"/>
      <c r="Q322" s="228"/>
      <c r="R322" s="228"/>
      <c r="S322" s="228"/>
      <c r="T322" s="22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0" t="s">
        <v>149</v>
      </c>
      <c r="AU322" s="230" t="s">
        <v>82</v>
      </c>
      <c r="AV322" s="13" t="s">
        <v>82</v>
      </c>
      <c r="AW322" s="13" t="s">
        <v>33</v>
      </c>
      <c r="AX322" s="13" t="s">
        <v>80</v>
      </c>
      <c r="AY322" s="230" t="s">
        <v>140</v>
      </c>
    </row>
    <row r="323" s="2" customFormat="1" ht="16.5" customHeight="1">
      <c r="A323" s="40"/>
      <c r="B323" s="41"/>
      <c r="C323" s="206" t="s">
        <v>612</v>
      </c>
      <c r="D323" s="206" t="s">
        <v>142</v>
      </c>
      <c r="E323" s="207" t="s">
        <v>613</v>
      </c>
      <c r="F323" s="208" t="s">
        <v>614</v>
      </c>
      <c r="G323" s="209" t="s">
        <v>153</v>
      </c>
      <c r="H323" s="210">
        <v>2</v>
      </c>
      <c r="I323" s="211"/>
      <c r="J323" s="212">
        <f>ROUND(I323*H323,2)</f>
        <v>0</v>
      </c>
      <c r="K323" s="208" t="s">
        <v>146</v>
      </c>
      <c r="L323" s="46"/>
      <c r="M323" s="213" t="s">
        <v>19</v>
      </c>
      <c r="N323" s="214" t="s">
        <v>43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0.0022100000000000002</v>
      </c>
      <c r="T323" s="216">
        <f>S323*H323</f>
        <v>0.0044200000000000003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219</v>
      </c>
      <c r="AT323" s="217" t="s">
        <v>142</v>
      </c>
      <c r="AU323" s="217" t="s">
        <v>82</v>
      </c>
      <c r="AY323" s="19" t="s">
        <v>140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219</v>
      </c>
      <c r="BM323" s="217" t="s">
        <v>615</v>
      </c>
    </row>
    <row r="324" s="13" customFormat="1">
      <c r="A324" s="13"/>
      <c r="B324" s="219"/>
      <c r="C324" s="220"/>
      <c r="D324" s="221" t="s">
        <v>149</v>
      </c>
      <c r="E324" s="222" t="s">
        <v>19</v>
      </c>
      <c r="F324" s="223" t="s">
        <v>616</v>
      </c>
      <c r="G324" s="220"/>
      <c r="H324" s="224">
        <v>2</v>
      </c>
      <c r="I324" s="225"/>
      <c r="J324" s="220"/>
      <c r="K324" s="220"/>
      <c r="L324" s="226"/>
      <c r="M324" s="227"/>
      <c r="N324" s="228"/>
      <c r="O324" s="228"/>
      <c r="P324" s="228"/>
      <c r="Q324" s="228"/>
      <c r="R324" s="228"/>
      <c r="S324" s="228"/>
      <c r="T324" s="22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0" t="s">
        <v>149</v>
      </c>
      <c r="AU324" s="230" t="s">
        <v>82</v>
      </c>
      <c r="AV324" s="13" t="s">
        <v>82</v>
      </c>
      <c r="AW324" s="13" t="s">
        <v>33</v>
      </c>
      <c r="AX324" s="13" t="s">
        <v>80</v>
      </c>
      <c r="AY324" s="230" t="s">
        <v>140</v>
      </c>
    </row>
    <row r="325" s="2" customFormat="1">
      <c r="A325" s="40"/>
      <c r="B325" s="41"/>
      <c r="C325" s="206" t="s">
        <v>617</v>
      </c>
      <c r="D325" s="206" t="s">
        <v>142</v>
      </c>
      <c r="E325" s="207" t="s">
        <v>618</v>
      </c>
      <c r="F325" s="208" t="s">
        <v>619</v>
      </c>
      <c r="G325" s="209" t="s">
        <v>153</v>
      </c>
      <c r="H325" s="210">
        <v>1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43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219</v>
      </c>
      <c r="AT325" s="217" t="s">
        <v>142</v>
      </c>
      <c r="AU325" s="217" t="s">
        <v>82</v>
      </c>
      <c r="AY325" s="19" t="s">
        <v>140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80</v>
      </c>
      <c r="BK325" s="218">
        <f>ROUND(I325*H325,2)</f>
        <v>0</v>
      </c>
      <c r="BL325" s="19" t="s">
        <v>219</v>
      </c>
      <c r="BM325" s="217" t="s">
        <v>620</v>
      </c>
    </row>
    <row r="326" s="12" customFormat="1" ht="22.8" customHeight="1">
      <c r="A326" s="12"/>
      <c r="B326" s="190"/>
      <c r="C326" s="191"/>
      <c r="D326" s="192" t="s">
        <v>71</v>
      </c>
      <c r="E326" s="204" t="s">
        <v>621</v>
      </c>
      <c r="F326" s="204" t="s">
        <v>622</v>
      </c>
      <c r="G326" s="191"/>
      <c r="H326" s="191"/>
      <c r="I326" s="194"/>
      <c r="J326" s="205">
        <f>BK326</f>
        <v>0</v>
      </c>
      <c r="K326" s="191"/>
      <c r="L326" s="196"/>
      <c r="M326" s="197"/>
      <c r="N326" s="198"/>
      <c r="O326" s="198"/>
      <c r="P326" s="199">
        <f>SUM(P327:P338)</f>
        <v>0</v>
      </c>
      <c r="Q326" s="198"/>
      <c r="R326" s="199">
        <f>SUM(R327:R338)</f>
        <v>0</v>
      </c>
      <c r="S326" s="198"/>
      <c r="T326" s="200">
        <f>SUM(T327:T338)</f>
        <v>0.1911678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1" t="s">
        <v>82</v>
      </c>
      <c r="AT326" s="202" t="s">
        <v>71</v>
      </c>
      <c r="AU326" s="202" t="s">
        <v>80</v>
      </c>
      <c r="AY326" s="201" t="s">
        <v>140</v>
      </c>
      <c r="BK326" s="203">
        <f>SUM(BK327:BK338)</f>
        <v>0</v>
      </c>
    </row>
    <row r="327" s="2" customFormat="1" ht="16.5" customHeight="1">
      <c r="A327" s="40"/>
      <c r="B327" s="41"/>
      <c r="C327" s="206" t="s">
        <v>623</v>
      </c>
      <c r="D327" s="206" t="s">
        <v>142</v>
      </c>
      <c r="E327" s="207" t="s">
        <v>624</v>
      </c>
      <c r="F327" s="208" t="s">
        <v>625</v>
      </c>
      <c r="G327" s="209" t="s">
        <v>145</v>
      </c>
      <c r="H327" s="210">
        <v>4.2199999999999998</v>
      </c>
      <c r="I327" s="211"/>
      <c r="J327" s="212">
        <f>ROUND(I327*H327,2)</f>
        <v>0</v>
      </c>
      <c r="K327" s="208" t="s">
        <v>146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0.00594</v>
      </c>
      <c r="T327" s="216">
        <f>S327*H327</f>
        <v>0.025066799999999997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219</v>
      </c>
      <c r="AT327" s="217" t="s">
        <v>142</v>
      </c>
      <c r="AU327" s="217" t="s">
        <v>82</v>
      </c>
      <c r="AY327" s="19" t="s">
        <v>140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219</v>
      </c>
      <c r="BM327" s="217" t="s">
        <v>626</v>
      </c>
    </row>
    <row r="328" s="13" customFormat="1">
      <c r="A328" s="13"/>
      <c r="B328" s="219"/>
      <c r="C328" s="220"/>
      <c r="D328" s="221" t="s">
        <v>149</v>
      </c>
      <c r="E328" s="222" t="s">
        <v>19</v>
      </c>
      <c r="F328" s="223" t="s">
        <v>627</v>
      </c>
      <c r="G328" s="220"/>
      <c r="H328" s="224">
        <v>4.2199999999999998</v>
      </c>
      <c r="I328" s="225"/>
      <c r="J328" s="220"/>
      <c r="K328" s="220"/>
      <c r="L328" s="226"/>
      <c r="M328" s="227"/>
      <c r="N328" s="228"/>
      <c r="O328" s="228"/>
      <c r="P328" s="228"/>
      <c r="Q328" s="228"/>
      <c r="R328" s="228"/>
      <c r="S328" s="228"/>
      <c r="T328" s="22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0" t="s">
        <v>149</v>
      </c>
      <c r="AU328" s="230" t="s">
        <v>82</v>
      </c>
      <c r="AV328" s="13" t="s">
        <v>82</v>
      </c>
      <c r="AW328" s="13" t="s">
        <v>33</v>
      </c>
      <c r="AX328" s="13" t="s">
        <v>80</v>
      </c>
      <c r="AY328" s="230" t="s">
        <v>140</v>
      </c>
    </row>
    <row r="329" s="2" customFormat="1" ht="16.5" customHeight="1">
      <c r="A329" s="40"/>
      <c r="B329" s="41"/>
      <c r="C329" s="206" t="s">
        <v>628</v>
      </c>
      <c r="D329" s="206" t="s">
        <v>142</v>
      </c>
      <c r="E329" s="207" t="s">
        <v>629</v>
      </c>
      <c r="F329" s="208" t="s">
        <v>630</v>
      </c>
      <c r="G329" s="209" t="s">
        <v>162</v>
      </c>
      <c r="H329" s="210">
        <v>14.66</v>
      </c>
      <c r="I329" s="211"/>
      <c r="J329" s="212">
        <f>ROUND(I329*H329,2)</f>
        <v>0</v>
      </c>
      <c r="K329" s="208" t="s">
        <v>146</v>
      </c>
      <c r="L329" s="46"/>
      <c r="M329" s="213" t="s">
        <v>19</v>
      </c>
      <c r="N329" s="214" t="s">
        <v>43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0.0017700000000000001</v>
      </c>
      <c r="T329" s="216">
        <f>S329*H329</f>
        <v>0.025948200000000001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219</v>
      </c>
      <c r="AT329" s="217" t="s">
        <v>142</v>
      </c>
      <c r="AU329" s="217" t="s">
        <v>82</v>
      </c>
      <c r="AY329" s="19" t="s">
        <v>140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80</v>
      </c>
      <c r="BK329" s="218">
        <f>ROUND(I329*H329,2)</f>
        <v>0</v>
      </c>
      <c r="BL329" s="19" t="s">
        <v>219</v>
      </c>
      <c r="BM329" s="217" t="s">
        <v>631</v>
      </c>
    </row>
    <row r="330" s="13" customFormat="1">
      <c r="A330" s="13"/>
      <c r="B330" s="219"/>
      <c r="C330" s="220"/>
      <c r="D330" s="221" t="s">
        <v>149</v>
      </c>
      <c r="E330" s="222" t="s">
        <v>19</v>
      </c>
      <c r="F330" s="223" t="s">
        <v>632</v>
      </c>
      <c r="G330" s="220"/>
      <c r="H330" s="224">
        <v>14.66</v>
      </c>
      <c r="I330" s="225"/>
      <c r="J330" s="220"/>
      <c r="K330" s="220"/>
      <c r="L330" s="226"/>
      <c r="M330" s="227"/>
      <c r="N330" s="228"/>
      <c r="O330" s="228"/>
      <c r="P330" s="228"/>
      <c r="Q330" s="228"/>
      <c r="R330" s="228"/>
      <c r="S330" s="228"/>
      <c r="T330" s="22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0" t="s">
        <v>149</v>
      </c>
      <c r="AU330" s="230" t="s">
        <v>82</v>
      </c>
      <c r="AV330" s="13" t="s">
        <v>82</v>
      </c>
      <c r="AW330" s="13" t="s">
        <v>33</v>
      </c>
      <c r="AX330" s="13" t="s">
        <v>80</v>
      </c>
      <c r="AY330" s="230" t="s">
        <v>140</v>
      </c>
    </row>
    <row r="331" s="2" customFormat="1" ht="16.5" customHeight="1">
      <c r="A331" s="40"/>
      <c r="B331" s="41"/>
      <c r="C331" s="206" t="s">
        <v>633</v>
      </c>
      <c r="D331" s="206" t="s">
        <v>142</v>
      </c>
      <c r="E331" s="207" t="s">
        <v>634</v>
      </c>
      <c r="F331" s="208" t="s">
        <v>635</v>
      </c>
      <c r="G331" s="209" t="s">
        <v>162</v>
      </c>
      <c r="H331" s="210">
        <v>23.48</v>
      </c>
      <c r="I331" s="211"/>
      <c r="J331" s="212">
        <f>ROUND(I331*H331,2)</f>
        <v>0</v>
      </c>
      <c r="K331" s="208" t="s">
        <v>146</v>
      </c>
      <c r="L331" s="46"/>
      <c r="M331" s="213" t="s">
        <v>19</v>
      </c>
      <c r="N331" s="214" t="s">
        <v>43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0.00191</v>
      </c>
      <c r="T331" s="216">
        <f>S331*H331</f>
        <v>0.044846799999999999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219</v>
      </c>
      <c r="AT331" s="217" t="s">
        <v>142</v>
      </c>
      <c r="AU331" s="217" t="s">
        <v>82</v>
      </c>
      <c r="AY331" s="19" t="s">
        <v>140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80</v>
      </c>
      <c r="BK331" s="218">
        <f>ROUND(I331*H331,2)</f>
        <v>0</v>
      </c>
      <c r="BL331" s="19" t="s">
        <v>219</v>
      </c>
      <c r="BM331" s="217" t="s">
        <v>636</v>
      </c>
    </row>
    <row r="332" s="13" customFormat="1">
      <c r="A332" s="13"/>
      <c r="B332" s="219"/>
      <c r="C332" s="220"/>
      <c r="D332" s="221" t="s">
        <v>149</v>
      </c>
      <c r="E332" s="222" t="s">
        <v>19</v>
      </c>
      <c r="F332" s="223" t="s">
        <v>637</v>
      </c>
      <c r="G332" s="220"/>
      <c r="H332" s="224">
        <v>23.48</v>
      </c>
      <c r="I332" s="225"/>
      <c r="J332" s="220"/>
      <c r="K332" s="220"/>
      <c r="L332" s="226"/>
      <c r="M332" s="227"/>
      <c r="N332" s="228"/>
      <c r="O332" s="228"/>
      <c r="P332" s="228"/>
      <c r="Q332" s="228"/>
      <c r="R332" s="228"/>
      <c r="S332" s="228"/>
      <c r="T332" s="22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0" t="s">
        <v>149</v>
      </c>
      <c r="AU332" s="230" t="s">
        <v>82</v>
      </c>
      <c r="AV332" s="13" t="s">
        <v>82</v>
      </c>
      <c r="AW332" s="13" t="s">
        <v>33</v>
      </c>
      <c r="AX332" s="13" t="s">
        <v>80</v>
      </c>
      <c r="AY332" s="230" t="s">
        <v>140</v>
      </c>
    </row>
    <row r="333" s="2" customFormat="1" ht="16.5" customHeight="1">
      <c r="A333" s="40"/>
      <c r="B333" s="41"/>
      <c r="C333" s="206" t="s">
        <v>638</v>
      </c>
      <c r="D333" s="206" t="s">
        <v>142</v>
      </c>
      <c r="E333" s="207" t="s">
        <v>639</v>
      </c>
      <c r="F333" s="208" t="s">
        <v>640</v>
      </c>
      <c r="G333" s="209" t="s">
        <v>162</v>
      </c>
      <c r="H333" s="210">
        <v>23.079999999999998</v>
      </c>
      <c r="I333" s="211"/>
      <c r="J333" s="212">
        <f>ROUND(I333*H333,2)</f>
        <v>0</v>
      </c>
      <c r="K333" s="208" t="s">
        <v>146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0.00175</v>
      </c>
      <c r="T333" s="216">
        <f>S333*H333</f>
        <v>0.040389999999999995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219</v>
      </c>
      <c r="AT333" s="217" t="s">
        <v>142</v>
      </c>
      <c r="AU333" s="217" t="s">
        <v>82</v>
      </c>
      <c r="AY333" s="19" t="s">
        <v>140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219</v>
      </c>
      <c r="BM333" s="217" t="s">
        <v>641</v>
      </c>
    </row>
    <row r="334" s="13" customFormat="1">
      <c r="A334" s="13"/>
      <c r="B334" s="219"/>
      <c r="C334" s="220"/>
      <c r="D334" s="221" t="s">
        <v>149</v>
      </c>
      <c r="E334" s="222" t="s">
        <v>19</v>
      </c>
      <c r="F334" s="223" t="s">
        <v>642</v>
      </c>
      <c r="G334" s="220"/>
      <c r="H334" s="224">
        <v>23.079999999999998</v>
      </c>
      <c r="I334" s="225"/>
      <c r="J334" s="220"/>
      <c r="K334" s="220"/>
      <c r="L334" s="226"/>
      <c r="M334" s="227"/>
      <c r="N334" s="228"/>
      <c r="O334" s="228"/>
      <c r="P334" s="228"/>
      <c r="Q334" s="228"/>
      <c r="R334" s="228"/>
      <c r="S334" s="228"/>
      <c r="T334" s="22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0" t="s">
        <v>149</v>
      </c>
      <c r="AU334" s="230" t="s">
        <v>82</v>
      </c>
      <c r="AV334" s="13" t="s">
        <v>82</v>
      </c>
      <c r="AW334" s="13" t="s">
        <v>33</v>
      </c>
      <c r="AX334" s="13" t="s">
        <v>80</v>
      </c>
      <c r="AY334" s="230" t="s">
        <v>140</v>
      </c>
    </row>
    <row r="335" s="2" customFormat="1" ht="16.5" customHeight="1">
      <c r="A335" s="40"/>
      <c r="B335" s="41"/>
      <c r="C335" s="206" t="s">
        <v>643</v>
      </c>
      <c r="D335" s="206" t="s">
        <v>142</v>
      </c>
      <c r="E335" s="207" t="s">
        <v>644</v>
      </c>
      <c r="F335" s="208" t="s">
        <v>645</v>
      </c>
      <c r="G335" s="209" t="s">
        <v>162</v>
      </c>
      <c r="H335" s="210">
        <v>15.060000000000001</v>
      </c>
      <c r="I335" s="211"/>
      <c r="J335" s="212">
        <f>ROUND(I335*H335,2)</f>
        <v>0</v>
      </c>
      <c r="K335" s="208" t="s">
        <v>146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0.0025999999999999999</v>
      </c>
      <c r="T335" s="216">
        <f>S335*H335</f>
        <v>0.039155999999999996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219</v>
      </c>
      <c r="AT335" s="217" t="s">
        <v>142</v>
      </c>
      <c r="AU335" s="217" t="s">
        <v>82</v>
      </c>
      <c r="AY335" s="19" t="s">
        <v>140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219</v>
      </c>
      <c r="BM335" s="217" t="s">
        <v>646</v>
      </c>
    </row>
    <row r="336" s="13" customFormat="1">
      <c r="A336" s="13"/>
      <c r="B336" s="219"/>
      <c r="C336" s="220"/>
      <c r="D336" s="221" t="s">
        <v>149</v>
      </c>
      <c r="E336" s="222" t="s">
        <v>19</v>
      </c>
      <c r="F336" s="223" t="s">
        <v>647</v>
      </c>
      <c r="G336" s="220"/>
      <c r="H336" s="224">
        <v>15.060000000000001</v>
      </c>
      <c r="I336" s="225"/>
      <c r="J336" s="220"/>
      <c r="K336" s="220"/>
      <c r="L336" s="226"/>
      <c r="M336" s="227"/>
      <c r="N336" s="228"/>
      <c r="O336" s="228"/>
      <c r="P336" s="228"/>
      <c r="Q336" s="228"/>
      <c r="R336" s="228"/>
      <c r="S336" s="228"/>
      <c r="T336" s="22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0" t="s">
        <v>149</v>
      </c>
      <c r="AU336" s="230" t="s">
        <v>82</v>
      </c>
      <c r="AV336" s="13" t="s">
        <v>82</v>
      </c>
      <c r="AW336" s="13" t="s">
        <v>33</v>
      </c>
      <c r="AX336" s="13" t="s">
        <v>80</v>
      </c>
      <c r="AY336" s="230" t="s">
        <v>140</v>
      </c>
    </row>
    <row r="337" s="2" customFormat="1" ht="16.5" customHeight="1">
      <c r="A337" s="40"/>
      <c r="B337" s="41"/>
      <c r="C337" s="206" t="s">
        <v>648</v>
      </c>
      <c r="D337" s="206" t="s">
        <v>142</v>
      </c>
      <c r="E337" s="207" t="s">
        <v>649</v>
      </c>
      <c r="F337" s="208" t="s">
        <v>650</v>
      </c>
      <c r="G337" s="209" t="s">
        <v>162</v>
      </c>
      <c r="H337" s="210">
        <v>4</v>
      </c>
      <c r="I337" s="211"/>
      <c r="J337" s="212">
        <f>ROUND(I337*H337,2)</f>
        <v>0</v>
      </c>
      <c r="K337" s="208" t="s">
        <v>146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0.0039399999999999999</v>
      </c>
      <c r="T337" s="216">
        <f>S337*H337</f>
        <v>0.01576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219</v>
      </c>
      <c r="AT337" s="217" t="s">
        <v>142</v>
      </c>
      <c r="AU337" s="217" t="s">
        <v>82</v>
      </c>
      <c r="AY337" s="19" t="s">
        <v>140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219</v>
      </c>
      <c r="BM337" s="217" t="s">
        <v>651</v>
      </c>
    </row>
    <row r="338" s="13" customFormat="1">
      <c r="A338" s="13"/>
      <c r="B338" s="219"/>
      <c r="C338" s="220"/>
      <c r="D338" s="221" t="s">
        <v>149</v>
      </c>
      <c r="E338" s="222" t="s">
        <v>19</v>
      </c>
      <c r="F338" s="223" t="s">
        <v>652</v>
      </c>
      <c r="G338" s="220"/>
      <c r="H338" s="224">
        <v>4</v>
      </c>
      <c r="I338" s="225"/>
      <c r="J338" s="220"/>
      <c r="K338" s="220"/>
      <c r="L338" s="226"/>
      <c r="M338" s="273"/>
      <c r="N338" s="274"/>
      <c r="O338" s="274"/>
      <c r="P338" s="274"/>
      <c r="Q338" s="274"/>
      <c r="R338" s="274"/>
      <c r="S338" s="274"/>
      <c r="T338" s="27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0" t="s">
        <v>149</v>
      </c>
      <c r="AU338" s="230" t="s">
        <v>82</v>
      </c>
      <c r="AV338" s="13" t="s">
        <v>82</v>
      </c>
      <c r="AW338" s="13" t="s">
        <v>33</v>
      </c>
      <c r="AX338" s="13" t="s">
        <v>80</v>
      </c>
      <c r="AY338" s="230" t="s">
        <v>140</v>
      </c>
    </row>
    <row r="339" s="2" customFormat="1" ht="6.96" customHeight="1">
      <c r="A339" s="40"/>
      <c r="B339" s="61"/>
      <c r="C339" s="62"/>
      <c r="D339" s="62"/>
      <c r="E339" s="62"/>
      <c r="F339" s="62"/>
      <c r="G339" s="62"/>
      <c r="H339" s="62"/>
      <c r="I339" s="62"/>
      <c r="J339" s="62"/>
      <c r="K339" s="62"/>
      <c r="L339" s="46"/>
      <c r="M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</sheetData>
  <sheetProtection sheet="1" autoFilter="0" formatColumns="0" formatRows="0" objects="1" scenarios="1" spinCount="100000" saltValue="qlvVYnBbz3koNeanpLvkd2GCqpjaQ+KXtFnTe2fClxeMqnirldPsLPxwjd9ZJi3EglODSSDXqjwVhx1GLuuvaw==" hashValue="DNPBO4LS87jJdYiDnpzO8AWTez/gCaCPX5UnxLV7c05lwFXHxjhNkQ1UUFgfSPil0SsIX1gbWAskXYWnpcjfOQ==" algorithmName="SHA-512" password="CEF7"/>
  <autoFilter ref="C91:K33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16. 3. 2021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ROUND((SUM(BE86:BE193)),  2)</f>
        <v>0</v>
      </c>
      <c r="G33" s="40"/>
      <c r="H33" s="40"/>
      <c r="I33" s="150">
        <v>0.20999999999999999</v>
      </c>
      <c r="J33" s="149">
        <f>ROUND(((SUM(BE86:BE193))*I33),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ROUND((SUM(BF86:BF193)),  2)</f>
        <v>0</v>
      </c>
      <c r="G34" s="40"/>
      <c r="H34" s="40"/>
      <c r="I34" s="150">
        <v>0.14999999999999999</v>
      </c>
      <c r="J34" s="149">
        <f>ROUND(((SUM(BF86:BF193))*I34),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ROUND((SUM(BH86:BH193)),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2. - Stání nadzemních nádrží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16. 3. 2021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114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116</v>
      </c>
      <c r="E63" s="176"/>
      <c r="F63" s="176"/>
      <c r="G63" s="176"/>
      <c r="H63" s="176"/>
      <c r="I63" s="176"/>
      <c r="J63" s="177">
        <f>J137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118</v>
      </c>
      <c r="E64" s="176"/>
      <c r="F64" s="176"/>
      <c r="G64" s="176"/>
      <c r="H64" s="176"/>
      <c r="I64" s="176"/>
      <c r="J64" s="177">
        <f>J154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J166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J192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Odstranění objektů bývalé LTO v areálu nemocnice Nový Bydžov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2. - Stání nadzemních nádrží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Nový Bydžov</v>
      </c>
      <c r="G80" s="42"/>
      <c r="H80" s="42"/>
      <c r="I80" s="34" t="s">
        <v>23</v>
      </c>
      <c r="J80" s="74" t="str">
        <f>IF(J12="","",J12)</f>
        <v>16. 3. 2021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Královehradecký kraj</v>
      </c>
      <c r="G82" s="42"/>
      <c r="H82" s="42"/>
      <c r="I82" s="34" t="s">
        <v>31</v>
      </c>
      <c r="J82" s="38" t="str">
        <f>E21</f>
        <v>INS s.r.o. Náchod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Jan Krčmář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126</v>
      </c>
      <c r="D85" s="182" t="s">
        <v>57</v>
      </c>
      <c r="E85" s="182" t="s">
        <v>53</v>
      </c>
      <c r="F85" s="182" t="s">
        <v>54</v>
      </c>
      <c r="G85" s="182" t="s">
        <v>127</v>
      </c>
      <c r="H85" s="182" t="s">
        <v>128</v>
      </c>
      <c r="I85" s="182" t="s">
        <v>129</v>
      </c>
      <c r="J85" s="182" t="s">
        <v>110</v>
      </c>
      <c r="K85" s="183" t="s">
        <v>130</v>
      </c>
      <c r="L85" s="184"/>
      <c r="M85" s="94" t="s">
        <v>19</v>
      </c>
      <c r="N85" s="95" t="s">
        <v>42</v>
      </c>
      <c r="O85" s="95" t="s">
        <v>131</v>
      </c>
      <c r="P85" s="95" t="s">
        <v>132</v>
      </c>
      <c r="Q85" s="95" t="s">
        <v>133</v>
      </c>
      <c r="R85" s="95" t="s">
        <v>134</v>
      </c>
      <c r="S85" s="95" t="s">
        <v>135</v>
      </c>
      <c r="T85" s="96" t="s">
        <v>136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137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2.6024319999999999</v>
      </c>
      <c r="S86" s="98"/>
      <c r="T86" s="188">
        <f>T87</f>
        <v>274.73050000000001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111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138</v>
      </c>
      <c r="F87" s="193" t="s">
        <v>139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P88+P128+P137+P154+P166+P192</f>
        <v>0</v>
      </c>
      <c r="Q87" s="198"/>
      <c r="R87" s="199">
        <f>R88+R128+R137+R154+R166+R192</f>
        <v>2.6024319999999999</v>
      </c>
      <c r="S87" s="198"/>
      <c r="T87" s="200">
        <f>T88+T128+T137+T154+T166+T192</f>
        <v>274.73050000000001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140</v>
      </c>
      <c r="BK87" s="203">
        <f>BK88+BK128+BK137+BK154+BK166+BK192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80</v>
      </c>
      <c r="F88" s="204" t="s">
        <v>141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SUM(P89:P127)</f>
        <v>0</v>
      </c>
      <c r="Q88" s="198"/>
      <c r="R88" s="199">
        <f>SUM(R89:R127)</f>
        <v>0</v>
      </c>
      <c r="S88" s="198"/>
      <c r="T88" s="200">
        <f>SUM(T89:T127)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140</v>
      </c>
      <c r="BK88" s="203">
        <f>SUM(BK89:BK127)</f>
        <v>0</v>
      </c>
    </row>
    <row r="89" s="2" customFormat="1">
      <c r="A89" s="40"/>
      <c r="B89" s="41"/>
      <c r="C89" s="206" t="s">
        <v>80</v>
      </c>
      <c r="D89" s="206" t="s">
        <v>142</v>
      </c>
      <c r="E89" s="207" t="s">
        <v>654</v>
      </c>
      <c r="F89" s="208" t="s">
        <v>655</v>
      </c>
      <c r="G89" s="209" t="s">
        <v>168</v>
      </c>
      <c r="H89" s="210">
        <v>399.30000000000001</v>
      </c>
      <c r="I89" s="211"/>
      <c r="J89" s="212">
        <f>ROUND(I89*H89,2)</f>
        <v>0</v>
      </c>
      <c r="K89" s="208" t="s">
        <v>146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147</v>
      </c>
      <c r="AT89" s="217" t="s">
        <v>142</v>
      </c>
      <c r="AU89" s="217" t="s">
        <v>82</v>
      </c>
      <c r="AY89" s="19" t="s">
        <v>140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147</v>
      </c>
      <c r="BM89" s="217" t="s">
        <v>656</v>
      </c>
    </row>
    <row r="90" s="13" customFormat="1">
      <c r="A90" s="13"/>
      <c r="B90" s="219"/>
      <c r="C90" s="220"/>
      <c r="D90" s="221" t="s">
        <v>149</v>
      </c>
      <c r="E90" s="222" t="s">
        <v>19</v>
      </c>
      <c r="F90" s="223" t="s">
        <v>657</v>
      </c>
      <c r="G90" s="220"/>
      <c r="H90" s="224">
        <v>399.30000000000001</v>
      </c>
      <c r="I90" s="225"/>
      <c r="J90" s="220"/>
      <c r="K90" s="220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149</v>
      </c>
      <c r="AU90" s="230" t="s">
        <v>82</v>
      </c>
      <c r="AV90" s="13" t="s">
        <v>82</v>
      </c>
      <c r="AW90" s="13" t="s">
        <v>33</v>
      </c>
      <c r="AX90" s="13" t="s">
        <v>80</v>
      </c>
      <c r="AY90" s="230" t="s">
        <v>140</v>
      </c>
    </row>
    <row r="91" s="2" customFormat="1">
      <c r="A91" s="40"/>
      <c r="B91" s="41"/>
      <c r="C91" s="206" t="s">
        <v>82</v>
      </c>
      <c r="D91" s="206" t="s">
        <v>142</v>
      </c>
      <c r="E91" s="207" t="s">
        <v>658</v>
      </c>
      <c r="F91" s="208" t="s">
        <v>659</v>
      </c>
      <c r="G91" s="209" t="s">
        <v>168</v>
      </c>
      <c r="H91" s="210">
        <v>16</v>
      </c>
      <c r="I91" s="211"/>
      <c r="J91" s="212">
        <f>ROUND(I91*H91,2)</f>
        <v>0</v>
      </c>
      <c r="K91" s="208" t="s">
        <v>146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147</v>
      </c>
      <c r="AT91" s="217" t="s">
        <v>142</v>
      </c>
      <c r="AU91" s="217" t="s">
        <v>82</v>
      </c>
      <c r="AY91" s="19" t="s">
        <v>140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147</v>
      </c>
      <c r="BM91" s="217" t="s">
        <v>660</v>
      </c>
    </row>
    <row r="92" s="13" customFormat="1">
      <c r="A92" s="13"/>
      <c r="B92" s="219"/>
      <c r="C92" s="220"/>
      <c r="D92" s="221" t="s">
        <v>149</v>
      </c>
      <c r="E92" s="222" t="s">
        <v>19</v>
      </c>
      <c r="F92" s="223" t="s">
        <v>661</v>
      </c>
      <c r="G92" s="220"/>
      <c r="H92" s="224">
        <v>16</v>
      </c>
      <c r="I92" s="225"/>
      <c r="J92" s="220"/>
      <c r="K92" s="220"/>
      <c r="L92" s="226"/>
      <c r="M92" s="227"/>
      <c r="N92" s="228"/>
      <c r="O92" s="228"/>
      <c r="P92" s="228"/>
      <c r="Q92" s="228"/>
      <c r="R92" s="228"/>
      <c r="S92" s="228"/>
      <c r="T92" s="2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0" t="s">
        <v>149</v>
      </c>
      <c r="AU92" s="230" t="s">
        <v>82</v>
      </c>
      <c r="AV92" s="13" t="s">
        <v>82</v>
      </c>
      <c r="AW92" s="13" t="s">
        <v>33</v>
      </c>
      <c r="AX92" s="13" t="s">
        <v>80</v>
      </c>
      <c r="AY92" s="230" t="s">
        <v>140</v>
      </c>
    </row>
    <row r="93" s="2" customFormat="1" ht="33" customHeight="1">
      <c r="A93" s="40"/>
      <c r="B93" s="41"/>
      <c r="C93" s="206" t="s">
        <v>156</v>
      </c>
      <c r="D93" s="206" t="s">
        <v>142</v>
      </c>
      <c r="E93" s="207" t="s">
        <v>662</v>
      </c>
      <c r="F93" s="208" t="s">
        <v>663</v>
      </c>
      <c r="G93" s="209" t="s">
        <v>168</v>
      </c>
      <c r="H93" s="210">
        <v>16</v>
      </c>
      <c r="I93" s="211"/>
      <c r="J93" s="212">
        <f>ROUND(I93*H93,2)</f>
        <v>0</v>
      </c>
      <c r="K93" s="208" t="s">
        <v>146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147</v>
      </c>
      <c r="AT93" s="217" t="s">
        <v>142</v>
      </c>
      <c r="AU93" s="217" t="s">
        <v>82</v>
      </c>
      <c r="AY93" s="19" t="s">
        <v>140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147</v>
      </c>
      <c r="BM93" s="217" t="s">
        <v>664</v>
      </c>
    </row>
    <row r="94" s="13" customFormat="1">
      <c r="A94" s="13"/>
      <c r="B94" s="219"/>
      <c r="C94" s="220"/>
      <c r="D94" s="221" t="s">
        <v>149</v>
      </c>
      <c r="E94" s="222" t="s">
        <v>19</v>
      </c>
      <c r="F94" s="223" t="s">
        <v>665</v>
      </c>
      <c r="G94" s="220"/>
      <c r="H94" s="224">
        <v>16</v>
      </c>
      <c r="I94" s="225"/>
      <c r="J94" s="220"/>
      <c r="K94" s="220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149</v>
      </c>
      <c r="AU94" s="230" t="s">
        <v>82</v>
      </c>
      <c r="AV94" s="13" t="s">
        <v>82</v>
      </c>
      <c r="AW94" s="13" t="s">
        <v>33</v>
      </c>
      <c r="AX94" s="13" t="s">
        <v>80</v>
      </c>
      <c r="AY94" s="230" t="s">
        <v>140</v>
      </c>
    </row>
    <row r="95" s="2" customFormat="1">
      <c r="A95" s="40"/>
      <c r="B95" s="41"/>
      <c r="C95" s="206" t="s">
        <v>147</v>
      </c>
      <c r="D95" s="206" t="s">
        <v>142</v>
      </c>
      <c r="E95" s="207" t="s">
        <v>666</v>
      </c>
      <c r="F95" s="208" t="s">
        <v>667</v>
      </c>
      <c r="G95" s="209" t="s">
        <v>168</v>
      </c>
      <c r="H95" s="210">
        <v>193.90700000000001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82</v>
      </c>
      <c r="AY95" s="19" t="s">
        <v>140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147</v>
      </c>
      <c r="BM95" s="217" t="s">
        <v>668</v>
      </c>
    </row>
    <row r="96" s="14" customFormat="1">
      <c r="A96" s="14"/>
      <c r="B96" s="241"/>
      <c r="C96" s="242"/>
      <c r="D96" s="221" t="s">
        <v>149</v>
      </c>
      <c r="E96" s="243" t="s">
        <v>19</v>
      </c>
      <c r="F96" s="244" t="s">
        <v>254</v>
      </c>
      <c r="G96" s="242"/>
      <c r="H96" s="243" t="s">
        <v>19</v>
      </c>
      <c r="I96" s="245"/>
      <c r="J96" s="242"/>
      <c r="K96" s="242"/>
      <c r="L96" s="246"/>
      <c r="M96" s="247"/>
      <c r="N96" s="248"/>
      <c r="O96" s="248"/>
      <c r="P96" s="248"/>
      <c r="Q96" s="248"/>
      <c r="R96" s="248"/>
      <c r="S96" s="248"/>
      <c r="T96" s="24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0" t="s">
        <v>149</v>
      </c>
      <c r="AU96" s="250" t="s">
        <v>82</v>
      </c>
      <c r="AV96" s="14" t="s">
        <v>80</v>
      </c>
      <c r="AW96" s="14" t="s">
        <v>33</v>
      </c>
      <c r="AX96" s="14" t="s">
        <v>72</v>
      </c>
      <c r="AY96" s="250" t="s">
        <v>140</v>
      </c>
    </row>
    <row r="97" s="13" customFormat="1">
      <c r="A97" s="13"/>
      <c r="B97" s="219"/>
      <c r="C97" s="220"/>
      <c r="D97" s="221" t="s">
        <v>149</v>
      </c>
      <c r="E97" s="222" t="s">
        <v>19</v>
      </c>
      <c r="F97" s="223" t="s">
        <v>669</v>
      </c>
      <c r="G97" s="220"/>
      <c r="H97" s="224">
        <v>83.060000000000002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149</v>
      </c>
      <c r="AU97" s="230" t="s">
        <v>82</v>
      </c>
      <c r="AV97" s="13" t="s">
        <v>82</v>
      </c>
      <c r="AW97" s="13" t="s">
        <v>33</v>
      </c>
      <c r="AX97" s="13" t="s">
        <v>72</v>
      </c>
      <c r="AY97" s="230" t="s">
        <v>140</v>
      </c>
    </row>
    <row r="98" s="13" customFormat="1">
      <c r="A98" s="13"/>
      <c r="B98" s="219"/>
      <c r="C98" s="220"/>
      <c r="D98" s="221" t="s">
        <v>149</v>
      </c>
      <c r="E98" s="222" t="s">
        <v>19</v>
      </c>
      <c r="F98" s="223" t="s">
        <v>670</v>
      </c>
      <c r="G98" s="220"/>
      <c r="H98" s="224">
        <v>83.060000000000002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149</v>
      </c>
      <c r="AU98" s="230" t="s">
        <v>82</v>
      </c>
      <c r="AV98" s="13" t="s">
        <v>82</v>
      </c>
      <c r="AW98" s="13" t="s">
        <v>33</v>
      </c>
      <c r="AX98" s="13" t="s">
        <v>72</v>
      </c>
      <c r="AY98" s="230" t="s">
        <v>140</v>
      </c>
    </row>
    <row r="99" s="14" customFormat="1">
      <c r="A99" s="14"/>
      <c r="B99" s="241"/>
      <c r="C99" s="242"/>
      <c r="D99" s="221" t="s">
        <v>149</v>
      </c>
      <c r="E99" s="243" t="s">
        <v>19</v>
      </c>
      <c r="F99" s="244" t="s">
        <v>257</v>
      </c>
      <c r="G99" s="242"/>
      <c r="H99" s="243" t="s">
        <v>19</v>
      </c>
      <c r="I99" s="245"/>
      <c r="J99" s="242"/>
      <c r="K99" s="242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149</v>
      </c>
      <c r="AU99" s="250" t="s">
        <v>82</v>
      </c>
      <c r="AV99" s="14" t="s">
        <v>80</v>
      </c>
      <c r="AW99" s="14" t="s">
        <v>33</v>
      </c>
      <c r="AX99" s="14" t="s">
        <v>72</v>
      </c>
      <c r="AY99" s="250" t="s">
        <v>140</v>
      </c>
    </row>
    <row r="100" s="13" customFormat="1">
      <c r="A100" s="13"/>
      <c r="B100" s="219"/>
      <c r="C100" s="220"/>
      <c r="D100" s="221" t="s">
        <v>149</v>
      </c>
      <c r="E100" s="222" t="s">
        <v>19</v>
      </c>
      <c r="F100" s="223" t="s">
        <v>671</v>
      </c>
      <c r="G100" s="220"/>
      <c r="H100" s="224">
        <v>27.786999999999999</v>
      </c>
      <c r="I100" s="225"/>
      <c r="J100" s="220"/>
      <c r="K100" s="220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149</v>
      </c>
      <c r="AU100" s="230" t="s">
        <v>82</v>
      </c>
      <c r="AV100" s="13" t="s">
        <v>82</v>
      </c>
      <c r="AW100" s="13" t="s">
        <v>33</v>
      </c>
      <c r="AX100" s="13" t="s">
        <v>72</v>
      </c>
      <c r="AY100" s="230" t="s">
        <v>140</v>
      </c>
    </row>
    <row r="101" s="15" customFormat="1">
      <c r="A101" s="15"/>
      <c r="B101" s="251"/>
      <c r="C101" s="252"/>
      <c r="D101" s="221" t="s">
        <v>149</v>
      </c>
      <c r="E101" s="253" t="s">
        <v>19</v>
      </c>
      <c r="F101" s="254" t="s">
        <v>259</v>
      </c>
      <c r="G101" s="252"/>
      <c r="H101" s="255">
        <v>193.90700000000001</v>
      </c>
      <c r="I101" s="256"/>
      <c r="J101" s="252"/>
      <c r="K101" s="252"/>
      <c r="L101" s="257"/>
      <c r="M101" s="258"/>
      <c r="N101" s="259"/>
      <c r="O101" s="259"/>
      <c r="P101" s="259"/>
      <c r="Q101" s="259"/>
      <c r="R101" s="259"/>
      <c r="S101" s="259"/>
      <c r="T101" s="26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1" t="s">
        <v>149</v>
      </c>
      <c r="AU101" s="261" t="s">
        <v>82</v>
      </c>
      <c r="AV101" s="15" t="s">
        <v>147</v>
      </c>
      <c r="AW101" s="15" t="s">
        <v>33</v>
      </c>
      <c r="AX101" s="15" t="s">
        <v>80</v>
      </c>
      <c r="AY101" s="261" t="s">
        <v>140</v>
      </c>
    </row>
    <row r="102" s="2" customFormat="1">
      <c r="A102" s="40"/>
      <c r="B102" s="41"/>
      <c r="C102" s="206" t="s">
        <v>165</v>
      </c>
      <c r="D102" s="206" t="s">
        <v>142</v>
      </c>
      <c r="E102" s="207" t="s">
        <v>261</v>
      </c>
      <c r="F102" s="208" t="s">
        <v>262</v>
      </c>
      <c r="G102" s="209" t="s">
        <v>168</v>
      </c>
      <c r="H102" s="210">
        <v>332.24000000000001</v>
      </c>
      <c r="I102" s="211"/>
      <c r="J102" s="212">
        <f>ROUND(I102*H102,2)</f>
        <v>0</v>
      </c>
      <c r="K102" s="208" t="s">
        <v>146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147</v>
      </c>
      <c r="AT102" s="217" t="s">
        <v>142</v>
      </c>
      <c r="AU102" s="217" t="s">
        <v>82</v>
      </c>
      <c r="AY102" s="19" t="s">
        <v>140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147</v>
      </c>
      <c r="BM102" s="217" t="s">
        <v>672</v>
      </c>
    </row>
    <row r="103" s="13" customFormat="1">
      <c r="A103" s="13"/>
      <c r="B103" s="219"/>
      <c r="C103" s="220"/>
      <c r="D103" s="221" t="s">
        <v>149</v>
      </c>
      <c r="E103" s="222" t="s">
        <v>19</v>
      </c>
      <c r="F103" s="223" t="s">
        <v>673</v>
      </c>
      <c r="G103" s="220"/>
      <c r="H103" s="224">
        <v>332.24000000000001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149</v>
      </c>
      <c r="AU103" s="230" t="s">
        <v>82</v>
      </c>
      <c r="AV103" s="13" t="s">
        <v>82</v>
      </c>
      <c r="AW103" s="13" t="s">
        <v>33</v>
      </c>
      <c r="AX103" s="13" t="s">
        <v>80</v>
      </c>
      <c r="AY103" s="230" t="s">
        <v>140</v>
      </c>
    </row>
    <row r="104" s="2" customFormat="1">
      <c r="A104" s="40"/>
      <c r="B104" s="41"/>
      <c r="C104" s="206" t="s">
        <v>172</v>
      </c>
      <c r="D104" s="206" t="s">
        <v>142</v>
      </c>
      <c r="E104" s="207" t="s">
        <v>266</v>
      </c>
      <c r="F104" s="208" t="s">
        <v>267</v>
      </c>
      <c r="G104" s="209" t="s">
        <v>168</v>
      </c>
      <c r="H104" s="210">
        <v>1661.2000000000001</v>
      </c>
      <c r="I104" s="211"/>
      <c r="J104" s="212">
        <f>ROUND(I104*H104,2)</f>
        <v>0</v>
      </c>
      <c r="K104" s="208" t="s">
        <v>146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147</v>
      </c>
      <c r="AT104" s="217" t="s">
        <v>142</v>
      </c>
      <c r="AU104" s="217" t="s">
        <v>82</v>
      </c>
      <c r="AY104" s="19" t="s">
        <v>140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147</v>
      </c>
      <c r="BM104" s="217" t="s">
        <v>674</v>
      </c>
    </row>
    <row r="105" s="13" customFormat="1">
      <c r="A105" s="13"/>
      <c r="B105" s="219"/>
      <c r="C105" s="220"/>
      <c r="D105" s="221" t="s">
        <v>149</v>
      </c>
      <c r="E105" s="222" t="s">
        <v>19</v>
      </c>
      <c r="F105" s="223" t="s">
        <v>675</v>
      </c>
      <c r="G105" s="220"/>
      <c r="H105" s="224">
        <v>1661.2000000000001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149</v>
      </c>
      <c r="AU105" s="230" t="s">
        <v>82</v>
      </c>
      <c r="AV105" s="13" t="s">
        <v>82</v>
      </c>
      <c r="AW105" s="13" t="s">
        <v>33</v>
      </c>
      <c r="AX105" s="13" t="s">
        <v>80</v>
      </c>
      <c r="AY105" s="230" t="s">
        <v>140</v>
      </c>
    </row>
    <row r="106" s="2" customFormat="1">
      <c r="A106" s="40"/>
      <c r="B106" s="41"/>
      <c r="C106" s="206" t="s">
        <v>177</v>
      </c>
      <c r="D106" s="206" t="s">
        <v>142</v>
      </c>
      <c r="E106" s="207" t="s">
        <v>676</v>
      </c>
      <c r="F106" s="208" t="s">
        <v>677</v>
      </c>
      <c r="G106" s="209" t="s">
        <v>168</v>
      </c>
      <c r="H106" s="210">
        <v>16</v>
      </c>
      <c r="I106" s="211"/>
      <c r="J106" s="212">
        <f>ROUND(I106*H106,2)</f>
        <v>0</v>
      </c>
      <c r="K106" s="208" t="s">
        <v>146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147</v>
      </c>
      <c r="AT106" s="217" t="s">
        <v>142</v>
      </c>
      <c r="AU106" s="217" t="s">
        <v>82</v>
      </c>
      <c r="AY106" s="19" t="s">
        <v>140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147</v>
      </c>
      <c r="BM106" s="217" t="s">
        <v>678</v>
      </c>
    </row>
    <row r="107" s="13" customFormat="1">
      <c r="A107" s="13"/>
      <c r="B107" s="219"/>
      <c r="C107" s="220"/>
      <c r="D107" s="221" t="s">
        <v>149</v>
      </c>
      <c r="E107" s="222" t="s">
        <v>19</v>
      </c>
      <c r="F107" s="223" t="s">
        <v>679</v>
      </c>
      <c r="G107" s="220"/>
      <c r="H107" s="224">
        <v>16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149</v>
      </c>
      <c r="AU107" s="230" t="s">
        <v>82</v>
      </c>
      <c r="AV107" s="13" t="s">
        <v>82</v>
      </c>
      <c r="AW107" s="13" t="s">
        <v>33</v>
      </c>
      <c r="AX107" s="13" t="s">
        <v>80</v>
      </c>
      <c r="AY107" s="230" t="s">
        <v>140</v>
      </c>
    </row>
    <row r="108" s="2" customFormat="1">
      <c r="A108" s="40"/>
      <c r="B108" s="41"/>
      <c r="C108" s="206" t="s">
        <v>182</v>
      </c>
      <c r="D108" s="206" t="s">
        <v>142</v>
      </c>
      <c r="E108" s="207" t="s">
        <v>271</v>
      </c>
      <c r="F108" s="208" t="s">
        <v>272</v>
      </c>
      <c r="G108" s="209" t="s">
        <v>168</v>
      </c>
      <c r="H108" s="210">
        <v>110.84699999999999</v>
      </c>
      <c r="I108" s="211"/>
      <c r="J108" s="212">
        <f>ROUND(I108*H108,2)</f>
        <v>0</v>
      </c>
      <c r="K108" s="208" t="s">
        <v>146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147</v>
      </c>
      <c r="AT108" s="217" t="s">
        <v>142</v>
      </c>
      <c r="AU108" s="217" t="s">
        <v>82</v>
      </c>
      <c r="AY108" s="19" t="s">
        <v>140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147</v>
      </c>
      <c r="BM108" s="217" t="s">
        <v>680</v>
      </c>
    </row>
    <row r="109" s="14" customFormat="1">
      <c r="A109" s="14"/>
      <c r="B109" s="241"/>
      <c r="C109" s="242"/>
      <c r="D109" s="221" t="s">
        <v>149</v>
      </c>
      <c r="E109" s="243" t="s">
        <v>19</v>
      </c>
      <c r="F109" s="244" t="s">
        <v>274</v>
      </c>
      <c r="G109" s="242"/>
      <c r="H109" s="243" t="s">
        <v>19</v>
      </c>
      <c r="I109" s="245"/>
      <c r="J109" s="242"/>
      <c r="K109" s="242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149</v>
      </c>
      <c r="AU109" s="250" t="s">
        <v>82</v>
      </c>
      <c r="AV109" s="14" t="s">
        <v>80</v>
      </c>
      <c r="AW109" s="14" t="s">
        <v>33</v>
      </c>
      <c r="AX109" s="14" t="s">
        <v>72</v>
      </c>
      <c r="AY109" s="250" t="s">
        <v>140</v>
      </c>
    </row>
    <row r="110" s="13" customFormat="1">
      <c r="A110" s="13"/>
      <c r="B110" s="219"/>
      <c r="C110" s="220"/>
      <c r="D110" s="221" t="s">
        <v>149</v>
      </c>
      <c r="E110" s="222" t="s">
        <v>19</v>
      </c>
      <c r="F110" s="223" t="s">
        <v>670</v>
      </c>
      <c r="G110" s="220"/>
      <c r="H110" s="224">
        <v>83.060000000000002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149</v>
      </c>
      <c r="AU110" s="230" t="s">
        <v>82</v>
      </c>
      <c r="AV110" s="13" t="s">
        <v>82</v>
      </c>
      <c r="AW110" s="13" t="s">
        <v>33</v>
      </c>
      <c r="AX110" s="13" t="s">
        <v>72</v>
      </c>
      <c r="AY110" s="230" t="s">
        <v>140</v>
      </c>
    </row>
    <row r="111" s="14" customFormat="1">
      <c r="A111" s="14"/>
      <c r="B111" s="241"/>
      <c r="C111" s="242"/>
      <c r="D111" s="221" t="s">
        <v>149</v>
      </c>
      <c r="E111" s="243" t="s">
        <v>19</v>
      </c>
      <c r="F111" s="244" t="s">
        <v>257</v>
      </c>
      <c r="G111" s="242"/>
      <c r="H111" s="243" t="s">
        <v>19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149</v>
      </c>
      <c r="AU111" s="250" t="s">
        <v>82</v>
      </c>
      <c r="AV111" s="14" t="s">
        <v>80</v>
      </c>
      <c r="AW111" s="14" t="s">
        <v>33</v>
      </c>
      <c r="AX111" s="14" t="s">
        <v>72</v>
      </c>
      <c r="AY111" s="250" t="s">
        <v>140</v>
      </c>
    </row>
    <row r="112" s="13" customFormat="1">
      <c r="A112" s="13"/>
      <c r="B112" s="219"/>
      <c r="C112" s="220"/>
      <c r="D112" s="221" t="s">
        <v>149</v>
      </c>
      <c r="E112" s="222" t="s">
        <v>19</v>
      </c>
      <c r="F112" s="223" t="s">
        <v>671</v>
      </c>
      <c r="G112" s="220"/>
      <c r="H112" s="224">
        <v>27.786999999999999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149</v>
      </c>
      <c r="AU112" s="230" t="s">
        <v>82</v>
      </c>
      <c r="AV112" s="13" t="s">
        <v>82</v>
      </c>
      <c r="AW112" s="13" t="s">
        <v>33</v>
      </c>
      <c r="AX112" s="13" t="s">
        <v>72</v>
      </c>
      <c r="AY112" s="230" t="s">
        <v>140</v>
      </c>
    </row>
    <row r="113" s="15" customFormat="1">
      <c r="A113" s="15"/>
      <c r="B113" s="251"/>
      <c r="C113" s="252"/>
      <c r="D113" s="221" t="s">
        <v>149</v>
      </c>
      <c r="E113" s="253" t="s">
        <v>19</v>
      </c>
      <c r="F113" s="254" t="s">
        <v>259</v>
      </c>
      <c r="G113" s="252"/>
      <c r="H113" s="255">
        <v>110.84699999999999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1" t="s">
        <v>149</v>
      </c>
      <c r="AU113" s="261" t="s">
        <v>82</v>
      </c>
      <c r="AV113" s="15" t="s">
        <v>147</v>
      </c>
      <c r="AW113" s="15" t="s">
        <v>33</v>
      </c>
      <c r="AX113" s="15" t="s">
        <v>80</v>
      </c>
      <c r="AY113" s="261" t="s">
        <v>140</v>
      </c>
    </row>
    <row r="114" s="2" customFormat="1">
      <c r="A114" s="40"/>
      <c r="B114" s="41"/>
      <c r="C114" s="206" t="s">
        <v>187</v>
      </c>
      <c r="D114" s="206" t="s">
        <v>142</v>
      </c>
      <c r="E114" s="207" t="s">
        <v>276</v>
      </c>
      <c r="F114" s="208" t="s">
        <v>277</v>
      </c>
      <c r="G114" s="209" t="s">
        <v>168</v>
      </c>
      <c r="H114" s="210">
        <v>83.060000000000002</v>
      </c>
      <c r="I114" s="211"/>
      <c r="J114" s="212">
        <f>ROUND(I114*H114,2)</f>
        <v>0</v>
      </c>
      <c r="K114" s="208" t="s">
        <v>146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147</v>
      </c>
      <c r="AT114" s="217" t="s">
        <v>142</v>
      </c>
      <c r="AU114" s="217" t="s">
        <v>82</v>
      </c>
      <c r="AY114" s="19" t="s">
        <v>140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147</v>
      </c>
      <c r="BM114" s="217" t="s">
        <v>681</v>
      </c>
    </row>
    <row r="115" s="14" customFormat="1">
      <c r="A115" s="14"/>
      <c r="B115" s="241"/>
      <c r="C115" s="242"/>
      <c r="D115" s="221" t="s">
        <v>149</v>
      </c>
      <c r="E115" s="243" t="s">
        <v>19</v>
      </c>
      <c r="F115" s="244" t="s">
        <v>279</v>
      </c>
      <c r="G115" s="242"/>
      <c r="H115" s="243" t="s">
        <v>19</v>
      </c>
      <c r="I115" s="245"/>
      <c r="J115" s="242"/>
      <c r="K115" s="242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149</v>
      </c>
      <c r="AU115" s="250" t="s">
        <v>82</v>
      </c>
      <c r="AV115" s="14" t="s">
        <v>80</v>
      </c>
      <c r="AW115" s="14" t="s">
        <v>33</v>
      </c>
      <c r="AX115" s="14" t="s">
        <v>72</v>
      </c>
      <c r="AY115" s="250" t="s">
        <v>140</v>
      </c>
    </row>
    <row r="116" s="13" customFormat="1">
      <c r="A116" s="13"/>
      <c r="B116" s="219"/>
      <c r="C116" s="220"/>
      <c r="D116" s="221" t="s">
        <v>149</v>
      </c>
      <c r="E116" s="222" t="s">
        <v>19</v>
      </c>
      <c r="F116" s="223" t="s">
        <v>669</v>
      </c>
      <c r="G116" s="220"/>
      <c r="H116" s="224">
        <v>83.060000000000002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149</v>
      </c>
      <c r="AU116" s="230" t="s">
        <v>82</v>
      </c>
      <c r="AV116" s="13" t="s">
        <v>82</v>
      </c>
      <c r="AW116" s="13" t="s">
        <v>33</v>
      </c>
      <c r="AX116" s="13" t="s">
        <v>80</v>
      </c>
      <c r="AY116" s="230" t="s">
        <v>140</v>
      </c>
    </row>
    <row r="117" s="2" customFormat="1">
      <c r="A117" s="40"/>
      <c r="B117" s="41"/>
      <c r="C117" s="206" t="s">
        <v>191</v>
      </c>
      <c r="D117" s="206" t="s">
        <v>142</v>
      </c>
      <c r="E117" s="207" t="s">
        <v>281</v>
      </c>
      <c r="F117" s="208" t="s">
        <v>282</v>
      </c>
      <c r="G117" s="209" t="s">
        <v>195</v>
      </c>
      <c r="H117" s="210">
        <v>598.03200000000004</v>
      </c>
      <c r="I117" s="211"/>
      <c r="J117" s="212">
        <f>ROUND(I117*H117,2)</f>
        <v>0</v>
      </c>
      <c r="K117" s="208" t="s">
        <v>146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147</v>
      </c>
      <c r="AT117" s="217" t="s">
        <v>142</v>
      </c>
      <c r="AU117" s="217" t="s">
        <v>82</v>
      </c>
      <c r="AY117" s="19" t="s">
        <v>140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147</v>
      </c>
      <c r="BM117" s="217" t="s">
        <v>682</v>
      </c>
    </row>
    <row r="118" s="13" customFormat="1">
      <c r="A118" s="13"/>
      <c r="B118" s="219"/>
      <c r="C118" s="220"/>
      <c r="D118" s="221" t="s">
        <v>149</v>
      </c>
      <c r="E118" s="222" t="s">
        <v>19</v>
      </c>
      <c r="F118" s="223" t="s">
        <v>683</v>
      </c>
      <c r="G118" s="220"/>
      <c r="H118" s="224">
        <v>598.03200000000004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149</v>
      </c>
      <c r="AU118" s="230" t="s">
        <v>82</v>
      </c>
      <c r="AV118" s="13" t="s">
        <v>82</v>
      </c>
      <c r="AW118" s="13" t="s">
        <v>33</v>
      </c>
      <c r="AX118" s="13" t="s">
        <v>80</v>
      </c>
      <c r="AY118" s="230" t="s">
        <v>140</v>
      </c>
    </row>
    <row r="119" s="2" customFormat="1">
      <c r="A119" s="40"/>
      <c r="B119" s="41"/>
      <c r="C119" s="206" t="s">
        <v>198</v>
      </c>
      <c r="D119" s="206" t="s">
        <v>142</v>
      </c>
      <c r="E119" s="207" t="s">
        <v>286</v>
      </c>
      <c r="F119" s="208" t="s">
        <v>287</v>
      </c>
      <c r="G119" s="209" t="s">
        <v>168</v>
      </c>
      <c r="H119" s="210">
        <v>414</v>
      </c>
      <c r="I119" s="211"/>
      <c r="J119" s="212">
        <f>ROUND(I119*H119,2)</f>
        <v>0</v>
      </c>
      <c r="K119" s="208" t="s">
        <v>146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147</v>
      </c>
      <c r="AT119" s="217" t="s">
        <v>142</v>
      </c>
      <c r="AU119" s="217" t="s">
        <v>82</v>
      </c>
      <c r="AY119" s="19" t="s">
        <v>140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147</v>
      </c>
      <c r="BM119" s="217" t="s">
        <v>684</v>
      </c>
    </row>
    <row r="120" s="13" customFormat="1">
      <c r="A120" s="13"/>
      <c r="B120" s="219"/>
      <c r="C120" s="220"/>
      <c r="D120" s="221" t="s">
        <v>149</v>
      </c>
      <c r="E120" s="222" t="s">
        <v>19</v>
      </c>
      <c r="F120" s="223" t="s">
        <v>685</v>
      </c>
      <c r="G120" s="220"/>
      <c r="H120" s="224">
        <v>414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149</v>
      </c>
      <c r="AU120" s="230" t="s">
        <v>82</v>
      </c>
      <c r="AV120" s="13" t="s">
        <v>82</v>
      </c>
      <c r="AW120" s="13" t="s">
        <v>33</v>
      </c>
      <c r="AX120" s="13" t="s">
        <v>80</v>
      </c>
      <c r="AY120" s="230" t="s">
        <v>140</v>
      </c>
    </row>
    <row r="121" s="2" customFormat="1" ht="16.5" customHeight="1">
      <c r="A121" s="40"/>
      <c r="B121" s="41"/>
      <c r="C121" s="231" t="s">
        <v>202</v>
      </c>
      <c r="D121" s="231" t="s">
        <v>192</v>
      </c>
      <c r="E121" s="232" t="s">
        <v>294</v>
      </c>
      <c r="F121" s="233" t="s">
        <v>295</v>
      </c>
      <c r="G121" s="234" t="s">
        <v>168</v>
      </c>
      <c r="H121" s="235">
        <v>303.15300000000002</v>
      </c>
      <c r="I121" s="236"/>
      <c r="J121" s="237">
        <f>ROUND(I121*H121,2)</f>
        <v>0</v>
      </c>
      <c r="K121" s="233" t="s">
        <v>19</v>
      </c>
      <c r="L121" s="238"/>
      <c r="M121" s="239" t="s">
        <v>19</v>
      </c>
      <c r="N121" s="240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182</v>
      </c>
      <c r="AT121" s="217" t="s">
        <v>192</v>
      </c>
      <c r="AU121" s="217" t="s">
        <v>82</v>
      </c>
      <c r="AY121" s="19" t="s">
        <v>140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147</v>
      </c>
      <c r="BM121" s="217" t="s">
        <v>686</v>
      </c>
    </row>
    <row r="122" s="14" customFormat="1">
      <c r="A122" s="14"/>
      <c r="B122" s="241"/>
      <c r="C122" s="242"/>
      <c r="D122" s="221" t="s">
        <v>149</v>
      </c>
      <c r="E122" s="243" t="s">
        <v>19</v>
      </c>
      <c r="F122" s="244" t="s">
        <v>297</v>
      </c>
      <c r="G122" s="242"/>
      <c r="H122" s="243" t="s">
        <v>19</v>
      </c>
      <c r="I122" s="245"/>
      <c r="J122" s="242"/>
      <c r="K122" s="242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149</v>
      </c>
      <c r="AU122" s="250" t="s">
        <v>82</v>
      </c>
      <c r="AV122" s="14" t="s">
        <v>80</v>
      </c>
      <c r="AW122" s="14" t="s">
        <v>33</v>
      </c>
      <c r="AX122" s="14" t="s">
        <v>72</v>
      </c>
      <c r="AY122" s="250" t="s">
        <v>140</v>
      </c>
    </row>
    <row r="123" s="13" customFormat="1">
      <c r="A123" s="13"/>
      <c r="B123" s="219"/>
      <c r="C123" s="220"/>
      <c r="D123" s="221" t="s">
        <v>149</v>
      </c>
      <c r="E123" s="222" t="s">
        <v>19</v>
      </c>
      <c r="F123" s="223" t="s">
        <v>687</v>
      </c>
      <c r="G123" s="220"/>
      <c r="H123" s="224">
        <v>414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149</v>
      </c>
      <c r="AU123" s="230" t="s">
        <v>82</v>
      </c>
      <c r="AV123" s="13" t="s">
        <v>82</v>
      </c>
      <c r="AW123" s="13" t="s">
        <v>33</v>
      </c>
      <c r="AX123" s="13" t="s">
        <v>72</v>
      </c>
      <c r="AY123" s="230" t="s">
        <v>140</v>
      </c>
    </row>
    <row r="124" s="13" customFormat="1">
      <c r="A124" s="13"/>
      <c r="B124" s="219"/>
      <c r="C124" s="220"/>
      <c r="D124" s="221" t="s">
        <v>149</v>
      </c>
      <c r="E124" s="222" t="s">
        <v>19</v>
      </c>
      <c r="F124" s="223" t="s">
        <v>688</v>
      </c>
      <c r="G124" s="220"/>
      <c r="H124" s="224">
        <v>-83.060000000000002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149</v>
      </c>
      <c r="AU124" s="230" t="s">
        <v>82</v>
      </c>
      <c r="AV124" s="13" t="s">
        <v>82</v>
      </c>
      <c r="AW124" s="13" t="s">
        <v>33</v>
      </c>
      <c r="AX124" s="13" t="s">
        <v>72</v>
      </c>
      <c r="AY124" s="230" t="s">
        <v>140</v>
      </c>
    </row>
    <row r="125" s="14" customFormat="1">
      <c r="A125" s="14"/>
      <c r="B125" s="241"/>
      <c r="C125" s="242"/>
      <c r="D125" s="221" t="s">
        <v>149</v>
      </c>
      <c r="E125" s="243" t="s">
        <v>19</v>
      </c>
      <c r="F125" s="244" t="s">
        <v>300</v>
      </c>
      <c r="G125" s="242"/>
      <c r="H125" s="243" t="s">
        <v>19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149</v>
      </c>
      <c r="AU125" s="250" t="s">
        <v>82</v>
      </c>
      <c r="AV125" s="14" t="s">
        <v>80</v>
      </c>
      <c r="AW125" s="14" t="s">
        <v>33</v>
      </c>
      <c r="AX125" s="14" t="s">
        <v>72</v>
      </c>
      <c r="AY125" s="250" t="s">
        <v>140</v>
      </c>
    </row>
    <row r="126" s="13" customFormat="1">
      <c r="A126" s="13"/>
      <c r="B126" s="219"/>
      <c r="C126" s="220"/>
      <c r="D126" s="221" t="s">
        <v>149</v>
      </c>
      <c r="E126" s="222" t="s">
        <v>19</v>
      </c>
      <c r="F126" s="223" t="s">
        <v>689</v>
      </c>
      <c r="G126" s="220"/>
      <c r="H126" s="224">
        <v>-27.786999999999999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149</v>
      </c>
      <c r="AU126" s="230" t="s">
        <v>82</v>
      </c>
      <c r="AV126" s="13" t="s">
        <v>82</v>
      </c>
      <c r="AW126" s="13" t="s">
        <v>33</v>
      </c>
      <c r="AX126" s="13" t="s">
        <v>72</v>
      </c>
      <c r="AY126" s="230" t="s">
        <v>140</v>
      </c>
    </row>
    <row r="127" s="15" customFormat="1">
      <c r="A127" s="15"/>
      <c r="B127" s="251"/>
      <c r="C127" s="252"/>
      <c r="D127" s="221" t="s">
        <v>149</v>
      </c>
      <c r="E127" s="253" t="s">
        <v>19</v>
      </c>
      <c r="F127" s="254" t="s">
        <v>259</v>
      </c>
      <c r="G127" s="252"/>
      <c r="H127" s="255">
        <v>303.15300000000002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149</v>
      </c>
      <c r="AU127" s="261" t="s">
        <v>82</v>
      </c>
      <c r="AV127" s="15" t="s">
        <v>147</v>
      </c>
      <c r="AW127" s="15" t="s">
        <v>33</v>
      </c>
      <c r="AX127" s="15" t="s">
        <v>80</v>
      </c>
      <c r="AY127" s="261" t="s">
        <v>140</v>
      </c>
    </row>
    <row r="128" s="12" customFormat="1" ht="22.8" customHeight="1">
      <c r="A128" s="12"/>
      <c r="B128" s="190"/>
      <c r="C128" s="191"/>
      <c r="D128" s="192" t="s">
        <v>71</v>
      </c>
      <c r="E128" s="204" t="s">
        <v>82</v>
      </c>
      <c r="F128" s="204" t="s">
        <v>347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SUM(P129:P136)</f>
        <v>0</v>
      </c>
      <c r="Q128" s="198"/>
      <c r="R128" s="199">
        <f>SUM(R129:R136)</f>
        <v>0.030120000000000001</v>
      </c>
      <c r="S128" s="198"/>
      <c r="T128" s="200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80</v>
      </c>
      <c r="AT128" s="202" t="s">
        <v>71</v>
      </c>
      <c r="AU128" s="202" t="s">
        <v>80</v>
      </c>
      <c r="AY128" s="201" t="s">
        <v>140</v>
      </c>
      <c r="BK128" s="203">
        <f>SUM(BK129:BK136)</f>
        <v>0</v>
      </c>
    </row>
    <row r="129" s="2" customFormat="1">
      <c r="A129" s="40"/>
      <c r="B129" s="41"/>
      <c r="C129" s="206" t="s">
        <v>206</v>
      </c>
      <c r="D129" s="206" t="s">
        <v>142</v>
      </c>
      <c r="E129" s="207" t="s">
        <v>690</v>
      </c>
      <c r="F129" s="208" t="s">
        <v>691</v>
      </c>
      <c r="G129" s="209" t="s">
        <v>168</v>
      </c>
      <c r="H129" s="210">
        <v>16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147</v>
      </c>
      <c r="AT129" s="217" t="s">
        <v>142</v>
      </c>
      <c r="AU129" s="217" t="s">
        <v>82</v>
      </c>
      <c r="AY129" s="19" t="s">
        <v>140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147</v>
      </c>
      <c r="BM129" s="217" t="s">
        <v>692</v>
      </c>
    </row>
    <row r="130" s="13" customFormat="1">
      <c r="A130" s="13"/>
      <c r="B130" s="219"/>
      <c r="C130" s="220"/>
      <c r="D130" s="221" t="s">
        <v>149</v>
      </c>
      <c r="E130" s="222" t="s">
        <v>19</v>
      </c>
      <c r="F130" s="223" t="s">
        <v>693</v>
      </c>
      <c r="G130" s="220"/>
      <c r="H130" s="224">
        <v>16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149</v>
      </c>
      <c r="AU130" s="230" t="s">
        <v>82</v>
      </c>
      <c r="AV130" s="13" t="s">
        <v>82</v>
      </c>
      <c r="AW130" s="13" t="s">
        <v>33</v>
      </c>
      <c r="AX130" s="13" t="s">
        <v>80</v>
      </c>
      <c r="AY130" s="230" t="s">
        <v>140</v>
      </c>
    </row>
    <row r="131" s="2" customFormat="1">
      <c r="A131" s="40"/>
      <c r="B131" s="41"/>
      <c r="C131" s="206" t="s">
        <v>211</v>
      </c>
      <c r="D131" s="206" t="s">
        <v>142</v>
      </c>
      <c r="E131" s="207" t="s">
        <v>694</v>
      </c>
      <c r="F131" s="208" t="s">
        <v>695</v>
      </c>
      <c r="G131" s="209" t="s">
        <v>145</v>
      </c>
      <c r="H131" s="210">
        <v>52</v>
      </c>
      <c r="I131" s="211"/>
      <c r="J131" s="212">
        <f>ROUND(I131*H131,2)</f>
        <v>0</v>
      </c>
      <c r="K131" s="208" t="s">
        <v>146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0.00017000000000000001</v>
      </c>
      <c r="R131" s="215">
        <f>Q131*H131</f>
        <v>0.0088400000000000006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147</v>
      </c>
      <c r="AT131" s="217" t="s">
        <v>142</v>
      </c>
      <c r="AU131" s="217" t="s">
        <v>82</v>
      </c>
      <c r="AY131" s="19" t="s">
        <v>140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147</v>
      </c>
      <c r="BM131" s="217" t="s">
        <v>696</v>
      </c>
    </row>
    <row r="132" s="13" customFormat="1">
      <c r="A132" s="13"/>
      <c r="B132" s="219"/>
      <c r="C132" s="220"/>
      <c r="D132" s="221" t="s">
        <v>149</v>
      </c>
      <c r="E132" s="222" t="s">
        <v>19</v>
      </c>
      <c r="F132" s="223" t="s">
        <v>697</v>
      </c>
      <c r="G132" s="220"/>
      <c r="H132" s="224">
        <v>52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149</v>
      </c>
      <c r="AU132" s="230" t="s">
        <v>82</v>
      </c>
      <c r="AV132" s="13" t="s">
        <v>82</v>
      </c>
      <c r="AW132" s="13" t="s">
        <v>33</v>
      </c>
      <c r="AX132" s="13" t="s">
        <v>80</v>
      </c>
      <c r="AY132" s="230" t="s">
        <v>140</v>
      </c>
    </row>
    <row r="133" s="2" customFormat="1" ht="16.5" customHeight="1">
      <c r="A133" s="40"/>
      <c r="B133" s="41"/>
      <c r="C133" s="231" t="s">
        <v>8</v>
      </c>
      <c r="D133" s="231" t="s">
        <v>192</v>
      </c>
      <c r="E133" s="232" t="s">
        <v>698</v>
      </c>
      <c r="F133" s="233" t="s">
        <v>699</v>
      </c>
      <c r="G133" s="234" t="s">
        <v>145</v>
      </c>
      <c r="H133" s="235">
        <v>54.600000000000001</v>
      </c>
      <c r="I133" s="236"/>
      <c r="J133" s="237">
        <f>ROUND(I133*H133,2)</f>
        <v>0</v>
      </c>
      <c r="K133" s="233" t="s">
        <v>146</v>
      </c>
      <c r="L133" s="238"/>
      <c r="M133" s="239" t="s">
        <v>19</v>
      </c>
      <c r="N133" s="240" t="s">
        <v>43</v>
      </c>
      <c r="O133" s="86"/>
      <c r="P133" s="215">
        <f>O133*H133</f>
        <v>0</v>
      </c>
      <c r="Q133" s="215">
        <v>0.00029999999999999997</v>
      </c>
      <c r="R133" s="215">
        <f>Q133*H133</f>
        <v>0.016379999999999999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182</v>
      </c>
      <c r="AT133" s="217" t="s">
        <v>192</v>
      </c>
      <c r="AU133" s="217" t="s">
        <v>82</v>
      </c>
      <c r="AY133" s="19" t="s">
        <v>140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147</v>
      </c>
      <c r="BM133" s="217" t="s">
        <v>700</v>
      </c>
    </row>
    <row r="134" s="13" customFormat="1">
      <c r="A134" s="13"/>
      <c r="B134" s="219"/>
      <c r="C134" s="220"/>
      <c r="D134" s="221" t="s">
        <v>149</v>
      </c>
      <c r="E134" s="222" t="s">
        <v>19</v>
      </c>
      <c r="F134" s="223" t="s">
        <v>701</v>
      </c>
      <c r="G134" s="220"/>
      <c r="H134" s="224">
        <v>54.600000000000001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149</v>
      </c>
      <c r="AU134" s="230" t="s">
        <v>82</v>
      </c>
      <c r="AV134" s="13" t="s">
        <v>82</v>
      </c>
      <c r="AW134" s="13" t="s">
        <v>33</v>
      </c>
      <c r="AX134" s="13" t="s">
        <v>80</v>
      </c>
      <c r="AY134" s="230" t="s">
        <v>140</v>
      </c>
    </row>
    <row r="135" s="2" customFormat="1" ht="16.5" customHeight="1">
      <c r="A135" s="40"/>
      <c r="B135" s="41"/>
      <c r="C135" s="206" t="s">
        <v>219</v>
      </c>
      <c r="D135" s="206" t="s">
        <v>142</v>
      </c>
      <c r="E135" s="207" t="s">
        <v>702</v>
      </c>
      <c r="F135" s="208" t="s">
        <v>703</v>
      </c>
      <c r="G135" s="209" t="s">
        <v>162</v>
      </c>
      <c r="H135" s="210">
        <v>10</v>
      </c>
      <c r="I135" s="211"/>
      <c r="J135" s="212">
        <f>ROUND(I135*H135,2)</f>
        <v>0</v>
      </c>
      <c r="K135" s="208" t="s">
        <v>146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0.00048999999999999998</v>
      </c>
      <c r="R135" s="215">
        <f>Q135*H135</f>
        <v>0.0048999999999999998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147</v>
      </c>
      <c r="AT135" s="217" t="s">
        <v>142</v>
      </c>
      <c r="AU135" s="217" t="s">
        <v>82</v>
      </c>
      <c r="AY135" s="19" t="s">
        <v>140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147</v>
      </c>
      <c r="BM135" s="217" t="s">
        <v>704</v>
      </c>
    </row>
    <row r="136" s="13" customFormat="1">
      <c r="A136" s="13"/>
      <c r="B136" s="219"/>
      <c r="C136" s="220"/>
      <c r="D136" s="221" t="s">
        <v>149</v>
      </c>
      <c r="E136" s="222" t="s">
        <v>19</v>
      </c>
      <c r="F136" s="223" t="s">
        <v>705</v>
      </c>
      <c r="G136" s="220"/>
      <c r="H136" s="224">
        <v>10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149</v>
      </c>
      <c r="AU136" s="230" t="s">
        <v>82</v>
      </c>
      <c r="AV136" s="13" t="s">
        <v>82</v>
      </c>
      <c r="AW136" s="13" t="s">
        <v>33</v>
      </c>
      <c r="AX136" s="13" t="s">
        <v>80</v>
      </c>
      <c r="AY136" s="230" t="s">
        <v>140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182</v>
      </c>
      <c r="F137" s="204" t="s">
        <v>412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SUM(P138:P153)</f>
        <v>0</v>
      </c>
      <c r="Q137" s="198"/>
      <c r="R137" s="199">
        <f>SUM(R138:R153)</f>
        <v>2.5609899999999999</v>
      </c>
      <c r="S137" s="198"/>
      <c r="T137" s="200">
        <f>SUM(T138:T153)</f>
        <v>1.3204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80</v>
      </c>
      <c r="AT137" s="202" t="s">
        <v>71</v>
      </c>
      <c r="AU137" s="202" t="s">
        <v>80</v>
      </c>
      <c r="AY137" s="201" t="s">
        <v>140</v>
      </c>
      <c r="BK137" s="203">
        <f>SUM(BK138:BK153)</f>
        <v>0</v>
      </c>
    </row>
    <row r="138" s="2" customFormat="1" ht="21.75" customHeight="1">
      <c r="A138" s="40"/>
      <c r="B138" s="41"/>
      <c r="C138" s="206" t="s">
        <v>223</v>
      </c>
      <c r="D138" s="206" t="s">
        <v>142</v>
      </c>
      <c r="E138" s="207" t="s">
        <v>414</v>
      </c>
      <c r="F138" s="208" t="s">
        <v>415</v>
      </c>
      <c r="G138" s="209" t="s">
        <v>168</v>
      </c>
      <c r="H138" s="210">
        <v>3.3900000000000001</v>
      </c>
      <c r="I138" s="211"/>
      <c r="J138" s="212">
        <f>ROUND(I138*H138,2)</f>
        <v>0</v>
      </c>
      <c r="K138" s="208" t="s">
        <v>146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0.35999999999999999</v>
      </c>
      <c r="T138" s="216">
        <f>S138*H138</f>
        <v>1.2203999999999999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147</v>
      </c>
      <c r="AT138" s="217" t="s">
        <v>142</v>
      </c>
      <c r="AU138" s="217" t="s">
        <v>82</v>
      </c>
      <c r="AY138" s="19" t="s">
        <v>140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147</v>
      </c>
      <c r="BM138" s="217" t="s">
        <v>706</v>
      </c>
    </row>
    <row r="139" s="13" customFormat="1">
      <c r="A139" s="13"/>
      <c r="B139" s="219"/>
      <c r="C139" s="220"/>
      <c r="D139" s="221" t="s">
        <v>149</v>
      </c>
      <c r="E139" s="222" t="s">
        <v>19</v>
      </c>
      <c r="F139" s="223" t="s">
        <v>707</v>
      </c>
      <c r="G139" s="220"/>
      <c r="H139" s="224">
        <v>3.3900000000000001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149</v>
      </c>
      <c r="AU139" s="230" t="s">
        <v>82</v>
      </c>
      <c r="AV139" s="13" t="s">
        <v>82</v>
      </c>
      <c r="AW139" s="13" t="s">
        <v>33</v>
      </c>
      <c r="AX139" s="13" t="s">
        <v>80</v>
      </c>
      <c r="AY139" s="230" t="s">
        <v>140</v>
      </c>
    </row>
    <row r="140" s="2" customFormat="1" ht="16.5" customHeight="1">
      <c r="A140" s="40"/>
      <c r="B140" s="41"/>
      <c r="C140" s="206" t="s">
        <v>227</v>
      </c>
      <c r="D140" s="206" t="s">
        <v>142</v>
      </c>
      <c r="E140" s="207" t="s">
        <v>419</v>
      </c>
      <c r="F140" s="208" t="s">
        <v>420</v>
      </c>
      <c r="G140" s="209" t="s">
        <v>153</v>
      </c>
      <c r="H140" s="210">
        <v>3</v>
      </c>
      <c r="I140" s="211"/>
      <c r="J140" s="212">
        <f>ROUND(I140*H140,2)</f>
        <v>0</v>
      </c>
      <c r="K140" s="208" t="s">
        <v>146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0.010189999999999999</v>
      </c>
      <c r="R140" s="215">
        <f>Q140*H140</f>
        <v>0.03057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147</v>
      </c>
      <c r="AT140" s="217" t="s">
        <v>142</v>
      </c>
      <c r="AU140" s="217" t="s">
        <v>82</v>
      </c>
      <c r="AY140" s="19" t="s">
        <v>140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147</v>
      </c>
      <c r="BM140" s="217" t="s">
        <v>708</v>
      </c>
    </row>
    <row r="141" s="13" customFormat="1">
      <c r="A141" s="13"/>
      <c r="B141" s="219"/>
      <c r="C141" s="220"/>
      <c r="D141" s="221" t="s">
        <v>149</v>
      </c>
      <c r="E141" s="222" t="s">
        <v>19</v>
      </c>
      <c r="F141" s="223" t="s">
        <v>709</v>
      </c>
      <c r="G141" s="220"/>
      <c r="H141" s="224">
        <v>3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149</v>
      </c>
      <c r="AU141" s="230" t="s">
        <v>82</v>
      </c>
      <c r="AV141" s="13" t="s">
        <v>82</v>
      </c>
      <c r="AW141" s="13" t="s">
        <v>33</v>
      </c>
      <c r="AX141" s="13" t="s">
        <v>80</v>
      </c>
      <c r="AY141" s="230" t="s">
        <v>140</v>
      </c>
    </row>
    <row r="142" s="2" customFormat="1" ht="16.5" customHeight="1">
      <c r="A142" s="40"/>
      <c r="B142" s="41"/>
      <c r="C142" s="231" t="s">
        <v>231</v>
      </c>
      <c r="D142" s="231" t="s">
        <v>192</v>
      </c>
      <c r="E142" s="232" t="s">
        <v>710</v>
      </c>
      <c r="F142" s="233" t="s">
        <v>711</v>
      </c>
      <c r="G142" s="234" t="s">
        <v>153</v>
      </c>
      <c r="H142" s="235">
        <v>1</v>
      </c>
      <c r="I142" s="236"/>
      <c r="J142" s="237">
        <f>ROUND(I142*H142,2)</f>
        <v>0</v>
      </c>
      <c r="K142" s="233" t="s">
        <v>146</v>
      </c>
      <c r="L142" s="238"/>
      <c r="M142" s="239" t="s">
        <v>19</v>
      </c>
      <c r="N142" s="240" t="s">
        <v>43</v>
      </c>
      <c r="O142" s="86"/>
      <c r="P142" s="215">
        <f>O142*H142</f>
        <v>0</v>
      </c>
      <c r="Q142" s="215">
        <v>0.37</v>
      </c>
      <c r="R142" s="215">
        <f>Q142*H142</f>
        <v>0.37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182</v>
      </c>
      <c r="AT142" s="217" t="s">
        <v>192</v>
      </c>
      <c r="AU142" s="217" t="s">
        <v>82</v>
      </c>
      <c r="AY142" s="19" t="s">
        <v>140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147</v>
      </c>
      <c r="BM142" s="217" t="s">
        <v>712</v>
      </c>
    </row>
    <row r="143" s="13" customFormat="1">
      <c r="A143" s="13"/>
      <c r="B143" s="219"/>
      <c r="C143" s="220"/>
      <c r="D143" s="221" t="s">
        <v>149</v>
      </c>
      <c r="E143" s="222" t="s">
        <v>19</v>
      </c>
      <c r="F143" s="223" t="s">
        <v>713</v>
      </c>
      <c r="G143" s="220"/>
      <c r="H143" s="224">
        <v>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149</v>
      </c>
      <c r="AU143" s="230" t="s">
        <v>82</v>
      </c>
      <c r="AV143" s="13" t="s">
        <v>82</v>
      </c>
      <c r="AW143" s="13" t="s">
        <v>33</v>
      </c>
      <c r="AX143" s="13" t="s">
        <v>80</v>
      </c>
      <c r="AY143" s="230" t="s">
        <v>140</v>
      </c>
    </row>
    <row r="144" s="2" customFormat="1" ht="16.5" customHeight="1">
      <c r="A144" s="40"/>
      <c r="B144" s="41"/>
      <c r="C144" s="231" t="s">
        <v>235</v>
      </c>
      <c r="D144" s="231" t="s">
        <v>192</v>
      </c>
      <c r="E144" s="232" t="s">
        <v>714</v>
      </c>
      <c r="F144" s="233" t="s">
        <v>715</v>
      </c>
      <c r="G144" s="234" t="s">
        <v>153</v>
      </c>
      <c r="H144" s="235">
        <v>2</v>
      </c>
      <c r="I144" s="236"/>
      <c r="J144" s="237">
        <f>ROUND(I144*H144,2)</f>
        <v>0</v>
      </c>
      <c r="K144" s="233" t="s">
        <v>146</v>
      </c>
      <c r="L144" s="238"/>
      <c r="M144" s="239" t="s">
        <v>19</v>
      </c>
      <c r="N144" s="240" t="s">
        <v>43</v>
      </c>
      <c r="O144" s="86"/>
      <c r="P144" s="215">
        <f>O144*H144</f>
        <v>0</v>
      </c>
      <c r="Q144" s="215">
        <v>0.73999999999999999</v>
      </c>
      <c r="R144" s="215">
        <f>Q144*H144</f>
        <v>1.48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182</v>
      </c>
      <c r="AT144" s="217" t="s">
        <v>192</v>
      </c>
      <c r="AU144" s="217" t="s">
        <v>82</v>
      </c>
      <c r="AY144" s="19" t="s">
        <v>140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147</v>
      </c>
      <c r="BM144" s="217" t="s">
        <v>716</v>
      </c>
    </row>
    <row r="145" s="13" customFormat="1">
      <c r="A145" s="13"/>
      <c r="B145" s="219"/>
      <c r="C145" s="220"/>
      <c r="D145" s="221" t="s">
        <v>149</v>
      </c>
      <c r="E145" s="222" t="s">
        <v>19</v>
      </c>
      <c r="F145" s="223" t="s">
        <v>717</v>
      </c>
      <c r="G145" s="220"/>
      <c r="H145" s="224">
        <v>2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149</v>
      </c>
      <c r="AU145" s="230" t="s">
        <v>82</v>
      </c>
      <c r="AV145" s="13" t="s">
        <v>82</v>
      </c>
      <c r="AW145" s="13" t="s">
        <v>33</v>
      </c>
      <c r="AX145" s="13" t="s">
        <v>80</v>
      </c>
      <c r="AY145" s="230" t="s">
        <v>140</v>
      </c>
    </row>
    <row r="146" s="2" customFormat="1" ht="16.5" customHeight="1">
      <c r="A146" s="40"/>
      <c r="B146" s="41"/>
      <c r="C146" s="206" t="s">
        <v>7</v>
      </c>
      <c r="D146" s="206" t="s">
        <v>142</v>
      </c>
      <c r="E146" s="207" t="s">
        <v>718</v>
      </c>
      <c r="F146" s="208" t="s">
        <v>719</v>
      </c>
      <c r="G146" s="209" t="s">
        <v>153</v>
      </c>
      <c r="H146" s="210">
        <v>1</v>
      </c>
      <c r="I146" s="211"/>
      <c r="J146" s="212">
        <f>ROUND(I146*H146,2)</f>
        <v>0</v>
      </c>
      <c r="K146" s="208" t="s">
        <v>146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0.01248</v>
      </c>
      <c r="R146" s="215">
        <f>Q146*H146</f>
        <v>0.01248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147</v>
      </c>
      <c r="AT146" s="217" t="s">
        <v>142</v>
      </c>
      <c r="AU146" s="217" t="s">
        <v>82</v>
      </c>
      <c r="AY146" s="19" t="s">
        <v>140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147</v>
      </c>
      <c r="BM146" s="217" t="s">
        <v>720</v>
      </c>
    </row>
    <row r="147" s="2" customFormat="1" ht="16.5" customHeight="1">
      <c r="A147" s="40"/>
      <c r="B147" s="41"/>
      <c r="C147" s="231" t="s">
        <v>242</v>
      </c>
      <c r="D147" s="231" t="s">
        <v>192</v>
      </c>
      <c r="E147" s="232" t="s">
        <v>721</v>
      </c>
      <c r="F147" s="233" t="s">
        <v>722</v>
      </c>
      <c r="G147" s="234" t="s">
        <v>153</v>
      </c>
      <c r="H147" s="235">
        <v>1</v>
      </c>
      <c r="I147" s="236"/>
      <c r="J147" s="237">
        <f>ROUND(I147*H147,2)</f>
        <v>0</v>
      </c>
      <c r="K147" s="233" t="s">
        <v>146</v>
      </c>
      <c r="L147" s="238"/>
      <c r="M147" s="239" t="s">
        <v>19</v>
      </c>
      <c r="N147" s="240" t="s">
        <v>43</v>
      </c>
      <c r="O147" s="86"/>
      <c r="P147" s="215">
        <f>O147*H147</f>
        <v>0</v>
      </c>
      <c r="Q147" s="215">
        <v>0.39600000000000002</v>
      </c>
      <c r="R147" s="215">
        <f>Q147*H147</f>
        <v>0.39600000000000002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182</v>
      </c>
      <c r="AT147" s="217" t="s">
        <v>192</v>
      </c>
      <c r="AU147" s="217" t="s">
        <v>82</v>
      </c>
      <c r="AY147" s="19" t="s">
        <v>140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147</v>
      </c>
      <c r="BM147" s="217" t="s">
        <v>723</v>
      </c>
    </row>
    <row r="148" s="13" customFormat="1">
      <c r="A148" s="13"/>
      <c r="B148" s="219"/>
      <c r="C148" s="220"/>
      <c r="D148" s="221" t="s">
        <v>149</v>
      </c>
      <c r="E148" s="222" t="s">
        <v>19</v>
      </c>
      <c r="F148" s="223" t="s">
        <v>713</v>
      </c>
      <c r="G148" s="220"/>
      <c r="H148" s="224">
        <v>1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149</v>
      </c>
      <c r="AU148" s="230" t="s">
        <v>82</v>
      </c>
      <c r="AV148" s="13" t="s">
        <v>82</v>
      </c>
      <c r="AW148" s="13" t="s">
        <v>33</v>
      </c>
      <c r="AX148" s="13" t="s">
        <v>80</v>
      </c>
      <c r="AY148" s="230" t="s">
        <v>140</v>
      </c>
    </row>
    <row r="149" s="2" customFormat="1" ht="16.5" customHeight="1">
      <c r="A149" s="40"/>
      <c r="B149" s="41"/>
      <c r="C149" s="206" t="s">
        <v>246</v>
      </c>
      <c r="D149" s="206" t="s">
        <v>142</v>
      </c>
      <c r="E149" s="207" t="s">
        <v>724</v>
      </c>
      <c r="F149" s="208" t="s">
        <v>725</v>
      </c>
      <c r="G149" s="209" t="s">
        <v>153</v>
      </c>
      <c r="H149" s="210">
        <v>1</v>
      </c>
      <c r="I149" s="211"/>
      <c r="J149" s="212">
        <f>ROUND(I149*H149,2)</f>
        <v>0</v>
      </c>
      <c r="K149" s="208" t="s">
        <v>146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0.21734000000000001</v>
      </c>
      <c r="R149" s="215">
        <f>Q149*H149</f>
        <v>0.21734000000000001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147</v>
      </c>
      <c r="AT149" s="217" t="s">
        <v>142</v>
      </c>
      <c r="AU149" s="217" t="s">
        <v>82</v>
      </c>
      <c r="AY149" s="19" t="s">
        <v>140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147</v>
      </c>
      <c r="BM149" s="217" t="s">
        <v>726</v>
      </c>
    </row>
    <row r="150" s="2" customFormat="1" ht="16.5" customHeight="1">
      <c r="A150" s="40"/>
      <c r="B150" s="41"/>
      <c r="C150" s="231" t="s">
        <v>250</v>
      </c>
      <c r="D150" s="231" t="s">
        <v>192</v>
      </c>
      <c r="E150" s="232" t="s">
        <v>727</v>
      </c>
      <c r="F150" s="233" t="s">
        <v>728</v>
      </c>
      <c r="G150" s="234" t="s">
        <v>153</v>
      </c>
      <c r="H150" s="235">
        <v>1</v>
      </c>
      <c r="I150" s="236"/>
      <c r="J150" s="237">
        <f>ROUND(I150*H150,2)</f>
        <v>0</v>
      </c>
      <c r="K150" s="233" t="s">
        <v>146</v>
      </c>
      <c r="L150" s="238"/>
      <c r="M150" s="239" t="s">
        <v>19</v>
      </c>
      <c r="N150" s="240" t="s">
        <v>43</v>
      </c>
      <c r="O150" s="86"/>
      <c r="P150" s="215">
        <f>O150*H150</f>
        <v>0</v>
      </c>
      <c r="Q150" s="215">
        <v>0.054600000000000003</v>
      </c>
      <c r="R150" s="215">
        <f>Q150*H150</f>
        <v>0.054600000000000003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182</v>
      </c>
      <c r="AT150" s="217" t="s">
        <v>192</v>
      </c>
      <c r="AU150" s="217" t="s">
        <v>82</v>
      </c>
      <c r="AY150" s="19" t="s">
        <v>140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147</v>
      </c>
      <c r="BM150" s="217" t="s">
        <v>729</v>
      </c>
    </row>
    <row r="151" s="13" customFormat="1">
      <c r="A151" s="13"/>
      <c r="B151" s="219"/>
      <c r="C151" s="220"/>
      <c r="D151" s="221" t="s">
        <v>149</v>
      </c>
      <c r="E151" s="222" t="s">
        <v>19</v>
      </c>
      <c r="F151" s="223" t="s">
        <v>713</v>
      </c>
      <c r="G151" s="220"/>
      <c r="H151" s="224">
        <v>1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149</v>
      </c>
      <c r="AU151" s="230" t="s">
        <v>82</v>
      </c>
      <c r="AV151" s="13" t="s">
        <v>82</v>
      </c>
      <c r="AW151" s="13" t="s">
        <v>33</v>
      </c>
      <c r="AX151" s="13" t="s">
        <v>80</v>
      </c>
      <c r="AY151" s="230" t="s">
        <v>140</v>
      </c>
    </row>
    <row r="152" s="2" customFormat="1" ht="16.5" customHeight="1">
      <c r="A152" s="40"/>
      <c r="B152" s="41"/>
      <c r="C152" s="206" t="s">
        <v>260</v>
      </c>
      <c r="D152" s="206" t="s">
        <v>142</v>
      </c>
      <c r="E152" s="207" t="s">
        <v>730</v>
      </c>
      <c r="F152" s="208" t="s">
        <v>731</v>
      </c>
      <c r="G152" s="209" t="s">
        <v>153</v>
      </c>
      <c r="H152" s="210">
        <v>1</v>
      </c>
      <c r="I152" s="211"/>
      <c r="J152" s="212">
        <f>ROUND(I152*H152,2)</f>
        <v>0</v>
      </c>
      <c r="K152" s="208" t="s">
        <v>146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0.10000000000000001</v>
      </c>
      <c r="T152" s="216">
        <f>S152*H152</f>
        <v>0.10000000000000001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147</v>
      </c>
      <c r="AT152" s="217" t="s">
        <v>142</v>
      </c>
      <c r="AU152" s="217" t="s">
        <v>82</v>
      </c>
      <c r="AY152" s="19" t="s">
        <v>140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147</v>
      </c>
      <c r="BM152" s="217" t="s">
        <v>732</v>
      </c>
    </row>
    <row r="153" s="13" customFormat="1">
      <c r="A153" s="13"/>
      <c r="B153" s="219"/>
      <c r="C153" s="220"/>
      <c r="D153" s="221" t="s">
        <v>149</v>
      </c>
      <c r="E153" s="222" t="s">
        <v>19</v>
      </c>
      <c r="F153" s="223" t="s">
        <v>733</v>
      </c>
      <c r="G153" s="220"/>
      <c r="H153" s="224">
        <v>1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149</v>
      </c>
      <c r="AU153" s="230" t="s">
        <v>82</v>
      </c>
      <c r="AV153" s="13" t="s">
        <v>82</v>
      </c>
      <c r="AW153" s="13" t="s">
        <v>33</v>
      </c>
      <c r="AX153" s="13" t="s">
        <v>80</v>
      </c>
      <c r="AY153" s="230" t="s">
        <v>140</v>
      </c>
    </row>
    <row r="154" s="12" customFormat="1" ht="22.8" customHeight="1">
      <c r="A154" s="12"/>
      <c r="B154" s="190"/>
      <c r="C154" s="191"/>
      <c r="D154" s="192" t="s">
        <v>71</v>
      </c>
      <c r="E154" s="204" t="s">
        <v>431</v>
      </c>
      <c r="F154" s="204" t="s">
        <v>432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SUM(P155:P165)</f>
        <v>0</v>
      </c>
      <c r="Q154" s="198"/>
      <c r="R154" s="199">
        <f>SUM(R155:R165)</f>
        <v>0</v>
      </c>
      <c r="S154" s="198"/>
      <c r="T154" s="200">
        <f>SUM(T155:T165)</f>
        <v>0.54989999999999994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80</v>
      </c>
      <c r="AT154" s="202" t="s">
        <v>71</v>
      </c>
      <c r="AU154" s="202" t="s">
        <v>80</v>
      </c>
      <c r="AY154" s="201" t="s">
        <v>140</v>
      </c>
      <c r="BK154" s="203">
        <f>SUM(BK155:BK165)</f>
        <v>0</v>
      </c>
    </row>
    <row r="155" s="2" customFormat="1" ht="16.5" customHeight="1">
      <c r="A155" s="40"/>
      <c r="B155" s="41"/>
      <c r="C155" s="206" t="s">
        <v>265</v>
      </c>
      <c r="D155" s="206" t="s">
        <v>142</v>
      </c>
      <c r="E155" s="207" t="s">
        <v>459</v>
      </c>
      <c r="F155" s="208" t="s">
        <v>460</v>
      </c>
      <c r="G155" s="209" t="s">
        <v>162</v>
      </c>
      <c r="H155" s="210">
        <v>14.1</v>
      </c>
      <c r="I155" s="211"/>
      <c r="J155" s="212">
        <f>ROUND(I155*H155,2)</f>
        <v>0</v>
      </c>
      <c r="K155" s="208" t="s">
        <v>146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0.0070000000000000001</v>
      </c>
      <c r="T155" s="216">
        <f>S155*H155</f>
        <v>0.098699999999999996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147</v>
      </c>
      <c r="AT155" s="217" t="s">
        <v>142</v>
      </c>
      <c r="AU155" s="217" t="s">
        <v>82</v>
      </c>
      <c r="AY155" s="19" t="s">
        <v>140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147</v>
      </c>
      <c r="BM155" s="217" t="s">
        <v>734</v>
      </c>
    </row>
    <row r="156" s="13" customFormat="1">
      <c r="A156" s="13"/>
      <c r="B156" s="219"/>
      <c r="C156" s="220"/>
      <c r="D156" s="221" t="s">
        <v>149</v>
      </c>
      <c r="E156" s="222" t="s">
        <v>19</v>
      </c>
      <c r="F156" s="223" t="s">
        <v>735</v>
      </c>
      <c r="G156" s="220"/>
      <c r="H156" s="224">
        <v>14.1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149</v>
      </c>
      <c r="AU156" s="230" t="s">
        <v>82</v>
      </c>
      <c r="AV156" s="13" t="s">
        <v>82</v>
      </c>
      <c r="AW156" s="13" t="s">
        <v>33</v>
      </c>
      <c r="AX156" s="13" t="s">
        <v>80</v>
      </c>
      <c r="AY156" s="230" t="s">
        <v>140</v>
      </c>
    </row>
    <row r="157" s="2" customFormat="1" ht="16.5" customHeight="1">
      <c r="A157" s="40"/>
      <c r="B157" s="41"/>
      <c r="C157" s="206" t="s">
        <v>270</v>
      </c>
      <c r="D157" s="206" t="s">
        <v>142</v>
      </c>
      <c r="E157" s="207" t="s">
        <v>465</v>
      </c>
      <c r="F157" s="208" t="s">
        <v>466</v>
      </c>
      <c r="G157" s="209" t="s">
        <v>162</v>
      </c>
      <c r="H157" s="210">
        <v>28.199999999999999</v>
      </c>
      <c r="I157" s="211"/>
      <c r="J157" s="212">
        <f>ROUND(I157*H157,2)</f>
        <v>0</v>
      </c>
      <c r="K157" s="208" t="s">
        <v>146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0.016</v>
      </c>
      <c r="T157" s="216">
        <f>S157*H157</f>
        <v>0.45119999999999999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147</v>
      </c>
      <c r="AT157" s="217" t="s">
        <v>142</v>
      </c>
      <c r="AU157" s="217" t="s">
        <v>82</v>
      </c>
      <c r="AY157" s="19" t="s">
        <v>140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147</v>
      </c>
      <c r="BM157" s="217" t="s">
        <v>736</v>
      </c>
    </row>
    <row r="158" s="13" customFormat="1">
      <c r="A158" s="13"/>
      <c r="B158" s="219"/>
      <c r="C158" s="220"/>
      <c r="D158" s="221" t="s">
        <v>149</v>
      </c>
      <c r="E158" s="222" t="s">
        <v>19</v>
      </c>
      <c r="F158" s="223" t="s">
        <v>737</v>
      </c>
      <c r="G158" s="220"/>
      <c r="H158" s="224">
        <v>28.199999999999999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149</v>
      </c>
      <c r="AU158" s="230" t="s">
        <v>82</v>
      </c>
      <c r="AV158" s="13" t="s">
        <v>82</v>
      </c>
      <c r="AW158" s="13" t="s">
        <v>33</v>
      </c>
      <c r="AX158" s="13" t="s">
        <v>80</v>
      </c>
      <c r="AY158" s="230" t="s">
        <v>140</v>
      </c>
    </row>
    <row r="159" s="2" customFormat="1">
      <c r="A159" s="40"/>
      <c r="B159" s="41"/>
      <c r="C159" s="206" t="s">
        <v>275</v>
      </c>
      <c r="D159" s="206" t="s">
        <v>142</v>
      </c>
      <c r="E159" s="207" t="s">
        <v>470</v>
      </c>
      <c r="F159" s="208" t="s">
        <v>471</v>
      </c>
      <c r="G159" s="209" t="s">
        <v>195</v>
      </c>
      <c r="H159" s="210">
        <v>0.55000000000000004</v>
      </c>
      <c r="I159" s="211"/>
      <c r="J159" s="212">
        <f>ROUND(I159*H159,2)</f>
        <v>0</v>
      </c>
      <c r="K159" s="208" t="s">
        <v>146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147</v>
      </c>
      <c r="AT159" s="217" t="s">
        <v>142</v>
      </c>
      <c r="AU159" s="217" t="s">
        <v>82</v>
      </c>
      <c r="AY159" s="19" t="s">
        <v>140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147</v>
      </c>
      <c r="BM159" s="217" t="s">
        <v>738</v>
      </c>
    </row>
    <row r="160" s="13" customFormat="1">
      <c r="A160" s="13"/>
      <c r="B160" s="219"/>
      <c r="C160" s="220"/>
      <c r="D160" s="221" t="s">
        <v>149</v>
      </c>
      <c r="E160" s="222" t="s">
        <v>19</v>
      </c>
      <c r="F160" s="223" t="s">
        <v>739</v>
      </c>
      <c r="G160" s="220"/>
      <c r="H160" s="224">
        <v>0.55000000000000004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149</v>
      </c>
      <c r="AU160" s="230" t="s">
        <v>82</v>
      </c>
      <c r="AV160" s="13" t="s">
        <v>82</v>
      </c>
      <c r="AW160" s="13" t="s">
        <v>33</v>
      </c>
      <c r="AX160" s="13" t="s">
        <v>80</v>
      </c>
      <c r="AY160" s="230" t="s">
        <v>140</v>
      </c>
    </row>
    <row r="161" s="2" customFormat="1" ht="21.75" customHeight="1">
      <c r="A161" s="40"/>
      <c r="B161" s="41"/>
      <c r="C161" s="206" t="s">
        <v>280</v>
      </c>
      <c r="D161" s="206" t="s">
        <v>142</v>
      </c>
      <c r="E161" s="207" t="s">
        <v>475</v>
      </c>
      <c r="F161" s="208" t="s">
        <v>476</v>
      </c>
      <c r="G161" s="209" t="s">
        <v>195</v>
      </c>
      <c r="H161" s="210">
        <v>0.55000000000000004</v>
      </c>
      <c r="I161" s="211"/>
      <c r="J161" s="212">
        <f>ROUND(I161*H161,2)</f>
        <v>0</v>
      </c>
      <c r="K161" s="208" t="s">
        <v>146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147</v>
      </c>
      <c r="AT161" s="217" t="s">
        <v>142</v>
      </c>
      <c r="AU161" s="217" t="s">
        <v>82</v>
      </c>
      <c r="AY161" s="19" t="s">
        <v>140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147</v>
      </c>
      <c r="BM161" s="217" t="s">
        <v>740</v>
      </c>
    </row>
    <row r="162" s="2" customFormat="1">
      <c r="A162" s="40"/>
      <c r="B162" s="41"/>
      <c r="C162" s="206" t="s">
        <v>285</v>
      </c>
      <c r="D162" s="206" t="s">
        <v>142</v>
      </c>
      <c r="E162" s="207" t="s">
        <v>479</v>
      </c>
      <c r="F162" s="208" t="s">
        <v>480</v>
      </c>
      <c r="G162" s="209" t="s">
        <v>195</v>
      </c>
      <c r="H162" s="210">
        <v>7.7000000000000002</v>
      </c>
      <c r="I162" s="211"/>
      <c r="J162" s="212">
        <f>ROUND(I162*H162,2)</f>
        <v>0</v>
      </c>
      <c r="K162" s="208" t="s">
        <v>146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147</v>
      </c>
      <c r="AT162" s="217" t="s">
        <v>142</v>
      </c>
      <c r="AU162" s="217" t="s">
        <v>82</v>
      </c>
      <c r="AY162" s="19" t="s">
        <v>140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147</v>
      </c>
      <c r="BM162" s="217" t="s">
        <v>741</v>
      </c>
    </row>
    <row r="163" s="13" customFormat="1">
      <c r="A163" s="13"/>
      <c r="B163" s="219"/>
      <c r="C163" s="220"/>
      <c r="D163" s="221" t="s">
        <v>149</v>
      </c>
      <c r="E163" s="222" t="s">
        <v>19</v>
      </c>
      <c r="F163" s="223" t="s">
        <v>742</v>
      </c>
      <c r="G163" s="220"/>
      <c r="H163" s="224">
        <v>7.7000000000000002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149</v>
      </c>
      <c r="AU163" s="230" t="s">
        <v>82</v>
      </c>
      <c r="AV163" s="13" t="s">
        <v>82</v>
      </c>
      <c r="AW163" s="13" t="s">
        <v>33</v>
      </c>
      <c r="AX163" s="13" t="s">
        <v>80</v>
      </c>
      <c r="AY163" s="230" t="s">
        <v>140</v>
      </c>
    </row>
    <row r="164" s="2" customFormat="1">
      <c r="A164" s="40"/>
      <c r="B164" s="41"/>
      <c r="C164" s="206" t="s">
        <v>293</v>
      </c>
      <c r="D164" s="206" t="s">
        <v>142</v>
      </c>
      <c r="E164" s="207" t="s">
        <v>485</v>
      </c>
      <c r="F164" s="208" t="s">
        <v>486</v>
      </c>
      <c r="G164" s="209" t="s">
        <v>195</v>
      </c>
      <c r="H164" s="210">
        <v>0.55000000000000004</v>
      </c>
      <c r="I164" s="211"/>
      <c r="J164" s="212">
        <f>ROUND(I164*H164,2)</f>
        <v>0</v>
      </c>
      <c r="K164" s="208" t="s">
        <v>146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147</v>
      </c>
      <c r="AT164" s="217" t="s">
        <v>142</v>
      </c>
      <c r="AU164" s="217" t="s">
        <v>82</v>
      </c>
      <c r="AY164" s="19" t="s">
        <v>140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147</v>
      </c>
      <c r="BM164" s="217" t="s">
        <v>743</v>
      </c>
    </row>
    <row r="165" s="13" customFormat="1">
      <c r="A165" s="13"/>
      <c r="B165" s="219"/>
      <c r="C165" s="220"/>
      <c r="D165" s="221" t="s">
        <v>149</v>
      </c>
      <c r="E165" s="222" t="s">
        <v>19</v>
      </c>
      <c r="F165" s="223" t="s">
        <v>744</v>
      </c>
      <c r="G165" s="220"/>
      <c r="H165" s="224">
        <v>0.55000000000000004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149</v>
      </c>
      <c r="AU165" s="230" t="s">
        <v>82</v>
      </c>
      <c r="AV165" s="13" t="s">
        <v>82</v>
      </c>
      <c r="AW165" s="13" t="s">
        <v>33</v>
      </c>
      <c r="AX165" s="13" t="s">
        <v>80</v>
      </c>
      <c r="AY165" s="230" t="s">
        <v>140</v>
      </c>
    </row>
    <row r="166" s="12" customFormat="1" ht="22.8" customHeight="1">
      <c r="A166" s="12"/>
      <c r="B166" s="190"/>
      <c r="C166" s="191"/>
      <c r="D166" s="192" t="s">
        <v>71</v>
      </c>
      <c r="E166" s="204" t="s">
        <v>489</v>
      </c>
      <c r="F166" s="204" t="s">
        <v>490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SUM(P167:P191)</f>
        <v>0</v>
      </c>
      <c r="Q166" s="198"/>
      <c r="R166" s="199">
        <f>SUM(R167:R191)</f>
        <v>0.011322000000000001</v>
      </c>
      <c r="S166" s="198"/>
      <c r="T166" s="200">
        <f>SUM(T167:T191)</f>
        <v>272.86020000000002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80</v>
      </c>
      <c r="AT166" s="202" t="s">
        <v>71</v>
      </c>
      <c r="AU166" s="202" t="s">
        <v>80</v>
      </c>
      <c r="AY166" s="201" t="s">
        <v>140</v>
      </c>
      <c r="BK166" s="203">
        <f>SUM(BK167:BK191)</f>
        <v>0</v>
      </c>
    </row>
    <row r="167" s="2" customFormat="1" ht="16.5" customHeight="1">
      <c r="A167" s="40"/>
      <c r="B167" s="41"/>
      <c r="C167" s="206" t="s">
        <v>302</v>
      </c>
      <c r="D167" s="206" t="s">
        <v>142</v>
      </c>
      <c r="E167" s="207" t="s">
        <v>520</v>
      </c>
      <c r="F167" s="208" t="s">
        <v>521</v>
      </c>
      <c r="G167" s="209" t="s">
        <v>168</v>
      </c>
      <c r="H167" s="210">
        <v>113.22</v>
      </c>
      <c r="I167" s="211"/>
      <c r="J167" s="212">
        <f>ROUND(I167*H167,2)</f>
        <v>0</v>
      </c>
      <c r="K167" s="208" t="s">
        <v>146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0.00010000000000000001</v>
      </c>
      <c r="R167" s="215">
        <f>Q167*H167</f>
        <v>0.011322000000000001</v>
      </c>
      <c r="S167" s="215">
        <v>2.4100000000000001</v>
      </c>
      <c r="T167" s="216">
        <f>S167*H167</f>
        <v>272.86020000000002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147</v>
      </c>
      <c r="AT167" s="217" t="s">
        <v>142</v>
      </c>
      <c r="AU167" s="217" t="s">
        <v>82</v>
      </c>
      <c r="AY167" s="19" t="s">
        <v>140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147</v>
      </c>
      <c r="BM167" s="217" t="s">
        <v>745</v>
      </c>
    </row>
    <row r="168" s="14" customFormat="1">
      <c r="A168" s="14"/>
      <c r="B168" s="241"/>
      <c r="C168" s="242"/>
      <c r="D168" s="221" t="s">
        <v>149</v>
      </c>
      <c r="E168" s="243" t="s">
        <v>19</v>
      </c>
      <c r="F168" s="244" t="s">
        <v>746</v>
      </c>
      <c r="G168" s="242"/>
      <c r="H168" s="243" t="s">
        <v>19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149</v>
      </c>
      <c r="AU168" s="250" t="s">
        <v>82</v>
      </c>
      <c r="AV168" s="14" t="s">
        <v>80</v>
      </c>
      <c r="AW168" s="14" t="s">
        <v>33</v>
      </c>
      <c r="AX168" s="14" t="s">
        <v>72</v>
      </c>
      <c r="AY168" s="250" t="s">
        <v>140</v>
      </c>
    </row>
    <row r="169" s="14" customFormat="1">
      <c r="A169" s="14"/>
      <c r="B169" s="241"/>
      <c r="C169" s="242"/>
      <c r="D169" s="221" t="s">
        <v>149</v>
      </c>
      <c r="E169" s="243" t="s">
        <v>19</v>
      </c>
      <c r="F169" s="244" t="s">
        <v>747</v>
      </c>
      <c r="G169" s="242"/>
      <c r="H169" s="243" t="s">
        <v>19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149</v>
      </c>
      <c r="AU169" s="250" t="s">
        <v>82</v>
      </c>
      <c r="AV169" s="14" t="s">
        <v>80</v>
      </c>
      <c r="AW169" s="14" t="s">
        <v>33</v>
      </c>
      <c r="AX169" s="14" t="s">
        <v>72</v>
      </c>
      <c r="AY169" s="250" t="s">
        <v>140</v>
      </c>
    </row>
    <row r="170" s="13" customFormat="1">
      <c r="A170" s="13"/>
      <c r="B170" s="219"/>
      <c r="C170" s="220"/>
      <c r="D170" s="221" t="s">
        <v>149</v>
      </c>
      <c r="E170" s="222" t="s">
        <v>19</v>
      </c>
      <c r="F170" s="223" t="s">
        <v>748</v>
      </c>
      <c r="G170" s="220"/>
      <c r="H170" s="224">
        <v>17.081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149</v>
      </c>
      <c r="AU170" s="230" t="s">
        <v>82</v>
      </c>
      <c r="AV170" s="13" t="s">
        <v>82</v>
      </c>
      <c r="AW170" s="13" t="s">
        <v>33</v>
      </c>
      <c r="AX170" s="13" t="s">
        <v>72</v>
      </c>
      <c r="AY170" s="230" t="s">
        <v>140</v>
      </c>
    </row>
    <row r="171" s="13" customFormat="1">
      <c r="A171" s="13"/>
      <c r="B171" s="219"/>
      <c r="C171" s="220"/>
      <c r="D171" s="221" t="s">
        <v>149</v>
      </c>
      <c r="E171" s="222" t="s">
        <v>19</v>
      </c>
      <c r="F171" s="223" t="s">
        <v>749</v>
      </c>
      <c r="G171" s="220"/>
      <c r="H171" s="224">
        <v>4.8259999999999996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149</v>
      </c>
      <c r="AU171" s="230" t="s">
        <v>82</v>
      </c>
      <c r="AV171" s="13" t="s">
        <v>82</v>
      </c>
      <c r="AW171" s="13" t="s">
        <v>33</v>
      </c>
      <c r="AX171" s="13" t="s">
        <v>72</v>
      </c>
      <c r="AY171" s="230" t="s">
        <v>140</v>
      </c>
    </row>
    <row r="172" s="16" customFormat="1">
      <c r="A172" s="16"/>
      <c r="B172" s="262"/>
      <c r="C172" s="263"/>
      <c r="D172" s="221" t="s">
        <v>149</v>
      </c>
      <c r="E172" s="264" t="s">
        <v>19</v>
      </c>
      <c r="F172" s="265" t="s">
        <v>505</v>
      </c>
      <c r="G172" s="263"/>
      <c r="H172" s="266">
        <v>21.907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72" t="s">
        <v>149</v>
      </c>
      <c r="AU172" s="272" t="s">
        <v>82</v>
      </c>
      <c r="AV172" s="16" t="s">
        <v>156</v>
      </c>
      <c r="AW172" s="16" t="s">
        <v>33</v>
      </c>
      <c r="AX172" s="16" t="s">
        <v>72</v>
      </c>
      <c r="AY172" s="272" t="s">
        <v>140</v>
      </c>
    </row>
    <row r="173" s="14" customFormat="1">
      <c r="A173" s="14"/>
      <c r="B173" s="241"/>
      <c r="C173" s="242"/>
      <c r="D173" s="221" t="s">
        <v>149</v>
      </c>
      <c r="E173" s="243" t="s">
        <v>19</v>
      </c>
      <c r="F173" s="244" t="s">
        <v>750</v>
      </c>
      <c r="G173" s="242"/>
      <c r="H173" s="243" t="s">
        <v>19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149</v>
      </c>
      <c r="AU173" s="250" t="s">
        <v>82</v>
      </c>
      <c r="AV173" s="14" t="s">
        <v>80</v>
      </c>
      <c r="AW173" s="14" t="s">
        <v>33</v>
      </c>
      <c r="AX173" s="14" t="s">
        <v>72</v>
      </c>
      <c r="AY173" s="250" t="s">
        <v>140</v>
      </c>
    </row>
    <row r="174" s="13" customFormat="1">
      <c r="A174" s="13"/>
      <c r="B174" s="219"/>
      <c r="C174" s="220"/>
      <c r="D174" s="221" t="s">
        <v>149</v>
      </c>
      <c r="E174" s="222" t="s">
        <v>19</v>
      </c>
      <c r="F174" s="223" t="s">
        <v>751</v>
      </c>
      <c r="G174" s="220"/>
      <c r="H174" s="224">
        <v>64.799999999999997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149</v>
      </c>
      <c r="AU174" s="230" t="s">
        <v>82</v>
      </c>
      <c r="AV174" s="13" t="s">
        <v>82</v>
      </c>
      <c r="AW174" s="13" t="s">
        <v>33</v>
      </c>
      <c r="AX174" s="13" t="s">
        <v>72</v>
      </c>
      <c r="AY174" s="230" t="s">
        <v>140</v>
      </c>
    </row>
    <row r="175" s="13" customFormat="1">
      <c r="A175" s="13"/>
      <c r="B175" s="219"/>
      <c r="C175" s="220"/>
      <c r="D175" s="221" t="s">
        <v>149</v>
      </c>
      <c r="E175" s="222" t="s">
        <v>19</v>
      </c>
      <c r="F175" s="223" t="s">
        <v>752</v>
      </c>
      <c r="G175" s="220"/>
      <c r="H175" s="224">
        <v>1.9430000000000001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149</v>
      </c>
      <c r="AU175" s="230" t="s">
        <v>82</v>
      </c>
      <c r="AV175" s="13" t="s">
        <v>82</v>
      </c>
      <c r="AW175" s="13" t="s">
        <v>33</v>
      </c>
      <c r="AX175" s="13" t="s">
        <v>72</v>
      </c>
      <c r="AY175" s="230" t="s">
        <v>140</v>
      </c>
    </row>
    <row r="176" s="13" customFormat="1">
      <c r="A176" s="13"/>
      <c r="B176" s="219"/>
      <c r="C176" s="220"/>
      <c r="D176" s="221" t="s">
        <v>149</v>
      </c>
      <c r="E176" s="222" t="s">
        <v>19</v>
      </c>
      <c r="F176" s="223" t="s">
        <v>753</v>
      </c>
      <c r="G176" s="220"/>
      <c r="H176" s="224">
        <v>11.175000000000001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149</v>
      </c>
      <c r="AU176" s="230" t="s">
        <v>82</v>
      </c>
      <c r="AV176" s="13" t="s">
        <v>82</v>
      </c>
      <c r="AW176" s="13" t="s">
        <v>33</v>
      </c>
      <c r="AX176" s="13" t="s">
        <v>72</v>
      </c>
      <c r="AY176" s="230" t="s">
        <v>140</v>
      </c>
    </row>
    <row r="177" s="13" customFormat="1">
      <c r="A177" s="13"/>
      <c r="B177" s="219"/>
      <c r="C177" s="220"/>
      <c r="D177" s="221" t="s">
        <v>149</v>
      </c>
      <c r="E177" s="222" t="s">
        <v>19</v>
      </c>
      <c r="F177" s="223" t="s">
        <v>754</v>
      </c>
      <c r="G177" s="220"/>
      <c r="H177" s="224">
        <v>13.395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149</v>
      </c>
      <c r="AU177" s="230" t="s">
        <v>82</v>
      </c>
      <c r="AV177" s="13" t="s">
        <v>82</v>
      </c>
      <c r="AW177" s="13" t="s">
        <v>33</v>
      </c>
      <c r="AX177" s="13" t="s">
        <v>72</v>
      </c>
      <c r="AY177" s="230" t="s">
        <v>140</v>
      </c>
    </row>
    <row r="178" s="16" customFormat="1">
      <c r="A178" s="16"/>
      <c r="B178" s="262"/>
      <c r="C178" s="263"/>
      <c r="D178" s="221" t="s">
        <v>149</v>
      </c>
      <c r="E178" s="264" t="s">
        <v>19</v>
      </c>
      <c r="F178" s="265" t="s">
        <v>505</v>
      </c>
      <c r="G178" s="263"/>
      <c r="H178" s="266">
        <v>91.313000000000002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2" t="s">
        <v>149</v>
      </c>
      <c r="AU178" s="272" t="s">
        <v>82</v>
      </c>
      <c r="AV178" s="16" t="s">
        <v>156</v>
      </c>
      <c r="AW178" s="16" t="s">
        <v>33</v>
      </c>
      <c r="AX178" s="16" t="s">
        <v>72</v>
      </c>
      <c r="AY178" s="272" t="s">
        <v>140</v>
      </c>
    </row>
    <row r="179" s="15" customFormat="1">
      <c r="A179" s="15"/>
      <c r="B179" s="251"/>
      <c r="C179" s="252"/>
      <c r="D179" s="221" t="s">
        <v>149</v>
      </c>
      <c r="E179" s="253" t="s">
        <v>19</v>
      </c>
      <c r="F179" s="254" t="s">
        <v>259</v>
      </c>
      <c r="G179" s="252"/>
      <c r="H179" s="255">
        <v>113.22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1" t="s">
        <v>149</v>
      </c>
      <c r="AU179" s="261" t="s">
        <v>82</v>
      </c>
      <c r="AV179" s="15" t="s">
        <v>147</v>
      </c>
      <c r="AW179" s="15" t="s">
        <v>33</v>
      </c>
      <c r="AX179" s="15" t="s">
        <v>80</v>
      </c>
      <c r="AY179" s="261" t="s">
        <v>140</v>
      </c>
    </row>
    <row r="180" s="2" customFormat="1">
      <c r="A180" s="40"/>
      <c r="B180" s="41"/>
      <c r="C180" s="206" t="s">
        <v>308</v>
      </c>
      <c r="D180" s="206" t="s">
        <v>142</v>
      </c>
      <c r="E180" s="207" t="s">
        <v>553</v>
      </c>
      <c r="F180" s="208" t="s">
        <v>554</v>
      </c>
      <c r="G180" s="209" t="s">
        <v>195</v>
      </c>
      <c r="H180" s="210">
        <v>272.86000000000001</v>
      </c>
      <c r="I180" s="211"/>
      <c r="J180" s="212">
        <f>ROUND(I180*H180,2)</f>
        <v>0</v>
      </c>
      <c r="K180" s="208" t="s">
        <v>146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147</v>
      </c>
      <c r="AT180" s="217" t="s">
        <v>142</v>
      </c>
      <c r="AU180" s="217" t="s">
        <v>82</v>
      </c>
      <c r="AY180" s="19" t="s">
        <v>140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147</v>
      </c>
      <c r="BM180" s="217" t="s">
        <v>755</v>
      </c>
    </row>
    <row r="181" s="13" customFormat="1">
      <c r="A181" s="13"/>
      <c r="B181" s="219"/>
      <c r="C181" s="220"/>
      <c r="D181" s="221" t="s">
        <v>149</v>
      </c>
      <c r="E181" s="222" t="s">
        <v>19</v>
      </c>
      <c r="F181" s="223" t="s">
        <v>756</v>
      </c>
      <c r="G181" s="220"/>
      <c r="H181" s="224">
        <v>52.795999999999999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149</v>
      </c>
      <c r="AU181" s="230" t="s">
        <v>82</v>
      </c>
      <c r="AV181" s="13" t="s">
        <v>82</v>
      </c>
      <c r="AW181" s="13" t="s">
        <v>33</v>
      </c>
      <c r="AX181" s="13" t="s">
        <v>72</v>
      </c>
      <c r="AY181" s="230" t="s">
        <v>140</v>
      </c>
    </row>
    <row r="182" s="13" customFormat="1">
      <c r="A182" s="13"/>
      <c r="B182" s="219"/>
      <c r="C182" s="220"/>
      <c r="D182" s="221" t="s">
        <v>149</v>
      </c>
      <c r="E182" s="222" t="s">
        <v>19</v>
      </c>
      <c r="F182" s="223" t="s">
        <v>757</v>
      </c>
      <c r="G182" s="220"/>
      <c r="H182" s="224">
        <v>220.06399999999999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149</v>
      </c>
      <c r="AU182" s="230" t="s">
        <v>82</v>
      </c>
      <c r="AV182" s="13" t="s">
        <v>82</v>
      </c>
      <c r="AW182" s="13" t="s">
        <v>33</v>
      </c>
      <c r="AX182" s="13" t="s">
        <v>72</v>
      </c>
      <c r="AY182" s="230" t="s">
        <v>140</v>
      </c>
    </row>
    <row r="183" s="15" customFormat="1">
      <c r="A183" s="15"/>
      <c r="B183" s="251"/>
      <c r="C183" s="252"/>
      <c r="D183" s="221" t="s">
        <v>149</v>
      </c>
      <c r="E183" s="253" t="s">
        <v>19</v>
      </c>
      <c r="F183" s="254" t="s">
        <v>259</v>
      </c>
      <c r="G183" s="252"/>
      <c r="H183" s="255">
        <v>272.86000000000001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1" t="s">
        <v>149</v>
      </c>
      <c r="AU183" s="261" t="s">
        <v>82</v>
      </c>
      <c r="AV183" s="15" t="s">
        <v>147</v>
      </c>
      <c r="AW183" s="15" t="s">
        <v>33</v>
      </c>
      <c r="AX183" s="15" t="s">
        <v>80</v>
      </c>
      <c r="AY183" s="261" t="s">
        <v>140</v>
      </c>
    </row>
    <row r="184" s="2" customFormat="1" ht="21.75" customHeight="1">
      <c r="A184" s="40"/>
      <c r="B184" s="41"/>
      <c r="C184" s="206" t="s">
        <v>313</v>
      </c>
      <c r="D184" s="206" t="s">
        <v>142</v>
      </c>
      <c r="E184" s="207" t="s">
        <v>559</v>
      </c>
      <c r="F184" s="208" t="s">
        <v>560</v>
      </c>
      <c r="G184" s="209" t="s">
        <v>195</v>
      </c>
      <c r="H184" s="210">
        <v>220.06399999999999</v>
      </c>
      <c r="I184" s="211"/>
      <c r="J184" s="212">
        <f>ROUND(I184*H184,2)</f>
        <v>0</v>
      </c>
      <c r="K184" s="208" t="s">
        <v>146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147</v>
      </c>
      <c r="AT184" s="217" t="s">
        <v>142</v>
      </c>
      <c r="AU184" s="217" t="s">
        <v>82</v>
      </c>
      <c r="AY184" s="19" t="s">
        <v>140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147</v>
      </c>
      <c r="BM184" s="217" t="s">
        <v>758</v>
      </c>
    </row>
    <row r="185" s="13" customFormat="1">
      <c r="A185" s="13"/>
      <c r="B185" s="219"/>
      <c r="C185" s="220"/>
      <c r="D185" s="221" t="s">
        <v>149</v>
      </c>
      <c r="E185" s="222" t="s">
        <v>19</v>
      </c>
      <c r="F185" s="223" t="s">
        <v>759</v>
      </c>
      <c r="G185" s="220"/>
      <c r="H185" s="224">
        <v>220.06399999999999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149</v>
      </c>
      <c r="AU185" s="230" t="s">
        <v>82</v>
      </c>
      <c r="AV185" s="13" t="s">
        <v>82</v>
      </c>
      <c r="AW185" s="13" t="s">
        <v>33</v>
      </c>
      <c r="AX185" s="13" t="s">
        <v>80</v>
      </c>
      <c r="AY185" s="230" t="s">
        <v>140</v>
      </c>
    </row>
    <row r="186" s="2" customFormat="1">
      <c r="A186" s="40"/>
      <c r="B186" s="41"/>
      <c r="C186" s="206" t="s">
        <v>318</v>
      </c>
      <c r="D186" s="206" t="s">
        <v>142</v>
      </c>
      <c r="E186" s="207" t="s">
        <v>566</v>
      </c>
      <c r="F186" s="208" t="s">
        <v>567</v>
      </c>
      <c r="G186" s="209" t="s">
        <v>195</v>
      </c>
      <c r="H186" s="210">
        <v>3080.8960000000002</v>
      </c>
      <c r="I186" s="211"/>
      <c r="J186" s="212">
        <f>ROUND(I186*H186,2)</f>
        <v>0</v>
      </c>
      <c r="K186" s="208" t="s">
        <v>146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147</v>
      </c>
      <c r="AT186" s="217" t="s">
        <v>142</v>
      </c>
      <c r="AU186" s="217" t="s">
        <v>82</v>
      </c>
      <c r="AY186" s="19" t="s">
        <v>140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147</v>
      </c>
      <c r="BM186" s="217" t="s">
        <v>760</v>
      </c>
    </row>
    <row r="187" s="13" customFormat="1">
      <c r="A187" s="13"/>
      <c r="B187" s="219"/>
      <c r="C187" s="220"/>
      <c r="D187" s="221" t="s">
        <v>149</v>
      </c>
      <c r="E187" s="222" t="s">
        <v>19</v>
      </c>
      <c r="F187" s="223" t="s">
        <v>761</v>
      </c>
      <c r="G187" s="220"/>
      <c r="H187" s="224">
        <v>3080.8960000000002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149</v>
      </c>
      <c r="AU187" s="230" t="s">
        <v>82</v>
      </c>
      <c r="AV187" s="13" t="s">
        <v>82</v>
      </c>
      <c r="AW187" s="13" t="s">
        <v>33</v>
      </c>
      <c r="AX187" s="13" t="s">
        <v>80</v>
      </c>
      <c r="AY187" s="230" t="s">
        <v>140</v>
      </c>
    </row>
    <row r="188" s="2" customFormat="1" ht="16.5" customHeight="1">
      <c r="A188" s="40"/>
      <c r="B188" s="41"/>
      <c r="C188" s="206" t="s">
        <v>323</v>
      </c>
      <c r="D188" s="206" t="s">
        <v>142</v>
      </c>
      <c r="E188" s="207" t="s">
        <v>571</v>
      </c>
      <c r="F188" s="208" t="s">
        <v>572</v>
      </c>
      <c r="G188" s="209" t="s">
        <v>195</v>
      </c>
      <c r="H188" s="210">
        <v>52.795999999999999</v>
      </c>
      <c r="I188" s="211"/>
      <c r="J188" s="212">
        <f>ROUND(I188*H188,2)</f>
        <v>0</v>
      </c>
      <c r="K188" s="208" t="s">
        <v>146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147</v>
      </c>
      <c r="AT188" s="217" t="s">
        <v>142</v>
      </c>
      <c r="AU188" s="217" t="s">
        <v>82</v>
      </c>
      <c r="AY188" s="19" t="s">
        <v>140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147</v>
      </c>
      <c r="BM188" s="217" t="s">
        <v>762</v>
      </c>
    </row>
    <row r="189" s="13" customFormat="1">
      <c r="A189" s="13"/>
      <c r="B189" s="219"/>
      <c r="C189" s="220"/>
      <c r="D189" s="221" t="s">
        <v>149</v>
      </c>
      <c r="E189" s="222" t="s">
        <v>19</v>
      </c>
      <c r="F189" s="223" t="s">
        <v>763</v>
      </c>
      <c r="G189" s="220"/>
      <c r="H189" s="224">
        <v>52.795999999999999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149</v>
      </c>
      <c r="AU189" s="230" t="s">
        <v>82</v>
      </c>
      <c r="AV189" s="13" t="s">
        <v>82</v>
      </c>
      <c r="AW189" s="13" t="s">
        <v>33</v>
      </c>
      <c r="AX189" s="13" t="s">
        <v>80</v>
      </c>
      <c r="AY189" s="230" t="s">
        <v>140</v>
      </c>
    </row>
    <row r="190" s="2" customFormat="1">
      <c r="A190" s="40"/>
      <c r="B190" s="41"/>
      <c r="C190" s="206" t="s">
        <v>329</v>
      </c>
      <c r="D190" s="206" t="s">
        <v>142</v>
      </c>
      <c r="E190" s="207" t="s">
        <v>576</v>
      </c>
      <c r="F190" s="208" t="s">
        <v>577</v>
      </c>
      <c r="G190" s="209" t="s">
        <v>195</v>
      </c>
      <c r="H190" s="210">
        <v>220.06399999999999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147</v>
      </c>
      <c r="AT190" s="217" t="s">
        <v>142</v>
      </c>
      <c r="AU190" s="217" t="s">
        <v>82</v>
      </c>
      <c r="AY190" s="19" t="s">
        <v>140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147</v>
      </c>
      <c r="BM190" s="217" t="s">
        <v>764</v>
      </c>
    </row>
    <row r="191" s="13" customFormat="1">
      <c r="A191" s="13"/>
      <c r="B191" s="219"/>
      <c r="C191" s="220"/>
      <c r="D191" s="221" t="s">
        <v>149</v>
      </c>
      <c r="E191" s="222" t="s">
        <v>19</v>
      </c>
      <c r="F191" s="223" t="s">
        <v>765</v>
      </c>
      <c r="G191" s="220"/>
      <c r="H191" s="224">
        <v>220.06399999999999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149</v>
      </c>
      <c r="AU191" s="230" t="s">
        <v>82</v>
      </c>
      <c r="AV191" s="13" t="s">
        <v>82</v>
      </c>
      <c r="AW191" s="13" t="s">
        <v>33</v>
      </c>
      <c r="AX191" s="13" t="s">
        <v>80</v>
      </c>
      <c r="AY191" s="230" t="s">
        <v>140</v>
      </c>
    </row>
    <row r="192" s="12" customFormat="1" ht="22.8" customHeight="1">
      <c r="A192" s="12"/>
      <c r="B192" s="190"/>
      <c r="C192" s="191"/>
      <c r="D192" s="192" t="s">
        <v>71</v>
      </c>
      <c r="E192" s="204" t="s">
        <v>580</v>
      </c>
      <c r="F192" s="204" t="s">
        <v>581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P193</f>
        <v>0</v>
      </c>
      <c r="Q192" s="198"/>
      <c r="R192" s="199">
        <f>R193</f>
        <v>0</v>
      </c>
      <c r="S192" s="198"/>
      <c r="T192" s="200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80</v>
      </c>
      <c r="AT192" s="202" t="s">
        <v>71</v>
      </c>
      <c r="AU192" s="202" t="s">
        <v>80</v>
      </c>
      <c r="AY192" s="201" t="s">
        <v>140</v>
      </c>
      <c r="BK192" s="203">
        <f>BK193</f>
        <v>0</v>
      </c>
    </row>
    <row r="193" s="2" customFormat="1" ht="16.5" customHeight="1">
      <c r="A193" s="40"/>
      <c r="B193" s="41"/>
      <c r="C193" s="206" t="s">
        <v>333</v>
      </c>
      <c r="D193" s="206" t="s">
        <v>142</v>
      </c>
      <c r="E193" s="207" t="s">
        <v>766</v>
      </c>
      <c r="F193" s="208" t="s">
        <v>767</v>
      </c>
      <c r="G193" s="209" t="s">
        <v>195</v>
      </c>
      <c r="H193" s="210">
        <v>2.6019999999999999</v>
      </c>
      <c r="I193" s="211"/>
      <c r="J193" s="212">
        <f>ROUND(I193*H193,2)</f>
        <v>0</v>
      </c>
      <c r="K193" s="208" t="s">
        <v>146</v>
      </c>
      <c r="L193" s="46"/>
      <c r="M193" s="276" t="s">
        <v>19</v>
      </c>
      <c r="N193" s="277" t="s">
        <v>43</v>
      </c>
      <c r="O193" s="278"/>
      <c r="P193" s="279">
        <f>O193*H193</f>
        <v>0</v>
      </c>
      <c r="Q193" s="279">
        <v>0</v>
      </c>
      <c r="R193" s="279">
        <f>Q193*H193</f>
        <v>0</v>
      </c>
      <c r="S193" s="279">
        <v>0</v>
      </c>
      <c r="T193" s="28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147</v>
      </c>
      <c r="AT193" s="217" t="s">
        <v>142</v>
      </c>
      <c r="AU193" s="217" t="s">
        <v>82</v>
      </c>
      <c r="AY193" s="19" t="s">
        <v>140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147</v>
      </c>
      <c r="BM193" s="217" t="s">
        <v>768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aEBVpvlXKIU1IOgBecdyR0Am18yC+jCQtlaahE4PGTyXfigiz3Vw9ZbK3rj0iICCfbIFOLn/Ptp+GQp0cx+y8g==" hashValue="XKEkJSi6/Ow7qIqpGTfl3zLP0dD/4BUTJUDrm3aFFI36e87+Q8M6W0OkUye9YXCcFOAhH9HxJoPJ1aJ7Ans2Og==" algorithmName="SHA-512" password="CEF7"/>
  <autoFilter ref="C85:K19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769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16. 3. 2021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ROUND((SUM(BE87:BE176)),  2)</f>
        <v>0</v>
      </c>
      <c r="G33" s="40"/>
      <c r="H33" s="40"/>
      <c r="I33" s="150">
        <v>0.20999999999999999</v>
      </c>
      <c r="J33" s="149">
        <f>ROUND(((SUM(BE87:BE176))*I33),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ROUND((SUM(BF87:BF176)),  2)</f>
        <v>0</v>
      </c>
      <c r="G34" s="40"/>
      <c r="H34" s="40"/>
      <c r="I34" s="150">
        <v>0.14999999999999999</v>
      </c>
      <c r="J34" s="149">
        <f>ROUND(((SUM(BF87:BF176))*I34),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ROUND((SUM(BG87:BG176)),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ROUND((SUM(BH87:BH176)),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ROUND((SUM(BI87:BI176)),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3. - Trativod +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16. 3. 2021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770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771</v>
      </c>
      <c r="E63" s="176"/>
      <c r="F63" s="176"/>
      <c r="G63" s="176"/>
      <c r="H63" s="176"/>
      <c r="I63" s="176"/>
      <c r="J63" s="177">
        <f>J128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772</v>
      </c>
      <c r="E64" s="176"/>
      <c r="F64" s="176"/>
      <c r="G64" s="176"/>
      <c r="H64" s="176"/>
      <c r="I64" s="176"/>
      <c r="J64" s="177">
        <f>J133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118</v>
      </c>
      <c r="E65" s="176"/>
      <c r="F65" s="176"/>
      <c r="G65" s="176"/>
      <c r="H65" s="176"/>
      <c r="I65" s="176"/>
      <c r="J65" s="177">
        <f>J135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119</v>
      </c>
      <c r="E66" s="176"/>
      <c r="F66" s="176"/>
      <c r="G66" s="176"/>
      <c r="H66" s="176"/>
      <c r="I66" s="176"/>
      <c r="J66" s="177">
        <f>J150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120</v>
      </c>
      <c r="E67" s="176"/>
      <c r="F67" s="176"/>
      <c r="G67" s="176"/>
      <c r="H67" s="176"/>
      <c r="I67" s="176"/>
      <c r="J67" s="177">
        <f>J175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Odstranění objektů bývalé LTO v areálu nemocnice Nový Bydžov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105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3. - Trativod + veřejné osvětlení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Nový Bydžov</v>
      </c>
      <c r="G81" s="42"/>
      <c r="H81" s="42"/>
      <c r="I81" s="34" t="s">
        <v>23</v>
      </c>
      <c r="J81" s="74" t="str">
        <f>IF(J12="","",J12)</f>
        <v>16. 3. 2021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Královehradecký kraj</v>
      </c>
      <c r="G83" s="42"/>
      <c r="H83" s="42"/>
      <c r="I83" s="34" t="s">
        <v>31</v>
      </c>
      <c r="J83" s="38" t="str">
        <f>E21</f>
        <v>INS s.r.o. Náchod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Jan Krčmář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126</v>
      </c>
      <c r="D86" s="182" t="s">
        <v>57</v>
      </c>
      <c r="E86" s="182" t="s">
        <v>53</v>
      </c>
      <c r="F86" s="182" t="s">
        <v>54</v>
      </c>
      <c r="G86" s="182" t="s">
        <v>127</v>
      </c>
      <c r="H86" s="182" t="s">
        <v>128</v>
      </c>
      <c r="I86" s="182" t="s">
        <v>129</v>
      </c>
      <c r="J86" s="182" t="s">
        <v>110</v>
      </c>
      <c r="K86" s="183" t="s">
        <v>130</v>
      </c>
      <c r="L86" s="184"/>
      <c r="M86" s="94" t="s">
        <v>19</v>
      </c>
      <c r="N86" s="95" t="s">
        <v>42</v>
      </c>
      <c r="O86" s="95" t="s">
        <v>131</v>
      </c>
      <c r="P86" s="95" t="s">
        <v>132</v>
      </c>
      <c r="Q86" s="95" t="s">
        <v>133</v>
      </c>
      <c r="R86" s="95" t="s">
        <v>134</v>
      </c>
      <c r="S86" s="95" t="s">
        <v>135</v>
      </c>
      <c r="T86" s="96" t="s">
        <v>136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137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36.695707300000002</v>
      </c>
      <c r="S87" s="98"/>
      <c r="T87" s="188">
        <f>T88</f>
        <v>428.11893000000003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111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71</v>
      </c>
      <c r="E88" s="193" t="s">
        <v>138</v>
      </c>
      <c r="F88" s="193" t="s">
        <v>139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P89+P120+P128+P133+P135+P150+P175</f>
        <v>0</v>
      </c>
      <c r="Q88" s="198"/>
      <c r="R88" s="199">
        <f>R89+R120+R128+R133+R135+R150+R175</f>
        <v>36.695707300000002</v>
      </c>
      <c r="S88" s="198"/>
      <c r="T88" s="200">
        <f>T89+T120+T128+T133+T135+T150+T175</f>
        <v>428.11893000000003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72</v>
      </c>
      <c r="AY88" s="201" t="s">
        <v>140</v>
      </c>
      <c r="BK88" s="203">
        <f>BK89+BK120+BK128+BK133+BK135+BK150+BK175</f>
        <v>0</v>
      </c>
    </row>
    <row r="89" s="12" customFormat="1" ht="22.8" customHeight="1">
      <c r="A89" s="12"/>
      <c r="B89" s="190"/>
      <c r="C89" s="191"/>
      <c r="D89" s="192" t="s">
        <v>71</v>
      </c>
      <c r="E89" s="204" t="s">
        <v>80</v>
      </c>
      <c r="F89" s="204" t="s">
        <v>141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SUM(P90:P119)</f>
        <v>0</v>
      </c>
      <c r="Q89" s="198"/>
      <c r="R89" s="199">
        <f>SUM(R90:R119)</f>
        <v>0</v>
      </c>
      <c r="S89" s="198"/>
      <c r="T89" s="200">
        <f>SUM(T90:T119)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80</v>
      </c>
      <c r="AY89" s="201" t="s">
        <v>140</v>
      </c>
      <c r="BK89" s="203">
        <f>SUM(BK90:BK119)</f>
        <v>0</v>
      </c>
    </row>
    <row r="90" s="2" customFormat="1">
      <c r="A90" s="40"/>
      <c r="B90" s="41"/>
      <c r="C90" s="206" t="s">
        <v>80</v>
      </c>
      <c r="D90" s="206" t="s">
        <v>142</v>
      </c>
      <c r="E90" s="207" t="s">
        <v>773</v>
      </c>
      <c r="F90" s="208" t="s">
        <v>774</v>
      </c>
      <c r="G90" s="209" t="s">
        <v>168</v>
      </c>
      <c r="H90" s="210">
        <v>374.81599999999997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147</v>
      </c>
      <c r="AT90" s="217" t="s">
        <v>142</v>
      </c>
      <c r="AU90" s="217" t="s">
        <v>82</v>
      </c>
      <c r="AY90" s="19" t="s">
        <v>140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147</v>
      </c>
      <c r="BM90" s="217" t="s">
        <v>775</v>
      </c>
    </row>
    <row r="91" s="14" customFormat="1">
      <c r="A91" s="14"/>
      <c r="B91" s="241"/>
      <c r="C91" s="242"/>
      <c r="D91" s="221" t="s">
        <v>149</v>
      </c>
      <c r="E91" s="243" t="s">
        <v>19</v>
      </c>
      <c r="F91" s="244" t="s">
        <v>746</v>
      </c>
      <c r="G91" s="242"/>
      <c r="H91" s="243" t="s">
        <v>19</v>
      </c>
      <c r="I91" s="245"/>
      <c r="J91" s="242"/>
      <c r="K91" s="242"/>
      <c r="L91" s="246"/>
      <c r="M91" s="247"/>
      <c r="N91" s="248"/>
      <c r="O91" s="248"/>
      <c r="P91" s="248"/>
      <c r="Q91" s="248"/>
      <c r="R91" s="248"/>
      <c r="S91" s="248"/>
      <c r="T91" s="249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0" t="s">
        <v>149</v>
      </c>
      <c r="AU91" s="250" t="s">
        <v>82</v>
      </c>
      <c r="AV91" s="14" t="s">
        <v>80</v>
      </c>
      <c r="AW91" s="14" t="s">
        <v>33</v>
      </c>
      <c r="AX91" s="14" t="s">
        <v>72</v>
      </c>
      <c r="AY91" s="250" t="s">
        <v>140</v>
      </c>
    </row>
    <row r="92" s="14" customFormat="1">
      <c r="A92" s="14"/>
      <c r="B92" s="241"/>
      <c r="C92" s="242"/>
      <c r="D92" s="221" t="s">
        <v>149</v>
      </c>
      <c r="E92" s="243" t="s">
        <v>19</v>
      </c>
      <c r="F92" s="244" t="s">
        <v>776</v>
      </c>
      <c r="G92" s="242"/>
      <c r="H92" s="243" t="s">
        <v>19</v>
      </c>
      <c r="I92" s="245"/>
      <c r="J92" s="242"/>
      <c r="K92" s="242"/>
      <c r="L92" s="246"/>
      <c r="M92" s="247"/>
      <c r="N92" s="248"/>
      <c r="O92" s="248"/>
      <c r="P92" s="248"/>
      <c r="Q92" s="248"/>
      <c r="R92" s="248"/>
      <c r="S92" s="248"/>
      <c r="T92" s="24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0" t="s">
        <v>149</v>
      </c>
      <c r="AU92" s="250" t="s">
        <v>82</v>
      </c>
      <c r="AV92" s="14" t="s">
        <v>80</v>
      </c>
      <c r="AW92" s="14" t="s">
        <v>33</v>
      </c>
      <c r="AX92" s="14" t="s">
        <v>72</v>
      </c>
      <c r="AY92" s="250" t="s">
        <v>140</v>
      </c>
    </row>
    <row r="93" s="13" customFormat="1">
      <c r="A93" s="13"/>
      <c r="B93" s="219"/>
      <c r="C93" s="220"/>
      <c r="D93" s="221" t="s">
        <v>149</v>
      </c>
      <c r="E93" s="222" t="s">
        <v>19</v>
      </c>
      <c r="F93" s="223" t="s">
        <v>777</v>
      </c>
      <c r="G93" s="220"/>
      <c r="H93" s="224">
        <v>368.51600000000002</v>
      </c>
      <c r="I93" s="225"/>
      <c r="J93" s="220"/>
      <c r="K93" s="220"/>
      <c r="L93" s="226"/>
      <c r="M93" s="227"/>
      <c r="N93" s="228"/>
      <c r="O93" s="228"/>
      <c r="P93" s="228"/>
      <c r="Q93" s="228"/>
      <c r="R93" s="228"/>
      <c r="S93" s="228"/>
      <c r="T93" s="2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0" t="s">
        <v>149</v>
      </c>
      <c r="AU93" s="230" t="s">
        <v>82</v>
      </c>
      <c r="AV93" s="13" t="s">
        <v>82</v>
      </c>
      <c r="AW93" s="13" t="s">
        <v>33</v>
      </c>
      <c r="AX93" s="13" t="s">
        <v>72</v>
      </c>
      <c r="AY93" s="230" t="s">
        <v>140</v>
      </c>
    </row>
    <row r="94" s="13" customFormat="1">
      <c r="A94" s="13"/>
      <c r="B94" s="219"/>
      <c r="C94" s="220"/>
      <c r="D94" s="221" t="s">
        <v>149</v>
      </c>
      <c r="E94" s="222" t="s">
        <v>19</v>
      </c>
      <c r="F94" s="223" t="s">
        <v>778</v>
      </c>
      <c r="G94" s="220"/>
      <c r="H94" s="224">
        <v>6.2999999999999998</v>
      </c>
      <c r="I94" s="225"/>
      <c r="J94" s="220"/>
      <c r="K94" s="220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149</v>
      </c>
      <c r="AU94" s="230" t="s">
        <v>82</v>
      </c>
      <c r="AV94" s="13" t="s">
        <v>82</v>
      </c>
      <c r="AW94" s="13" t="s">
        <v>33</v>
      </c>
      <c r="AX94" s="13" t="s">
        <v>72</v>
      </c>
      <c r="AY94" s="230" t="s">
        <v>140</v>
      </c>
    </row>
    <row r="95" s="15" customFormat="1">
      <c r="A95" s="15"/>
      <c r="B95" s="251"/>
      <c r="C95" s="252"/>
      <c r="D95" s="221" t="s">
        <v>149</v>
      </c>
      <c r="E95" s="253" t="s">
        <v>19</v>
      </c>
      <c r="F95" s="254" t="s">
        <v>259</v>
      </c>
      <c r="G95" s="252"/>
      <c r="H95" s="255">
        <v>374.81599999999997</v>
      </c>
      <c r="I95" s="256"/>
      <c r="J95" s="252"/>
      <c r="K95" s="252"/>
      <c r="L95" s="257"/>
      <c r="M95" s="258"/>
      <c r="N95" s="259"/>
      <c r="O95" s="259"/>
      <c r="P95" s="259"/>
      <c r="Q95" s="259"/>
      <c r="R95" s="259"/>
      <c r="S95" s="259"/>
      <c r="T95" s="260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1" t="s">
        <v>149</v>
      </c>
      <c r="AU95" s="261" t="s">
        <v>82</v>
      </c>
      <c r="AV95" s="15" t="s">
        <v>147</v>
      </c>
      <c r="AW95" s="15" t="s">
        <v>33</v>
      </c>
      <c r="AX95" s="15" t="s">
        <v>80</v>
      </c>
      <c r="AY95" s="261" t="s">
        <v>140</v>
      </c>
    </row>
    <row r="96" s="2" customFormat="1">
      <c r="A96" s="40"/>
      <c r="B96" s="41"/>
      <c r="C96" s="206" t="s">
        <v>82</v>
      </c>
      <c r="D96" s="206" t="s">
        <v>142</v>
      </c>
      <c r="E96" s="207" t="s">
        <v>666</v>
      </c>
      <c r="F96" s="208" t="s">
        <v>667</v>
      </c>
      <c r="G96" s="209" t="s">
        <v>168</v>
      </c>
      <c r="H96" s="210">
        <v>198.601</v>
      </c>
      <c r="I96" s="211"/>
      <c r="J96" s="212">
        <f>ROUND(I96*H96,2)</f>
        <v>0</v>
      </c>
      <c r="K96" s="208" t="s">
        <v>146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147</v>
      </c>
      <c r="AT96" s="217" t="s">
        <v>142</v>
      </c>
      <c r="AU96" s="217" t="s">
        <v>82</v>
      </c>
      <c r="AY96" s="19" t="s">
        <v>140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147</v>
      </c>
      <c r="BM96" s="217" t="s">
        <v>779</v>
      </c>
    </row>
    <row r="97" s="14" customFormat="1">
      <c r="A97" s="14"/>
      <c r="B97" s="241"/>
      <c r="C97" s="242"/>
      <c r="D97" s="221" t="s">
        <v>149</v>
      </c>
      <c r="E97" s="243" t="s">
        <v>19</v>
      </c>
      <c r="F97" s="244" t="s">
        <v>257</v>
      </c>
      <c r="G97" s="242"/>
      <c r="H97" s="243" t="s">
        <v>19</v>
      </c>
      <c r="I97" s="245"/>
      <c r="J97" s="242"/>
      <c r="K97" s="242"/>
      <c r="L97" s="246"/>
      <c r="M97" s="247"/>
      <c r="N97" s="248"/>
      <c r="O97" s="248"/>
      <c r="P97" s="248"/>
      <c r="Q97" s="248"/>
      <c r="R97" s="248"/>
      <c r="S97" s="248"/>
      <c r="T97" s="24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0" t="s">
        <v>149</v>
      </c>
      <c r="AU97" s="250" t="s">
        <v>82</v>
      </c>
      <c r="AV97" s="14" t="s">
        <v>80</v>
      </c>
      <c r="AW97" s="14" t="s">
        <v>33</v>
      </c>
      <c r="AX97" s="14" t="s">
        <v>72</v>
      </c>
      <c r="AY97" s="250" t="s">
        <v>140</v>
      </c>
    </row>
    <row r="98" s="13" customFormat="1">
      <c r="A98" s="13"/>
      <c r="B98" s="219"/>
      <c r="C98" s="220"/>
      <c r="D98" s="221" t="s">
        <v>149</v>
      </c>
      <c r="E98" s="222" t="s">
        <v>19</v>
      </c>
      <c r="F98" s="223" t="s">
        <v>780</v>
      </c>
      <c r="G98" s="220"/>
      <c r="H98" s="224">
        <v>198.601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149</v>
      </c>
      <c r="AU98" s="230" t="s">
        <v>82</v>
      </c>
      <c r="AV98" s="13" t="s">
        <v>82</v>
      </c>
      <c r="AW98" s="13" t="s">
        <v>33</v>
      </c>
      <c r="AX98" s="13" t="s">
        <v>80</v>
      </c>
      <c r="AY98" s="230" t="s">
        <v>140</v>
      </c>
    </row>
    <row r="99" s="2" customFormat="1">
      <c r="A99" s="40"/>
      <c r="B99" s="41"/>
      <c r="C99" s="206" t="s">
        <v>156</v>
      </c>
      <c r="D99" s="206" t="s">
        <v>142</v>
      </c>
      <c r="E99" s="207" t="s">
        <v>261</v>
      </c>
      <c r="F99" s="208" t="s">
        <v>262</v>
      </c>
      <c r="G99" s="209" t="s">
        <v>168</v>
      </c>
      <c r="H99" s="210">
        <v>3</v>
      </c>
      <c r="I99" s="211"/>
      <c r="J99" s="212">
        <f>ROUND(I99*H99,2)</f>
        <v>0</v>
      </c>
      <c r="K99" s="208" t="s">
        <v>146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147</v>
      </c>
      <c r="AT99" s="217" t="s">
        <v>142</v>
      </c>
      <c r="AU99" s="217" t="s">
        <v>82</v>
      </c>
      <c r="AY99" s="19" t="s">
        <v>140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147</v>
      </c>
      <c r="BM99" s="217" t="s">
        <v>781</v>
      </c>
    </row>
    <row r="100" s="13" customFormat="1">
      <c r="A100" s="13"/>
      <c r="B100" s="219"/>
      <c r="C100" s="220"/>
      <c r="D100" s="221" t="s">
        <v>149</v>
      </c>
      <c r="E100" s="222" t="s">
        <v>19</v>
      </c>
      <c r="F100" s="223" t="s">
        <v>782</v>
      </c>
      <c r="G100" s="220"/>
      <c r="H100" s="224">
        <v>3</v>
      </c>
      <c r="I100" s="225"/>
      <c r="J100" s="220"/>
      <c r="K100" s="220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149</v>
      </c>
      <c r="AU100" s="230" t="s">
        <v>82</v>
      </c>
      <c r="AV100" s="13" t="s">
        <v>82</v>
      </c>
      <c r="AW100" s="13" t="s">
        <v>33</v>
      </c>
      <c r="AX100" s="13" t="s">
        <v>80</v>
      </c>
      <c r="AY100" s="230" t="s">
        <v>140</v>
      </c>
    </row>
    <row r="101" s="2" customFormat="1">
      <c r="A101" s="40"/>
      <c r="B101" s="41"/>
      <c r="C101" s="206" t="s">
        <v>147</v>
      </c>
      <c r="D101" s="206" t="s">
        <v>142</v>
      </c>
      <c r="E101" s="207" t="s">
        <v>266</v>
      </c>
      <c r="F101" s="208" t="s">
        <v>267</v>
      </c>
      <c r="G101" s="209" t="s">
        <v>168</v>
      </c>
      <c r="H101" s="210">
        <v>15</v>
      </c>
      <c r="I101" s="211"/>
      <c r="J101" s="212">
        <f>ROUND(I101*H101,2)</f>
        <v>0</v>
      </c>
      <c r="K101" s="208" t="s">
        <v>146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147</v>
      </c>
      <c r="AT101" s="217" t="s">
        <v>142</v>
      </c>
      <c r="AU101" s="217" t="s">
        <v>82</v>
      </c>
      <c r="AY101" s="19" t="s">
        <v>140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147</v>
      </c>
      <c r="BM101" s="217" t="s">
        <v>783</v>
      </c>
    </row>
    <row r="102" s="13" customFormat="1">
      <c r="A102" s="13"/>
      <c r="B102" s="219"/>
      <c r="C102" s="220"/>
      <c r="D102" s="221" t="s">
        <v>149</v>
      </c>
      <c r="E102" s="222" t="s">
        <v>19</v>
      </c>
      <c r="F102" s="223" t="s">
        <v>784</v>
      </c>
      <c r="G102" s="220"/>
      <c r="H102" s="224">
        <v>15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149</v>
      </c>
      <c r="AU102" s="230" t="s">
        <v>82</v>
      </c>
      <c r="AV102" s="13" t="s">
        <v>82</v>
      </c>
      <c r="AW102" s="13" t="s">
        <v>33</v>
      </c>
      <c r="AX102" s="13" t="s">
        <v>80</v>
      </c>
      <c r="AY102" s="230" t="s">
        <v>140</v>
      </c>
    </row>
    <row r="103" s="2" customFormat="1">
      <c r="A103" s="40"/>
      <c r="B103" s="41"/>
      <c r="C103" s="206" t="s">
        <v>165</v>
      </c>
      <c r="D103" s="206" t="s">
        <v>142</v>
      </c>
      <c r="E103" s="207" t="s">
        <v>271</v>
      </c>
      <c r="F103" s="208" t="s">
        <v>272</v>
      </c>
      <c r="G103" s="209" t="s">
        <v>168</v>
      </c>
      <c r="H103" s="210">
        <v>198.601</v>
      </c>
      <c r="I103" s="211"/>
      <c r="J103" s="212">
        <f>ROUND(I103*H103,2)</f>
        <v>0</v>
      </c>
      <c r="K103" s="208" t="s">
        <v>146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147</v>
      </c>
      <c r="AT103" s="217" t="s">
        <v>142</v>
      </c>
      <c r="AU103" s="217" t="s">
        <v>82</v>
      </c>
      <c r="AY103" s="19" t="s">
        <v>140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147</v>
      </c>
      <c r="BM103" s="217" t="s">
        <v>785</v>
      </c>
    </row>
    <row r="104" s="14" customFormat="1">
      <c r="A104" s="14"/>
      <c r="B104" s="241"/>
      <c r="C104" s="242"/>
      <c r="D104" s="221" t="s">
        <v>149</v>
      </c>
      <c r="E104" s="243" t="s">
        <v>19</v>
      </c>
      <c r="F104" s="244" t="s">
        <v>274</v>
      </c>
      <c r="G104" s="242"/>
      <c r="H104" s="243" t="s">
        <v>19</v>
      </c>
      <c r="I104" s="245"/>
      <c r="J104" s="242"/>
      <c r="K104" s="242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149</v>
      </c>
      <c r="AU104" s="250" t="s">
        <v>82</v>
      </c>
      <c r="AV104" s="14" t="s">
        <v>80</v>
      </c>
      <c r="AW104" s="14" t="s">
        <v>33</v>
      </c>
      <c r="AX104" s="14" t="s">
        <v>72</v>
      </c>
      <c r="AY104" s="250" t="s">
        <v>140</v>
      </c>
    </row>
    <row r="105" s="14" customFormat="1">
      <c r="A105" s="14"/>
      <c r="B105" s="241"/>
      <c r="C105" s="242"/>
      <c r="D105" s="221" t="s">
        <v>149</v>
      </c>
      <c r="E105" s="243" t="s">
        <v>19</v>
      </c>
      <c r="F105" s="244" t="s">
        <v>257</v>
      </c>
      <c r="G105" s="242"/>
      <c r="H105" s="243" t="s">
        <v>19</v>
      </c>
      <c r="I105" s="245"/>
      <c r="J105" s="242"/>
      <c r="K105" s="242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149</v>
      </c>
      <c r="AU105" s="250" t="s">
        <v>82</v>
      </c>
      <c r="AV105" s="14" t="s">
        <v>80</v>
      </c>
      <c r="AW105" s="14" t="s">
        <v>33</v>
      </c>
      <c r="AX105" s="14" t="s">
        <v>72</v>
      </c>
      <c r="AY105" s="250" t="s">
        <v>140</v>
      </c>
    </row>
    <row r="106" s="13" customFormat="1">
      <c r="A106" s="13"/>
      <c r="B106" s="219"/>
      <c r="C106" s="220"/>
      <c r="D106" s="221" t="s">
        <v>149</v>
      </c>
      <c r="E106" s="222" t="s">
        <v>19</v>
      </c>
      <c r="F106" s="223" t="s">
        <v>780</v>
      </c>
      <c r="G106" s="220"/>
      <c r="H106" s="224">
        <v>198.601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149</v>
      </c>
      <c r="AU106" s="230" t="s">
        <v>82</v>
      </c>
      <c r="AV106" s="13" t="s">
        <v>82</v>
      </c>
      <c r="AW106" s="13" t="s">
        <v>33</v>
      </c>
      <c r="AX106" s="13" t="s">
        <v>80</v>
      </c>
      <c r="AY106" s="230" t="s">
        <v>140</v>
      </c>
    </row>
    <row r="107" s="2" customFormat="1">
      <c r="A107" s="40"/>
      <c r="B107" s="41"/>
      <c r="C107" s="206" t="s">
        <v>172</v>
      </c>
      <c r="D107" s="206" t="s">
        <v>142</v>
      </c>
      <c r="E107" s="207" t="s">
        <v>281</v>
      </c>
      <c r="F107" s="208" t="s">
        <v>282</v>
      </c>
      <c r="G107" s="209" t="s">
        <v>195</v>
      </c>
      <c r="H107" s="210">
        <v>5.4000000000000004</v>
      </c>
      <c r="I107" s="211"/>
      <c r="J107" s="212">
        <f>ROUND(I107*H107,2)</f>
        <v>0</v>
      </c>
      <c r="K107" s="208" t="s">
        <v>146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147</v>
      </c>
      <c r="AT107" s="217" t="s">
        <v>142</v>
      </c>
      <c r="AU107" s="217" t="s">
        <v>82</v>
      </c>
      <c r="AY107" s="19" t="s">
        <v>140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147</v>
      </c>
      <c r="BM107" s="217" t="s">
        <v>786</v>
      </c>
    </row>
    <row r="108" s="13" customFormat="1">
      <c r="A108" s="13"/>
      <c r="B108" s="219"/>
      <c r="C108" s="220"/>
      <c r="D108" s="221" t="s">
        <v>149</v>
      </c>
      <c r="E108" s="222" t="s">
        <v>19</v>
      </c>
      <c r="F108" s="223" t="s">
        <v>787</v>
      </c>
      <c r="G108" s="220"/>
      <c r="H108" s="224">
        <v>5.4000000000000004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149</v>
      </c>
      <c r="AU108" s="230" t="s">
        <v>82</v>
      </c>
      <c r="AV108" s="13" t="s">
        <v>82</v>
      </c>
      <c r="AW108" s="13" t="s">
        <v>33</v>
      </c>
      <c r="AX108" s="13" t="s">
        <v>80</v>
      </c>
      <c r="AY108" s="230" t="s">
        <v>140</v>
      </c>
    </row>
    <row r="109" s="2" customFormat="1">
      <c r="A109" s="40"/>
      <c r="B109" s="41"/>
      <c r="C109" s="206" t="s">
        <v>177</v>
      </c>
      <c r="D109" s="206" t="s">
        <v>142</v>
      </c>
      <c r="E109" s="207" t="s">
        <v>286</v>
      </c>
      <c r="F109" s="208" t="s">
        <v>287</v>
      </c>
      <c r="G109" s="209" t="s">
        <v>168</v>
      </c>
      <c r="H109" s="210">
        <v>676.87900000000002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82</v>
      </c>
      <c r="AY109" s="19" t="s">
        <v>140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147</v>
      </c>
      <c r="BM109" s="217" t="s">
        <v>788</v>
      </c>
    </row>
    <row r="110" s="13" customFormat="1">
      <c r="A110" s="13"/>
      <c r="B110" s="219"/>
      <c r="C110" s="220"/>
      <c r="D110" s="221" t="s">
        <v>149</v>
      </c>
      <c r="E110" s="222" t="s">
        <v>19</v>
      </c>
      <c r="F110" s="223" t="s">
        <v>789</v>
      </c>
      <c r="G110" s="220"/>
      <c r="H110" s="224">
        <v>670.57899999999995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149</v>
      </c>
      <c r="AU110" s="230" t="s">
        <v>82</v>
      </c>
      <c r="AV110" s="13" t="s">
        <v>82</v>
      </c>
      <c r="AW110" s="13" t="s">
        <v>33</v>
      </c>
      <c r="AX110" s="13" t="s">
        <v>72</v>
      </c>
      <c r="AY110" s="230" t="s">
        <v>140</v>
      </c>
    </row>
    <row r="111" s="13" customFormat="1">
      <c r="A111" s="13"/>
      <c r="B111" s="219"/>
      <c r="C111" s="220"/>
      <c r="D111" s="221" t="s">
        <v>149</v>
      </c>
      <c r="E111" s="222" t="s">
        <v>19</v>
      </c>
      <c r="F111" s="223" t="s">
        <v>790</v>
      </c>
      <c r="G111" s="220"/>
      <c r="H111" s="224">
        <v>6.2999999999999998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149</v>
      </c>
      <c r="AU111" s="230" t="s">
        <v>82</v>
      </c>
      <c r="AV111" s="13" t="s">
        <v>82</v>
      </c>
      <c r="AW111" s="13" t="s">
        <v>33</v>
      </c>
      <c r="AX111" s="13" t="s">
        <v>72</v>
      </c>
      <c r="AY111" s="230" t="s">
        <v>140</v>
      </c>
    </row>
    <row r="112" s="15" customFormat="1">
      <c r="A112" s="15"/>
      <c r="B112" s="251"/>
      <c r="C112" s="252"/>
      <c r="D112" s="221" t="s">
        <v>149</v>
      </c>
      <c r="E112" s="253" t="s">
        <v>19</v>
      </c>
      <c r="F112" s="254" t="s">
        <v>259</v>
      </c>
      <c r="G112" s="252"/>
      <c r="H112" s="255">
        <v>676.87900000000002</v>
      </c>
      <c r="I112" s="256"/>
      <c r="J112" s="252"/>
      <c r="K112" s="252"/>
      <c r="L112" s="257"/>
      <c r="M112" s="258"/>
      <c r="N112" s="259"/>
      <c r="O112" s="259"/>
      <c r="P112" s="259"/>
      <c r="Q112" s="259"/>
      <c r="R112" s="259"/>
      <c r="S112" s="259"/>
      <c r="T112" s="26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1" t="s">
        <v>149</v>
      </c>
      <c r="AU112" s="261" t="s">
        <v>82</v>
      </c>
      <c r="AV112" s="15" t="s">
        <v>147</v>
      </c>
      <c r="AW112" s="15" t="s">
        <v>33</v>
      </c>
      <c r="AX112" s="15" t="s">
        <v>80</v>
      </c>
      <c r="AY112" s="261" t="s">
        <v>140</v>
      </c>
    </row>
    <row r="113" s="2" customFormat="1" ht="16.5" customHeight="1">
      <c r="A113" s="40"/>
      <c r="B113" s="41"/>
      <c r="C113" s="231" t="s">
        <v>182</v>
      </c>
      <c r="D113" s="231" t="s">
        <v>192</v>
      </c>
      <c r="E113" s="232" t="s">
        <v>294</v>
      </c>
      <c r="F113" s="233" t="s">
        <v>295</v>
      </c>
      <c r="G113" s="234" t="s">
        <v>168</v>
      </c>
      <c r="H113" s="235">
        <v>106.462</v>
      </c>
      <c r="I113" s="236"/>
      <c r="J113" s="237">
        <f>ROUND(I113*H113,2)</f>
        <v>0</v>
      </c>
      <c r="K113" s="233" t="s">
        <v>19</v>
      </c>
      <c r="L113" s="238"/>
      <c r="M113" s="239" t="s">
        <v>19</v>
      </c>
      <c r="N113" s="240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182</v>
      </c>
      <c r="AT113" s="217" t="s">
        <v>192</v>
      </c>
      <c r="AU113" s="217" t="s">
        <v>82</v>
      </c>
      <c r="AY113" s="19" t="s">
        <v>140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147</v>
      </c>
      <c r="BM113" s="217" t="s">
        <v>791</v>
      </c>
    </row>
    <row r="114" s="14" customFormat="1">
      <c r="A114" s="14"/>
      <c r="B114" s="241"/>
      <c r="C114" s="242"/>
      <c r="D114" s="221" t="s">
        <v>149</v>
      </c>
      <c r="E114" s="243" t="s">
        <v>19</v>
      </c>
      <c r="F114" s="244" t="s">
        <v>297</v>
      </c>
      <c r="G114" s="242"/>
      <c r="H114" s="243" t="s">
        <v>19</v>
      </c>
      <c r="I114" s="245"/>
      <c r="J114" s="242"/>
      <c r="K114" s="242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149</v>
      </c>
      <c r="AU114" s="250" t="s">
        <v>82</v>
      </c>
      <c r="AV114" s="14" t="s">
        <v>80</v>
      </c>
      <c r="AW114" s="14" t="s">
        <v>33</v>
      </c>
      <c r="AX114" s="14" t="s">
        <v>72</v>
      </c>
      <c r="AY114" s="250" t="s">
        <v>140</v>
      </c>
    </row>
    <row r="115" s="13" customFormat="1">
      <c r="A115" s="13"/>
      <c r="B115" s="219"/>
      <c r="C115" s="220"/>
      <c r="D115" s="221" t="s">
        <v>149</v>
      </c>
      <c r="E115" s="222" t="s">
        <v>19</v>
      </c>
      <c r="F115" s="223" t="s">
        <v>792</v>
      </c>
      <c r="G115" s="220"/>
      <c r="H115" s="224">
        <v>676.87900000000002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149</v>
      </c>
      <c r="AU115" s="230" t="s">
        <v>82</v>
      </c>
      <c r="AV115" s="13" t="s">
        <v>82</v>
      </c>
      <c r="AW115" s="13" t="s">
        <v>33</v>
      </c>
      <c r="AX115" s="13" t="s">
        <v>72</v>
      </c>
      <c r="AY115" s="230" t="s">
        <v>140</v>
      </c>
    </row>
    <row r="116" s="13" customFormat="1">
      <c r="A116" s="13"/>
      <c r="B116" s="219"/>
      <c r="C116" s="220"/>
      <c r="D116" s="221" t="s">
        <v>149</v>
      </c>
      <c r="E116" s="222" t="s">
        <v>19</v>
      </c>
      <c r="F116" s="223" t="s">
        <v>793</v>
      </c>
      <c r="G116" s="220"/>
      <c r="H116" s="224">
        <v>-371.81599999999997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149</v>
      </c>
      <c r="AU116" s="230" t="s">
        <v>82</v>
      </c>
      <c r="AV116" s="13" t="s">
        <v>82</v>
      </c>
      <c r="AW116" s="13" t="s">
        <v>33</v>
      </c>
      <c r="AX116" s="13" t="s">
        <v>72</v>
      </c>
      <c r="AY116" s="230" t="s">
        <v>140</v>
      </c>
    </row>
    <row r="117" s="14" customFormat="1">
      <c r="A117" s="14"/>
      <c r="B117" s="241"/>
      <c r="C117" s="242"/>
      <c r="D117" s="221" t="s">
        <v>149</v>
      </c>
      <c r="E117" s="243" t="s">
        <v>19</v>
      </c>
      <c r="F117" s="244" t="s">
        <v>300</v>
      </c>
      <c r="G117" s="242"/>
      <c r="H117" s="243" t="s">
        <v>19</v>
      </c>
      <c r="I117" s="245"/>
      <c r="J117" s="242"/>
      <c r="K117" s="242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149</v>
      </c>
      <c r="AU117" s="250" t="s">
        <v>82</v>
      </c>
      <c r="AV117" s="14" t="s">
        <v>80</v>
      </c>
      <c r="AW117" s="14" t="s">
        <v>33</v>
      </c>
      <c r="AX117" s="14" t="s">
        <v>72</v>
      </c>
      <c r="AY117" s="250" t="s">
        <v>140</v>
      </c>
    </row>
    <row r="118" s="13" customFormat="1">
      <c r="A118" s="13"/>
      <c r="B118" s="219"/>
      <c r="C118" s="220"/>
      <c r="D118" s="221" t="s">
        <v>149</v>
      </c>
      <c r="E118" s="222" t="s">
        <v>19</v>
      </c>
      <c r="F118" s="223" t="s">
        <v>794</v>
      </c>
      <c r="G118" s="220"/>
      <c r="H118" s="224">
        <v>-198.601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149</v>
      </c>
      <c r="AU118" s="230" t="s">
        <v>82</v>
      </c>
      <c r="AV118" s="13" t="s">
        <v>82</v>
      </c>
      <c r="AW118" s="13" t="s">
        <v>33</v>
      </c>
      <c r="AX118" s="13" t="s">
        <v>72</v>
      </c>
      <c r="AY118" s="230" t="s">
        <v>140</v>
      </c>
    </row>
    <row r="119" s="15" customFormat="1">
      <c r="A119" s="15"/>
      <c r="B119" s="251"/>
      <c r="C119" s="252"/>
      <c r="D119" s="221" t="s">
        <v>149</v>
      </c>
      <c r="E119" s="253" t="s">
        <v>19</v>
      </c>
      <c r="F119" s="254" t="s">
        <v>259</v>
      </c>
      <c r="G119" s="252"/>
      <c r="H119" s="255">
        <v>106.462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149</v>
      </c>
      <c r="AU119" s="261" t="s">
        <v>82</v>
      </c>
      <c r="AV119" s="15" t="s">
        <v>147</v>
      </c>
      <c r="AW119" s="15" t="s">
        <v>33</v>
      </c>
      <c r="AX119" s="15" t="s">
        <v>80</v>
      </c>
      <c r="AY119" s="261" t="s">
        <v>140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165</v>
      </c>
      <c r="F120" s="204" t="s">
        <v>795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SUM(P121:P127)</f>
        <v>0</v>
      </c>
      <c r="Q120" s="198"/>
      <c r="R120" s="199">
        <f>SUM(R121:R127)</f>
        <v>36.68</v>
      </c>
      <c r="S120" s="198"/>
      <c r="T120" s="200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80</v>
      </c>
      <c r="AT120" s="202" t="s">
        <v>71</v>
      </c>
      <c r="AU120" s="202" t="s">
        <v>80</v>
      </c>
      <c r="AY120" s="201" t="s">
        <v>140</v>
      </c>
      <c r="BK120" s="203">
        <f>SUM(BK121:BK127)</f>
        <v>0</v>
      </c>
    </row>
    <row r="121" s="2" customFormat="1" ht="16.5" customHeight="1">
      <c r="A121" s="40"/>
      <c r="B121" s="41"/>
      <c r="C121" s="206" t="s">
        <v>187</v>
      </c>
      <c r="D121" s="206" t="s">
        <v>142</v>
      </c>
      <c r="E121" s="207" t="s">
        <v>796</v>
      </c>
      <c r="F121" s="208" t="s">
        <v>797</v>
      </c>
      <c r="G121" s="209" t="s">
        <v>145</v>
      </c>
      <c r="H121" s="210">
        <v>80</v>
      </c>
      <c r="I121" s="211"/>
      <c r="J121" s="212">
        <f>ROUND(I121*H121,2)</f>
        <v>0</v>
      </c>
      <c r="K121" s="208" t="s">
        <v>146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147</v>
      </c>
      <c r="AT121" s="217" t="s">
        <v>142</v>
      </c>
      <c r="AU121" s="217" t="s">
        <v>82</v>
      </c>
      <c r="AY121" s="19" t="s">
        <v>140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147</v>
      </c>
      <c r="BM121" s="217" t="s">
        <v>798</v>
      </c>
    </row>
    <row r="122" s="14" customFormat="1">
      <c r="A122" s="14"/>
      <c r="B122" s="241"/>
      <c r="C122" s="242"/>
      <c r="D122" s="221" t="s">
        <v>149</v>
      </c>
      <c r="E122" s="243" t="s">
        <v>19</v>
      </c>
      <c r="F122" s="244" t="s">
        <v>746</v>
      </c>
      <c r="G122" s="242"/>
      <c r="H122" s="243" t="s">
        <v>19</v>
      </c>
      <c r="I122" s="245"/>
      <c r="J122" s="242"/>
      <c r="K122" s="242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149</v>
      </c>
      <c r="AU122" s="250" t="s">
        <v>82</v>
      </c>
      <c r="AV122" s="14" t="s">
        <v>80</v>
      </c>
      <c r="AW122" s="14" t="s">
        <v>33</v>
      </c>
      <c r="AX122" s="14" t="s">
        <v>72</v>
      </c>
      <c r="AY122" s="250" t="s">
        <v>140</v>
      </c>
    </row>
    <row r="123" s="13" customFormat="1">
      <c r="A123" s="13"/>
      <c r="B123" s="219"/>
      <c r="C123" s="220"/>
      <c r="D123" s="221" t="s">
        <v>149</v>
      </c>
      <c r="E123" s="222" t="s">
        <v>19</v>
      </c>
      <c r="F123" s="223" t="s">
        <v>799</v>
      </c>
      <c r="G123" s="220"/>
      <c r="H123" s="224">
        <v>80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149</v>
      </c>
      <c r="AU123" s="230" t="s">
        <v>82</v>
      </c>
      <c r="AV123" s="13" t="s">
        <v>82</v>
      </c>
      <c r="AW123" s="13" t="s">
        <v>33</v>
      </c>
      <c r="AX123" s="13" t="s">
        <v>80</v>
      </c>
      <c r="AY123" s="230" t="s">
        <v>140</v>
      </c>
    </row>
    <row r="124" s="2" customFormat="1">
      <c r="A124" s="40"/>
      <c r="B124" s="41"/>
      <c r="C124" s="206" t="s">
        <v>191</v>
      </c>
      <c r="D124" s="206" t="s">
        <v>142</v>
      </c>
      <c r="E124" s="207" t="s">
        <v>800</v>
      </c>
      <c r="F124" s="208" t="s">
        <v>801</v>
      </c>
      <c r="G124" s="209" t="s">
        <v>145</v>
      </c>
      <c r="H124" s="210">
        <v>80</v>
      </c>
      <c r="I124" s="211"/>
      <c r="J124" s="212">
        <f>ROUND(I124*H124,2)</f>
        <v>0</v>
      </c>
      <c r="K124" s="208" t="s">
        <v>146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0.083500000000000005</v>
      </c>
      <c r="R124" s="215">
        <f>Q124*H124</f>
        <v>6.6800000000000006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147</v>
      </c>
      <c r="AT124" s="217" t="s">
        <v>142</v>
      </c>
      <c r="AU124" s="217" t="s">
        <v>82</v>
      </c>
      <c r="AY124" s="19" t="s">
        <v>140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147</v>
      </c>
      <c r="BM124" s="217" t="s">
        <v>802</v>
      </c>
    </row>
    <row r="125" s="14" customFormat="1">
      <c r="A125" s="14"/>
      <c r="B125" s="241"/>
      <c r="C125" s="242"/>
      <c r="D125" s="221" t="s">
        <v>149</v>
      </c>
      <c r="E125" s="243" t="s">
        <v>19</v>
      </c>
      <c r="F125" s="244" t="s">
        <v>746</v>
      </c>
      <c r="G125" s="242"/>
      <c r="H125" s="243" t="s">
        <v>19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149</v>
      </c>
      <c r="AU125" s="250" t="s">
        <v>82</v>
      </c>
      <c r="AV125" s="14" t="s">
        <v>80</v>
      </c>
      <c r="AW125" s="14" t="s">
        <v>33</v>
      </c>
      <c r="AX125" s="14" t="s">
        <v>72</v>
      </c>
      <c r="AY125" s="250" t="s">
        <v>140</v>
      </c>
    </row>
    <row r="126" s="13" customFormat="1">
      <c r="A126" s="13"/>
      <c r="B126" s="219"/>
      <c r="C126" s="220"/>
      <c r="D126" s="221" t="s">
        <v>149</v>
      </c>
      <c r="E126" s="222" t="s">
        <v>19</v>
      </c>
      <c r="F126" s="223" t="s">
        <v>803</v>
      </c>
      <c r="G126" s="220"/>
      <c r="H126" s="224">
        <v>80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149</v>
      </c>
      <c r="AU126" s="230" t="s">
        <v>82</v>
      </c>
      <c r="AV126" s="13" t="s">
        <v>82</v>
      </c>
      <c r="AW126" s="13" t="s">
        <v>33</v>
      </c>
      <c r="AX126" s="13" t="s">
        <v>80</v>
      </c>
      <c r="AY126" s="230" t="s">
        <v>140</v>
      </c>
    </row>
    <row r="127" s="2" customFormat="1">
      <c r="A127" s="40"/>
      <c r="B127" s="41"/>
      <c r="C127" s="231" t="s">
        <v>198</v>
      </c>
      <c r="D127" s="231" t="s">
        <v>192</v>
      </c>
      <c r="E127" s="232" t="s">
        <v>804</v>
      </c>
      <c r="F127" s="233" t="s">
        <v>805</v>
      </c>
      <c r="G127" s="234" t="s">
        <v>145</v>
      </c>
      <c r="H127" s="235">
        <v>80</v>
      </c>
      <c r="I127" s="236"/>
      <c r="J127" s="237">
        <f>ROUND(I127*H127,2)</f>
        <v>0</v>
      </c>
      <c r="K127" s="233" t="s">
        <v>19</v>
      </c>
      <c r="L127" s="238"/>
      <c r="M127" s="239" t="s">
        <v>19</v>
      </c>
      <c r="N127" s="240" t="s">
        <v>43</v>
      </c>
      <c r="O127" s="86"/>
      <c r="P127" s="215">
        <f>O127*H127</f>
        <v>0</v>
      </c>
      <c r="Q127" s="215">
        <v>0.375</v>
      </c>
      <c r="R127" s="215">
        <f>Q127*H127</f>
        <v>30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182</v>
      </c>
      <c r="AT127" s="217" t="s">
        <v>192</v>
      </c>
      <c r="AU127" s="217" t="s">
        <v>82</v>
      </c>
      <c r="AY127" s="19" t="s">
        <v>140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147</v>
      </c>
      <c r="BM127" s="217" t="s">
        <v>806</v>
      </c>
    </row>
    <row r="128" s="12" customFormat="1" ht="22.8" customHeight="1">
      <c r="A128" s="12"/>
      <c r="B128" s="190"/>
      <c r="C128" s="191"/>
      <c r="D128" s="192" t="s">
        <v>71</v>
      </c>
      <c r="E128" s="204" t="s">
        <v>807</v>
      </c>
      <c r="F128" s="204" t="s">
        <v>808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SUM(P129:P132)</f>
        <v>0</v>
      </c>
      <c r="Q128" s="198"/>
      <c r="R128" s="199">
        <f>SUM(R129:R132)</f>
        <v>0</v>
      </c>
      <c r="S128" s="198"/>
      <c r="T128" s="200">
        <f>SUM(T129:T132)</f>
        <v>34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80</v>
      </c>
      <c r="AT128" s="202" t="s">
        <v>71</v>
      </c>
      <c r="AU128" s="202" t="s">
        <v>80</v>
      </c>
      <c r="AY128" s="201" t="s">
        <v>140</v>
      </c>
      <c r="BK128" s="203">
        <f>SUM(BK129:BK132)</f>
        <v>0</v>
      </c>
    </row>
    <row r="129" s="2" customFormat="1">
      <c r="A129" s="40"/>
      <c r="B129" s="41"/>
      <c r="C129" s="206" t="s">
        <v>202</v>
      </c>
      <c r="D129" s="206" t="s">
        <v>142</v>
      </c>
      <c r="E129" s="207" t="s">
        <v>809</v>
      </c>
      <c r="F129" s="208" t="s">
        <v>810</v>
      </c>
      <c r="G129" s="209" t="s">
        <v>145</v>
      </c>
      <c r="H129" s="210">
        <v>80</v>
      </c>
      <c r="I129" s="211"/>
      <c r="J129" s="212">
        <f>ROUND(I129*H129,2)</f>
        <v>0</v>
      </c>
      <c r="K129" s="208" t="s">
        <v>146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0.42499999999999999</v>
      </c>
      <c r="T129" s="216">
        <f>S129*H129</f>
        <v>34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147</v>
      </c>
      <c r="AT129" s="217" t="s">
        <v>142</v>
      </c>
      <c r="AU129" s="217" t="s">
        <v>82</v>
      </c>
      <c r="AY129" s="19" t="s">
        <v>140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147</v>
      </c>
      <c r="BM129" s="217" t="s">
        <v>811</v>
      </c>
    </row>
    <row r="130" s="14" customFormat="1">
      <c r="A130" s="14"/>
      <c r="B130" s="241"/>
      <c r="C130" s="242"/>
      <c r="D130" s="221" t="s">
        <v>149</v>
      </c>
      <c r="E130" s="243" t="s">
        <v>19</v>
      </c>
      <c r="F130" s="244" t="s">
        <v>746</v>
      </c>
      <c r="G130" s="242"/>
      <c r="H130" s="243" t="s">
        <v>19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149</v>
      </c>
      <c r="AU130" s="250" t="s">
        <v>82</v>
      </c>
      <c r="AV130" s="14" t="s">
        <v>80</v>
      </c>
      <c r="AW130" s="14" t="s">
        <v>33</v>
      </c>
      <c r="AX130" s="14" t="s">
        <v>72</v>
      </c>
      <c r="AY130" s="250" t="s">
        <v>140</v>
      </c>
    </row>
    <row r="131" s="13" customFormat="1">
      <c r="A131" s="13"/>
      <c r="B131" s="219"/>
      <c r="C131" s="220"/>
      <c r="D131" s="221" t="s">
        <v>149</v>
      </c>
      <c r="E131" s="222" t="s">
        <v>19</v>
      </c>
      <c r="F131" s="223" t="s">
        <v>812</v>
      </c>
      <c r="G131" s="220"/>
      <c r="H131" s="224">
        <v>80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149</v>
      </c>
      <c r="AU131" s="230" t="s">
        <v>82</v>
      </c>
      <c r="AV131" s="13" t="s">
        <v>82</v>
      </c>
      <c r="AW131" s="13" t="s">
        <v>33</v>
      </c>
      <c r="AX131" s="13" t="s">
        <v>80</v>
      </c>
      <c r="AY131" s="230" t="s">
        <v>140</v>
      </c>
    </row>
    <row r="132" s="2" customFormat="1">
      <c r="A132" s="40"/>
      <c r="B132" s="41"/>
      <c r="C132" s="206" t="s">
        <v>206</v>
      </c>
      <c r="D132" s="206" t="s">
        <v>142</v>
      </c>
      <c r="E132" s="207" t="s">
        <v>813</v>
      </c>
      <c r="F132" s="208" t="s">
        <v>814</v>
      </c>
      <c r="G132" s="209" t="s">
        <v>145</v>
      </c>
      <c r="H132" s="210">
        <v>80</v>
      </c>
      <c r="I132" s="211"/>
      <c r="J132" s="212">
        <f>ROUND(I132*H132,2)</f>
        <v>0</v>
      </c>
      <c r="K132" s="208" t="s">
        <v>146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147</v>
      </c>
      <c r="AT132" s="217" t="s">
        <v>142</v>
      </c>
      <c r="AU132" s="217" t="s">
        <v>82</v>
      </c>
      <c r="AY132" s="19" t="s">
        <v>140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147</v>
      </c>
      <c r="BM132" s="217" t="s">
        <v>815</v>
      </c>
    </row>
    <row r="133" s="12" customFormat="1" ht="22.8" customHeight="1">
      <c r="A133" s="12"/>
      <c r="B133" s="190"/>
      <c r="C133" s="191"/>
      <c r="D133" s="192" t="s">
        <v>71</v>
      </c>
      <c r="E133" s="204" t="s">
        <v>187</v>
      </c>
      <c r="F133" s="204" t="s">
        <v>816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P134</f>
        <v>0</v>
      </c>
      <c r="Q133" s="198"/>
      <c r="R133" s="199">
        <f>R134</f>
        <v>0</v>
      </c>
      <c r="S133" s="198"/>
      <c r="T133" s="200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80</v>
      </c>
      <c r="AT133" s="202" t="s">
        <v>71</v>
      </c>
      <c r="AU133" s="202" t="s">
        <v>80</v>
      </c>
      <c r="AY133" s="201" t="s">
        <v>140</v>
      </c>
      <c r="BK133" s="203">
        <f>BK134</f>
        <v>0</v>
      </c>
    </row>
    <row r="134" s="2" customFormat="1">
      <c r="A134" s="40"/>
      <c r="B134" s="41"/>
      <c r="C134" s="206" t="s">
        <v>211</v>
      </c>
      <c r="D134" s="206" t="s">
        <v>142</v>
      </c>
      <c r="E134" s="207" t="s">
        <v>817</v>
      </c>
      <c r="F134" s="208" t="s">
        <v>818</v>
      </c>
      <c r="G134" s="209" t="s">
        <v>153</v>
      </c>
      <c r="H134" s="210">
        <v>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147</v>
      </c>
      <c r="AT134" s="217" t="s">
        <v>142</v>
      </c>
      <c r="AU134" s="217" t="s">
        <v>82</v>
      </c>
      <c r="AY134" s="19" t="s">
        <v>140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147</v>
      </c>
      <c r="BM134" s="217" t="s">
        <v>819</v>
      </c>
    </row>
    <row r="135" s="12" customFormat="1" ht="22.8" customHeight="1">
      <c r="A135" s="12"/>
      <c r="B135" s="190"/>
      <c r="C135" s="191"/>
      <c r="D135" s="192" t="s">
        <v>71</v>
      </c>
      <c r="E135" s="204" t="s">
        <v>431</v>
      </c>
      <c r="F135" s="204" t="s">
        <v>432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SUM(P136:P149)</f>
        <v>0</v>
      </c>
      <c r="Q135" s="198"/>
      <c r="R135" s="199">
        <f>SUM(R136:R149)</f>
        <v>0</v>
      </c>
      <c r="S135" s="198"/>
      <c r="T135" s="200">
        <f>SUM(T136:T149)</f>
        <v>15.573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80</v>
      </c>
      <c r="AT135" s="202" t="s">
        <v>71</v>
      </c>
      <c r="AU135" s="202" t="s">
        <v>80</v>
      </c>
      <c r="AY135" s="201" t="s">
        <v>140</v>
      </c>
      <c r="BK135" s="203">
        <f>SUM(BK136:BK149)</f>
        <v>0</v>
      </c>
    </row>
    <row r="136" s="2" customFormat="1" ht="16.5" customHeight="1">
      <c r="A136" s="40"/>
      <c r="B136" s="41"/>
      <c r="C136" s="206" t="s">
        <v>8</v>
      </c>
      <c r="D136" s="206" t="s">
        <v>142</v>
      </c>
      <c r="E136" s="207" t="s">
        <v>465</v>
      </c>
      <c r="F136" s="208" t="s">
        <v>466</v>
      </c>
      <c r="G136" s="209" t="s">
        <v>162</v>
      </c>
      <c r="H136" s="210">
        <v>134.25</v>
      </c>
      <c r="I136" s="211"/>
      <c r="J136" s="212">
        <f>ROUND(I136*H136,2)</f>
        <v>0</v>
      </c>
      <c r="K136" s="208" t="s">
        <v>146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0.016</v>
      </c>
      <c r="T136" s="216">
        <f>S136*H136</f>
        <v>2.1480000000000001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147</v>
      </c>
      <c r="AT136" s="217" t="s">
        <v>142</v>
      </c>
      <c r="AU136" s="217" t="s">
        <v>82</v>
      </c>
      <c r="AY136" s="19" t="s">
        <v>140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147</v>
      </c>
      <c r="BM136" s="217" t="s">
        <v>820</v>
      </c>
    </row>
    <row r="137" s="13" customFormat="1">
      <c r="A137" s="13"/>
      <c r="B137" s="219"/>
      <c r="C137" s="220"/>
      <c r="D137" s="221" t="s">
        <v>149</v>
      </c>
      <c r="E137" s="222" t="s">
        <v>19</v>
      </c>
      <c r="F137" s="223" t="s">
        <v>821</v>
      </c>
      <c r="G137" s="220"/>
      <c r="H137" s="224">
        <v>134.25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149</v>
      </c>
      <c r="AU137" s="230" t="s">
        <v>82</v>
      </c>
      <c r="AV137" s="13" t="s">
        <v>82</v>
      </c>
      <c r="AW137" s="13" t="s">
        <v>33</v>
      </c>
      <c r="AX137" s="13" t="s">
        <v>80</v>
      </c>
      <c r="AY137" s="230" t="s">
        <v>140</v>
      </c>
    </row>
    <row r="138" s="2" customFormat="1">
      <c r="A138" s="40"/>
      <c r="B138" s="41"/>
      <c r="C138" s="206" t="s">
        <v>219</v>
      </c>
      <c r="D138" s="206" t="s">
        <v>142</v>
      </c>
      <c r="E138" s="207" t="s">
        <v>822</v>
      </c>
      <c r="F138" s="208" t="s">
        <v>823</v>
      </c>
      <c r="G138" s="209" t="s">
        <v>162</v>
      </c>
      <c r="H138" s="210">
        <v>96.5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147</v>
      </c>
      <c r="AT138" s="217" t="s">
        <v>142</v>
      </c>
      <c r="AU138" s="217" t="s">
        <v>82</v>
      </c>
      <c r="AY138" s="19" t="s">
        <v>140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147</v>
      </c>
      <c r="BM138" s="217" t="s">
        <v>824</v>
      </c>
    </row>
    <row r="139" s="13" customFormat="1">
      <c r="A139" s="13"/>
      <c r="B139" s="219"/>
      <c r="C139" s="220"/>
      <c r="D139" s="221" t="s">
        <v>149</v>
      </c>
      <c r="E139" s="222" t="s">
        <v>19</v>
      </c>
      <c r="F139" s="223" t="s">
        <v>825</v>
      </c>
      <c r="G139" s="220"/>
      <c r="H139" s="224">
        <v>96.5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149</v>
      </c>
      <c r="AU139" s="230" t="s">
        <v>82</v>
      </c>
      <c r="AV139" s="13" t="s">
        <v>82</v>
      </c>
      <c r="AW139" s="13" t="s">
        <v>33</v>
      </c>
      <c r="AX139" s="13" t="s">
        <v>80</v>
      </c>
      <c r="AY139" s="230" t="s">
        <v>140</v>
      </c>
    </row>
    <row r="140" s="2" customFormat="1">
      <c r="A140" s="40"/>
      <c r="B140" s="41"/>
      <c r="C140" s="206" t="s">
        <v>223</v>
      </c>
      <c r="D140" s="206" t="s">
        <v>142</v>
      </c>
      <c r="E140" s="207" t="s">
        <v>826</v>
      </c>
      <c r="F140" s="208" t="s">
        <v>827</v>
      </c>
      <c r="G140" s="209" t="s">
        <v>153</v>
      </c>
      <c r="H140" s="210">
        <v>3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147</v>
      </c>
      <c r="AT140" s="217" t="s">
        <v>142</v>
      </c>
      <c r="AU140" s="217" t="s">
        <v>82</v>
      </c>
      <c r="AY140" s="19" t="s">
        <v>140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147</v>
      </c>
      <c r="BM140" s="217" t="s">
        <v>828</v>
      </c>
    </row>
    <row r="141" s="13" customFormat="1">
      <c r="A141" s="13"/>
      <c r="B141" s="219"/>
      <c r="C141" s="220"/>
      <c r="D141" s="221" t="s">
        <v>149</v>
      </c>
      <c r="E141" s="222" t="s">
        <v>19</v>
      </c>
      <c r="F141" s="223" t="s">
        <v>829</v>
      </c>
      <c r="G141" s="220"/>
      <c r="H141" s="224">
        <v>3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149</v>
      </c>
      <c r="AU141" s="230" t="s">
        <v>82</v>
      </c>
      <c r="AV141" s="13" t="s">
        <v>82</v>
      </c>
      <c r="AW141" s="13" t="s">
        <v>33</v>
      </c>
      <c r="AX141" s="13" t="s">
        <v>80</v>
      </c>
      <c r="AY141" s="230" t="s">
        <v>140</v>
      </c>
    </row>
    <row r="142" s="2" customFormat="1">
      <c r="A142" s="40"/>
      <c r="B142" s="41"/>
      <c r="C142" s="206" t="s">
        <v>227</v>
      </c>
      <c r="D142" s="206" t="s">
        <v>142</v>
      </c>
      <c r="E142" s="207" t="s">
        <v>830</v>
      </c>
      <c r="F142" s="208" t="s">
        <v>831</v>
      </c>
      <c r="G142" s="209" t="s">
        <v>162</v>
      </c>
      <c r="H142" s="210">
        <v>134.25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0.10000000000000001</v>
      </c>
      <c r="T142" s="216">
        <f>S142*H142</f>
        <v>13.425000000000001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147</v>
      </c>
      <c r="AT142" s="217" t="s">
        <v>142</v>
      </c>
      <c r="AU142" s="217" t="s">
        <v>82</v>
      </c>
      <c r="AY142" s="19" t="s">
        <v>140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147</v>
      </c>
      <c r="BM142" s="217" t="s">
        <v>832</v>
      </c>
    </row>
    <row r="143" s="13" customFormat="1">
      <c r="A143" s="13"/>
      <c r="B143" s="219"/>
      <c r="C143" s="220"/>
      <c r="D143" s="221" t="s">
        <v>149</v>
      </c>
      <c r="E143" s="222" t="s">
        <v>19</v>
      </c>
      <c r="F143" s="223" t="s">
        <v>833</v>
      </c>
      <c r="G143" s="220"/>
      <c r="H143" s="224">
        <v>134.25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149</v>
      </c>
      <c r="AU143" s="230" t="s">
        <v>82</v>
      </c>
      <c r="AV143" s="13" t="s">
        <v>82</v>
      </c>
      <c r="AW143" s="13" t="s">
        <v>33</v>
      </c>
      <c r="AX143" s="13" t="s">
        <v>80</v>
      </c>
      <c r="AY143" s="230" t="s">
        <v>140</v>
      </c>
    </row>
    <row r="144" s="2" customFormat="1">
      <c r="A144" s="40"/>
      <c r="B144" s="41"/>
      <c r="C144" s="206" t="s">
        <v>231</v>
      </c>
      <c r="D144" s="206" t="s">
        <v>142</v>
      </c>
      <c r="E144" s="207" t="s">
        <v>470</v>
      </c>
      <c r="F144" s="208" t="s">
        <v>471</v>
      </c>
      <c r="G144" s="209" t="s">
        <v>195</v>
      </c>
      <c r="H144" s="210">
        <v>15.573</v>
      </c>
      <c r="I144" s="211"/>
      <c r="J144" s="212">
        <f>ROUND(I144*H144,2)</f>
        <v>0</v>
      </c>
      <c r="K144" s="208" t="s">
        <v>146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147</v>
      </c>
      <c r="AT144" s="217" t="s">
        <v>142</v>
      </c>
      <c r="AU144" s="217" t="s">
        <v>82</v>
      </c>
      <c r="AY144" s="19" t="s">
        <v>140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147</v>
      </c>
      <c r="BM144" s="217" t="s">
        <v>834</v>
      </c>
    </row>
    <row r="145" s="2" customFormat="1" ht="21.75" customHeight="1">
      <c r="A145" s="40"/>
      <c r="B145" s="41"/>
      <c r="C145" s="206" t="s">
        <v>235</v>
      </c>
      <c r="D145" s="206" t="s">
        <v>142</v>
      </c>
      <c r="E145" s="207" t="s">
        <v>475</v>
      </c>
      <c r="F145" s="208" t="s">
        <v>476</v>
      </c>
      <c r="G145" s="209" t="s">
        <v>195</v>
      </c>
      <c r="H145" s="210">
        <v>15.573</v>
      </c>
      <c r="I145" s="211"/>
      <c r="J145" s="212">
        <f>ROUND(I145*H145,2)</f>
        <v>0</v>
      </c>
      <c r="K145" s="208" t="s">
        <v>146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147</v>
      </c>
      <c r="AT145" s="217" t="s">
        <v>142</v>
      </c>
      <c r="AU145" s="217" t="s">
        <v>82</v>
      </c>
      <c r="AY145" s="19" t="s">
        <v>140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147</v>
      </c>
      <c r="BM145" s="217" t="s">
        <v>835</v>
      </c>
    </row>
    <row r="146" s="2" customFormat="1">
      <c r="A146" s="40"/>
      <c r="B146" s="41"/>
      <c r="C146" s="206" t="s">
        <v>7</v>
      </c>
      <c r="D146" s="206" t="s">
        <v>142</v>
      </c>
      <c r="E146" s="207" t="s">
        <v>479</v>
      </c>
      <c r="F146" s="208" t="s">
        <v>480</v>
      </c>
      <c r="G146" s="209" t="s">
        <v>195</v>
      </c>
      <c r="H146" s="210">
        <v>218.02199999999999</v>
      </c>
      <c r="I146" s="211"/>
      <c r="J146" s="212">
        <f>ROUND(I146*H146,2)</f>
        <v>0</v>
      </c>
      <c r="K146" s="208" t="s">
        <v>146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147</v>
      </c>
      <c r="AT146" s="217" t="s">
        <v>142</v>
      </c>
      <c r="AU146" s="217" t="s">
        <v>82</v>
      </c>
      <c r="AY146" s="19" t="s">
        <v>140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147</v>
      </c>
      <c r="BM146" s="217" t="s">
        <v>836</v>
      </c>
    </row>
    <row r="147" s="13" customFormat="1">
      <c r="A147" s="13"/>
      <c r="B147" s="219"/>
      <c r="C147" s="220"/>
      <c r="D147" s="221" t="s">
        <v>149</v>
      </c>
      <c r="E147" s="222" t="s">
        <v>19</v>
      </c>
      <c r="F147" s="223" t="s">
        <v>837</v>
      </c>
      <c r="G147" s="220"/>
      <c r="H147" s="224">
        <v>218.02199999999999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149</v>
      </c>
      <c r="AU147" s="230" t="s">
        <v>82</v>
      </c>
      <c r="AV147" s="13" t="s">
        <v>82</v>
      </c>
      <c r="AW147" s="13" t="s">
        <v>33</v>
      </c>
      <c r="AX147" s="13" t="s">
        <v>80</v>
      </c>
      <c r="AY147" s="230" t="s">
        <v>140</v>
      </c>
    </row>
    <row r="148" s="2" customFormat="1">
      <c r="A148" s="40"/>
      <c r="B148" s="41"/>
      <c r="C148" s="206" t="s">
        <v>242</v>
      </c>
      <c r="D148" s="206" t="s">
        <v>142</v>
      </c>
      <c r="E148" s="207" t="s">
        <v>485</v>
      </c>
      <c r="F148" s="208" t="s">
        <v>486</v>
      </c>
      <c r="G148" s="209" t="s">
        <v>195</v>
      </c>
      <c r="H148" s="210">
        <v>15.573</v>
      </c>
      <c r="I148" s="211"/>
      <c r="J148" s="212">
        <f>ROUND(I148*H148,2)</f>
        <v>0</v>
      </c>
      <c r="K148" s="208" t="s">
        <v>146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147</v>
      </c>
      <c r="AT148" s="217" t="s">
        <v>142</v>
      </c>
      <c r="AU148" s="217" t="s">
        <v>82</v>
      </c>
      <c r="AY148" s="19" t="s">
        <v>140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147</v>
      </c>
      <c r="BM148" s="217" t="s">
        <v>838</v>
      </c>
    </row>
    <row r="149" s="13" customFormat="1">
      <c r="A149" s="13"/>
      <c r="B149" s="219"/>
      <c r="C149" s="220"/>
      <c r="D149" s="221" t="s">
        <v>149</v>
      </c>
      <c r="E149" s="222" t="s">
        <v>19</v>
      </c>
      <c r="F149" s="223" t="s">
        <v>839</v>
      </c>
      <c r="G149" s="220"/>
      <c r="H149" s="224">
        <v>15.573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149</v>
      </c>
      <c r="AU149" s="230" t="s">
        <v>82</v>
      </c>
      <c r="AV149" s="13" t="s">
        <v>82</v>
      </c>
      <c r="AW149" s="13" t="s">
        <v>33</v>
      </c>
      <c r="AX149" s="13" t="s">
        <v>80</v>
      </c>
      <c r="AY149" s="230" t="s">
        <v>140</v>
      </c>
    </row>
    <row r="150" s="12" customFormat="1" ht="22.8" customHeight="1">
      <c r="A150" s="12"/>
      <c r="B150" s="190"/>
      <c r="C150" s="191"/>
      <c r="D150" s="192" t="s">
        <v>71</v>
      </c>
      <c r="E150" s="204" t="s">
        <v>489</v>
      </c>
      <c r="F150" s="204" t="s">
        <v>490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SUM(P151:P174)</f>
        <v>0</v>
      </c>
      <c r="Q150" s="198"/>
      <c r="R150" s="199">
        <f>SUM(R151:R174)</f>
        <v>0.0157073</v>
      </c>
      <c r="S150" s="198"/>
      <c r="T150" s="200">
        <f>SUM(T151:T174)</f>
        <v>378.54593000000006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80</v>
      </c>
      <c r="AT150" s="202" t="s">
        <v>71</v>
      </c>
      <c r="AU150" s="202" t="s">
        <v>80</v>
      </c>
      <c r="AY150" s="201" t="s">
        <v>140</v>
      </c>
      <c r="BK150" s="203">
        <f>SUM(BK151:BK174)</f>
        <v>0</v>
      </c>
    </row>
    <row r="151" s="2" customFormat="1" ht="16.5" customHeight="1">
      <c r="A151" s="40"/>
      <c r="B151" s="41"/>
      <c r="C151" s="206" t="s">
        <v>246</v>
      </c>
      <c r="D151" s="206" t="s">
        <v>142</v>
      </c>
      <c r="E151" s="207" t="s">
        <v>520</v>
      </c>
      <c r="F151" s="208" t="s">
        <v>521</v>
      </c>
      <c r="G151" s="209" t="s">
        <v>168</v>
      </c>
      <c r="H151" s="210">
        <v>157.07300000000001</v>
      </c>
      <c r="I151" s="211"/>
      <c r="J151" s="212">
        <f>ROUND(I151*H151,2)</f>
        <v>0</v>
      </c>
      <c r="K151" s="208" t="s">
        <v>146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0.00010000000000000001</v>
      </c>
      <c r="R151" s="215">
        <f>Q151*H151</f>
        <v>0.0157073</v>
      </c>
      <c r="S151" s="215">
        <v>2.4100000000000001</v>
      </c>
      <c r="T151" s="216">
        <f>S151*H151</f>
        <v>378.54593000000006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147</v>
      </c>
      <c r="AT151" s="217" t="s">
        <v>142</v>
      </c>
      <c r="AU151" s="217" t="s">
        <v>82</v>
      </c>
      <c r="AY151" s="19" t="s">
        <v>140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147</v>
      </c>
      <c r="BM151" s="217" t="s">
        <v>840</v>
      </c>
    </row>
    <row r="152" s="14" customFormat="1">
      <c r="A152" s="14"/>
      <c r="B152" s="241"/>
      <c r="C152" s="242"/>
      <c r="D152" s="221" t="s">
        <v>149</v>
      </c>
      <c r="E152" s="243" t="s">
        <v>19</v>
      </c>
      <c r="F152" s="244" t="s">
        <v>746</v>
      </c>
      <c r="G152" s="242"/>
      <c r="H152" s="243" t="s">
        <v>19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149</v>
      </c>
      <c r="AU152" s="250" t="s">
        <v>82</v>
      </c>
      <c r="AV152" s="14" t="s">
        <v>80</v>
      </c>
      <c r="AW152" s="14" t="s">
        <v>33</v>
      </c>
      <c r="AX152" s="14" t="s">
        <v>72</v>
      </c>
      <c r="AY152" s="250" t="s">
        <v>140</v>
      </c>
    </row>
    <row r="153" s="14" customFormat="1">
      <c r="A153" s="14"/>
      <c r="B153" s="241"/>
      <c r="C153" s="242"/>
      <c r="D153" s="221" t="s">
        <v>149</v>
      </c>
      <c r="E153" s="243" t="s">
        <v>19</v>
      </c>
      <c r="F153" s="244" t="s">
        <v>747</v>
      </c>
      <c r="G153" s="242"/>
      <c r="H153" s="243" t="s">
        <v>19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149</v>
      </c>
      <c r="AU153" s="250" t="s">
        <v>82</v>
      </c>
      <c r="AV153" s="14" t="s">
        <v>80</v>
      </c>
      <c r="AW153" s="14" t="s">
        <v>33</v>
      </c>
      <c r="AX153" s="14" t="s">
        <v>72</v>
      </c>
      <c r="AY153" s="250" t="s">
        <v>140</v>
      </c>
    </row>
    <row r="154" s="13" customFormat="1">
      <c r="A154" s="13"/>
      <c r="B154" s="219"/>
      <c r="C154" s="220"/>
      <c r="D154" s="221" t="s">
        <v>149</v>
      </c>
      <c r="E154" s="222" t="s">
        <v>19</v>
      </c>
      <c r="F154" s="223" t="s">
        <v>841</v>
      </c>
      <c r="G154" s="220"/>
      <c r="H154" s="224">
        <v>157.07300000000001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149</v>
      </c>
      <c r="AU154" s="230" t="s">
        <v>82</v>
      </c>
      <c r="AV154" s="13" t="s">
        <v>82</v>
      </c>
      <c r="AW154" s="13" t="s">
        <v>33</v>
      </c>
      <c r="AX154" s="13" t="s">
        <v>72</v>
      </c>
      <c r="AY154" s="230" t="s">
        <v>140</v>
      </c>
    </row>
    <row r="155" s="13" customFormat="1">
      <c r="A155" s="13"/>
      <c r="B155" s="219"/>
      <c r="C155" s="220"/>
      <c r="D155" s="221" t="s">
        <v>149</v>
      </c>
      <c r="E155" s="222" t="s">
        <v>19</v>
      </c>
      <c r="F155" s="223" t="s">
        <v>842</v>
      </c>
      <c r="G155" s="220"/>
      <c r="H155" s="224">
        <v>-0.5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149</v>
      </c>
      <c r="AU155" s="230" t="s">
        <v>82</v>
      </c>
      <c r="AV155" s="13" t="s">
        <v>82</v>
      </c>
      <c r="AW155" s="13" t="s">
        <v>33</v>
      </c>
      <c r="AX155" s="13" t="s">
        <v>72</v>
      </c>
      <c r="AY155" s="230" t="s">
        <v>140</v>
      </c>
    </row>
    <row r="156" s="16" customFormat="1">
      <c r="A156" s="16"/>
      <c r="B156" s="262"/>
      <c r="C156" s="263"/>
      <c r="D156" s="221" t="s">
        <v>149</v>
      </c>
      <c r="E156" s="264" t="s">
        <v>19</v>
      </c>
      <c r="F156" s="265" t="s">
        <v>505</v>
      </c>
      <c r="G156" s="263"/>
      <c r="H156" s="266">
        <v>156.57300000000001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2" t="s">
        <v>149</v>
      </c>
      <c r="AU156" s="272" t="s">
        <v>82</v>
      </c>
      <c r="AV156" s="16" t="s">
        <v>156</v>
      </c>
      <c r="AW156" s="16" t="s">
        <v>33</v>
      </c>
      <c r="AX156" s="16" t="s">
        <v>72</v>
      </c>
      <c r="AY156" s="272" t="s">
        <v>140</v>
      </c>
    </row>
    <row r="157" s="14" customFormat="1">
      <c r="A157" s="14"/>
      <c r="B157" s="241"/>
      <c r="C157" s="242"/>
      <c r="D157" s="221" t="s">
        <v>149</v>
      </c>
      <c r="E157" s="243" t="s">
        <v>19</v>
      </c>
      <c r="F157" s="244" t="s">
        <v>750</v>
      </c>
      <c r="G157" s="242"/>
      <c r="H157" s="243" t="s">
        <v>19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149</v>
      </c>
      <c r="AU157" s="250" t="s">
        <v>82</v>
      </c>
      <c r="AV157" s="14" t="s">
        <v>80</v>
      </c>
      <c r="AW157" s="14" t="s">
        <v>33</v>
      </c>
      <c r="AX157" s="14" t="s">
        <v>72</v>
      </c>
      <c r="AY157" s="250" t="s">
        <v>140</v>
      </c>
    </row>
    <row r="158" s="13" customFormat="1">
      <c r="A158" s="13"/>
      <c r="B158" s="219"/>
      <c r="C158" s="220"/>
      <c r="D158" s="221" t="s">
        <v>149</v>
      </c>
      <c r="E158" s="222" t="s">
        <v>19</v>
      </c>
      <c r="F158" s="223" t="s">
        <v>843</v>
      </c>
      <c r="G158" s="220"/>
      <c r="H158" s="224">
        <v>0.5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149</v>
      </c>
      <c r="AU158" s="230" t="s">
        <v>82</v>
      </c>
      <c r="AV158" s="13" t="s">
        <v>82</v>
      </c>
      <c r="AW158" s="13" t="s">
        <v>33</v>
      </c>
      <c r="AX158" s="13" t="s">
        <v>72</v>
      </c>
      <c r="AY158" s="230" t="s">
        <v>140</v>
      </c>
    </row>
    <row r="159" s="16" customFormat="1">
      <c r="A159" s="16"/>
      <c r="B159" s="262"/>
      <c r="C159" s="263"/>
      <c r="D159" s="221" t="s">
        <v>149</v>
      </c>
      <c r="E159" s="264" t="s">
        <v>19</v>
      </c>
      <c r="F159" s="265" t="s">
        <v>505</v>
      </c>
      <c r="G159" s="263"/>
      <c r="H159" s="266">
        <v>0.5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2" t="s">
        <v>149</v>
      </c>
      <c r="AU159" s="272" t="s">
        <v>82</v>
      </c>
      <c r="AV159" s="16" t="s">
        <v>156</v>
      </c>
      <c r="AW159" s="16" t="s">
        <v>33</v>
      </c>
      <c r="AX159" s="16" t="s">
        <v>72</v>
      </c>
      <c r="AY159" s="272" t="s">
        <v>140</v>
      </c>
    </row>
    <row r="160" s="15" customFormat="1">
      <c r="A160" s="15"/>
      <c r="B160" s="251"/>
      <c r="C160" s="252"/>
      <c r="D160" s="221" t="s">
        <v>149</v>
      </c>
      <c r="E160" s="253" t="s">
        <v>19</v>
      </c>
      <c r="F160" s="254" t="s">
        <v>259</v>
      </c>
      <c r="G160" s="252"/>
      <c r="H160" s="255">
        <v>157.07300000000001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149</v>
      </c>
      <c r="AU160" s="261" t="s">
        <v>82</v>
      </c>
      <c r="AV160" s="15" t="s">
        <v>147</v>
      </c>
      <c r="AW160" s="15" t="s">
        <v>33</v>
      </c>
      <c r="AX160" s="15" t="s">
        <v>80</v>
      </c>
      <c r="AY160" s="261" t="s">
        <v>140</v>
      </c>
    </row>
    <row r="161" s="2" customFormat="1">
      <c r="A161" s="40"/>
      <c r="B161" s="41"/>
      <c r="C161" s="206" t="s">
        <v>250</v>
      </c>
      <c r="D161" s="206" t="s">
        <v>142</v>
      </c>
      <c r="E161" s="207" t="s">
        <v>844</v>
      </c>
      <c r="F161" s="208" t="s">
        <v>845</v>
      </c>
      <c r="G161" s="209" t="s">
        <v>153</v>
      </c>
      <c r="H161" s="210">
        <v>1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147</v>
      </c>
      <c r="AT161" s="217" t="s">
        <v>142</v>
      </c>
      <c r="AU161" s="217" t="s">
        <v>82</v>
      </c>
      <c r="AY161" s="19" t="s">
        <v>140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147</v>
      </c>
      <c r="BM161" s="217" t="s">
        <v>846</v>
      </c>
    </row>
    <row r="162" s="13" customFormat="1">
      <c r="A162" s="13"/>
      <c r="B162" s="219"/>
      <c r="C162" s="220"/>
      <c r="D162" s="221" t="s">
        <v>149</v>
      </c>
      <c r="E162" s="222" t="s">
        <v>19</v>
      </c>
      <c r="F162" s="223" t="s">
        <v>847</v>
      </c>
      <c r="G162" s="220"/>
      <c r="H162" s="224">
        <v>1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149</v>
      </c>
      <c r="AU162" s="230" t="s">
        <v>82</v>
      </c>
      <c r="AV162" s="13" t="s">
        <v>82</v>
      </c>
      <c r="AW162" s="13" t="s">
        <v>33</v>
      </c>
      <c r="AX162" s="13" t="s">
        <v>80</v>
      </c>
      <c r="AY162" s="230" t="s">
        <v>140</v>
      </c>
    </row>
    <row r="163" s="2" customFormat="1">
      <c r="A163" s="40"/>
      <c r="B163" s="41"/>
      <c r="C163" s="206" t="s">
        <v>260</v>
      </c>
      <c r="D163" s="206" t="s">
        <v>142</v>
      </c>
      <c r="E163" s="207" t="s">
        <v>553</v>
      </c>
      <c r="F163" s="208" t="s">
        <v>554</v>
      </c>
      <c r="G163" s="209" t="s">
        <v>195</v>
      </c>
      <c r="H163" s="210">
        <v>378.54599999999999</v>
      </c>
      <c r="I163" s="211"/>
      <c r="J163" s="212">
        <f>ROUND(I163*H163,2)</f>
        <v>0</v>
      </c>
      <c r="K163" s="208" t="s">
        <v>146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147</v>
      </c>
      <c r="AT163" s="217" t="s">
        <v>142</v>
      </c>
      <c r="AU163" s="217" t="s">
        <v>82</v>
      </c>
      <c r="AY163" s="19" t="s">
        <v>140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147</v>
      </c>
      <c r="BM163" s="217" t="s">
        <v>848</v>
      </c>
    </row>
    <row r="164" s="13" customFormat="1">
      <c r="A164" s="13"/>
      <c r="B164" s="219"/>
      <c r="C164" s="220"/>
      <c r="D164" s="221" t="s">
        <v>149</v>
      </c>
      <c r="E164" s="222" t="s">
        <v>19</v>
      </c>
      <c r="F164" s="223" t="s">
        <v>849</v>
      </c>
      <c r="G164" s="220"/>
      <c r="H164" s="224">
        <v>377.34100000000001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149</v>
      </c>
      <c r="AU164" s="230" t="s">
        <v>82</v>
      </c>
      <c r="AV164" s="13" t="s">
        <v>82</v>
      </c>
      <c r="AW164" s="13" t="s">
        <v>33</v>
      </c>
      <c r="AX164" s="13" t="s">
        <v>72</v>
      </c>
      <c r="AY164" s="230" t="s">
        <v>140</v>
      </c>
    </row>
    <row r="165" s="13" customFormat="1">
      <c r="A165" s="13"/>
      <c r="B165" s="219"/>
      <c r="C165" s="220"/>
      <c r="D165" s="221" t="s">
        <v>149</v>
      </c>
      <c r="E165" s="222" t="s">
        <v>19</v>
      </c>
      <c r="F165" s="223" t="s">
        <v>850</v>
      </c>
      <c r="G165" s="220"/>
      <c r="H165" s="224">
        <v>1.2050000000000001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149</v>
      </c>
      <c r="AU165" s="230" t="s">
        <v>82</v>
      </c>
      <c r="AV165" s="13" t="s">
        <v>82</v>
      </c>
      <c r="AW165" s="13" t="s">
        <v>33</v>
      </c>
      <c r="AX165" s="13" t="s">
        <v>72</v>
      </c>
      <c r="AY165" s="230" t="s">
        <v>140</v>
      </c>
    </row>
    <row r="166" s="15" customFormat="1">
      <c r="A166" s="15"/>
      <c r="B166" s="251"/>
      <c r="C166" s="252"/>
      <c r="D166" s="221" t="s">
        <v>149</v>
      </c>
      <c r="E166" s="253" t="s">
        <v>19</v>
      </c>
      <c r="F166" s="254" t="s">
        <v>259</v>
      </c>
      <c r="G166" s="252"/>
      <c r="H166" s="255">
        <v>378.54599999999999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1" t="s">
        <v>149</v>
      </c>
      <c r="AU166" s="261" t="s">
        <v>82</v>
      </c>
      <c r="AV166" s="15" t="s">
        <v>147</v>
      </c>
      <c r="AW166" s="15" t="s">
        <v>33</v>
      </c>
      <c r="AX166" s="15" t="s">
        <v>80</v>
      </c>
      <c r="AY166" s="261" t="s">
        <v>140</v>
      </c>
    </row>
    <row r="167" s="2" customFormat="1" ht="21.75" customHeight="1">
      <c r="A167" s="40"/>
      <c r="B167" s="41"/>
      <c r="C167" s="206" t="s">
        <v>265</v>
      </c>
      <c r="D167" s="206" t="s">
        <v>142</v>
      </c>
      <c r="E167" s="207" t="s">
        <v>559</v>
      </c>
      <c r="F167" s="208" t="s">
        <v>560</v>
      </c>
      <c r="G167" s="209" t="s">
        <v>195</v>
      </c>
      <c r="H167" s="210">
        <v>1.2050000000000001</v>
      </c>
      <c r="I167" s="211"/>
      <c r="J167" s="212">
        <f>ROUND(I167*H167,2)</f>
        <v>0</v>
      </c>
      <c r="K167" s="208" t="s">
        <v>146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147</v>
      </c>
      <c r="AT167" s="217" t="s">
        <v>142</v>
      </c>
      <c r="AU167" s="217" t="s">
        <v>82</v>
      </c>
      <c r="AY167" s="19" t="s">
        <v>140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147</v>
      </c>
      <c r="BM167" s="217" t="s">
        <v>851</v>
      </c>
    </row>
    <row r="168" s="13" customFormat="1">
      <c r="A168" s="13"/>
      <c r="B168" s="219"/>
      <c r="C168" s="220"/>
      <c r="D168" s="221" t="s">
        <v>149</v>
      </c>
      <c r="E168" s="222" t="s">
        <v>19</v>
      </c>
      <c r="F168" s="223" t="s">
        <v>852</v>
      </c>
      <c r="G168" s="220"/>
      <c r="H168" s="224">
        <v>1.2050000000000001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149</v>
      </c>
      <c r="AU168" s="230" t="s">
        <v>82</v>
      </c>
      <c r="AV168" s="13" t="s">
        <v>82</v>
      </c>
      <c r="AW168" s="13" t="s">
        <v>33</v>
      </c>
      <c r="AX168" s="13" t="s">
        <v>80</v>
      </c>
      <c r="AY168" s="230" t="s">
        <v>140</v>
      </c>
    </row>
    <row r="169" s="2" customFormat="1">
      <c r="A169" s="40"/>
      <c r="B169" s="41"/>
      <c r="C169" s="206" t="s">
        <v>270</v>
      </c>
      <c r="D169" s="206" t="s">
        <v>142</v>
      </c>
      <c r="E169" s="207" t="s">
        <v>566</v>
      </c>
      <c r="F169" s="208" t="s">
        <v>567</v>
      </c>
      <c r="G169" s="209" t="s">
        <v>195</v>
      </c>
      <c r="H169" s="210">
        <v>16.870000000000001</v>
      </c>
      <c r="I169" s="211"/>
      <c r="J169" s="212">
        <f>ROUND(I169*H169,2)</f>
        <v>0</v>
      </c>
      <c r="K169" s="208" t="s">
        <v>146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147</v>
      </c>
      <c r="AT169" s="217" t="s">
        <v>142</v>
      </c>
      <c r="AU169" s="217" t="s">
        <v>82</v>
      </c>
      <c r="AY169" s="19" t="s">
        <v>140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147</v>
      </c>
      <c r="BM169" s="217" t="s">
        <v>853</v>
      </c>
    </row>
    <row r="170" s="13" customFormat="1">
      <c r="A170" s="13"/>
      <c r="B170" s="219"/>
      <c r="C170" s="220"/>
      <c r="D170" s="221" t="s">
        <v>149</v>
      </c>
      <c r="E170" s="222" t="s">
        <v>19</v>
      </c>
      <c r="F170" s="223" t="s">
        <v>854</v>
      </c>
      <c r="G170" s="220"/>
      <c r="H170" s="224">
        <v>16.870000000000001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149</v>
      </c>
      <c r="AU170" s="230" t="s">
        <v>82</v>
      </c>
      <c r="AV170" s="13" t="s">
        <v>82</v>
      </c>
      <c r="AW170" s="13" t="s">
        <v>33</v>
      </c>
      <c r="AX170" s="13" t="s">
        <v>80</v>
      </c>
      <c r="AY170" s="230" t="s">
        <v>140</v>
      </c>
    </row>
    <row r="171" s="2" customFormat="1" ht="16.5" customHeight="1">
      <c r="A171" s="40"/>
      <c r="B171" s="41"/>
      <c r="C171" s="206" t="s">
        <v>275</v>
      </c>
      <c r="D171" s="206" t="s">
        <v>142</v>
      </c>
      <c r="E171" s="207" t="s">
        <v>571</v>
      </c>
      <c r="F171" s="208" t="s">
        <v>572</v>
      </c>
      <c r="G171" s="209" t="s">
        <v>195</v>
      </c>
      <c r="H171" s="210">
        <v>377.34100000000001</v>
      </c>
      <c r="I171" s="211"/>
      <c r="J171" s="212">
        <f>ROUND(I171*H171,2)</f>
        <v>0</v>
      </c>
      <c r="K171" s="208" t="s">
        <v>146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147</v>
      </c>
      <c r="AT171" s="217" t="s">
        <v>142</v>
      </c>
      <c r="AU171" s="217" t="s">
        <v>82</v>
      </c>
      <c r="AY171" s="19" t="s">
        <v>140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147</v>
      </c>
      <c r="BM171" s="217" t="s">
        <v>855</v>
      </c>
    </row>
    <row r="172" s="13" customFormat="1">
      <c r="A172" s="13"/>
      <c r="B172" s="219"/>
      <c r="C172" s="220"/>
      <c r="D172" s="221" t="s">
        <v>149</v>
      </c>
      <c r="E172" s="222" t="s">
        <v>19</v>
      </c>
      <c r="F172" s="223" t="s">
        <v>856</v>
      </c>
      <c r="G172" s="220"/>
      <c r="H172" s="224">
        <v>377.34100000000001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149</v>
      </c>
      <c r="AU172" s="230" t="s">
        <v>82</v>
      </c>
      <c r="AV172" s="13" t="s">
        <v>82</v>
      </c>
      <c r="AW172" s="13" t="s">
        <v>33</v>
      </c>
      <c r="AX172" s="13" t="s">
        <v>80</v>
      </c>
      <c r="AY172" s="230" t="s">
        <v>140</v>
      </c>
    </row>
    <row r="173" s="2" customFormat="1">
      <c r="A173" s="40"/>
      <c r="B173" s="41"/>
      <c r="C173" s="206" t="s">
        <v>280</v>
      </c>
      <c r="D173" s="206" t="s">
        <v>142</v>
      </c>
      <c r="E173" s="207" t="s">
        <v>576</v>
      </c>
      <c r="F173" s="208" t="s">
        <v>577</v>
      </c>
      <c r="G173" s="209" t="s">
        <v>195</v>
      </c>
      <c r="H173" s="210">
        <v>1.2050000000000001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147</v>
      </c>
      <c r="AT173" s="217" t="s">
        <v>142</v>
      </c>
      <c r="AU173" s="217" t="s">
        <v>82</v>
      </c>
      <c r="AY173" s="19" t="s">
        <v>140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147</v>
      </c>
      <c r="BM173" s="217" t="s">
        <v>857</v>
      </c>
    </row>
    <row r="174" s="13" customFormat="1">
      <c r="A174" s="13"/>
      <c r="B174" s="219"/>
      <c r="C174" s="220"/>
      <c r="D174" s="221" t="s">
        <v>149</v>
      </c>
      <c r="E174" s="222" t="s">
        <v>19</v>
      </c>
      <c r="F174" s="223" t="s">
        <v>858</v>
      </c>
      <c r="G174" s="220"/>
      <c r="H174" s="224">
        <v>1.2050000000000001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149</v>
      </c>
      <c r="AU174" s="230" t="s">
        <v>82</v>
      </c>
      <c r="AV174" s="13" t="s">
        <v>82</v>
      </c>
      <c r="AW174" s="13" t="s">
        <v>33</v>
      </c>
      <c r="AX174" s="13" t="s">
        <v>80</v>
      </c>
      <c r="AY174" s="230" t="s">
        <v>140</v>
      </c>
    </row>
    <row r="175" s="12" customFormat="1" ht="22.8" customHeight="1">
      <c r="A175" s="12"/>
      <c r="B175" s="190"/>
      <c r="C175" s="191"/>
      <c r="D175" s="192" t="s">
        <v>71</v>
      </c>
      <c r="E175" s="204" t="s">
        <v>580</v>
      </c>
      <c r="F175" s="204" t="s">
        <v>581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P176</f>
        <v>0</v>
      </c>
      <c r="Q175" s="198"/>
      <c r="R175" s="199">
        <f>R176</f>
        <v>0</v>
      </c>
      <c r="S175" s="198"/>
      <c r="T175" s="20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80</v>
      </c>
      <c r="AT175" s="202" t="s">
        <v>71</v>
      </c>
      <c r="AU175" s="202" t="s">
        <v>80</v>
      </c>
      <c r="AY175" s="201" t="s">
        <v>140</v>
      </c>
      <c r="BK175" s="203">
        <f>BK176</f>
        <v>0</v>
      </c>
    </row>
    <row r="176" s="2" customFormat="1">
      <c r="A176" s="40"/>
      <c r="B176" s="41"/>
      <c r="C176" s="206" t="s">
        <v>285</v>
      </c>
      <c r="D176" s="206" t="s">
        <v>142</v>
      </c>
      <c r="E176" s="207" t="s">
        <v>859</v>
      </c>
      <c r="F176" s="208" t="s">
        <v>860</v>
      </c>
      <c r="G176" s="209" t="s">
        <v>195</v>
      </c>
      <c r="H176" s="210">
        <v>36.695999999999998</v>
      </c>
      <c r="I176" s="211"/>
      <c r="J176" s="212">
        <f>ROUND(I176*H176,2)</f>
        <v>0</v>
      </c>
      <c r="K176" s="208" t="s">
        <v>146</v>
      </c>
      <c r="L176" s="46"/>
      <c r="M176" s="276" t="s">
        <v>19</v>
      </c>
      <c r="N176" s="277" t="s">
        <v>43</v>
      </c>
      <c r="O176" s="278"/>
      <c r="P176" s="279">
        <f>O176*H176</f>
        <v>0</v>
      </c>
      <c r="Q176" s="279">
        <v>0</v>
      </c>
      <c r="R176" s="279">
        <f>Q176*H176</f>
        <v>0</v>
      </c>
      <c r="S176" s="279">
        <v>0</v>
      </c>
      <c r="T176" s="28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147</v>
      </c>
      <c r="AT176" s="217" t="s">
        <v>142</v>
      </c>
      <c r="AU176" s="217" t="s">
        <v>82</v>
      </c>
      <c r="AY176" s="19" t="s">
        <v>140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147</v>
      </c>
      <c r="BM176" s="217" t="s">
        <v>861</v>
      </c>
    </row>
    <row r="177" s="2" customFormat="1" ht="6.96" customHeight="1">
      <c r="A177" s="40"/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46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sheetProtection sheet="1" autoFilter="0" formatColumns="0" formatRows="0" objects="1" scenarios="1" spinCount="100000" saltValue="UJCKtpLoo7DzhL7RvHLCyWrVJ4oo0NqhUzQwiUSuz1A/sVGmJUaZC5DNHVLDG+97EYmsijxgimlidp+/a9QZPg==" hashValue="6RAsnhoYdfr+qSAnNCrd5M0iy/4S+wU7CD0yln+i2Ly7HOSGIIw+lGdF9jTIVp2LhI1TU8bHYMWaMQaH2Udg6w==" algorithmName="SHA-512" password="CEF7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16. 3. 2021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ROUND((SUM(BE83:BE127)),  2)</f>
        <v>0</v>
      </c>
      <c r="G33" s="40"/>
      <c r="H33" s="40"/>
      <c r="I33" s="150">
        <v>0.20999999999999999</v>
      </c>
      <c r="J33" s="149">
        <f>ROUND(((SUM(BE83:BE127))*I33),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ROUND((SUM(BF83:BF127)),  2)</f>
        <v>0</v>
      </c>
      <c r="G34" s="40"/>
      <c r="H34" s="40"/>
      <c r="I34" s="150">
        <v>0.14999999999999999</v>
      </c>
      <c r="J34" s="149">
        <f>ROUND(((SUM(BF83:BF127))*I34),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ROUND((SUM(BH83:BH127)),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4. - Kanalizace + lapol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16. 3. 2021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116</v>
      </c>
      <c r="E62" s="176"/>
      <c r="F62" s="176"/>
      <c r="G62" s="176"/>
      <c r="H62" s="176"/>
      <c r="I62" s="176"/>
      <c r="J62" s="177">
        <f>J104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119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Odstranění objektů bývalé LTO v areálu nemocnice Nový Bydžov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4. - Kanalizace + lapol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Nový Bydžov</v>
      </c>
      <c r="G77" s="42"/>
      <c r="H77" s="42"/>
      <c r="I77" s="34" t="s">
        <v>23</v>
      </c>
      <c r="J77" s="74" t="str">
        <f>IF(J12="","",J12)</f>
        <v>16. 3. 2021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Královehradecký kraj</v>
      </c>
      <c r="G79" s="42"/>
      <c r="H79" s="42"/>
      <c r="I79" s="34" t="s">
        <v>31</v>
      </c>
      <c r="J79" s="38" t="str">
        <f>E21</f>
        <v>INS s.r.o. Náchod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Jan Krčmář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126</v>
      </c>
      <c r="D82" s="182" t="s">
        <v>57</v>
      </c>
      <c r="E82" s="182" t="s">
        <v>53</v>
      </c>
      <c r="F82" s="182" t="s">
        <v>54</v>
      </c>
      <c r="G82" s="182" t="s">
        <v>127</v>
      </c>
      <c r="H82" s="182" t="s">
        <v>128</v>
      </c>
      <c r="I82" s="182" t="s">
        <v>129</v>
      </c>
      <c r="J82" s="182" t="s">
        <v>110</v>
      </c>
      <c r="K82" s="183" t="s">
        <v>130</v>
      </c>
      <c r="L82" s="184"/>
      <c r="M82" s="94" t="s">
        <v>19</v>
      </c>
      <c r="N82" s="95" t="s">
        <v>42</v>
      </c>
      <c r="O82" s="95" t="s">
        <v>131</v>
      </c>
      <c r="P82" s="95" t="s">
        <v>132</v>
      </c>
      <c r="Q82" s="95" t="s">
        <v>133</v>
      </c>
      <c r="R82" s="95" t="s">
        <v>134</v>
      </c>
      <c r="S82" s="95" t="s">
        <v>135</v>
      </c>
      <c r="T82" s="96" t="s">
        <v>136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0.00042859999999999996</v>
      </c>
      <c r="S83" s="98"/>
      <c r="T83" s="188">
        <f>T84</f>
        <v>28.582644000000002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111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138</v>
      </c>
      <c r="F84" s="193" t="s">
        <v>139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P85+P104+P106</f>
        <v>0</v>
      </c>
      <c r="Q84" s="198"/>
      <c r="R84" s="199">
        <f>R85+R104+R106</f>
        <v>0.00042859999999999996</v>
      </c>
      <c r="S84" s="198"/>
      <c r="T84" s="200">
        <f>T85+T104+T106</f>
        <v>28.582644000000002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72</v>
      </c>
      <c r="AY84" s="201" t="s">
        <v>140</v>
      </c>
      <c r="BK84" s="203">
        <f>BK85+BK104+BK106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80</v>
      </c>
      <c r="F85" s="204" t="s">
        <v>141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SUM(P86:P103)</f>
        <v>0</v>
      </c>
      <c r="Q85" s="198"/>
      <c r="R85" s="199">
        <f>SUM(R86:R103)</f>
        <v>0</v>
      </c>
      <c r="S85" s="198"/>
      <c r="T85" s="200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80</v>
      </c>
      <c r="AY85" s="201" t="s">
        <v>140</v>
      </c>
      <c r="BK85" s="203">
        <f>SUM(BK86:BK103)</f>
        <v>0</v>
      </c>
    </row>
    <row r="86" s="2" customFormat="1">
      <c r="A86" s="40"/>
      <c r="B86" s="41"/>
      <c r="C86" s="206" t="s">
        <v>80</v>
      </c>
      <c r="D86" s="206" t="s">
        <v>142</v>
      </c>
      <c r="E86" s="207" t="s">
        <v>773</v>
      </c>
      <c r="F86" s="208" t="s">
        <v>774</v>
      </c>
      <c r="G86" s="209" t="s">
        <v>168</v>
      </c>
      <c r="H86" s="210">
        <v>157.14099999999999</v>
      </c>
      <c r="I86" s="211"/>
      <c r="J86" s="212">
        <f>ROUND(I86*H86,2)</f>
        <v>0</v>
      </c>
      <c r="K86" s="208" t="s">
        <v>146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147</v>
      </c>
      <c r="AT86" s="217" t="s">
        <v>142</v>
      </c>
      <c r="AU86" s="217" t="s">
        <v>82</v>
      </c>
      <c r="AY86" s="19" t="s">
        <v>140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147</v>
      </c>
      <c r="BM86" s="217" t="s">
        <v>863</v>
      </c>
    </row>
    <row r="87" s="14" customFormat="1">
      <c r="A87" s="14"/>
      <c r="B87" s="241"/>
      <c r="C87" s="242"/>
      <c r="D87" s="221" t="s">
        <v>149</v>
      </c>
      <c r="E87" s="243" t="s">
        <v>19</v>
      </c>
      <c r="F87" s="244" t="s">
        <v>746</v>
      </c>
      <c r="G87" s="242"/>
      <c r="H87" s="243" t="s">
        <v>19</v>
      </c>
      <c r="I87" s="245"/>
      <c r="J87" s="242"/>
      <c r="K87" s="242"/>
      <c r="L87" s="246"/>
      <c r="M87" s="247"/>
      <c r="N87" s="248"/>
      <c r="O87" s="248"/>
      <c r="P87" s="248"/>
      <c r="Q87" s="248"/>
      <c r="R87" s="248"/>
      <c r="S87" s="248"/>
      <c r="T87" s="249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0" t="s">
        <v>149</v>
      </c>
      <c r="AU87" s="250" t="s">
        <v>82</v>
      </c>
      <c r="AV87" s="14" t="s">
        <v>80</v>
      </c>
      <c r="AW87" s="14" t="s">
        <v>33</v>
      </c>
      <c r="AX87" s="14" t="s">
        <v>72</v>
      </c>
      <c r="AY87" s="250" t="s">
        <v>140</v>
      </c>
    </row>
    <row r="88" s="13" customFormat="1">
      <c r="A88" s="13"/>
      <c r="B88" s="219"/>
      <c r="C88" s="220"/>
      <c r="D88" s="221" t="s">
        <v>149</v>
      </c>
      <c r="E88" s="222" t="s">
        <v>19</v>
      </c>
      <c r="F88" s="223" t="s">
        <v>864</v>
      </c>
      <c r="G88" s="220"/>
      <c r="H88" s="224">
        <v>141.34</v>
      </c>
      <c r="I88" s="225"/>
      <c r="J88" s="220"/>
      <c r="K88" s="220"/>
      <c r="L88" s="226"/>
      <c r="M88" s="227"/>
      <c r="N88" s="228"/>
      <c r="O88" s="228"/>
      <c r="P88" s="228"/>
      <c r="Q88" s="228"/>
      <c r="R88" s="228"/>
      <c r="S88" s="228"/>
      <c r="T88" s="22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0" t="s">
        <v>149</v>
      </c>
      <c r="AU88" s="230" t="s">
        <v>82</v>
      </c>
      <c r="AV88" s="13" t="s">
        <v>82</v>
      </c>
      <c r="AW88" s="13" t="s">
        <v>33</v>
      </c>
      <c r="AX88" s="13" t="s">
        <v>72</v>
      </c>
      <c r="AY88" s="230" t="s">
        <v>140</v>
      </c>
    </row>
    <row r="89" s="13" customFormat="1">
      <c r="A89" s="13"/>
      <c r="B89" s="219"/>
      <c r="C89" s="220"/>
      <c r="D89" s="221" t="s">
        <v>149</v>
      </c>
      <c r="E89" s="222" t="s">
        <v>19</v>
      </c>
      <c r="F89" s="223" t="s">
        <v>865</v>
      </c>
      <c r="G89" s="220"/>
      <c r="H89" s="224">
        <v>15.801</v>
      </c>
      <c r="I89" s="225"/>
      <c r="J89" s="220"/>
      <c r="K89" s="220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149</v>
      </c>
      <c r="AU89" s="230" t="s">
        <v>82</v>
      </c>
      <c r="AV89" s="13" t="s">
        <v>82</v>
      </c>
      <c r="AW89" s="13" t="s">
        <v>33</v>
      </c>
      <c r="AX89" s="13" t="s">
        <v>72</v>
      </c>
      <c r="AY89" s="230" t="s">
        <v>140</v>
      </c>
    </row>
    <row r="90" s="15" customFormat="1">
      <c r="A90" s="15"/>
      <c r="B90" s="251"/>
      <c r="C90" s="252"/>
      <c r="D90" s="221" t="s">
        <v>149</v>
      </c>
      <c r="E90" s="253" t="s">
        <v>19</v>
      </c>
      <c r="F90" s="254" t="s">
        <v>259</v>
      </c>
      <c r="G90" s="252"/>
      <c r="H90" s="255">
        <v>157.14099999999999</v>
      </c>
      <c r="I90" s="256"/>
      <c r="J90" s="252"/>
      <c r="K90" s="252"/>
      <c r="L90" s="257"/>
      <c r="M90" s="258"/>
      <c r="N90" s="259"/>
      <c r="O90" s="259"/>
      <c r="P90" s="259"/>
      <c r="Q90" s="259"/>
      <c r="R90" s="259"/>
      <c r="S90" s="259"/>
      <c r="T90" s="260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1" t="s">
        <v>149</v>
      </c>
      <c r="AU90" s="261" t="s">
        <v>82</v>
      </c>
      <c r="AV90" s="15" t="s">
        <v>147</v>
      </c>
      <c r="AW90" s="15" t="s">
        <v>33</v>
      </c>
      <c r="AX90" s="15" t="s">
        <v>80</v>
      </c>
      <c r="AY90" s="261" t="s">
        <v>140</v>
      </c>
    </row>
    <row r="91" s="2" customFormat="1">
      <c r="A91" s="40"/>
      <c r="B91" s="41"/>
      <c r="C91" s="206" t="s">
        <v>82</v>
      </c>
      <c r="D91" s="206" t="s">
        <v>142</v>
      </c>
      <c r="E91" s="207" t="s">
        <v>866</v>
      </c>
      <c r="F91" s="208" t="s">
        <v>867</v>
      </c>
      <c r="G91" s="209" t="s">
        <v>168</v>
      </c>
      <c r="H91" s="210">
        <v>2.3519999999999999</v>
      </c>
      <c r="I91" s="211"/>
      <c r="J91" s="212">
        <f>ROUND(I91*H91,2)</f>
        <v>0</v>
      </c>
      <c r="K91" s="208" t="s">
        <v>146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147</v>
      </c>
      <c r="AT91" s="217" t="s">
        <v>142</v>
      </c>
      <c r="AU91" s="217" t="s">
        <v>82</v>
      </c>
      <c r="AY91" s="19" t="s">
        <v>140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147</v>
      </c>
      <c r="BM91" s="217" t="s">
        <v>868</v>
      </c>
    </row>
    <row r="92" s="14" customFormat="1">
      <c r="A92" s="14"/>
      <c r="B92" s="241"/>
      <c r="C92" s="242"/>
      <c r="D92" s="221" t="s">
        <v>149</v>
      </c>
      <c r="E92" s="243" t="s">
        <v>19</v>
      </c>
      <c r="F92" s="244" t="s">
        <v>746</v>
      </c>
      <c r="G92" s="242"/>
      <c r="H92" s="243" t="s">
        <v>19</v>
      </c>
      <c r="I92" s="245"/>
      <c r="J92" s="242"/>
      <c r="K92" s="242"/>
      <c r="L92" s="246"/>
      <c r="M92" s="247"/>
      <c r="N92" s="248"/>
      <c r="O92" s="248"/>
      <c r="P92" s="248"/>
      <c r="Q92" s="248"/>
      <c r="R92" s="248"/>
      <c r="S92" s="248"/>
      <c r="T92" s="24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0" t="s">
        <v>149</v>
      </c>
      <c r="AU92" s="250" t="s">
        <v>82</v>
      </c>
      <c r="AV92" s="14" t="s">
        <v>80</v>
      </c>
      <c r="AW92" s="14" t="s">
        <v>33</v>
      </c>
      <c r="AX92" s="14" t="s">
        <v>72</v>
      </c>
      <c r="AY92" s="250" t="s">
        <v>140</v>
      </c>
    </row>
    <row r="93" s="13" customFormat="1">
      <c r="A93" s="13"/>
      <c r="B93" s="219"/>
      <c r="C93" s="220"/>
      <c r="D93" s="221" t="s">
        <v>149</v>
      </c>
      <c r="E93" s="222" t="s">
        <v>19</v>
      </c>
      <c r="F93" s="223" t="s">
        <v>869</v>
      </c>
      <c r="G93" s="220"/>
      <c r="H93" s="224">
        <v>2.3519999999999999</v>
      </c>
      <c r="I93" s="225"/>
      <c r="J93" s="220"/>
      <c r="K93" s="220"/>
      <c r="L93" s="226"/>
      <c r="M93" s="227"/>
      <c r="N93" s="228"/>
      <c r="O93" s="228"/>
      <c r="P93" s="228"/>
      <c r="Q93" s="228"/>
      <c r="R93" s="228"/>
      <c r="S93" s="228"/>
      <c r="T93" s="2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0" t="s">
        <v>149</v>
      </c>
      <c r="AU93" s="230" t="s">
        <v>82</v>
      </c>
      <c r="AV93" s="13" t="s">
        <v>82</v>
      </c>
      <c r="AW93" s="13" t="s">
        <v>33</v>
      </c>
      <c r="AX93" s="13" t="s">
        <v>80</v>
      </c>
      <c r="AY93" s="230" t="s">
        <v>140</v>
      </c>
    </row>
    <row r="94" s="2" customFormat="1">
      <c r="A94" s="40"/>
      <c r="B94" s="41"/>
      <c r="C94" s="206" t="s">
        <v>156</v>
      </c>
      <c r="D94" s="206" t="s">
        <v>142</v>
      </c>
      <c r="E94" s="207" t="s">
        <v>286</v>
      </c>
      <c r="F94" s="208" t="s">
        <v>287</v>
      </c>
      <c r="G94" s="209" t="s">
        <v>168</v>
      </c>
      <c r="H94" s="210">
        <v>173.08000000000001</v>
      </c>
      <c r="I94" s="211"/>
      <c r="J94" s="212">
        <f>ROUND(I94*H94,2)</f>
        <v>0</v>
      </c>
      <c r="K94" s="208" t="s">
        <v>146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147</v>
      </c>
      <c r="AT94" s="217" t="s">
        <v>142</v>
      </c>
      <c r="AU94" s="217" t="s">
        <v>82</v>
      </c>
      <c r="AY94" s="19" t="s">
        <v>140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147</v>
      </c>
      <c r="BM94" s="217" t="s">
        <v>870</v>
      </c>
    </row>
    <row r="95" s="14" customFormat="1">
      <c r="A95" s="14"/>
      <c r="B95" s="241"/>
      <c r="C95" s="242"/>
      <c r="D95" s="221" t="s">
        <v>149</v>
      </c>
      <c r="E95" s="243" t="s">
        <v>19</v>
      </c>
      <c r="F95" s="244" t="s">
        <v>746</v>
      </c>
      <c r="G95" s="242"/>
      <c r="H95" s="243" t="s">
        <v>19</v>
      </c>
      <c r="I95" s="245"/>
      <c r="J95" s="242"/>
      <c r="K95" s="242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149</v>
      </c>
      <c r="AU95" s="250" t="s">
        <v>82</v>
      </c>
      <c r="AV95" s="14" t="s">
        <v>80</v>
      </c>
      <c r="AW95" s="14" t="s">
        <v>33</v>
      </c>
      <c r="AX95" s="14" t="s">
        <v>72</v>
      </c>
      <c r="AY95" s="250" t="s">
        <v>140</v>
      </c>
    </row>
    <row r="96" s="13" customFormat="1">
      <c r="A96" s="13"/>
      <c r="B96" s="219"/>
      <c r="C96" s="220"/>
      <c r="D96" s="221" t="s">
        <v>149</v>
      </c>
      <c r="E96" s="222" t="s">
        <v>19</v>
      </c>
      <c r="F96" s="223" t="s">
        <v>871</v>
      </c>
      <c r="G96" s="220"/>
      <c r="H96" s="224">
        <v>141.34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149</v>
      </c>
      <c r="AU96" s="230" t="s">
        <v>82</v>
      </c>
      <c r="AV96" s="13" t="s">
        <v>82</v>
      </c>
      <c r="AW96" s="13" t="s">
        <v>33</v>
      </c>
      <c r="AX96" s="13" t="s">
        <v>72</v>
      </c>
      <c r="AY96" s="230" t="s">
        <v>140</v>
      </c>
    </row>
    <row r="97" s="13" customFormat="1">
      <c r="A97" s="13"/>
      <c r="B97" s="219"/>
      <c r="C97" s="220"/>
      <c r="D97" s="221" t="s">
        <v>149</v>
      </c>
      <c r="E97" s="222" t="s">
        <v>19</v>
      </c>
      <c r="F97" s="223" t="s">
        <v>872</v>
      </c>
      <c r="G97" s="220"/>
      <c r="H97" s="224">
        <v>31.739999999999998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149</v>
      </c>
      <c r="AU97" s="230" t="s">
        <v>82</v>
      </c>
      <c r="AV97" s="13" t="s">
        <v>82</v>
      </c>
      <c r="AW97" s="13" t="s">
        <v>33</v>
      </c>
      <c r="AX97" s="13" t="s">
        <v>72</v>
      </c>
      <c r="AY97" s="230" t="s">
        <v>140</v>
      </c>
    </row>
    <row r="98" s="15" customFormat="1">
      <c r="A98" s="15"/>
      <c r="B98" s="251"/>
      <c r="C98" s="252"/>
      <c r="D98" s="221" t="s">
        <v>149</v>
      </c>
      <c r="E98" s="253" t="s">
        <v>19</v>
      </c>
      <c r="F98" s="254" t="s">
        <v>259</v>
      </c>
      <c r="G98" s="252"/>
      <c r="H98" s="255">
        <v>173.08000000000001</v>
      </c>
      <c r="I98" s="256"/>
      <c r="J98" s="252"/>
      <c r="K98" s="252"/>
      <c r="L98" s="257"/>
      <c r="M98" s="258"/>
      <c r="N98" s="259"/>
      <c r="O98" s="259"/>
      <c r="P98" s="259"/>
      <c r="Q98" s="259"/>
      <c r="R98" s="259"/>
      <c r="S98" s="259"/>
      <c r="T98" s="260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1" t="s">
        <v>149</v>
      </c>
      <c r="AU98" s="261" t="s">
        <v>82</v>
      </c>
      <c r="AV98" s="15" t="s">
        <v>147</v>
      </c>
      <c r="AW98" s="15" t="s">
        <v>33</v>
      </c>
      <c r="AX98" s="15" t="s">
        <v>80</v>
      </c>
      <c r="AY98" s="261" t="s">
        <v>140</v>
      </c>
    </row>
    <row r="99" s="2" customFormat="1" ht="16.5" customHeight="1">
      <c r="A99" s="40"/>
      <c r="B99" s="41"/>
      <c r="C99" s="231" t="s">
        <v>147</v>
      </c>
      <c r="D99" s="231" t="s">
        <v>192</v>
      </c>
      <c r="E99" s="232" t="s">
        <v>294</v>
      </c>
      <c r="F99" s="233" t="s">
        <v>295</v>
      </c>
      <c r="G99" s="234" t="s">
        <v>168</v>
      </c>
      <c r="H99" s="235">
        <v>15.939</v>
      </c>
      <c r="I99" s="236"/>
      <c r="J99" s="237">
        <f>ROUND(I99*H99,2)</f>
        <v>0</v>
      </c>
      <c r="K99" s="233" t="s">
        <v>19</v>
      </c>
      <c r="L99" s="238"/>
      <c r="M99" s="239" t="s">
        <v>19</v>
      </c>
      <c r="N99" s="240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182</v>
      </c>
      <c r="AT99" s="217" t="s">
        <v>192</v>
      </c>
      <c r="AU99" s="217" t="s">
        <v>82</v>
      </c>
      <c r="AY99" s="19" t="s">
        <v>140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147</v>
      </c>
      <c r="BM99" s="217" t="s">
        <v>873</v>
      </c>
    </row>
    <row r="100" s="14" customFormat="1">
      <c r="A100" s="14"/>
      <c r="B100" s="241"/>
      <c r="C100" s="242"/>
      <c r="D100" s="221" t="s">
        <v>149</v>
      </c>
      <c r="E100" s="243" t="s">
        <v>19</v>
      </c>
      <c r="F100" s="244" t="s">
        <v>297</v>
      </c>
      <c r="G100" s="242"/>
      <c r="H100" s="243" t="s">
        <v>19</v>
      </c>
      <c r="I100" s="245"/>
      <c r="J100" s="242"/>
      <c r="K100" s="242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149</v>
      </c>
      <c r="AU100" s="250" t="s">
        <v>82</v>
      </c>
      <c r="AV100" s="14" t="s">
        <v>80</v>
      </c>
      <c r="AW100" s="14" t="s">
        <v>33</v>
      </c>
      <c r="AX100" s="14" t="s">
        <v>72</v>
      </c>
      <c r="AY100" s="250" t="s">
        <v>140</v>
      </c>
    </row>
    <row r="101" s="13" customFormat="1">
      <c r="A101" s="13"/>
      <c r="B101" s="219"/>
      <c r="C101" s="220"/>
      <c r="D101" s="221" t="s">
        <v>149</v>
      </c>
      <c r="E101" s="222" t="s">
        <v>19</v>
      </c>
      <c r="F101" s="223" t="s">
        <v>874</v>
      </c>
      <c r="G101" s="220"/>
      <c r="H101" s="224">
        <v>173.08000000000001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149</v>
      </c>
      <c r="AU101" s="230" t="s">
        <v>82</v>
      </c>
      <c r="AV101" s="13" t="s">
        <v>82</v>
      </c>
      <c r="AW101" s="13" t="s">
        <v>33</v>
      </c>
      <c r="AX101" s="13" t="s">
        <v>72</v>
      </c>
      <c r="AY101" s="230" t="s">
        <v>140</v>
      </c>
    </row>
    <row r="102" s="13" customFormat="1">
      <c r="A102" s="13"/>
      <c r="B102" s="219"/>
      <c r="C102" s="220"/>
      <c r="D102" s="221" t="s">
        <v>149</v>
      </c>
      <c r="E102" s="222" t="s">
        <v>19</v>
      </c>
      <c r="F102" s="223" t="s">
        <v>875</v>
      </c>
      <c r="G102" s="220"/>
      <c r="H102" s="224">
        <v>-157.14099999999999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149</v>
      </c>
      <c r="AU102" s="230" t="s">
        <v>82</v>
      </c>
      <c r="AV102" s="13" t="s">
        <v>82</v>
      </c>
      <c r="AW102" s="13" t="s">
        <v>33</v>
      </c>
      <c r="AX102" s="13" t="s">
        <v>72</v>
      </c>
      <c r="AY102" s="230" t="s">
        <v>140</v>
      </c>
    </row>
    <row r="103" s="15" customFormat="1">
      <c r="A103" s="15"/>
      <c r="B103" s="251"/>
      <c r="C103" s="252"/>
      <c r="D103" s="221" t="s">
        <v>149</v>
      </c>
      <c r="E103" s="253" t="s">
        <v>19</v>
      </c>
      <c r="F103" s="254" t="s">
        <v>259</v>
      </c>
      <c r="G103" s="252"/>
      <c r="H103" s="255">
        <v>15.939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149</v>
      </c>
      <c r="AU103" s="261" t="s">
        <v>82</v>
      </c>
      <c r="AV103" s="15" t="s">
        <v>147</v>
      </c>
      <c r="AW103" s="15" t="s">
        <v>33</v>
      </c>
      <c r="AX103" s="15" t="s">
        <v>80</v>
      </c>
      <c r="AY103" s="261" t="s">
        <v>140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182</v>
      </c>
      <c r="F104" s="204" t="s">
        <v>412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P105</f>
        <v>0</v>
      </c>
      <c r="Q104" s="198"/>
      <c r="R104" s="199">
        <f>R105</f>
        <v>0</v>
      </c>
      <c r="S104" s="198"/>
      <c r="T104" s="20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80</v>
      </c>
      <c r="AT104" s="202" t="s">
        <v>71</v>
      </c>
      <c r="AU104" s="202" t="s">
        <v>80</v>
      </c>
      <c r="AY104" s="201" t="s">
        <v>140</v>
      </c>
      <c r="BK104" s="203">
        <f>BK105</f>
        <v>0</v>
      </c>
    </row>
    <row r="105" s="2" customFormat="1">
      <c r="A105" s="40"/>
      <c r="B105" s="41"/>
      <c r="C105" s="206" t="s">
        <v>165</v>
      </c>
      <c r="D105" s="206" t="s">
        <v>142</v>
      </c>
      <c r="E105" s="207" t="s">
        <v>876</v>
      </c>
      <c r="F105" s="208" t="s">
        <v>877</v>
      </c>
      <c r="G105" s="209" t="s">
        <v>153</v>
      </c>
      <c r="H105" s="210">
        <v>2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147</v>
      </c>
      <c r="AT105" s="217" t="s">
        <v>142</v>
      </c>
      <c r="AU105" s="217" t="s">
        <v>82</v>
      </c>
      <c r="AY105" s="19" t="s">
        <v>140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147</v>
      </c>
      <c r="BM105" s="217" t="s">
        <v>878</v>
      </c>
    </row>
    <row r="106" s="12" customFormat="1" ht="22.8" customHeight="1">
      <c r="A106" s="12"/>
      <c r="B106" s="190"/>
      <c r="C106" s="191"/>
      <c r="D106" s="192" t="s">
        <v>71</v>
      </c>
      <c r="E106" s="204" t="s">
        <v>489</v>
      </c>
      <c r="F106" s="204" t="s">
        <v>490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SUM(P107:P127)</f>
        <v>0</v>
      </c>
      <c r="Q106" s="198"/>
      <c r="R106" s="199">
        <f>SUM(R107:R127)</f>
        <v>0.00042859999999999996</v>
      </c>
      <c r="S106" s="198"/>
      <c r="T106" s="200">
        <f>SUM(T107:T127)</f>
        <v>28.582644000000002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80</v>
      </c>
      <c r="AT106" s="202" t="s">
        <v>71</v>
      </c>
      <c r="AU106" s="202" t="s">
        <v>80</v>
      </c>
      <c r="AY106" s="201" t="s">
        <v>140</v>
      </c>
      <c r="BK106" s="203">
        <f>SUM(BK107:BK127)</f>
        <v>0</v>
      </c>
    </row>
    <row r="107" s="2" customFormat="1" ht="16.5" customHeight="1">
      <c r="A107" s="40"/>
      <c r="B107" s="41"/>
      <c r="C107" s="206" t="s">
        <v>172</v>
      </c>
      <c r="D107" s="206" t="s">
        <v>142</v>
      </c>
      <c r="E107" s="207" t="s">
        <v>879</v>
      </c>
      <c r="F107" s="208" t="s">
        <v>880</v>
      </c>
      <c r="G107" s="209" t="s">
        <v>162</v>
      </c>
      <c r="H107" s="210">
        <v>116</v>
      </c>
      <c r="I107" s="211"/>
      <c r="J107" s="212">
        <f>ROUND(I107*H107,2)</f>
        <v>0</v>
      </c>
      <c r="K107" s="208" t="s">
        <v>146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0.065000000000000002</v>
      </c>
      <c r="T107" s="216">
        <f>S107*H107</f>
        <v>7.54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147</v>
      </c>
      <c r="AT107" s="217" t="s">
        <v>142</v>
      </c>
      <c r="AU107" s="217" t="s">
        <v>82</v>
      </c>
      <c r="AY107" s="19" t="s">
        <v>140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147</v>
      </c>
      <c r="BM107" s="217" t="s">
        <v>881</v>
      </c>
    </row>
    <row r="108" s="13" customFormat="1">
      <c r="A108" s="13"/>
      <c r="B108" s="219"/>
      <c r="C108" s="220"/>
      <c r="D108" s="221" t="s">
        <v>149</v>
      </c>
      <c r="E108" s="222" t="s">
        <v>19</v>
      </c>
      <c r="F108" s="223" t="s">
        <v>882</v>
      </c>
      <c r="G108" s="220"/>
      <c r="H108" s="224">
        <v>116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149</v>
      </c>
      <c r="AU108" s="230" t="s">
        <v>82</v>
      </c>
      <c r="AV108" s="13" t="s">
        <v>82</v>
      </c>
      <c r="AW108" s="13" t="s">
        <v>33</v>
      </c>
      <c r="AX108" s="13" t="s">
        <v>80</v>
      </c>
      <c r="AY108" s="230" t="s">
        <v>140</v>
      </c>
    </row>
    <row r="109" s="2" customFormat="1" ht="21.75" customHeight="1">
      <c r="A109" s="40"/>
      <c r="B109" s="41"/>
      <c r="C109" s="206" t="s">
        <v>177</v>
      </c>
      <c r="D109" s="206" t="s">
        <v>142</v>
      </c>
      <c r="E109" s="207" t="s">
        <v>511</v>
      </c>
      <c r="F109" s="208" t="s">
        <v>512</v>
      </c>
      <c r="G109" s="209" t="s">
        <v>168</v>
      </c>
      <c r="H109" s="210">
        <v>5.3460000000000001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2.004</v>
      </c>
      <c r="T109" s="216">
        <f>S109*H109</f>
        <v>10.713384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82</v>
      </c>
      <c r="AY109" s="19" t="s">
        <v>140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147</v>
      </c>
      <c r="BM109" s="217" t="s">
        <v>883</v>
      </c>
    </row>
    <row r="110" s="13" customFormat="1">
      <c r="A110" s="13"/>
      <c r="B110" s="219"/>
      <c r="C110" s="220"/>
      <c r="D110" s="221" t="s">
        <v>149</v>
      </c>
      <c r="E110" s="222" t="s">
        <v>19</v>
      </c>
      <c r="F110" s="223" t="s">
        <v>884</v>
      </c>
      <c r="G110" s="220"/>
      <c r="H110" s="224">
        <v>5.3460000000000001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149</v>
      </c>
      <c r="AU110" s="230" t="s">
        <v>82</v>
      </c>
      <c r="AV110" s="13" t="s">
        <v>82</v>
      </c>
      <c r="AW110" s="13" t="s">
        <v>33</v>
      </c>
      <c r="AX110" s="13" t="s">
        <v>80</v>
      </c>
      <c r="AY110" s="230" t="s">
        <v>140</v>
      </c>
    </row>
    <row r="111" s="2" customFormat="1" ht="16.5" customHeight="1">
      <c r="A111" s="40"/>
      <c r="B111" s="41"/>
      <c r="C111" s="206" t="s">
        <v>182</v>
      </c>
      <c r="D111" s="206" t="s">
        <v>142</v>
      </c>
      <c r="E111" s="207" t="s">
        <v>520</v>
      </c>
      <c r="F111" s="208" t="s">
        <v>521</v>
      </c>
      <c r="G111" s="209" t="s">
        <v>168</v>
      </c>
      <c r="H111" s="210">
        <v>4.2859999999999996</v>
      </c>
      <c r="I111" s="211"/>
      <c r="J111" s="212">
        <f>ROUND(I111*H111,2)</f>
        <v>0</v>
      </c>
      <c r="K111" s="208" t="s">
        <v>146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0.00010000000000000001</v>
      </c>
      <c r="R111" s="215">
        <f>Q111*H111</f>
        <v>0.00042859999999999996</v>
      </c>
      <c r="S111" s="215">
        <v>2.4100000000000001</v>
      </c>
      <c r="T111" s="216">
        <f>S111*H111</f>
        <v>10.32926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147</v>
      </c>
      <c r="AT111" s="217" t="s">
        <v>142</v>
      </c>
      <c r="AU111" s="217" t="s">
        <v>82</v>
      </c>
      <c r="AY111" s="19" t="s">
        <v>140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147</v>
      </c>
      <c r="BM111" s="217" t="s">
        <v>885</v>
      </c>
    </row>
    <row r="112" s="13" customFormat="1">
      <c r="A112" s="13"/>
      <c r="B112" s="219"/>
      <c r="C112" s="220"/>
      <c r="D112" s="221" t="s">
        <v>149</v>
      </c>
      <c r="E112" s="222" t="s">
        <v>19</v>
      </c>
      <c r="F112" s="223" t="s">
        <v>886</v>
      </c>
      <c r="G112" s="220"/>
      <c r="H112" s="224">
        <v>3.4649999999999999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149</v>
      </c>
      <c r="AU112" s="230" t="s">
        <v>82</v>
      </c>
      <c r="AV112" s="13" t="s">
        <v>82</v>
      </c>
      <c r="AW112" s="13" t="s">
        <v>33</v>
      </c>
      <c r="AX112" s="13" t="s">
        <v>72</v>
      </c>
      <c r="AY112" s="230" t="s">
        <v>140</v>
      </c>
    </row>
    <row r="113" s="13" customFormat="1">
      <c r="A113" s="13"/>
      <c r="B113" s="219"/>
      <c r="C113" s="220"/>
      <c r="D113" s="221" t="s">
        <v>149</v>
      </c>
      <c r="E113" s="222" t="s">
        <v>19</v>
      </c>
      <c r="F113" s="223" t="s">
        <v>887</v>
      </c>
      <c r="G113" s="220"/>
      <c r="H113" s="224">
        <v>0.82099999999999995</v>
      </c>
      <c r="I113" s="225"/>
      <c r="J113" s="220"/>
      <c r="K113" s="220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149</v>
      </c>
      <c r="AU113" s="230" t="s">
        <v>82</v>
      </c>
      <c r="AV113" s="13" t="s">
        <v>82</v>
      </c>
      <c r="AW113" s="13" t="s">
        <v>33</v>
      </c>
      <c r="AX113" s="13" t="s">
        <v>72</v>
      </c>
      <c r="AY113" s="230" t="s">
        <v>140</v>
      </c>
    </row>
    <row r="114" s="15" customFormat="1">
      <c r="A114" s="15"/>
      <c r="B114" s="251"/>
      <c r="C114" s="252"/>
      <c r="D114" s="221" t="s">
        <v>149</v>
      </c>
      <c r="E114" s="253" t="s">
        <v>19</v>
      </c>
      <c r="F114" s="254" t="s">
        <v>259</v>
      </c>
      <c r="G114" s="252"/>
      <c r="H114" s="255">
        <v>4.2859999999999996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149</v>
      </c>
      <c r="AU114" s="261" t="s">
        <v>82</v>
      </c>
      <c r="AV114" s="15" t="s">
        <v>147</v>
      </c>
      <c r="AW114" s="15" t="s">
        <v>33</v>
      </c>
      <c r="AX114" s="15" t="s">
        <v>80</v>
      </c>
      <c r="AY114" s="261" t="s">
        <v>140</v>
      </c>
    </row>
    <row r="115" s="2" customFormat="1">
      <c r="A115" s="40"/>
      <c r="B115" s="41"/>
      <c r="C115" s="206" t="s">
        <v>187</v>
      </c>
      <c r="D115" s="206" t="s">
        <v>142</v>
      </c>
      <c r="E115" s="207" t="s">
        <v>541</v>
      </c>
      <c r="F115" s="208" t="s">
        <v>542</v>
      </c>
      <c r="G115" s="209" t="s">
        <v>195</v>
      </c>
      <c r="H115" s="210">
        <v>18.253</v>
      </c>
      <c r="I115" s="211"/>
      <c r="J115" s="212">
        <f>ROUND(I115*H115,2)</f>
        <v>0</v>
      </c>
      <c r="K115" s="208" t="s">
        <v>146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147</v>
      </c>
      <c r="AT115" s="217" t="s">
        <v>142</v>
      </c>
      <c r="AU115" s="217" t="s">
        <v>82</v>
      </c>
      <c r="AY115" s="19" t="s">
        <v>140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147</v>
      </c>
      <c r="BM115" s="217" t="s">
        <v>888</v>
      </c>
    </row>
    <row r="116" s="13" customFormat="1">
      <c r="A116" s="13"/>
      <c r="B116" s="219"/>
      <c r="C116" s="220"/>
      <c r="D116" s="221" t="s">
        <v>149</v>
      </c>
      <c r="E116" s="222" t="s">
        <v>19</v>
      </c>
      <c r="F116" s="223" t="s">
        <v>889</v>
      </c>
      <c r="G116" s="220"/>
      <c r="H116" s="224">
        <v>7.54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149</v>
      </c>
      <c r="AU116" s="230" t="s">
        <v>82</v>
      </c>
      <c r="AV116" s="13" t="s">
        <v>82</v>
      </c>
      <c r="AW116" s="13" t="s">
        <v>33</v>
      </c>
      <c r="AX116" s="13" t="s">
        <v>72</v>
      </c>
      <c r="AY116" s="230" t="s">
        <v>140</v>
      </c>
    </row>
    <row r="117" s="13" customFormat="1">
      <c r="A117" s="13"/>
      <c r="B117" s="219"/>
      <c r="C117" s="220"/>
      <c r="D117" s="221" t="s">
        <v>149</v>
      </c>
      <c r="E117" s="222" t="s">
        <v>19</v>
      </c>
      <c r="F117" s="223" t="s">
        <v>890</v>
      </c>
      <c r="G117" s="220"/>
      <c r="H117" s="224">
        <v>10.712999999999999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149</v>
      </c>
      <c r="AU117" s="230" t="s">
        <v>82</v>
      </c>
      <c r="AV117" s="13" t="s">
        <v>82</v>
      </c>
      <c r="AW117" s="13" t="s">
        <v>33</v>
      </c>
      <c r="AX117" s="13" t="s">
        <v>72</v>
      </c>
      <c r="AY117" s="230" t="s">
        <v>140</v>
      </c>
    </row>
    <row r="118" s="15" customFormat="1">
      <c r="A118" s="15"/>
      <c r="B118" s="251"/>
      <c r="C118" s="252"/>
      <c r="D118" s="221" t="s">
        <v>149</v>
      </c>
      <c r="E118" s="253" t="s">
        <v>19</v>
      </c>
      <c r="F118" s="254" t="s">
        <v>259</v>
      </c>
      <c r="G118" s="252"/>
      <c r="H118" s="255">
        <v>18.253</v>
      </c>
      <c r="I118" s="256"/>
      <c r="J118" s="252"/>
      <c r="K118" s="252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149</v>
      </c>
      <c r="AU118" s="261" t="s">
        <v>82</v>
      </c>
      <c r="AV118" s="15" t="s">
        <v>147</v>
      </c>
      <c r="AW118" s="15" t="s">
        <v>33</v>
      </c>
      <c r="AX118" s="15" t="s">
        <v>80</v>
      </c>
      <c r="AY118" s="261" t="s">
        <v>140</v>
      </c>
    </row>
    <row r="119" s="2" customFormat="1">
      <c r="A119" s="40"/>
      <c r="B119" s="41"/>
      <c r="C119" s="206" t="s">
        <v>191</v>
      </c>
      <c r="D119" s="206" t="s">
        <v>142</v>
      </c>
      <c r="E119" s="207" t="s">
        <v>553</v>
      </c>
      <c r="F119" s="208" t="s">
        <v>554</v>
      </c>
      <c r="G119" s="209" t="s">
        <v>195</v>
      </c>
      <c r="H119" s="210">
        <v>10.329000000000001</v>
      </c>
      <c r="I119" s="211"/>
      <c r="J119" s="212">
        <f>ROUND(I119*H119,2)</f>
        <v>0</v>
      </c>
      <c r="K119" s="208" t="s">
        <v>146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147</v>
      </c>
      <c r="AT119" s="217" t="s">
        <v>142</v>
      </c>
      <c r="AU119" s="217" t="s">
        <v>82</v>
      </c>
      <c r="AY119" s="19" t="s">
        <v>140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147</v>
      </c>
      <c r="BM119" s="217" t="s">
        <v>891</v>
      </c>
    </row>
    <row r="120" s="13" customFormat="1">
      <c r="A120" s="13"/>
      <c r="B120" s="219"/>
      <c r="C120" s="220"/>
      <c r="D120" s="221" t="s">
        <v>149</v>
      </c>
      <c r="E120" s="222" t="s">
        <v>19</v>
      </c>
      <c r="F120" s="223" t="s">
        <v>892</v>
      </c>
      <c r="G120" s="220"/>
      <c r="H120" s="224">
        <v>10.329000000000001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149</v>
      </c>
      <c r="AU120" s="230" t="s">
        <v>82</v>
      </c>
      <c r="AV120" s="13" t="s">
        <v>82</v>
      </c>
      <c r="AW120" s="13" t="s">
        <v>33</v>
      </c>
      <c r="AX120" s="13" t="s">
        <v>80</v>
      </c>
      <c r="AY120" s="230" t="s">
        <v>140</v>
      </c>
    </row>
    <row r="121" s="2" customFormat="1" ht="21.75" customHeight="1">
      <c r="A121" s="40"/>
      <c r="B121" s="41"/>
      <c r="C121" s="206" t="s">
        <v>198</v>
      </c>
      <c r="D121" s="206" t="s">
        <v>142</v>
      </c>
      <c r="E121" s="207" t="s">
        <v>559</v>
      </c>
      <c r="F121" s="208" t="s">
        <v>560</v>
      </c>
      <c r="G121" s="209" t="s">
        <v>195</v>
      </c>
      <c r="H121" s="210">
        <v>28.582999999999998</v>
      </c>
      <c r="I121" s="211"/>
      <c r="J121" s="212">
        <f>ROUND(I121*H121,2)</f>
        <v>0</v>
      </c>
      <c r="K121" s="208" t="s">
        <v>146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147</v>
      </c>
      <c r="AT121" s="217" t="s">
        <v>142</v>
      </c>
      <c r="AU121" s="217" t="s">
        <v>82</v>
      </c>
      <c r="AY121" s="19" t="s">
        <v>140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147</v>
      </c>
      <c r="BM121" s="217" t="s">
        <v>893</v>
      </c>
    </row>
    <row r="122" s="13" customFormat="1">
      <c r="A122" s="13"/>
      <c r="B122" s="219"/>
      <c r="C122" s="220"/>
      <c r="D122" s="221" t="s">
        <v>149</v>
      </c>
      <c r="E122" s="222" t="s">
        <v>19</v>
      </c>
      <c r="F122" s="223" t="s">
        <v>894</v>
      </c>
      <c r="G122" s="220"/>
      <c r="H122" s="224">
        <v>28.582999999999998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149</v>
      </c>
      <c r="AU122" s="230" t="s">
        <v>82</v>
      </c>
      <c r="AV122" s="13" t="s">
        <v>82</v>
      </c>
      <c r="AW122" s="13" t="s">
        <v>33</v>
      </c>
      <c r="AX122" s="13" t="s">
        <v>80</v>
      </c>
      <c r="AY122" s="230" t="s">
        <v>140</v>
      </c>
    </row>
    <row r="123" s="2" customFormat="1">
      <c r="A123" s="40"/>
      <c r="B123" s="41"/>
      <c r="C123" s="206" t="s">
        <v>202</v>
      </c>
      <c r="D123" s="206" t="s">
        <v>142</v>
      </c>
      <c r="E123" s="207" t="s">
        <v>566</v>
      </c>
      <c r="F123" s="208" t="s">
        <v>567</v>
      </c>
      <c r="G123" s="209" t="s">
        <v>195</v>
      </c>
      <c r="H123" s="210">
        <v>400.16199999999998</v>
      </c>
      <c r="I123" s="211"/>
      <c r="J123" s="212">
        <f>ROUND(I123*H123,2)</f>
        <v>0</v>
      </c>
      <c r="K123" s="208" t="s">
        <v>146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147</v>
      </c>
      <c r="AT123" s="217" t="s">
        <v>142</v>
      </c>
      <c r="AU123" s="217" t="s">
        <v>82</v>
      </c>
      <c r="AY123" s="19" t="s">
        <v>140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147</v>
      </c>
      <c r="BM123" s="217" t="s">
        <v>895</v>
      </c>
    </row>
    <row r="124" s="13" customFormat="1">
      <c r="A124" s="13"/>
      <c r="B124" s="219"/>
      <c r="C124" s="220"/>
      <c r="D124" s="221" t="s">
        <v>149</v>
      </c>
      <c r="E124" s="222" t="s">
        <v>19</v>
      </c>
      <c r="F124" s="223" t="s">
        <v>896</v>
      </c>
      <c r="G124" s="220"/>
      <c r="H124" s="224">
        <v>400.16199999999998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149</v>
      </c>
      <c r="AU124" s="230" t="s">
        <v>82</v>
      </c>
      <c r="AV124" s="13" t="s">
        <v>82</v>
      </c>
      <c r="AW124" s="13" t="s">
        <v>33</v>
      </c>
      <c r="AX124" s="13" t="s">
        <v>80</v>
      </c>
      <c r="AY124" s="230" t="s">
        <v>140</v>
      </c>
    </row>
    <row r="125" s="2" customFormat="1">
      <c r="A125" s="40"/>
      <c r="B125" s="41"/>
      <c r="C125" s="206" t="s">
        <v>206</v>
      </c>
      <c r="D125" s="206" t="s">
        <v>142</v>
      </c>
      <c r="E125" s="207" t="s">
        <v>576</v>
      </c>
      <c r="F125" s="208" t="s">
        <v>577</v>
      </c>
      <c r="G125" s="209" t="s">
        <v>195</v>
      </c>
      <c r="H125" s="210">
        <v>28.582999999999998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147</v>
      </c>
      <c r="AT125" s="217" t="s">
        <v>142</v>
      </c>
      <c r="AU125" s="217" t="s">
        <v>82</v>
      </c>
      <c r="AY125" s="19" t="s">
        <v>140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147</v>
      </c>
      <c r="BM125" s="217" t="s">
        <v>897</v>
      </c>
    </row>
    <row r="126" s="13" customFormat="1">
      <c r="A126" s="13"/>
      <c r="B126" s="219"/>
      <c r="C126" s="220"/>
      <c r="D126" s="221" t="s">
        <v>149</v>
      </c>
      <c r="E126" s="222" t="s">
        <v>19</v>
      </c>
      <c r="F126" s="223" t="s">
        <v>898</v>
      </c>
      <c r="G126" s="220"/>
      <c r="H126" s="224">
        <v>28.582999999999998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149</v>
      </c>
      <c r="AU126" s="230" t="s">
        <v>82</v>
      </c>
      <c r="AV126" s="13" t="s">
        <v>82</v>
      </c>
      <c r="AW126" s="13" t="s">
        <v>33</v>
      </c>
      <c r="AX126" s="13" t="s">
        <v>80</v>
      </c>
      <c r="AY126" s="230" t="s">
        <v>140</v>
      </c>
    </row>
    <row r="127" s="2" customFormat="1">
      <c r="A127" s="40"/>
      <c r="B127" s="41"/>
      <c r="C127" s="206" t="s">
        <v>211</v>
      </c>
      <c r="D127" s="206" t="s">
        <v>142</v>
      </c>
      <c r="E127" s="207" t="s">
        <v>817</v>
      </c>
      <c r="F127" s="208" t="s">
        <v>899</v>
      </c>
      <c r="G127" s="209" t="s">
        <v>153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76" t="s">
        <v>19</v>
      </c>
      <c r="N127" s="277" t="s">
        <v>43</v>
      </c>
      <c r="O127" s="278"/>
      <c r="P127" s="279">
        <f>O127*H127</f>
        <v>0</v>
      </c>
      <c r="Q127" s="279">
        <v>0</v>
      </c>
      <c r="R127" s="279">
        <f>Q127*H127</f>
        <v>0</v>
      </c>
      <c r="S127" s="279">
        <v>0</v>
      </c>
      <c r="T127" s="28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147</v>
      </c>
      <c r="AT127" s="217" t="s">
        <v>142</v>
      </c>
      <c r="AU127" s="217" t="s">
        <v>82</v>
      </c>
      <c r="AY127" s="19" t="s">
        <v>140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147</v>
      </c>
      <c r="BM127" s="217" t="s">
        <v>900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vJF3nlLQGnO6Jzr4tVrA/F+gAYgK+7XIzGchpCxg8C6vK0jn4qQ6FyaaKs+Ls2U4yyrfMU2djR5NiV7s8k7NPg==" hashValue="UzhlzJfAYL0MtVcpDYQYcsx/8M4BJBdM3nzlJOOwXSj7GOdd3ZswJG+kXQPUAZzfuHIad0cj/m8mgdnMlUTf7g==" algorithmName="SHA-512" password="CEF7"/>
  <autoFilter ref="C82:K12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16. 3. 2021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ROUND((SUM(BE85:BE116)),  2)</f>
        <v>0</v>
      </c>
      <c r="G33" s="40"/>
      <c r="H33" s="40"/>
      <c r="I33" s="150">
        <v>0.20999999999999999</v>
      </c>
      <c r="J33" s="149">
        <f>ROUND(((SUM(BE85:BE116))*I33),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ROUND((SUM(BF85:BF116)),  2)</f>
        <v>0</v>
      </c>
      <c r="G34" s="40"/>
      <c r="H34" s="40"/>
      <c r="I34" s="150">
        <v>0.14999999999999999</v>
      </c>
      <c r="J34" s="149">
        <f>ROUND(((SUM(BF85:BF116))*I34),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5. - Sanační práce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16. 3. 2021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902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903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904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905</v>
      </c>
      <c r="E63" s="176"/>
      <c r="F63" s="176"/>
      <c r="G63" s="176"/>
      <c r="H63" s="176"/>
      <c r="I63" s="176"/>
      <c r="J63" s="177">
        <f>J104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906</v>
      </c>
      <c r="E64" s="176"/>
      <c r="F64" s="176"/>
      <c r="G64" s="176"/>
      <c r="H64" s="176"/>
      <c r="I64" s="176"/>
      <c r="J64" s="177">
        <f>J109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907</v>
      </c>
      <c r="E65" s="176"/>
      <c r="F65" s="176"/>
      <c r="G65" s="176"/>
      <c r="H65" s="176"/>
      <c r="I65" s="176"/>
      <c r="J65" s="177">
        <f>J112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Odstranění objektů bývalé LTO v areálu nemocnice Nový Bydžov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5. - Sanační práce 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Nový Bydžov</v>
      </c>
      <c r="G79" s="42"/>
      <c r="H79" s="42"/>
      <c r="I79" s="34" t="s">
        <v>23</v>
      </c>
      <c r="J79" s="74" t="str">
        <f>IF(J12="","",J12)</f>
        <v>16. 3. 2021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Královehradecký kraj</v>
      </c>
      <c r="G81" s="42"/>
      <c r="H81" s="42"/>
      <c r="I81" s="34" t="s">
        <v>31</v>
      </c>
      <c r="J81" s="38" t="str">
        <f>E21</f>
        <v>INS s.r.o. Náchod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Jan Krčmář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126</v>
      </c>
      <c r="D84" s="182" t="s">
        <v>57</v>
      </c>
      <c r="E84" s="182" t="s">
        <v>53</v>
      </c>
      <c r="F84" s="182" t="s">
        <v>54</v>
      </c>
      <c r="G84" s="182" t="s">
        <v>127</v>
      </c>
      <c r="H84" s="182" t="s">
        <v>128</v>
      </c>
      <c r="I84" s="182" t="s">
        <v>129</v>
      </c>
      <c r="J84" s="182" t="s">
        <v>110</v>
      </c>
      <c r="K84" s="183" t="s">
        <v>130</v>
      </c>
      <c r="L84" s="184"/>
      <c r="M84" s="94" t="s">
        <v>19</v>
      </c>
      <c r="N84" s="95" t="s">
        <v>42</v>
      </c>
      <c r="O84" s="95" t="s">
        <v>131</v>
      </c>
      <c r="P84" s="95" t="s">
        <v>132</v>
      </c>
      <c r="Q84" s="95" t="s">
        <v>133</v>
      </c>
      <c r="R84" s="95" t="s">
        <v>134</v>
      </c>
      <c r="S84" s="95" t="s">
        <v>135</v>
      </c>
      <c r="T84" s="96" t="s">
        <v>136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137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111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908</v>
      </c>
      <c r="F86" s="193" t="s">
        <v>908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P87+P96+P104+P109+P112</f>
        <v>0</v>
      </c>
      <c r="Q86" s="198"/>
      <c r="R86" s="199">
        <f>R87+R96+R104+R109+R112</f>
        <v>0</v>
      </c>
      <c r="S86" s="198"/>
      <c r="T86" s="200">
        <f>T87+T96+T104+T109+T112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147</v>
      </c>
      <c r="AT86" s="202" t="s">
        <v>71</v>
      </c>
      <c r="AU86" s="202" t="s">
        <v>72</v>
      </c>
      <c r="AY86" s="201" t="s">
        <v>140</v>
      </c>
      <c r="BK86" s="203">
        <f>BK87+BK96+BK104+BK109+BK112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909</v>
      </c>
      <c r="F87" s="204" t="s">
        <v>910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SUM(P88:P95)</f>
        <v>0</v>
      </c>
      <c r="Q87" s="198"/>
      <c r="R87" s="199">
        <f>SUM(R88:R95)</f>
        <v>0</v>
      </c>
      <c r="S87" s="198"/>
      <c r="T87" s="200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147</v>
      </c>
      <c r="AT87" s="202" t="s">
        <v>71</v>
      </c>
      <c r="AU87" s="202" t="s">
        <v>80</v>
      </c>
      <c r="AY87" s="201" t="s">
        <v>140</v>
      </c>
      <c r="BK87" s="203">
        <f>SUM(BK88:BK95)</f>
        <v>0</v>
      </c>
    </row>
    <row r="88" s="2" customFormat="1" ht="16.5" customHeight="1">
      <c r="A88" s="40"/>
      <c r="B88" s="41"/>
      <c r="C88" s="206" t="s">
        <v>80</v>
      </c>
      <c r="D88" s="206" t="s">
        <v>142</v>
      </c>
      <c r="E88" s="207" t="s">
        <v>911</v>
      </c>
      <c r="F88" s="208" t="s">
        <v>912</v>
      </c>
      <c r="G88" s="209" t="s">
        <v>153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913</v>
      </c>
      <c r="AT88" s="217" t="s">
        <v>142</v>
      </c>
      <c r="AU88" s="217" t="s">
        <v>82</v>
      </c>
      <c r="AY88" s="19" t="s">
        <v>140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913</v>
      </c>
      <c r="BM88" s="217" t="s">
        <v>914</v>
      </c>
    </row>
    <row r="89" s="2" customFormat="1" ht="16.5" customHeight="1">
      <c r="A89" s="40"/>
      <c r="B89" s="41"/>
      <c r="C89" s="206" t="s">
        <v>82</v>
      </c>
      <c r="D89" s="206" t="s">
        <v>142</v>
      </c>
      <c r="E89" s="207" t="s">
        <v>915</v>
      </c>
      <c r="F89" s="208" t="s">
        <v>916</v>
      </c>
      <c r="G89" s="209" t="s">
        <v>153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913</v>
      </c>
      <c r="AT89" s="217" t="s">
        <v>142</v>
      </c>
      <c r="AU89" s="217" t="s">
        <v>82</v>
      </c>
      <c r="AY89" s="19" t="s">
        <v>140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913</v>
      </c>
      <c r="BM89" s="217" t="s">
        <v>917</v>
      </c>
    </row>
    <row r="90" s="2" customFormat="1">
      <c r="A90" s="40"/>
      <c r="B90" s="41"/>
      <c r="C90" s="206" t="s">
        <v>156</v>
      </c>
      <c r="D90" s="206" t="s">
        <v>142</v>
      </c>
      <c r="E90" s="207" t="s">
        <v>918</v>
      </c>
      <c r="F90" s="208" t="s">
        <v>919</v>
      </c>
      <c r="G90" s="209" t="s">
        <v>920</v>
      </c>
      <c r="H90" s="210">
        <v>4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913</v>
      </c>
      <c r="AT90" s="217" t="s">
        <v>142</v>
      </c>
      <c r="AU90" s="217" t="s">
        <v>82</v>
      </c>
      <c r="AY90" s="19" t="s">
        <v>140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913</v>
      </c>
      <c r="BM90" s="217" t="s">
        <v>921</v>
      </c>
    </row>
    <row r="91" s="2" customFormat="1" ht="16.5" customHeight="1">
      <c r="A91" s="40"/>
      <c r="B91" s="41"/>
      <c r="C91" s="206" t="s">
        <v>147</v>
      </c>
      <c r="D91" s="206" t="s">
        <v>142</v>
      </c>
      <c r="E91" s="207" t="s">
        <v>922</v>
      </c>
      <c r="F91" s="208" t="s">
        <v>923</v>
      </c>
      <c r="G91" s="209" t="s">
        <v>153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913</v>
      </c>
      <c r="AT91" s="217" t="s">
        <v>142</v>
      </c>
      <c r="AU91" s="217" t="s">
        <v>82</v>
      </c>
      <c r="AY91" s="19" t="s">
        <v>140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913</v>
      </c>
      <c r="BM91" s="217" t="s">
        <v>924</v>
      </c>
    </row>
    <row r="92" s="2" customFormat="1" ht="16.5" customHeight="1">
      <c r="A92" s="40"/>
      <c r="B92" s="41"/>
      <c r="C92" s="206" t="s">
        <v>165</v>
      </c>
      <c r="D92" s="206" t="s">
        <v>142</v>
      </c>
      <c r="E92" s="207" t="s">
        <v>925</v>
      </c>
      <c r="F92" s="208" t="s">
        <v>926</v>
      </c>
      <c r="G92" s="209" t="s">
        <v>920</v>
      </c>
      <c r="H92" s="210">
        <v>4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913</v>
      </c>
      <c r="AT92" s="217" t="s">
        <v>142</v>
      </c>
      <c r="AU92" s="217" t="s">
        <v>82</v>
      </c>
      <c r="AY92" s="19" t="s">
        <v>140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913</v>
      </c>
      <c r="BM92" s="217" t="s">
        <v>927</v>
      </c>
    </row>
    <row r="93" s="2" customFormat="1" ht="16.5" customHeight="1">
      <c r="A93" s="40"/>
      <c r="B93" s="41"/>
      <c r="C93" s="206" t="s">
        <v>172</v>
      </c>
      <c r="D93" s="206" t="s">
        <v>142</v>
      </c>
      <c r="E93" s="207" t="s">
        <v>928</v>
      </c>
      <c r="F93" s="208" t="s">
        <v>929</v>
      </c>
      <c r="G93" s="209" t="s">
        <v>153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913</v>
      </c>
      <c r="AT93" s="217" t="s">
        <v>142</v>
      </c>
      <c r="AU93" s="217" t="s">
        <v>82</v>
      </c>
      <c r="AY93" s="19" t="s">
        <v>140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913</v>
      </c>
      <c r="BM93" s="217" t="s">
        <v>930</v>
      </c>
    </row>
    <row r="94" s="2" customFormat="1" ht="16.5" customHeight="1">
      <c r="A94" s="40"/>
      <c r="B94" s="41"/>
      <c r="C94" s="206" t="s">
        <v>177</v>
      </c>
      <c r="D94" s="206" t="s">
        <v>142</v>
      </c>
      <c r="E94" s="207" t="s">
        <v>931</v>
      </c>
      <c r="F94" s="208" t="s">
        <v>932</v>
      </c>
      <c r="G94" s="209" t="s">
        <v>153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913</v>
      </c>
      <c r="AT94" s="217" t="s">
        <v>142</v>
      </c>
      <c r="AU94" s="217" t="s">
        <v>82</v>
      </c>
      <c r="AY94" s="19" t="s">
        <v>140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913</v>
      </c>
      <c r="BM94" s="217" t="s">
        <v>933</v>
      </c>
    </row>
    <row r="95" s="2" customFormat="1" ht="16.5" customHeight="1">
      <c r="A95" s="40"/>
      <c r="B95" s="41"/>
      <c r="C95" s="206" t="s">
        <v>182</v>
      </c>
      <c r="D95" s="206" t="s">
        <v>142</v>
      </c>
      <c r="E95" s="207" t="s">
        <v>934</v>
      </c>
      <c r="F95" s="208" t="s">
        <v>935</v>
      </c>
      <c r="G95" s="209" t="s">
        <v>153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913</v>
      </c>
      <c r="AT95" s="217" t="s">
        <v>142</v>
      </c>
      <c r="AU95" s="217" t="s">
        <v>82</v>
      </c>
      <c r="AY95" s="19" t="s">
        <v>140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913</v>
      </c>
      <c r="BM95" s="217" t="s">
        <v>936</v>
      </c>
    </row>
    <row r="96" s="12" customFormat="1" ht="22.8" customHeight="1">
      <c r="A96" s="12"/>
      <c r="B96" s="190"/>
      <c r="C96" s="191"/>
      <c r="D96" s="192" t="s">
        <v>71</v>
      </c>
      <c r="E96" s="204" t="s">
        <v>937</v>
      </c>
      <c r="F96" s="204" t="s">
        <v>938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SUM(P97:P103)</f>
        <v>0</v>
      </c>
      <c r="Q96" s="198"/>
      <c r="R96" s="199">
        <f>SUM(R97:R103)</f>
        <v>0</v>
      </c>
      <c r="S96" s="198"/>
      <c r="T96" s="200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147</v>
      </c>
      <c r="AT96" s="202" t="s">
        <v>71</v>
      </c>
      <c r="AU96" s="202" t="s">
        <v>80</v>
      </c>
      <c r="AY96" s="201" t="s">
        <v>140</v>
      </c>
      <c r="BK96" s="203">
        <f>SUM(BK97:BK103)</f>
        <v>0</v>
      </c>
    </row>
    <row r="97" s="2" customFormat="1" ht="16.5" customHeight="1">
      <c r="A97" s="40"/>
      <c r="B97" s="41"/>
      <c r="C97" s="206" t="s">
        <v>187</v>
      </c>
      <c r="D97" s="206" t="s">
        <v>142</v>
      </c>
      <c r="E97" s="207" t="s">
        <v>939</v>
      </c>
      <c r="F97" s="208" t="s">
        <v>940</v>
      </c>
      <c r="G97" s="209" t="s">
        <v>153</v>
      </c>
      <c r="H97" s="210">
        <v>31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913</v>
      </c>
      <c r="AT97" s="217" t="s">
        <v>142</v>
      </c>
      <c r="AU97" s="217" t="s">
        <v>82</v>
      </c>
      <c r="AY97" s="19" t="s">
        <v>140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913</v>
      </c>
      <c r="BM97" s="217" t="s">
        <v>941</v>
      </c>
    </row>
    <row r="98" s="2" customFormat="1" ht="16.5" customHeight="1">
      <c r="A98" s="40"/>
      <c r="B98" s="41"/>
      <c r="C98" s="206" t="s">
        <v>191</v>
      </c>
      <c r="D98" s="206" t="s">
        <v>142</v>
      </c>
      <c r="E98" s="207" t="s">
        <v>942</v>
      </c>
      <c r="F98" s="208" t="s">
        <v>943</v>
      </c>
      <c r="G98" s="209" t="s">
        <v>153</v>
      </c>
      <c r="H98" s="210">
        <v>31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913</v>
      </c>
      <c r="AT98" s="217" t="s">
        <v>142</v>
      </c>
      <c r="AU98" s="217" t="s">
        <v>82</v>
      </c>
      <c r="AY98" s="19" t="s">
        <v>140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913</v>
      </c>
      <c r="BM98" s="217" t="s">
        <v>944</v>
      </c>
    </row>
    <row r="99" s="2" customFormat="1" ht="16.5" customHeight="1">
      <c r="A99" s="40"/>
      <c r="B99" s="41"/>
      <c r="C99" s="206" t="s">
        <v>198</v>
      </c>
      <c r="D99" s="206" t="s">
        <v>142</v>
      </c>
      <c r="E99" s="207" t="s">
        <v>945</v>
      </c>
      <c r="F99" s="208" t="s">
        <v>946</v>
      </c>
      <c r="G99" s="209" t="s">
        <v>153</v>
      </c>
      <c r="H99" s="210">
        <v>20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913</v>
      </c>
      <c r="AT99" s="217" t="s">
        <v>142</v>
      </c>
      <c r="AU99" s="217" t="s">
        <v>82</v>
      </c>
      <c r="AY99" s="19" t="s">
        <v>140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913</v>
      </c>
      <c r="BM99" s="217" t="s">
        <v>947</v>
      </c>
    </row>
    <row r="100" s="2" customFormat="1" ht="16.5" customHeight="1">
      <c r="A100" s="40"/>
      <c r="B100" s="41"/>
      <c r="C100" s="206" t="s">
        <v>202</v>
      </c>
      <c r="D100" s="206" t="s">
        <v>142</v>
      </c>
      <c r="E100" s="207" t="s">
        <v>948</v>
      </c>
      <c r="F100" s="208" t="s">
        <v>949</v>
      </c>
      <c r="G100" s="209" t="s">
        <v>153</v>
      </c>
      <c r="H100" s="210">
        <v>4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913</v>
      </c>
      <c r="AT100" s="217" t="s">
        <v>142</v>
      </c>
      <c r="AU100" s="217" t="s">
        <v>82</v>
      </c>
      <c r="AY100" s="19" t="s">
        <v>140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913</v>
      </c>
      <c r="BM100" s="217" t="s">
        <v>950</v>
      </c>
    </row>
    <row r="101" s="2" customFormat="1">
      <c r="A101" s="40"/>
      <c r="B101" s="41"/>
      <c r="C101" s="206" t="s">
        <v>206</v>
      </c>
      <c r="D101" s="206" t="s">
        <v>142</v>
      </c>
      <c r="E101" s="207" t="s">
        <v>951</v>
      </c>
      <c r="F101" s="208" t="s">
        <v>952</v>
      </c>
      <c r="G101" s="209" t="s">
        <v>153</v>
      </c>
      <c r="H101" s="210">
        <v>15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913</v>
      </c>
      <c r="AT101" s="217" t="s">
        <v>142</v>
      </c>
      <c r="AU101" s="217" t="s">
        <v>82</v>
      </c>
      <c r="AY101" s="19" t="s">
        <v>140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913</v>
      </c>
      <c r="BM101" s="217" t="s">
        <v>953</v>
      </c>
    </row>
    <row r="102" s="2" customFormat="1" ht="16.5" customHeight="1">
      <c r="A102" s="40"/>
      <c r="B102" s="41"/>
      <c r="C102" s="206" t="s">
        <v>211</v>
      </c>
      <c r="D102" s="206" t="s">
        <v>142</v>
      </c>
      <c r="E102" s="207" t="s">
        <v>954</v>
      </c>
      <c r="F102" s="208" t="s">
        <v>955</v>
      </c>
      <c r="G102" s="209" t="s">
        <v>153</v>
      </c>
      <c r="H102" s="210">
        <v>5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913</v>
      </c>
      <c r="AT102" s="217" t="s">
        <v>142</v>
      </c>
      <c r="AU102" s="217" t="s">
        <v>82</v>
      </c>
      <c r="AY102" s="19" t="s">
        <v>140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913</v>
      </c>
      <c r="BM102" s="217" t="s">
        <v>956</v>
      </c>
    </row>
    <row r="103" s="2" customFormat="1" ht="16.5" customHeight="1">
      <c r="A103" s="40"/>
      <c r="B103" s="41"/>
      <c r="C103" s="206" t="s">
        <v>8</v>
      </c>
      <c r="D103" s="206" t="s">
        <v>142</v>
      </c>
      <c r="E103" s="207" t="s">
        <v>957</v>
      </c>
      <c r="F103" s="208" t="s">
        <v>958</v>
      </c>
      <c r="G103" s="209" t="s">
        <v>153</v>
      </c>
      <c r="H103" s="210">
        <v>4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913</v>
      </c>
      <c r="AT103" s="217" t="s">
        <v>142</v>
      </c>
      <c r="AU103" s="217" t="s">
        <v>82</v>
      </c>
      <c r="AY103" s="19" t="s">
        <v>140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913</v>
      </c>
      <c r="BM103" s="217" t="s">
        <v>959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960</v>
      </c>
      <c r="F104" s="204" t="s">
        <v>961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SUM(P105:P108)</f>
        <v>0</v>
      </c>
      <c r="Q104" s="198"/>
      <c r="R104" s="199">
        <f>SUM(R105:R108)</f>
        <v>0</v>
      </c>
      <c r="S104" s="198"/>
      <c r="T104" s="200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147</v>
      </c>
      <c r="AT104" s="202" t="s">
        <v>71</v>
      </c>
      <c r="AU104" s="202" t="s">
        <v>80</v>
      </c>
      <c r="AY104" s="201" t="s">
        <v>140</v>
      </c>
      <c r="BK104" s="203">
        <f>SUM(BK105:BK108)</f>
        <v>0</v>
      </c>
    </row>
    <row r="105" s="2" customFormat="1" ht="16.5" customHeight="1">
      <c r="A105" s="40"/>
      <c r="B105" s="41"/>
      <c r="C105" s="206" t="s">
        <v>219</v>
      </c>
      <c r="D105" s="206" t="s">
        <v>142</v>
      </c>
      <c r="E105" s="207" t="s">
        <v>962</v>
      </c>
      <c r="F105" s="208" t="s">
        <v>963</v>
      </c>
      <c r="G105" s="209" t="s">
        <v>153</v>
      </c>
      <c r="H105" s="210">
        <v>11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913</v>
      </c>
      <c r="AT105" s="217" t="s">
        <v>142</v>
      </c>
      <c r="AU105" s="217" t="s">
        <v>82</v>
      </c>
      <c r="AY105" s="19" t="s">
        <v>140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913</v>
      </c>
      <c r="BM105" s="217" t="s">
        <v>964</v>
      </c>
    </row>
    <row r="106" s="2" customFormat="1" ht="16.5" customHeight="1">
      <c r="A106" s="40"/>
      <c r="B106" s="41"/>
      <c r="C106" s="206" t="s">
        <v>223</v>
      </c>
      <c r="D106" s="206" t="s">
        <v>142</v>
      </c>
      <c r="E106" s="207" t="s">
        <v>965</v>
      </c>
      <c r="F106" s="208" t="s">
        <v>966</v>
      </c>
      <c r="G106" s="209" t="s">
        <v>153</v>
      </c>
      <c r="H106" s="210">
        <v>8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913</v>
      </c>
      <c r="AT106" s="217" t="s">
        <v>142</v>
      </c>
      <c r="AU106" s="217" t="s">
        <v>82</v>
      </c>
      <c r="AY106" s="19" t="s">
        <v>140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913</v>
      </c>
      <c r="BM106" s="217" t="s">
        <v>967</v>
      </c>
    </row>
    <row r="107" s="2" customFormat="1" ht="16.5" customHeight="1">
      <c r="A107" s="40"/>
      <c r="B107" s="41"/>
      <c r="C107" s="206" t="s">
        <v>227</v>
      </c>
      <c r="D107" s="206" t="s">
        <v>142</v>
      </c>
      <c r="E107" s="207" t="s">
        <v>968</v>
      </c>
      <c r="F107" s="208" t="s">
        <v>969</v>
      </c>
      <c r="G107" s="209" t="s">
        <v>153</v>
      </c>
      <c r="H107" s="210">
        <v>19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913</v>
      </c>
      <c r="AT107" s="217" t="s">
        <v>142</v>
      </c>
      <c r="AU107" s="217" t="s">
        <v>82</v>
      </c>
      <c r="AY107" s="19" t="s">
        <v>140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913</v>
      </c>
      <c r="BM107" s="217" t="s">
        <v>970</v>
      </c>
    </row>
    <row r="108" s="2" customFormat="1" ht="16.5" customHeight="1">
      <c r="A108" s="40"/>
      <c r="B108" s="41"/>
      <c r="C108" s="206" t="s">
        <v>231</v>
      </c>
      <c r="D108" s="206" t="s">
        <v>142</v>
      </c>
      <c r="E108" s="207" t="s">
        <v>971</v>
      </c>
      <c r="F108" s="208" t="s">
        <v>972</v>
      </c>
      <c r="G108" s="209" t="s">
        <v>153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913</v>
      </c>
      <c r="AT108" s="217" t="s">
        <v>142</v>
      </c>
      <c r="AU108" s="217" t="s">
        <v>82</v>
      </c>
      <c r="AY108" s="19" t="s">
        <v>140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913</v>
      </c>
      <c r="BM108" s="217" t="s">
        <v>973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974</v>
      </c>
      <c r="F109" s="204" t="s">
        <v>975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SUM(P110:P111)</f>
        <v>0</v>
      </c>
      <c r="Q109" s="198"/>
      <c r="R109" s="199">
        <f>SUM(R110:R111)</f>
        <v>0</v>
      </c>
      <c r="S109" s="198"/>
      <c r="T109" s="20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147</v>
      </c>
      <c r="AT109" s="202" t="s">
        <v>71</v>
      </c>
      <c r="AU109" s="202" t="s">
        <v>80</v>
      </c>
      <c r="AY109" s="201" t="s">
        <v>140</v>
      </c>
      <c r="BK109" s="203">
        <f>SUM(BK110:BK111)</f>
        <v>0</v>
      </c>
    </row>
    <row r="110" s="2" customFormat="1" ht="16.5" customHeight="1">
      <c r="A110" s="40"/>
      <c r="B110" s="41"/>
      <c r="C110" s="206" t="s">
        <v>235</v>
      </c>
      <c r="D110" s="206" t="s">
        <v>142</v>
      </c>
      <c r="E110" s="207" t="s">
        <v>976</v>
      </c>
      <c r="F110" s="208" t="s">
        <v>977</v>
      </c>
      <c r="G110" s="209" t="s">
        <v>153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913</v>
      </c>
      <c r="AT110" s="217" t="s">
        <v>142</v>
      </c>
      <c r="AU110" s="217" t="s">
        <v>82</v>
      </c>
      <c r="AY110" s="19" t="s">
        <v>140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913</v>
      </c>
      <c r="BM110" s="217" t="s">
        <v>978</v>
      </c>
    </row>
    <row r="111" s="2" customFormat="1" ht="16.5" customHeight="1">
      <c r="A111" s="40"/>
      <c r="B111" s="41"/>
      <c r="C111" s="206" t="s">
        <v>7</v>
      </c>
      <c r="D111" s="206" t="s">
        <v>142</v>
      </c>
      <c r="E111" s="207" t="s">
        <v>979</v>
      </c>
      <c r="F111" s="208" t="s">
        <v>980</v>
      </c>
      <c r="G111" s="209" t="s">
        <v>153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913</v>
      </c>
      <c r="AT111" s="217" t="s">
        <v>142</v>
      </c>
      <c r="AU111" s="217" t="s">
        <v>82</v>
      </c>
      <c r="AY111" s="19" t="s">
        <v>140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913</v>
      </c>
      <c r="BM111" s="217" t="s">
        <v>981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982</v>
      </c>
      <c r="F112" s="204" t="s">
        <v>983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SUM(P113:P116)</f>
        <v>0</v>
      </c>
      <c r="Q112" s="198"/>
      <c r="R112" s="199">
        <f>SUM(R113:R116)</f>
        <v>0</v>
      </c>
      <c r="S112" s="198"/>
      <c r="T112" s="20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147</v>
      </c>
      <c r="AT112" s="202" t="s">
        <v>71</v>
      </c>
      <c r="AU112" s="202" t="s">
        <v>80</v>
      </c>
      <c r="AY112" s="201" t="s">
        <v>140</v>
      </c>
      <c r="BK112" s="203">
        <f>SUM(BK113:BK116)</f>
        <v>0</v>
      </c>
    </row>
    <row r="113" s="2" customFormat="1" ht="16.5" customHeight="1">
      <c r="A113" s="40"/>
      <c r="B113" s="41"/>
      <c r="C113" s="206" t="s">
        <v>242</v>
      </c>
      <c r="D113" s="206" t="s">
        <v>142</v>
      </c>
      <c r="E113" s="207" t="s">
        <v>984</v>
      </c>
      <c r="F113" s="208" t="s">
        <v>963</v>
      </c>
      <c r="G113" s="209" t="s">
        <v>153</v>
      </c>
      <c r="H113" s="210">
        <v>3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913</v>
      </c>
      <c r="AT113" s="217" t="s">
        <v>142</v>
      </c>
      <c r="AU113" s="217" t="s">
        <v>82</v>
      </c>
      <c r="AY113" s="19" t="s">
        <v>140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913</v>
      </c>
      <c r="BM113" s="217" t="s">
        <v>985</v>
      </c>
    </row>
    <row r="114" s="2" customFormat="1" ht="16.5" customHeight="1">
      <c r="A114" s="40"/>
      <c r="B114" s="41"/>
      <c r="C114" s="206" t="s">
        <v>246</v>
      </c>
      <c r="D114" s="206" t="s">
        <v>142</v>
      </c>
      <c r="E114" s="207" t="s">
        <v>986</v>
      </c>
      <c r="F114" s="208" t="s">
        <v>969</v>
      </c>
      <c r="G114" s="209" t="s">
        <v>153</v>
      </c>
      <c r="H114" s="210">
        <v>3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913</v>
      </c>
      <c r="AT114" s="217" t="s">
        <v>142</v>
      </c>
      <c r="AU114" s="217" t="s">
        <v>82</v>
      </c>
      <c r="AY114" s="19" t="s">
        <v>140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913</v>
      </c>
      <c r="BM114" s="217" t="s">
        <v>987</v>
      </c>
    </row>
    <row r="115" s="2" customFormat="1" ht="16.5" customHeight="1">
      <c r="A115" s="40"/>
      <c r="B115" s="41"/>
      <c r="C115" s="206" t="s">
        <v>250</v>
      </c>
      <c r="D115" s="206" t="s">
        <v>142</v>
      </c>
      <c r="E115" s="207" t="s">
        <v>988</v>
      </c>
      <c r="F115" s="208" t="s">
        <v>989</v>
      </c>
      <c r="G115" s="209" t="s">
        <v>153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913</v>
      </c>
      <c r="AT115" s="217" t="s">
        <v>142</v>
      </c>
      <c r="AU115" s="217" t="s">
        <v>82</v>
      </c>
      <c r="AY115" s="19" t="s">
        <v>140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913</v>
      </c>
      <c r="BM115" s="217" t="s">
        <v>990</v>
      </c>
    </row>
    <row r="116" s="2" customFormat="1" ht="16.5" customHeight="1">
      <c r="A116" s="40"/>
      <c r="B116" s="41"/>
      <c r="C116" s="206" t="s">
        <v>260</v>
      </c>
      <c r="D116" s="206" t="s">
        <v>142</v>
      </c>
      <c r="E116" s="207" t="s">
        <v>991</v>
      </c>
      <c r="F116" s="208" t="s">
        <v>992</v>
      </c>
      <c r="G116" s="209" t="s">
        <v>153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76" t="s">
        <v>19</v>
      </c>
      <c r="N116" s="277" t="s">
        <v>43</v>
      </c>
      <c r="O116" s="278"/>
      <c r="P116" s="279">
        <f>O116*H116</f>
        <v>0</v>
      </c>
      <c r="Q116" s="279">
        <v>0</v>
      </c>
      <c r="R116" s="279">
        <f>Q116*H116</f>
        <v>0</v>
      </c>
      <c r="S116" s="279">
        <v>0</v>
      </c>
      <c r="T116" s="28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913</v>
      </c>
      <c r="AT116" s="217" t="s">
        <v>142</v>
      </c>
      <c r="AU116" s="217" t="s">
        <v>82</v>
      </c>
      <c r="AY116" s="19" t="s">
        <v>140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913</v>
      </c>
      <c r="BM116" s="217" t="s">
        <v>993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o1KiYBhAxSK2abCdKVWIhaELXr85FKFf9ZMaLqG8ttHdJqQWagzWDZeLoiEccPpZndxOgblLlEdRM4NO27dKRw==" hashValue="T0SBkfNChwSeLyD9B8rhRrUtg6FyofZpGVs13HUWfa6Wb4At6r1IMPES6nOZ3ilHWXE9ZBeFWrY7fMu7OW2CBQ==" algorithmName="SHA-512" password="CEF7"/>
  <autoFilter ref="C84:K1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99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16. 3. 2021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ROUND((SUM(BE83:BE94)),  2)</f>
        <v>0</v>
      </c>
      <c r="G33" s="40"/>
      <c r="H33" s="40"/>
      <c r="I33" s="150">
        <v>0.20999999999999999</v>
      </c>
      <c r="J33" s="149">
        <f>ROUND(((SUM(BE83:BE94))*I33),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ROUND((SUM(BF83:BF94)),  2)</f>
        <v>0</v>
      </c>
      <c r="G34" s="40"/>
      <c r="H34" s="40"/>
      <c r="I34" s="150">
        <v>0.14999999999999999</v>
      </c>
      <c r="J34" s="149">
        <f>ROUND(((SUM(BF83:BF94))*I34),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ROUND((SUM(BG83:BG94)),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ROUND((SUM(BH83:BH94)),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ROUND((SUM(BI83:BI94)),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16. 3. 2021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995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996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997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998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Odstranění objektů bývalé LTO v areálu nemocnice Nový Bydžov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a ostatní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Nový Bydžov</v>
      </c>
      <c r="G77" s="42"/>
      <c r="H77" s="42"/>
      <c r="I77" s="34" t="s">
        <v>23</v>
      </c>
      <c r="J77" s="74" t="str">
        <f>IF(J12="","",J12)</f>
        <v>16. 3. 2021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Královehradecký kraj</v>
      </c>
      <c r="G79" s="42"/>
      <c r="H79" s="42"/>
      <c r="I79" s="34" t="s">
        <v>31</v>
      </c>
      <c r="J79" s="38" t="str">
        <f>E21</f>
        <v>INS s.r.o. Náchod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Jan Krčmář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126</v>
      </c>
      <c r="D82" s="182" t="s">
        <v>57</v>
      </c>
      <c r="E82" s="182" t="s">
        <v>53</v>
      </c>
      <c r="F82" s="182" t="s">
        <v>54</v>
      </c>
      <c r="G82" s="182" t="s">
        <v>127</v>
      </c>
      <c r="H82" s="182" t="s">
        <v>128</v>
      </c>
      <c r="I82" s="182" t="s">
        <v>129</v>
      </c>
      <c r="J82" s="182" t="s">
        <v>110</v>
      </c>
      <c r="K82" s="183" t="s">
        <v>130</v>
      </c>
      <c r="L82" s="184"/>
      <c r="M82" s="94" t="s">
        <v>19</v>
      </c>
      <c r="N82" s="95" t="s">
        <v>42</v>
      </c>
      <c r="O82" s="95" t="s">
        <v>131</v>
      </c>
      <c r="P82" s="95" t="s">
        <v>132</v>
      </c>
      <c r="Q82" s="95" t="s">
        <v>133</v>
      </c>
      <c r="R82" s="95" t="s">
        <v>134</v>
      </c>
      <c r="S82" s="95" t="s">
        <v>135</v>
      </c>
      <c r="T82" s="96" t="s">
        <v>136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111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95</v>
      </c>
      <c r="F84" s="193" t="s">
        <v>999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P85+P90+P93</f>
        <v>0</v>
      </c>
      <c r="Q84" s="198"/>
      <c r="R84" s="199">
        <f>R85+R90+R93</f>
        <v>0</v>
      </c>
      <c r="S84" s="198"/>
      <c r="T84" s="200">
        <f>T85+T90+T93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165</v>
      </c>
      <c r="AT84" s="202" t="s">
        <v>71</v>
      </c>
      <c r="AU84" s="202" t="s">
        <v>72</v>
      </c>
      <c r="AY84" s="201" t="s">
        <v>140</v>
      </c>
      <c r="BK84" s="203">
        <f>BK85+BK90+BK93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1000</v>
      </c>
      <c r="F85" s="204" t="s">
        <v>1001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SUM(P86:P89)</f>
        <v>0</v>
      </c>
      <c r="Q85" s="198"/>
      <c r="R85" s="199">
        <f>SUM(R86:R89)</f>
        <v>0</v>
      </c>
      <c r="S85" s="198"/>
      <c r="T85" s="200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165</v>
      </c>
      <c r="AT85" s="202" t="s">
        <v>71</v>
      </c>
      <c r="AU85" s="202" t="s">
        <v>80</v>
      </c>
      <c r="AY85" s="201" t="s">
        <v>140</v>
      </c>
      <c r="BK85" s="203">
        <f>SUM(BK86:BK89)</f>
        <v>0</v>
      </c>
    </row>
    <row r="86" s="2" customFormat="1" ht="55.5" customHeight="1">
      <c r="A86" s="40"/>
      <c r="B86" s="41"/>
      <c r="C86" s="206" t="s">
        <v>80</v>
      </c>
      <c r="D86" s="206" t="s">
        <v>142</v>
      </c>
      <c r="E86" s="207" t="s">
        <v>1002</v>
      </c>
      <c r="F86" s="208" t="s">
        <v>1003</v>
      </c>
      <c r="G86" s="209" t="s">
        <v>1004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1005</v>
      </c>
      <c r="AT86" s="217" t="s">
        <v>142</v>
      </c>
      <c r="AU86" s="217" t="s">
        <v>82</v>
      </c>
      <c r="AY86" s="19" t="s">
        <v>140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1005</v>
      </c>
      <c r="BM86" s="217" t="s">
        <v>1006</v>
      </c>
    </row>
    <row r="87" s="2" customFormat="1" ht="16.5" customHeight="1">
      <c r="A87" s="40"/>
      <c r="B87" s="41"/>
      <c r="C87" s="206" t="s">
        <v>82</v>
      </c>
      <c r="D87" s="206" t="s">
        <v>142</v>
      </c>
      <c r="E87" s="207" t="s">
        <v>1007</v>
      </c>
      <c r="F87" s="208" t="s">
        <v>1008</v>
      </c>
      <c r="G87" s="209" t="s">
        <v>920</v>
      </c>
      <c r="H87" s="210">
        <v>4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1005</v>
      </c>
      <c r="AT87" s="217" t="s">
        <v>142</v>
      </c>
      <c r="AU87" s="217" t="s">
        <v>82</v>
      </c>
      <c r="AY87" s="19" t="s">
        <v>140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1005</v>
      </c>
      <c r="BM87" s="217" t="s">
        <v>1009</v>
      </c>
    </row>
    <row r="88" s="2" customFormat="1" ht="16.5" customHeight="1">
      <c r="A88" s="40"/>
      <c r="B88" s="41"/>
      <c r="C88" s="206" t="s">
        <v>156</v>
      </c>
      <c r="D88" s="206" t="s">
        <v>142</v>
      </c>
      <c r="E88" s="207" t="s">
        <v>1010</v>
      </c>
      <c r="F88" s="208" t="s">
        <v>1011</v>
      </c>
      <c r="G88" s="209" t="s">
        <v>1004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1005</v>
      </c>
      <c r="AT88" s="217" t="s">
        <v>142</v>
      </c>
      <c r="AU88" s="217" t="s">
        <v>82</v>
      </c>
      <c r="AY88" s="19" t="s">
        <v>140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1005</v>
      </c>
      <c r="BM88" s="217" t="s">
        <v>1012</v>
      </c>
    </row>
    <row r="89" s="2" customFormat="1" ht="21.75" customHeight="1">
      <c r="A89" s="40"/>
      <c r="B89" s="41"/>
      <c r="C89" s="206" t="s">
        <v>147</v>
      </c>
      <c r="D89" s="206" t="s">
        <v>142</v>
      </c>
      <c r="E89" s="207" t="s">
        <v>1013</v>
      </c>
      <c r="F89" s="208" t="s">
        <v>1014</v>
      </c>
      <c r="G89" s="209" t="s">
        <v>1004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1005</v>
      </c>
      <c r="AT89" s="217" t="s">
        <v>142</v>
      </c>
      <c r="AU89" s="217" t="s">
        <v>82</v>
      </c>
      <c r="AY89" s="19" t="s">
        <v>140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1005</v>
      </c>
      <c r="BM89" s="217" t="s">
        <v>1015</v>
      </c>
    </row>
    <row r="90" s="12" customFormat="1" ht="22.8" customHeight="1">
      <c r="A90" s="12"/>
      <c r="B90" s="190"/>
      <c r="C90" s="191"/>
      <c r="D90" s="192" t="s">
        <v>71</v>
      </c>
      <c r="E90" s="204" t="s">
        <v>1016</v>
      </c>
      <c r="F90" s="204" t="s">
        <v>1017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SUM(P91:P92)</f>
        <v>0</v>
      </c>
      <c r="Q90" s="198"/>
      <c r="R90" s="199">
        <f>SUM(R91:R92)</f>
        <v>0</v>
      </c>
      <c r="S90" s="198"/>
      <c r="T90" s="200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165</v>
      </c>
      <c r="AT90" s="202" t="s">
        <v>71</v>
      </c>
      <c r="AU90" s="202" t="s">
        <v>80</v>
      </c>
      <c r="AY90" s="201" t="s">
        <v>140</v>
      </c>
      <c r="BK90" s="203">
        <f>SUM(BK91:BK92)</f>
        <v>0</v>
      </c>
    </row>
    <row r="91" s="2" customFormat="1" ht="33" customHeight="1">
      <c r="A91" s="40"/>
      <c r="B91" s="41"/>
      <c r="C91" s="206" t="s">
        <v>165</v>
      </c>
      <c r="D91" s="206" t="s">
        <v>142</v>
      </c>
      <c r="E91" s="207" t="s">
        <v>1018</v>
      </c>
      <c r="F91" s="208" t="s">
        <v>1019</v>
      </c>
      <c r="G91" s="209" t="s">
        <v>1004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1005</v>
      </c>
      <c r="AT91" s="217" t="s">
        <v>142</v>
      </c>
      <c r="AU91" s="217" t="s">
        <v>82</v>
      </c>
      <c r="AY91" s="19" t="s">
        <v>140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1005</v>
      </c>
      <c r="BM91" s="217" t="s">
        <v>1020</v>
      </c>
    </row>
    <row r="92" s="2" customFormat="1" ht="16.5" customHeight="1">
      <c r="A92" s="40"/>
      <c r="B92" s="41"/>
      <c r="C92" s="206" t="s">
        <v>172</v>
      </c>
      <c r="D92" s="206" t="s">
        <v>142</v>
      </c>
      <c r="E92" s="207" t="s">
        <v>1021</v>
      </c>
      <c r="F92" s="208" t="s">
        <v>1022</v>
      </c>
      <c r="G92" s="209" t="s">
        <v>1004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1005</v>
      </c>
      <c r="AT92" s="217" t="s">
        <v>142</v>
      </c>
      <c r="AU92" s="217" t="s">
        <v>82</v>
      </c>
      <c r="AY92" s="19" t="s">
        <v>140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1005</v>
      </c>
      <c r="BM92" s="217" t="s">
        <v>1023</v>
      </c>
    </row>
    <row r="93" s="12" customFormat="1" ht="22.8" customHeight="1">
      <c r="A93" s="12"/>
      <c r="B93" s="190"/>
      <c r="C93" s="191"/>
      <c r="D93" s="192" t="s">
        <v>71</v>
      </c>
      <c r="E93" s="204" t="s">
        <v>1024</v>
      </c>
      <c r="F93" s="204" t="s">
        <v>1025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P94</f>
        <v>0</v>
      </c>
      <c r="Q93" s="198"/>
      <c r="R93" s="199">
        <f>R94</f>
        <v>0</v>
      </c>
      <c r="S93" s="198"/>
      <c r="T93" s="20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165</v>
      </c>
      <c r="AT93" s="202" t="s">
        <v>71</v>
      </c>
      <c r="AU93" s="202" t="s">
        <v>80</v>
      </c>
      <c r="AY93" s="201" t="s">
        <v>140</v>
      </c>
      <c r="BK93" s="203">
        <f>BK94</f>
        <v>0</v>
      </c>
    </row>
    <row r="94" s="2" customFormat="1">
      <c r="A94" s="40"/>
      <c r="B94" s="41"/>
      <c r="C94" s="206" t="s">
        <v>177</v>
      </c>
      <c r="D94" s="206" t="s">
        <v>142</v>
      </c>
      <c r="E94" s="207" t="s">
        <v>1026</v>
      </c>
      <c r="F94" s="208" t="s">
        <v>1027</v>
      </c>
      <c r="G94" s="209" t="s">
        <v>1004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76" t="s">
        <v>19</v>
      </c>
      <c r="N94" s="277" t="s">
        <v>43</v>
      </c>
      <c r="O94" s="278"/>
      <c r="P94" s="279">
        <f>O94*H94</f>
        <v>0</v>
      </c>
      <c r="Q94" s="279">
        <v>0</v>
      </c>
      <c r="R94" s="279">
        <f>Q94*H94</f>
        <v>0</v>
      </c>
      <c r="S94" s="279">
        <v>0</v>
      </c>
      <c r="T94" s="28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1005</v>
      </c>
      <c r="AT94" s="217" t="s">
        <v>142</v>
      </c>
      <c r="AU94" s="217" t="s">
        <v>82</v>
      </c>
      <c r="AY94" s="19" t="s">
        <v>140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1005</v>
      </c>
      <c r="BM94" s="217" t="s">
        <v>1028</v>
      </c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46"/>
      <c r="M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</sheetData>
  <sheetProtection sheet="1" autoFilter="0" formatColumns="0" formatRows="0" objects="1" scenarios="1" spinCount="100000" saltValue="ikX4LDWiWJGVAmUXBMpHygVkhSd9cFQuiIiuOA4uBqR/UyXPAUe2hyqOhQQ3kNOjuWDpjJzqxep5sXXkCsZgAQ==" hashValue="DxdXOti95kxfQBNuhQqE3uJaLT1SE8KGZwI82sIYvzN06lPmobORbx/UkwJc/jrin1EYk78ff0vsucVt078lVA==" algorithmName="SHA-512" password="CEF7"/>
  <autoFilter ref="C82:K9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16. 3. 2021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ROUND((SUM(BE81:BE84)),  2)</f>
        <v>0</v>
      </c>
      <c r="G33" s="40"/>
      <c r="H33" s="40"/>
      <c r="I33" s="150">
        <v>0.20999999999999999</v>
      </c>
      <c r="J33" s="149">
        <f>ROUND(((SUM(BE81:BE84))*I33),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ROUND((SUM(BF81:BF84)),  2)</f>
        <v>0</v>
      </c>
      <c r="G34" s="40"/>
      <c r="H34" s="40"/>
      <c r="I34" s="150">
        <v>0.14999999999999999</v>
      </c>
      <c r="J34" s="149">
        <f>ROUND(((SUM(BF81:BF84))*I34),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ROUND((SUM(BH81:BH84)),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BOZP - Činnost koordinátora bezpečnosti práce a zpracování plánu BOZP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16. 3. 2021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1030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1031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125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Odstranění objektů bývalé LTO v areálu nemocnice Nový Bydžov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BOZP - Činnost koordinátora bezpečnosti práce a zpracování plánu BOZP 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Nový Bydžov</v>
      </c>
      <c r="G75" s="42"/>
      <c r="H75" s="42"/>
      <c r="I75" s="34" t="s">
        <v>23</v>
      </c>
      <c r="J75" s="74" t="str">
        <f>IF(J12="","",J12)</f>
        <v>16. 3. 2021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Královehradecký kraj</v>
      </c>
      <c r="G77" s="42"/>
      <c r="H77" s="42"/>
      <c r="I77" s="34" t="s">
        <v>31</v>
      </c>
      <c r="J77" s="38" t="str">
        <f>E21</f>
        <v>INS s.r.o. Náchod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Jan Krčmář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126</v>
      </c>
      <c r="D80" s="182" t="s">
        <v>57</v>
      </c>
      <c r="E80" s="182" t="s">
        <v>53</v>
      </c>
      <c r="F80" s="182" t="s">
        <v>54</v>
      </c>
      <c r="G80" s="182" t="s">
        <v>127</v>
      </c>
      <c r="H80" s="182" t="s">
        <v>128</v>
      </c>
      <c r="I80" s="182" t="s">
        <v>129</v>
      </c>
      <c r="J80" s="182" t="s">
        <v>110</v>
      </c>
      <c r="K80" s="183" t="s">
        <v>130</v>
      </c>
      <c r="L80" s="184"/>
      <c r="M80" s="94" t="s">
        <v>19</v>
      </c>
      <c r="N80" s="95" t="s">
        <v>42</v>
      </c>
      <c r="O80" s="95" t="s">
        <v>131</v>
      </c>
      <c r="P80" s="95" t="s">
        <v>132</v>
      </c>
      <c r="Q80" s="95" t="s">
        <v>133</v>
      </c>
      <c r="R80" s="95" t="s">
        <v>134</v>
      </c>
      <c r="S80" s="95" t="s">
        <v>135</v>
      </c>
      <c r="T80" s="96" t="s">
        <v>136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137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111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102</v>
      </c>
      <c r="F82" s="193" t="s">
        <v>908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147</v>
      </c>
      <c r="AT82" s="202" t="s">
        <v>71</v>
      </c>
      <c r="AU82" s="202" t="s">
        <v>72</v>
      </c>
      <c r="AY82" s="201" t="s">
        <v>140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100</v>
      </c>
      <c r="F83" s="204" t="s">
        <v>1032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147</v>
      </c>
      <c r="AT83" s="202" t="s">
        <v>71</v>
      </c>
      <c r="AU83" s="202" t="s">
        <v>80</v>
      </c>
      <c r="AY83" s="201" t="s">
        <v>140</v>
      </c>
      <c r="BK83" s="203">
        <f>BK84</f>
        <v>0</v>
      </c>
    </row>
    <row r="84" s="2" customFormat="1" ht="16.5" customHeight="1">
      <c r="A84" s="40"/>
      <c r="B84" s="41"/>
      <c r="C84" s="206" t="s">
        <v>80</v>
      </c>
      <c r="D84" s="206" t="s">
        <v>142</v>
      </c>
      <c r="E84" s="207" t="s">
        <v>1033</v>
      </c>
      <c r="F84" s="208" t="s">
        <v>101</v>
      </c>
      <c r="G84" s="209" t="s">
        <v>1004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76" t="s">
        <v>19</v>
      </c>
      <c r="N84" s="277" t="s">
        <v>43</v>
      </c>
      <c r="O84" s="278"/>
      <c r="P84" s="279">
        <f>O84*H84</f>
        <v>0</v>
      </c>
      <c r="Q84" s="279">
        <v>0</v>
      </c>
      <c r="R84" s="279">
        <f>Q84*H84</f>
        <v>0</v>
      </c>
      <c r="S84" s="279">
        <v>0</v>
      </c>
      <c r="T84" s="280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913</v>
      </c>
      <c r="AT84" s="217" t="s">
        <v>142</v>
      </c>
      <c r="AU84" s="217" t="s">
        <v>82</v>
      </c>
      <c r="AY84" s="19" t="s">
        <v>140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913</v>
      </c>
      <c r="BM84" s="217" t="s">
        <v>1034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pDUV3pRCLhvedli458fHXHRQoT7thkVwkjYwHlwNjGvpHKF3/jt1DiTyKK0hmA2XcfBUKxaH4YW2PVhF9XyXYg==" hashValue="H3pH0a0yxC6loZbm4sEpbAdwPkIhP6x4WIRnSckiTnjwk8VuauBDRM+WetDUfVebk2N8mXM6rZD2ss878o+UHA==" algorithmName="SHA-512" password="CEF7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7" customFormat="1" ht="45" customHeight="1">
      <c r="B3" s="285"/>
      <c r="C3" s="286" t="s">
        <v>1035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1036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1037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1038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1039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1040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1041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1042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1043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1044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1045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79</v>
      </c>
      <c r="F18" s="292" t="s">
        <v>1046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1047</v>
      </c>
      <c r="F19" s="292" t="s">
        <v>1048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1049</v>
      </c>
      <c r="F20" s="292" t="s">
        <v>1050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97</v>
      </c>
      <c r="F21" s="292" t="s">
        <v>96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102</v>
      </c>
      <c r="F22" s="292" t="s">
        <v>908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1051</v>
      </c>
      <c r="F23" s="292" t="s">
        <v>1052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1053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1054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1055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1056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1057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1058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1059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1060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1061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126</v>
      </c>
      <c r="F36" s="292"/>
      <c r="G36" s="292" t="s">
        <v>1062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1063</v>
      </c>
      <c r="F37" s="292"/>
      <c r="G37" s="292" t="s">
        <v>1064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53</v>
      </c>
      <c r="F38" s="292"/>
      <c r="G38" s="292" t="s">
        <v>1065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54</v>
      </c>
      <c r="F39" s="292"/>
      <c r="G39" s="292" t="s">
        <v>1066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127</v>
      </c>
      <c r="F40" s="292"/>
      <c r="G40" s="292" t="s">
        <v>1067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128</v>
      </c>
      <c r="F41" s="292"/>
      <c r="G41" s="292" t="s">
        <v>1068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1069</v>
      </c>
      <c r="F42" s="292"/>
      <c r="G42" s="292" t="s">
        <v>1070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1071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1072</v>
      </c>
      <c r="F44" s="292"/>
      <c r="G44" s="292" t="s">
        <v>1073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130</v>
      </c>
      <c r="F45" s="292"/>
      <c r="G45" s="292" t="s">
        <v>1074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1075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1076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1077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1078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1079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1080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1081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1082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1083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1084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1085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1086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1087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1088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1089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1090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1091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1092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1093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1094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1095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1096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1097</v>
      </c>
      <c r="D76" s="310"/>
      <c r="E76" s="310"/>
      <c r="F76" s="310" t="s">
        <v>1098</v>
      </c>
      <c r="G76" s="311"/>
      <c r="H76" s="310" t="s">
        <v>54</v>
      </c>
      <c r="I76" s="310" t="s">
        <v>57</v>
      </c>
      <c r="J76" s="310" t="s">
        <v>1099</v>
      </c>
      <c r="K76" s="309"/>
    </row>
    <row r="77" s="1" customFormat="1" ht="17.25" customHeight="1">
      <c r="B77" s="307"/>
      <c r="C77" s="312" t="s">
        <v>1100</v>
      </c>
      <c r="D77" s="312"/>
      <c r="E77" s="312"/>
      <c r="F77" s="313" t="s">
        <v>1101</v>
      </c>
      <c r="G77" s="314"/>
      <c r="H77" s="312"/>
      <c r="I77" s="312"/>
      <c r="J77" s="312" t="s">
        <v>1102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53</v>
      </c>
      <c r="D79" s="317"/>
      <c r="E79" s="317"/>
      <c r="F79" s="318" t="s">
        <v>1103</v>
      </c>
      <c r="G79" s="319"/>
      <c r="H79" s="295" t="s">
        <v>1104</v>
      </c>
      <c r="I79" s="295" t="s">
        <v>1105</v>
      </c>
      <c r="J79" s="295">
        <v>20</v>
      </c>
      <c r="K79" s="309"/>
    </row>
    <row r="80" s="1" customFormat="1" ht="15" customHeight="1">
      <c r="B80" s="307"/>
      <c r="C80" s="295" t="s">
        <v>1106</v>
      </c>
      <c r="D80" s="295"/>
      <c r="E80" s="295"/>
      <c r="F80" s="318" t="s">
        <v>1103</v>
      </c>
      <c r="G80" s="319"/>
      <c r="H80" s="295" t="s">
        <v>1107</v>
      </c>
      <c r="I80" s="295" t="s">
        <v>1105</v>
      </c>
      <c r="J80" s="295">
        <v>120</v>
      </c>
      <c r="K80" s="309"/>
    </row>
    <row r="81" s="1" customFormat="1" ht="15" customHeight="1">
      <c r="B81" s="320"/>
      <c r="C81" s="295" t="s">
        <v>1108</v>
      </c>
      <c r="D81" s="295"/>
      <c r="E81" s="295"/>
      <c r="F81" s="318" t="s">
        <v>1109</v>
      </c>
      <c r="G81" s="319"/>
      <c r="H81" s="295" t="s">
        <v>1110</v>
      </c>
      <c r="I81" s="295" t="s">
        <v>1105</v>
      </c>
      <c r="J81" s="295">
        <v>50</v>
      </c>
      <c r="K81" s="309"/>
    </row>
    <row r="82" s="1" customFormat="1" ht="15" customHeight="1">
      <c r="B82" s="320"/>
      <c r="C82" s="295" t="s">
        <v>1111</v>
      </c>
      <c r="D82" s="295"/>
      <c r="E82" s="295"/>
      <c r="F82" s="318" t="s">
        <v>1103</v>
      </c>
      <c r="G82" s="319"/>
      <c r="H82" s="295" t="s">
        <v>1112</v>
      </c>
      <c r="I82" s="295" t="s">
        <v>1113</v>
      </c>
      <c r="J82" s="295"/>
      <c r="K82" s="309"/>
    </row>
    <row r="83" s="1" customFormat="1" ht="15" customHeight="1">
      <c r="B83" s="320"/>
      <c r="C83" s="321" t="s">
        <v>1114</v>
      </c>
      <c r="D83" s="321"/>
      <c r="E83" s="321"/>
      <c r="F83" s="322" t="s">
        <v>1109</v>
      </c>
      <c r="G83" s="321"/>
      <c r="H83" s="321" t="s">
        <v>1115</v>
      </c>
      <c r="I83" s="321" t="s">
        <v>1105</v>
      </c>
      <c r="J83" s="321">
        <v>15</v>
      </c>
      <c r="K83" s="309"/>
    </row>
    <row r="84" s="1" customFormat="1" ht="15" customHeight="1">
      <c r="B84" s="320"/>
      <c r="C84" s="321" t="s">
        <v>1116</v>
      </c>
      <c r="D84" s="321"/>
      <c r="E84" s="321"/>
      <c r="F84" s="322" t="s">
        <v>1109</v>
      </c>
      <c r="G84" s="321"/>
      <c r="H84" s="321" t="s">
        <v>1117</v>
      </c>
      <c r="I84" s="321" t="s">
        <v>1105</v>
      </c>
      <c r="J84" s="321">
        <v>15</v>
      </c>
      <c r="K84" s="309"/>
    </row>
    <row r="85" s="1" customFormat="1" ht="15" customHeight="1">
      <c r="B85" s="320"/>
      <c r="C85" s="321" t="s">
        <v>1118</v>
      </c>
      <c r="D85" s="321"/>
      <c r="E85" s="321"/>
      <c r="F85" s="322" t="s">
        <v>1109</v>
      </c>
      <c r="G85" s="321"/>
      <c r="H85" s="321" t="s">
        <v>1119</v>
      </c>
      <c r="I85" s="321" t="s">
        <v>1105</v>
      </c>
      <c r="J85" s="321">
        <v>20</v>
      </c>
      <c r="K85" s="309"/>
    </row>
    <row r="86" s="1" customFormat="1" ht="15" customHeight="1">
      <c r="B86" s="320"/>
      <c r="C86" s="321" t="s">
        <v>1120</v>
      </c>
      <c r="D86" s="321"/>
      <c r="E86" s="321"/>
      <c r="F86" s="322" t="s">
        <v>1109</v>
      </c>
      <c r="G86" s="321"/>
      <c r="H86" s="321" t="s">
        <v>1121</v>
      </c>
      <c r="I86" s="321" t="s">
        <v>1105</v>
      </c>
      <c r="J86" s="321">
        <v>20</v>
      </c>
      <c r="K86" s="309"/>
    </row>
    <row r="87" s="1" customFormat="1" ht="15" customHeight="1">
      <c r="B87" s="320"/>
      <c r="C87" s="295" t="s">
        <v>1122</v>
      </c>
      <c r="D87" s="295"/>
      <c r="E87" s="295"/>
      <c r="F87" s="318" t="s">
        <v>1109</v>
      </c>
      <c r="G87" s="319"/>
      <c r="H87" s="295" t="s">
        <v>1123</v>
      </c>
      <c r="I87" s="295" t="s">
        <v>1105</v>
      </c>
      <c r="J87" s="295">
        <v>50</v>
      </c>
      <c r="K87" s="309"/>
    </row>
    <row r="88" s="1" customFormat="1" ht="15" customHeight="1">
      <c r="B88" s="320"/>
      <c r="C88" s="295" t="s">
        <v>1124</v>
      </c>
      <c r="D88" s="295"/>
      <c r="E88" s="295"/>
      <c r="F88" s="318" t="s">
        <v>1109</v>
      </c>
      <c r="G88" s="319"/>
      <c r="H88" s="295" t="s">
        <v>1125</v>
      </c>
      <c r="I88" s="295" t="s">
        <v>1105</v>
      </c>
      <c r="J88" s="295">
        <v>20</v>
      </c>
      <c r="K88" s="309"/>
    </row>
    <row r="89" s="1" customFormat="1" ht="15" customHeight="1">
      <c r="B89" s="320"/>
      <c r="C89" s="295" t="s">
        <v>1126</v>
      </c>
      <c r="D89" s="295"/>
      <c r="E89" s="295"/>
      <c r="F89" s="318" t="s">
        <v>1109</v>
      </c>
      <c r="G89" s="319"/>
      <c r="H89" s="295" t="s">
        <v>1127</v>
      </c>
      <c r="I89" s="295" t="s">
        <v>1105</v>
      </c>
      <c r="J89" s="295">
        <v>20</v>
      </c>
      <c r="K89" s="309"/>
    </row>
    <row r="90" s="1" customFormat="1" ht="15" customHeight="1">
      <c r="B90" s="320"/>
      <c r="C90" s="295" t="s">
        <v>1128</v>
      </c>
      <c r="D90" s="295"/>
      <c r="E90" s="295"/>
      <c r="F90" s="318" t="s">
        <v>1109</v>
      </c>
      <c r="G90" s="319"/>
      <c r="H90" s="295" t="s">
        <v>1129</v>
      </c>
      <c r="I90" s="295" t="s">
        <v>1105</v>
      </c>
      <c r="J90" s="295">
        <v>50</v>
      </c>
      <c r="K90" s="309"/>
    </row>
    <row r="91" s="1" customFormat="1" ht="15" customHeight="1">
      <c r="B91" s="320"/>
      <c r="C91" s="295" t="s">
        <v>1130</v>
      </c>
      <c r="D91" s="295"/>
      <c r="E91" s="295"/>
      <c r="F91" s="318" t="s">
        <v>1109</v>
      </c>
      <c r="G91" s="319"/>
      <c r="H91" s="295" t="s">
        <v>1130</v>
      </c>
      <c r="I91" s="295" t="s">
        <v>1105</v>
      </c>
      <c r="J91" s="295">
        <v>50</v>
      </c>
      <c r="K91" s="309"/>
    </row>
    <row r="92" s="1" customFormat="1" ht="15" customHeight="1">
      <c r="B92" s="320"/>
      <c r="C92" s="295" t="s">
        <v>1131</v>
      </c>
      <c r="D92" s="295"/>
      <c r="E92" s="295"/>
      <c r="F92" s="318" t="s">
        <v>1109</v>
      </c>
      <c r="G92" s="319"/>
      <c r="H92" s="295" t="s">
        <v>1132</v>
      </c>
      <c r="I92" s="295" t="s">
        <v>1105</v>
      </c>
      <c r="J92" s="295">
        <v>255</v>
      </c>
      <c r="K92" s="309"/>
    </row>
    <row r="93" s="1" customFormat="1" ht="15" customHeight="1">
      <c r="B93" s="320"/>
      <c r="C93" s="295" t="s">
        <v>1133</v>
      </c>
      <c r="D93" s="295"/>
      <c r="E93" s="295"/>
      <c r="F93" s="318" t="s">
        <v>1103</v>
      </c>
      <c r="G93" s="319"/>
      <c r="H93" s="295" t="s">
        <v>1134</v>
      </c>
      <c r="I93" s="295" t="s">
        <v>1135</v>
      </c>
      <c r="J93" s="295"/>
      <c r="K93" s="309"/>
    </row>
    <row r="94" s="1" customFormat="1" ht="15" customHeight="1">
      <c r="B94" s="320"/>
      <c r="C94" s="295" t="s">
        <v>1136</v>
      </c>
      <c r="D94" s="295"/>
      <c r="E94" s="295"/>
      <c r="F94" s="318" t="s">
        <v>1103</v>
      </c>
      <c r="G94" s="319"/>
      <c r="H94" s="295" t="s">
        <v>1137</v>
      </c>
      <c r="I94" s="295" t="s">
        <v>1138</v>
      </c>
      <c r="J94" s="295"/>
      <c r="K94" s="309"/>
    </row>
    <row r="95" s="1" customFormat="1" ht="15" customHeight="1">
      <c r="B95" s="320"/>
      <c r="C95" s="295" t="s">
        <v>1139</v>
      </c>
      <c r="D95" s="295"/>
      <c r="E95" s="295"/>
      <c r="F95" s="318" t="s">
        <v>1103</v>
      </c>
      <c r="G95" s="319"/>
      <c r="H95" s="295" t="s">
        <v>1139</v>
      </c>
      <c r="I95" s="295" t="s">
        <v>1138</v>
      </c>
      <c r="J95" s="295"/>
      <c r="K95" s="309"/>
    </row>
    <row r="96" s="1" customFormat="1" ht="15" customHeight="1">
      <c r="B96" s="320"/>
      <c r="C96" s="295" t="s">
        <v>38</v>
      </c>
      <c r="D96" s="295"/>
      <c r="E96" s="295"/>
      <c r="F96" s="318" t="s">
        <v>1103</v>
      </c>
      <c r="G96" s="319"/>
      <c r="H96" s="295" t="s">
        <v>1140</v>
      </c>
      <c r="I96" s="295" t="s">
        <v>1138</v>
      </c>
      <c r="J96" s="295"/>
      <c r="K96" s="309"/>
    </row>
    <row r="97" s="1" customFormat="1" ht="15" customHeight="1">
      <c r="B97" s="320"/>
      <c r="C97" s="295" t="s">
        <v>48</v>
      </c>
      <c r="D97" s="295"/>
      <c r="E97" s="295"/>
      <c r="F97" s="318" t="s">
        <v>1103</v>
      </c>
      <c r="G97" s="319"/>
      <c r="H97" s="295" t="s">
        <v>1141</v>
      </c>
      <c r="I97" s="295" t="s">
        <v>1138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1142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1097</v>
      </c>
      <c r="D103" s="310"/>
      <c r="E103" s="310"/>
      <c r="F103" s="310" t="s">
        <v>1098</v>
      </c>
      <c r="G103" s="311"/>
      <c r="H103" s="310" t="s">
        <v>54</v>
      </c>
      <c r="I103" s="310" t="s">
        <v>57</v>
      </c>
      <c r="J103" s="310" t="s">
        <v>1099</v>
      </c>
      <c r="K103" s="309"/>
    </row>
    <row r="104" s="1" customFormat="1" ht="17.25" customHeight="1">
      <c r="B104" s="307"/>
      <c r="C104" s="312" t="s">
        <v>1100</v>
      </c>
      <c r="D104" s="312"/>
      <c r="E104" s="312"/>
      <c r="F104" s="313" t="s">
        <v>1101</v>
      </c>
      <c r="G104" s="314"/>
      <c r="H104" s="312"/>
      <c r="I104" s="312"/>
      <c r="J104" s="312" t="s">
        <v>1102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53</v>
      </c>
      <c r="D106" s="317"/>
      <c r="E106" s="317"/>
      <c r="F106" s="318" t="s">
        <v>1103</v>
      </c>
      <c r="G106" s="295"/>
      <c r="H106" s="295" t="s">
        <v>1143</v>
      </c>
      <c r="I106" s="295" t="s">
        <v>1105</v>
      </c>
      <c r="J106" s="295">
        <v>20</v>
      </c>
      <c r="K106" s="309"/>
    </row>
    <row r="107" s="1" customFormat="1" ht="15" customHeight="1">
      <c r="B107" s="307"/>
      <c r="C107" s="295" t="s">
        <v>1106</v>
      </c>
      <c r="D107" s="295"/>
      <c r="E107" s="295"/>
      <c r="F107" s="318" t="s">
        <v>1103</v>
      </c>
      <c r="G107" s="295"/>
      <c r="H107" s="295" t="s">
        <v>1143</v>
      </c>
      <c r="I107" s="295" t="s">
        <v>1105</v>
      </c>
      <c r="J107" s="295">
        <v>120</v>
      </c>
      <c r="K107" s="309"/>
    </row>
    <row r="108" s="1" customFormat="1" ht="15" customHeight="1">
      <c r="B108" s="320"/>
      <c r="C108" s="295" t="s">
        <v>1108</v>
      </c>
      <c r="D108" s="295"/>
      <c r="E108" s="295"/>
      <c r="F108" s="318" t="s">
        <v>1109</v>
      </c>
      <c r="G108" s="295"/>
      <c r="H108" s="295" t="s">
        <v>1143</v>
      </c>
      <c r="I108" s="295" t="s">
        <v>1105</v>
      </c>
      <c r="J108" s="295">
        <v>50</v>
      </c>
      <c r="K108" s="309"/>
    </row>
    <row r="109" s="1" customFormat="1" ht="15" customHeight="1">
      <c r="B109" s="320"/>
      <c r="C109" s="295" t="s">
        <v>1111</v>
      </c>
      <c r="D109" s="295"/>
      <c r="E109" s="295"/>
      <c r="F109" s="318" t="s">
        <v>1103</v>
      </c>
      <c r="G109" s="295"/>
      <c r="H109" s="295" t="s">
        <v>1143</v>
      </c>
      <c r="I109" s="295" t="s">
        <v>1113</v>
      </c>
      <c r="J109" s="295"/>
      <c r="K109" s="309"/>
    </row>
    <row r="110" s="1" customFormat="1" ht="15" customHeight="1">
      <c r="B110" s="320"/>
      <c r="C110" s="295" t="s">
        <v>1122</v>
      </c>
      <c r="D110" s="295"/>
      <c r="E110" s="295"/>
      <c r="F110" s="318" t="s">
        <v>1109</v>
      </c>
      <c r="G110" s="295"/>
      <c r="H110" s="295" t="s">
        <v>1143</v>
      </c>
      <c r="I110" s="295" t="s">
        <v>1105</v>
      </c>
      <c r="J110" s="295">
        <v>50</v>
      </c>
      <c r="K110" s="309"/>
    </row>
    <row r="111" s="1" customFormat="1" ht="15" customHeight="1">
      <c r="B111" s="320"/>
      <c r="C111" s="295" t="s">
        <v>1130</v>
      </c>
      <c r="D111" s="295"/>
      <c r="E111" s="295"/>
      <c r="F111" s="318" t="s">
        <v>1109</v>
      </c>
      <c r="G111" s="295"/>
      <c r="H111" s="295" t="s">
        <v>1143</v>
      </c>
      <c r="I111" s="295" t="s">
        <v>1105</v>
      </c>
      <c r="J111" s="295">
        <v>50</v>
      </c>
      <c r="K111" s="309"/>
    </row>
    <row r="112" s="1" customFormat="1" ht="15" customHeight="1">
      <c r="B112" s="320"/>
      <c r="C112" s="295" t="s">
        <v>1128</v>
      </c>
      <c r="D112" s="295"/>
      <c r="E112" s="295"/>
      <c r="F112" s="318" t="s">
        <v>1109</v>
      </c>
      <c r="G112" s="295"/>
      <c r="H112" s="295" t="s">
        <v>1143</v>
      </c>
      <c r="I112" s="295" t="s">
        <v>1105</v>
      </c>
      <c r="J112" s="295">
        <v>50</v>
      </c>
      <c r="K112" s="309"/>
    </row>
    <row r="113" s="1" customFormat="1" ht="15" customHeight="1">
      <c r="B113" s="320"/>
      <c r="C113" s="295" t="s">
        <v>53</v>
      </c>
      <c r="D113" s="295"/>
      <c r="E113" s="295"/>
      <c r="F113" s="318" t="s">
        <v>1103</v>
      </c>
      <c r="G113" s="295"/>
      <c r="H113" s="295" t="s">
        <v>1144</v>
      </c>
      <c r="I113" s="295" t="s">
        <v>1105</v>
      </c>
      <c r="J113" s="295">
        <v>20</v>
      </c>
      <c r="K113" s="309"/>
    </row>
    <row r="114" s="1" customFormat="1" ht="15" customHeight="1">
      <c r="B114" s="320"/>
      <c r="C114" s="295" t="s">
        <v>1145</v>
      </c>
      <c r="D114" s="295"/>
      <c r="E114" s="295"/>
      <c r="F114" s="318" t="s">
        <v>1103</v>
      </c>
      <c r="G114" s="295"/>
      <c r="H114" s="295" t="s">
        <v>1146</v>
      </c>
      <c r="I114" s="295" t="s">
        <v>1105</v>
      </c>
      <c r="J114" s="295">
        <v>120</v>
      </c>
      <c r="K114" s="309"/>
    </row>
    <row r="115" s="1" customFormat="1" ht="15" customHeight="1">
      <c r="B115" s="320"/>
      <c r="C115" s="295" t="s">
        <v>38</v>
      </c>
      <c r="D115" s="295"/>
      <c r="E115" s="295"/>
      <c r="F115" s="318" t="s">
        <v>1103</v>
      </c>
      <c r="G115" s="295"/>
      <c r="H115" s="295" t="s">
        <v>1147</v>
      </c>
      <c r="I115" s="295" t="s">
        <v>1138</v>
      </c>
      <c r="J115" s="295"/>
      <c r="K115" s="309"/>
    </row>
    <row r="116" s="1" customFormat="1" ht="15" customHeight="1">
      <c r="B116" s="320"/>
      <c r="C116" s="295" t="s">
        <v>48</v>
      </c>
      <c r="D116" s="295"/>
      <c r="E116" s="295"/>
      <c r="F116" s="318" t="s">
        <v>1103</v>
      </c>
      <c r="G116" s="295"/>
      <c r="H116" s="295" t="s">
        <v>1148</v>
      </c>
      <c r="I116" s="295" t="s">
        <v>1138</v>
      </c>
      <c r="J116" s="295"/>
      <c r="K116" s="309"/>
    </row>
    <row r="117" s="1" customFormat="1" ht="15" customHeight="1">
      <c r="B117" s="320"/>
      <c r="C117" s="295" t="s">
        <v>57</v>
      </c>
      <c r="D117" s="295"/>
      <c r="E117" s="295"/>
      <c r="F117" s="318" t="s">
        <v>1103</v>
      </c>
      <c r="G117" s="295"/>
      <c r="H117" s="295" t="s">
        <v>1149</v>
      </c>
      <c r="I117" s="295" t="s">
        <v>1150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1151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1097</v>
      </c>
      <c r="D123" s="310"/>
      <c r="E123" s="310"/>
      <c r="F123" s="310" t="s">
        <v>1098</v>
      </c>
      <c r="G123" s="311"/>
      <c r="H123" s="310" t="s">
        <v>54</v>
      </c>
      <c r="I123" s="310" t="s">
        <v>57</v>
      </c>
      <c r="J123" s="310" t="s">
        <v>1099</v>
      </c>
      <c r="K123" s="339"/>
    </row>
    <row r="124" s="1" customFormat="1" ht="17.25" customHeight="1">
      <c r="B124" s="338"/>
      <c r="C124" s="312" t="s">
        <v>1100</v>
      </c>
      <c r="D124" s="312"/>
      <c r="E124" s="312"/>
      <c r="F124" s="313" t="s">
        <v>1101</v>
      </c>
      <c r="G124" s="314"/>
      <c r="H124" s="312"/>
      <c r="I124" s="312"/>
      <c r="J124" s="312" t="s">
        <v>1102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1106</v>
      </c>
      <c r="D126" s="317"/>
      <c r="E126" s="317"/>
      <c r="F126" s="318" t="s">
        <v>1103</v>
      </c>
      <c r="G126" s="295"/>
      <c r="H126" s="295" t="s">
        <v>1143</v>
      </c>
      <c r="I126" s="295" t="s">
        <v>1105</v>
      </c>
      <c r="J126" s="295">
        <v>120</v>
      </c>
      <c r="K126" s="343"/>
    </row>
    <row r="127" s="1" customFormat="1" ht="15" customHeight="1">
      <c r="B127" s="340"/>
      <c r="C127" s="295" t="s">
        <v>1152</v>
      </c>
      <c r="D127" s="295"/>
      <c r="E127" s="295"/>
      <c r="F127" s="318" t="s">
        <v>1103</v>
      </c>
      <c r="G127" s="295"/>
      <c r="H127" s="295" t="s">
        <v>1153</v>
      </c>
      <c r="I127" s="295" t="s">
        <v>1105</v>
      </c>
      <c r="J127" s="295" t="s">
        <v>1154</v>
      </c>
      <c r="K127" s="343"/>
    </row>
    <row r="128" s="1" customFormat="1" ht="15" customHeight="1">
      <c r="B128" s="340"/>
      <c r="C128" s="295" t="s">
        <v>1051</v>
      </c>
      <c r="D128" s="295"/>
      <c r="E128" s="295"/>
      <c r="F128" s="318" t="s">
        <v>1103</v>
      </c>
      <c r="G128" s="295"/>
      <c r="H128" s="295" t="s">
        <v>1155</v>
      </c>
      <c r="I128" s="295" t="s">
        <v>1105</v>
      </c>
      <c r="J128" s="295" t="s">
        <v>1154</v>
      </c>
      <c r="K128" s="343"/>
    </row>
    <row r="129" s="1" customFormat="1" ht="15" customHeight="1">
      <c r="B129" s="340"/>
      <c r="C129" s="295" t="s">
        <v>1114</v>
      </c>
      <c r="D129" s="295"/>
      <c r="E129" s="295"/>
      <c r="F129" s="318" t="s">
        <v>1109</v>
      </c>
      <c r="G129" s="295"/>
      <c r="H129" s="295" t="s">
        <v>1115</v>
      </c>
      <c r="I129" s="295" t="s">
        <v>1105</v>
      </c>
      <c r="J129" s="295">
        <v>15</v>
      </c>
      <c r="K129" s="343"/>
    </row>
    <row r="130" s="1" customFormat="1" ht="15" customHeight="1">
      <c r="B130" s="340"/>
      <c r="C130" s="321" t="s">
        <v>1116</v>
      </c>
      <c r="D130" s="321"/>
      <c r="E130" s="321"/>
      <c r="F130" s="322" t="s">
        <v>1109</v>
      </c>
      <c r="G130" s="321"/>
      <c r="H130" s="321" t="s">
        <v>1117</v>
      </c>
      <c r="I130" s="321" t="s">
        <v>1105</v>
      </c>
      <c r="J130" s="321">
        <v>15</v>
      </c>
      <c r="K130" s="343"/>
    </row>
    <row r="131" s="1" customFormat="1" ht="15" customHeight="1">
      <c r="B131" s="340"/>
      <c r="C131" s="321" t="s">
        <v>1118</v>
      </c>
      <c r="D131" s="321"/>
      <c r="E131" s="321"/>
      <c r="F131" s="322" t="s">
        <v>1109</v>
      </c>
      <c r="G131" s="321"/>
      <c r="H131" s="321" t="s">
        <v>1119</v>
      </c>
      <c r="I131" s="321" t="s">
        <v>1105</v>
      </c>
      <c r="J131" s="321">
        <v>20</v>
      </c>
      <c r="K131" s="343"/>
    </row>
    <row r="132" s="1" customFormat="1" ht="15" customHeight="1">
      <c r="B132" s="340"/>
      <c r="C132" s="321" t="s">
        <v>1120</v>
      </c>
      <c r="D132" s="321"/>
      <c r="E132" s="321"/>
      <c r="F132" s="322" t="s">
        <v>1109</v>
      </c>
      <c r="G132" s="321"/>
      <c r="H132" s="321" t="s">
        <v>1121</v>
      </c>
      <c r="I132" s="321" t="s">
        <v>1105</v>
      </c>
      <c r="J132" s="321">
        <v>20</v>
      </c>
      <c r="K132" s="343"/>
    </row>
    <row r="133" s="1" customFormat="1" ht="15" customHeight="1">
      <c r="B133" s="340"/>
      <c r="C133" s="295" t="s">
        <v>1108</v>
      </c>
      <c r="D133" s="295"/>
      <c r="E133" s="295"/>
      <c r="F133" s="318" t="s">
        <v>1109</v>
      </c>
      <c r="G133" s="295"/>
      <c r="H133" s="295" t="s">
        <v>1143</v>
      </c>
      <c r="I133" s="295" t="s">
        <v>1105</v>
      </c>
      <c r="J133" s="295">
        <v>50</v>
      </c>
      <c r="K133" s="343"/>
    </row>
    <row r="134" s="1" customFormat="1" ht="15" customHeight="1">
      <c r="B134" s="340"/>
      <c r="C134" s="295" t="s">
        <v>1122</v>
      </c>
      <c r="D134" s="295"/>
      <c r="E134" s="295"/>
      <c r="F134" s="318" t="s">
        <v>1109</v>
      </c>
      <c r="G134" s="295"/>
      <c r="H134" s="295" t="s">
        <v>1143</v>
      </c>
      <c r="I134" s="295" t="s">
        <v>1105</v>
      </c>
      <c r="J134" s="295">
        <v>50</v>
      </c>
      <c r="K134" s="343"/>
    </row>
    <row r="135" s="1" customFormat="1" ht="15" customHeight="1">
      <c r="B135" s="340"/>
      <c r="C135" s="295" t="s">
        <v>1128</v>
      </c>
      <c r="D135" s="295"/>
      <c r="E135" s="295"/>
      <c r="F135" s="318" t="s">
        <v>1109</v>
      </c>
      <c r="G135" s="295"/>
      <c r="H135" s="295" t="s">
        <v>1143</v>
      </c>
      <c r="I135" s="295" t="s">
        <v>1105</v>
      </c>
      <c r="J135" s="295">
        <v>50</v>
      </c>
      <c r="K135" s="343"/>
    </row>
    <row r="136" s="1" customFormat="1" ht="15" customHeight="1">
      <c r="B136" s="340"/>
      <c r="C136" s="295" t="s">
        <v>1130</v>
      </c>
      <c r="D136" s="295"/>
      <c r="E136" s="295"/>
      <c r="F136" s="318" t="s">
        <v>1109</v>
      </c>
      <c r="G136" s="295"/>
      <c r="H136" s="295" t="s">
        <v>1143</v>
      </c>
      <c r="I136" s="295" t="s">
        <v>1105</v>
      </c>
      <c r="J136" s="295">
        <v>50</v>
      </c>
      <c r="K136" s="343"/>
    </row>
    <row r="137" s="1" customFormat="1" ht="15" customHeight="1">
      <c r="B137" s="340"/>
      <c r="C137" s="295" t="s">
        <v>1131</v>
      </c>
      <c r="D137" s="295"/>
      <c r="E137" s="295"/>
      <c r="F137" s="318" t="s">
        <v>1109</v>
      </c>
      <c r="G137" s="295"/>
      <c r="H137" s="295" t="s">
        <v>1156</v>
      </c>
      <c r="I137" s="295" t="s">
        <v>1105</v>
      </c>
      <c r="J137" s="295">
        <v>255</v>
      </c>
      <c r="K137" s="343"/>
    </row>
    <row r="138" s="1" customFormat="1" ht="15" customHeight="1">
      <c r="B138" s="340"/>
      <c r="C138" s="295" t="s">
        <v>1133</v>
      </c>
      <c r="D138" s="295"/>
      <c r="E138" s="295"/>
      <c r="F138" s="318" t="s">
        <v>1103</v>
      </c>
      <c r="G138" s="295"/>
      <c r="H138" s="295" t="s">
        <v>1157</v>
      </c>
      <c r="I138" s="295" t="s">
        <v>1135</v>
      </c>
      <c r="J138" s="295"/>
      <c r="K138" s="343"/>
    </row>
    <row r="139" s="1" customFormat="1" ht="15" customHeight="1">
      <c r="B139" s="340"/>
      <c r="C139" s="295" t="s">
        <v>1136</v>
      </c>
      <c r="D139" s="295"/>
      <c r="E139" s="295"/>
      <c r="F139" s="318" t="s">
        <v>1103</v>
      </c>
      <c r="G139" s="295"/>
      <c r="H139" s="295" t="s">
        <v>1158</v>
      </c>
      <c r="I139" s="295" t="s">
        <v>1138</v>
      </c>
      <c r="J139" s="295"/>
      <c r="K139" s="343"/>
    </row>
    <row r="140" s="1" customFormat="1" ht="15" customHeight="1">
      <c r="B140" s="340"/>
      <c r="C140" s="295" t="s">
        <v>1139</v>
      </c>
      <c r="D140" s="295"/>
      <c r="E140" s="295"/>
      <c r="F140" s="318" t="s">
        <v>1103</v>
      </c>
      <c r="G140" s="295"/>
      <c r="H140" s="295" t="s">
        <v>1139</v>
      </c>
      <c r="I140" s="295" t="s">
        <v>1138</v>
      </c>
      <c r="J140" s="295"/>
      <c r="K140" s="343"/>
    </row>
    <row r="141" s="1" customFormat="1" ht="15" customHeight="1">
      <c r="B141" s="340"/>
      <c r="C141" s="295" t="s">
        <v>38</v>
      </c>
      <c r="D141" s="295"/>
      <c r="E141" s="295"/>
      <c r="F141" s="318" t="s">
        <v>1103</v>
      </c>
      <c r="G141" s="295"/>
      <c r="H141" s="295" t="s">
        <v>1159</v>
      </c>
      <c r="I141" s="295" t="s">
        <v>1138</v>
      </c>
      <c r="J141" s="295"/>
      <c r="K141" s="343"/>
    </row>
    <row r="142" s="1" customFormat="1" ht="15" customHeight="1">
      <c r="B142" s="340"/>
      <c r="C142" s="295" t="s">
        <v>1160</v>
      </c>
      <c r="D142" s="295"/>
      <c r="E142" s="295"/>
      <c r="F142" s="318" t="s">
        <v>1103</v>
      </c>
      <c r="G142" s="295"/>
      <c r="H142" s="295" t="s">
        <v>1161</v>
      </c>
      <c r="I142" s="295" t="s">
        <v>1138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1162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1097</v>
      </c>
      <c r="D148" s="310"/>
      <c r="E148" s="310"/>
      <c r="F148" s="310" t="s">
        <v>1098</v>
      </c>
      <c r="G148" s="311"/>
      <c r="H148" s="310" t="s">
        <v>54</v>
      </c>
      <c r="I148" s="310" t="s">
        <v>57</v>
      </c>
      <c r="J148" s="310" t="s">
        <v>1099</v>
      </c>
      <c r="K148" s="309"/>
    </row>
    <row r="149" s="1" customFormat="1" ht="17.25" customHeight="1">
      <c r="B149" s="307"/>
      <c r="C149" s="312" t="s">
        <v>1100</v>
      </c>
      <c r="D149" s="312"/>
      <c r="E149" s="312"/>
      <c r="F149" s="313" t="s">
        <v>1101</v>
      </c>
      <c r="G149" s="314"/>
      <c r="H149" s="312"/>
      <c r="I149" s="312"/>
      <c r="J149" s="312" t="s">
        <v>1102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1106</v>
      </c>
      <c r="D151" s="295"/>
      <c r="E151" s="295"/>
      <c r="F151" s="348" t="s">
        <v>1103</v>
      </c>
      <c r="G151" s="295"/>
      <c r="H151" s="347" t="s">
        <v>1143</v>
      </c>
      <c r="I151" s="347" t="s">
        <v>1105</v>
      </c>
      <c r="J151" s="347">
        <v>120</v>
      </c>
      <c r="K151" s="343"/>
    </row>
    <row r="152" s="1" customFormat="1" ht="15" customHeight="1">
      <c r="B152" s="320"/>
      <c r="C152" s="347" t="s">
        <v>1152</v>
      </c>
      <c r="D152" s="295"/>
      <c r="E152" s="295"/>
      <c r="F152" s="348" t="s">
        <v>1103</v>
      </c>
      <c r="G152" s="295"/>
      <c r="H152" s="347" t="s">
        <v>1163</v>
      </c>
      <c r="I152" s="347" t="s">
        <v>1105</v>
      </c>
      <c r="J152" s="347" t="s">
        <v>1154</v>
      </c>
      <c r="K152" s="343"/>
    </row>
    <row r="153" s="1" customFormat="1" ht="15" customHeight="1">
      <c r="B153" s="320"/>
      <c r="C153" s="347" t="s">
        <v>1051</v>
      </c>
      <c r="D153" s="295"/>
      <c r="E153" s="295"/>
      <c r="F153" s="348" t="s">
        <v>1103</v>
      </c>
      <c r="G153" s="295"/>
      <c r="H153" s="347" t="s">
        <v>1164</v>
      </c>
      <c r="I153" s="347" t="s">
        <v>1105</v>
      </c>
      <c r="J153" s="347" t="s">
        <v>1154</v>
      </c>
      <c r="K153" s="343"/>
    </row>
    <row r="154" s="1" customFormat="1" ht="15" customHeight="1">
      <c r="B154" s="320"/>
      <c r="C154" s="347" t="s">
        <v>1108</v>
      </c>
      <c r="D154" s="295"/>
      <c r="E154" s="295"/>
      <c r="F154" s="348" t="s">
        <v>1109</v>
      </c>
      <c r="G154" s="295"/>
      <c r="H154" s="347" t="s">
        <v>1143</v>
      </c>
      <c r="I154" s="347" t="s">
        <v>1105</v>
      </c>
      <c r="J154" s="347">
        <v>50</v>
      </c>
      <c r="K154" s="343"/>
    </row>
    <row r="155" s="1" customFormat="1" ht="15" customHeight="1">
      <c r="B155" s="320"/>
      <c r="C155" s="347" t="s">
        <v>1111</v>
      </c>
      <c r="D155" s="295"/>
      <c r="E155" s="295"/>
      <c r="F155" s="348" t="s">
        <v>1103</v>
      </c>
      <c r="G155" s="295"/>
      <c r="H155" s="347" t="s">
        <v>1143</v>
      </c>
      <c r="I155" s="347" t="s">
        <v>1113</v>
      </c>
      <c r="J155" s="347"/>
      <c r="K155" s="343"/>
    </row>
    <row r="156" s="1" customFormat="1" ht="15" customHeight="1">
      <c r="B156" s="320"/>
      <c r="C156" s="347" t="s">
        <v>1122</v>
      </c>
      <c r="D156" s="295"/>
      <c r="E156" s="295"/>
      <c r="F156" s="348" t="s">
        <v>1109</v>
      </c>
      <c r="G156" s="295"/>
      <c r="H156" s="347" t="s">
        <v>1143</v>
      </c>
      <c r="I156" s="347" t="s">
        <v>1105</v>
      </c>
      <c r="J156" s="347">
        <v>50</v>
      </c>
      <c r="K156" s="343"/>
    </row>
    <row r="157" s="1" customFormat="1" ht="15" customHeight="1">
      <c r="B157" s="320"/>
      <c r="C157" s="347" t="s">
        <v>1130</v>
      </c>
      <c r="D157" s="295"/>
      <c r="E157" s="295"/>
      <c r="F157" s="348" t="s">
        <v>1109</v>
      </c>
      <c r="G157" s="295"/>
      <c r="H157" s="347" t="s">
        <v>1143</v>
      </c>
      <c r="I157" s="347" t="s">
        <v>1105</v>
      </c>
      <c r="J157" s="347">
        <v>50</v>
      </c>
      <c r="K157" s="343"/>
    </row>
    <row r="158" s="1" customFormat="1" ht="15" customHeight="1">
      <c r="B158" s="320"/>
      <c r="C158" s="347" t="s">
        <v>1128</v>
      </c>
      <c r="D158" s="295"/>
      <c r="E158" s="295"/>
      <c r="F158" s="348" t="s">
        <v>1109</v>
      </c>
      <c r="G158" s="295"/>
      <c r="H158" s="347" t="s">
        <v>1143</v>
      </c>
      <c r="I158" s="347" t="s">
        <v>1105</v>
      </c>
      <c r="J158" s="347">
        <v>50</v>
      </c>
      <c r="K158" s="343"/>
    </row>
    <row r="159" s="1" customFormat="1" ht="15" customHeight="1">
      <c r="B159" s="320"/>
      <c r="C159" s="347" t="s">
        <v>109</v>
      </c>
      <c r="D159" s="295"/>
      <c r="E159" s="295"/>
      <c r="F159" s="348" t="s">
        <v>1103</v>
      </c>
      <c r="G159" s="295"/>
      <c r="H159" s="347" t="s">
        <v>1165</v>
      </c>
      <c r="I159" s="347" t="s">
        <v>1105</v>
      </c>
      <c r="J159" s="347" t="s">
        <v>1166</v>
      </c>
      <c r="K159" s="343"/>
    </row>
    <row r="160" s="1" customFormat="1" ht="15" customHeight="1">
      <c r="B160" s="320"/>
      <c r="C160" s="347" t="s">
        <v>1167</v>
      </c>
      <c r="D160" s="295"/>
      <c r="E160" s="295"/>
      <c r="F160" s="348" t="s">
        <v>1103</v>
      </c>
      <c r="G160" s="295"/>
      <c r="H160" s="347" t="s">
        <v>1168</v>
      </c>
      <c r="I160" s="347" t="s">
        <v>1138</v>
      </c>
      <c r="J160" s="347"/>
      <c r="K160" s="343"/>
    </row>
    <row r="161" s="1" customFormat="1" ht="15" customHeight="1">
      <c r="B161" s="349"/>
      <c r="C161" s="350"/>
      <c r="D161" s="350"/>
      <c r="E161" s="350"/>
      <c r="F161" s="350"/>
      <c r="G161" s="350"/>
      <c r="H161" s="350"/>
      <c r="I161" s="350"/>
      <c r="J161" s="350"/>
      <c r="K161" s="351"/>
    </row>
    <row r="162" s="1" customFormat="1" ht="18.75" customHeight="1">
      <c r="B162" s="331"/>
      <c r="C162" s="341"/>
      <c r="D162" s="341"/>
      <c r="E162" s="341"/>
      <c r="F162" s="352"/>
      <c r="G162" s="341"/>
      <c r="H162" s="341"/>
      <c r="I162" s="341"/>
      <c r="J162" s="341"/>
      <c r="K162" s="331"/>
    </row>
    <row r="163" s="1" customFormat="1" ht="18.75" customHeight="1">
      <c r="B163" s="331"/>
      <c r="C163" s="341"/>
      <c r="D163" s="341"/>
      <c r="E163" s="341"/>
      <c r="F163" s="352"/>
      <c r="G163" s="341"/>
      <c r="H163" s="341"/>
      <c r="I163" s="341"/>
      <c r="J163" s="341"/>
      <c r="K163" s="331"/>
    </row>
    <row r="164" s="1" customFormat="1" ht="18.75" customHeight="1">
      <c r="B164" s="331"/>
      <c r="C164" s="341"/>
      <c r="D164" s="341"/>
      <c r="E164" s="341"/>
      <c r="F164" s="352"/>
      <c r="G164" s="341"/>
      <c r="H164" s="341"/>
      <c r="I164" s="341"/>
      <c r="J164" s="341"/>
      <c r="K164" s="331"/>
    </row>
    <row r="165" s="1" customFormat="1" ht="18.75" customHeight="1">
      <c r="B165" s="331"/>
      <c r="C165" s="341"/>
      <c r="D165" s="341"/>
      <c r="E165" s="341"/>
      <c r="F165" s="352"/>
      <c r="G165" s="341"/>
      <c r="H165" s="341"/>
      <c r="I165" s="341"/>
      <c r="J165" s="341"/>
      <c r="K165" s="331"/>
    </row>
    <row r="166" s="1" customFormat="1" ht="18.75" customHeight="1">
      <c r="B166" s="331"/>
      <c r="C166" s="341"/>
      <c r="D166" s="341"/>
      <c r="E166" s="341"/>
      <c r="F166" s="352"/>
      <c r="G166" s="341"/>
      <c r="H166" s="341"/>
      <c r="I166" s="341"/>
      <c r="J166" s="341"/>
      <c r="K166" s="331"/>
    </row>
    <row r="167" s="1" customFormat="1" ht="18.75" customHeight="1">
      <c r="B167" s="331"/>
      <c r="C167" s="341"/>
      <c r="D167" s="341"/>
      <c r="E167" s="341"/>
      <c r="F167" s="352"/>
      <c r="G167" s="341"/>
      <c r="H167" s="341"/>
      <c r="I167" s="341"/>
      <c r="J167" s="341"/>
      <c r="K167" s="331"/>
    </row>
    <row r="168" s="1" customFormat="1" ht="18.75" customHeight="1">
      <c r="B168" s="331"/>
      <c r="C168" s="341"/>
      <c r="D168" s="341"/>
      <c r="E168" s="341"/>
      <c r="F168" s="352"/>
      <c r="G168" s="341"/>
      <c r="H168" s="341"/>
      <c r="I168" s="341"/>
      <c r="J168" s="341"/>
      <c r="K168" s="331"/>
    </row>
    <row r="169" s="1" customFormat="1" ht="18.75" customHeight="1">
      <c r="B169" s="303"/>
      <c r="C169" s="303"/>
      <c r="D169" s="303"/>
      <c r="E169" s="303"/>
      <c r="F169" s="303"/>
      <c r="G169" s="303"/>
      <c r="H169" s="303"/>
      <c r="I169" s="303"/>
      <c r="J169" s="303"/>
      <c r="K169" s="303"/>
    </row>
    <row r="170" s="1" customFormat="1" ht="7.5" customHeight="1">
      <c r="B170" s="282"/>
      <c r="C170" s="283"/>
      <c r="D170" s="283"/>
      <c r="E170" s="283"/>
      <c r="F170" s="283"/>
      <c r="G170" s="283"/>
      <c r="H170" s="283"/>
      <c r="I170" s="283"/>
      <c r="J170" s="283"/>
      <c r="K170" s="284"/>
    </row>
    <row r="171" s="1" customFormat="1" ht="45" customHeight="1">
      <c r="B171" s="285"/>
      <c r="C171" s="286" t="s">
        <v>1169</v>
      </c>
      <c r="D171" s="286"/>
      <c r="E171" s="286"/>
      <c r="F171" s="286"/>
      <c r="G171" s="286"/>
      <c r="H171" s="286"/>
      <c r="I171" s="286"/>
      <c r="J171" s="286"/>
      <c r="K171" s="287"/>
    </row>
    <row r="172" s="1" customFormat="1" ht="17.25" customHeight="1">
      <c r="B172" s="285"/>
      <c r="C172" s="310" t="s">
        <v>1097</v>
      </c>
      <c r="D172" s="310"/>
      <c r="E172" s="310"/>
      <c r="F172" s="310" t="s">
        <v>1098</v>
      </c>
      <c r="G172" s="353"/>
      <c r="H172" s="354" t="s">
        <v>54</v>
      </c>
      <c r="I172" s="354" t="s">
        <v>57</v>
      </c>
      <c r="J172" s="310" t="s">
        <v>1099</v>
      </c>
      <c r="K172" s="287"/>
    </row>
    <row r="173" s="1" customFormat="1" ht="17.25" customHeight="1">
      <c r="B173" s="288"/>
      <c r="C173" s="312" t="s">
        <v>1100</v>
      </c>
      <c r="D173" s="312"/>
      <c r="E173" s="312"/>
      <c r="F173" s="313" t="s">
        <v>1101</v>
      </c>
      <c r="G173" s="355"/>
      <c r="H173" s="356"/>
      <c r="I173" s="356"/>
      <c r="J173" s="312" t="s">
        <v>1102</v>
      </c>
      <c r="K173" s="290"/>
    </row>
    <row r="174" s="1" customFormat="1" ht="5.25" customHeight="1">
      <c r="B174" s="320"/>
      <c r="C174" s="315"/>
      <c r="D174" s="315"/>
      <c r="E174" s="315"/>
      <c r="F174" s="315"/>
      <c r="G174" s="316"/>
      <c r="H174" s="315"/>
      <c r="I174" s="315"/>
      <c r="J174" s="315"/>
      <c r="K174" s="343"/>
    </row>
    <row r="175" s="1" customFormat="1" ht="15" customHeight="1">
      <c r="B175" s="320"/>
      <c r="C175" s="295" t="s">
        <v>1106</v>
      </c>
      <c r="D175" s="295"/>
      <c r="E175" s="295"/>
      <c r="F175" s="318" t="s">
        <v>1103</v>
      </c>
      <c r="G175" s="295"/>
      <c r="H175" s="295" t="s">
        <v>1143</v>
      </c>
      <c r="I175" s="295" t="s">
        <v>1105</v>
      </c>
      <c r="J175" s="295">
        <v>120</v>
      </c>
      <c r="K175" s="343"/>
    </row>
    <row r="176" s="1" customFormat="1" ht="15" customHeight="1">
      <c r="B176" s="320"/>
      <c r="C176" s="295" t="s">
        <v>1152</v>
      </c>
      <c r="D176" s="295"/>
      <c r="E176" s="295"/>
      <c r="F176" s="318" t="s">
        <v>1103</v>
      </c>
      <c r="G176" s="295"/>
      <c r="H176" s="295" t="s">
        <v>1153</v>
      </c>
      <c r="I176" s="295" t="s">
        <v>1105</v>
      </c>
      <c r="J176" s="295" t="s">
        <v>1154</v>
      </c>
      <c r="K176" s="343"/>
    </row>
    <row r="177" s="1" customFormat="1" ht="15" customHeight="1">
      <c r="B177" s="320"/>
      <c r="C177" s="295" t="s">
        <v>1051</v>
      </c>
      <c r="D177" s="295"/>
      <c r="E177" s="295"/>
      <c r="F177" s="318" t="s">
        <v>1103</v>
      </c>
      <c r="G177" s="295"/>
      <c r="H177" s="295" t="s">
        <v>1170</v>
      </c>
      <c r="I177" s="295" t="s">
        <v>1105</v>
      </c>
      <c r="J177" s="295" t="s">
        <v>1154</v>
      </c>
      <c r="K177" s="343"/>
    </row>
    <row r="178" s="1" customFormat="1" ht="15" customHeight="1">
      <c r="B178" s="320"/>
      <c r="C178" s="295" t="s">
        <v>1108</v>
      </c>
      <c r="D178" s="295"/>
      <c r="E178" s="295"/>
      <c r="F178" s="318" t="s">
        <v>1109</v>
      </c>
      <c r="G178" s="295"/>
      <c r="H178" s="295" t="s">
        <v>1170</v>
      </c>
      <c r="I178" s="295" t="s">
        <v>1105</v>
      </c>
      <c r="J178" s="295">
        <v>50</v>
      </c>
      <c r="K178" s="343"/>
    </row>
    <row r="179" s="1" customFormat="1" ht="15" customHeight="1">
      <c r="B179" s="320"/>
      <c r="C179" s="295" t="s">
        <v>1111</v>
      </c>
      <c r="D179" s="295"/>
      <c r="E179" s="295"/>
      <c r="F179" s="318" t="s">
        <v>1103</v>
      </c>
      <c r="G179" s="295"/>
      <c r="H179" s="295" t="s">
        <v>1170</v>
      </c>
      <c r="I179" s="295" t="s">
        <v>1113</v>
      </c>
      <c r="J179" s="295"/>
      <c r="K179" s="343"/>
    </row>
    <row r="180" s="1" customFormat="1" ht="15" customHeight="1">
      <c r="B180" s="320"/>
      <c r="C180" s="295" t="s">
        <v>1122</v>
      </c>
      <c r="D180" s="295"/>
      <c r="E180" s="295"/>
      <c r="F180" s="318" t="s">
        <v>1109</v>
      </c>
      <c r="G180" s="295"/>
      <c r="H180" s="295" t="s">
        <v>1170</v>
      </c>
      <c r="I180" s="295" t="s">
        <v>1105</v>
      </c>
      <c r="J180" s="295">
        <v>50</v>
      </c>
      <c r="K180" s="343"/>
    </row>
    <row r="181" s="1" customFormat="1" ht="15" customHeight="1">
      <c r="B181" s="320"/>
      <c r="C181" s="295" t="s">
        <v>1130</v>
      </c>
      <c r="D181" s="295"/>
      <c r="E181" s="295"/>
      <c r="F181" s="318" t="s">
        <v>1109</v>
      </c>
      <c r="G181" s="295"/>
      <c r="H181" s="295" t="s">
        <v>1170</v>
      </c>
      <c r="I181" s="295" t="s">
        <v>1105</v>
      </c>
      <c r="J181" s="295">
        <v>50</v>
      </c>
      <c r="K181" s="343"/>
    </row>
    <row r="182" s="1" customFormat="1" ht="15" customHeight="1">
      <c r="B182" s="320"/>
      <c r="C182" s="295" t="s">
        <v>1128</v>
      </c>
      <c r="D182" s="295"/>
      <c r="E182" s="295"/>
      <c r="F182" s="318" t="s">
        <v>1109</v>
      </c>
      <c r="G182" s="295"/>
      <c r="H182" s="295" t="s">
        <v>1170</v>
      </c>
      <c r="I182" s="295" t="s">
        <v>1105</v>
      </c>
      <c r="J182" s="295">
        <v>50</v>
      </c>
      <c r="K182" s="343"/>
    </row>
    <row r="183" s="1" customFormat="1" ht="15" customHeight="1">
      <c r="B183" s="320"/>
      <c r="C183" s="295" t="s">
        <v>126</v>
      </c>
      <c r="D183" s="295"/>
      <c r="E183" s="295"/>
      <c r="F183" s="318" t="s">
        <v>1103</v>
      </c>
      <c r="G183" s="295"/>
      <c r="H183" s="295" t="s">
        <v>1171</v>
      </c>
      <c r="I183" s="295" t="s">
        <v>1172</v>
      </c>
      <c r="J183" s="295"/>
      <c r="K183" s="343"/>
    </row>
    <row r="184" s="1" customFormat="1" ht="15" customHeight="1">
      <c r="B184" s="320"/>
      <c r="C184" s="295" t="s">
        <v>57</v>
      </c>
      <c r="D184" s="295"/>
      <c r="E184" s="295"/>
      <c r="F184" s="318" t="s">
        <v>1103</v>
      </c>
      <c r="G184" s="295"/>
      <c r="H184" s="295" t="s">
        <v>1173</v>
      </c>
      <c r="I184" s="295" t="s">
        <v>1174</v>
      </c>
      <c r="J184" s="295">
        <v>1</v>
      </c>
      <c r="K184" s="343"/>
    </row>
    <row r="185" s="1" customFormat="1" ht="15" customHeight="1">
      <c r="B185" s="320"/>
      <c r="C185" s="295" t="s">
        <v>53</v>
      </c>
      <c r="D185" s="295"/>
      <c r="E185" s="295"/>
      <c r="F185" s="318" t="s">
        <v>1103</v>
      </c>
      <c r="G185" s="295"/>
      <c r="H185" s="295" t="s">
        <v>1175</v>
      </c>
      <c r="I185" s="295" t="s">
        <v>1105</v>
      </c>
      <c r="J185" s="295">
        <v>20</v>
      </c>
      <c r="K185" s="343"/>
    </row>
    <row r="186" s="1" customFormat="1" ht="15" customHeight="1">
      <c r="B186" s="320"/>
      <c r="C186" s="295" t="s">
        <v>54</v>
      </c>
      <c r="D186" s="295"/>
      <c r="E186" s="295"/>
      <c r="F186" s="318" t="s">
        <v>1103</v>
      </c>
      <c r="G186" s="295"/>
      <c r="H186" s="295" t="s">
        <v>1176</v>
      </c>
      <c r="I186" s="295" t="s">
        <v>1105</v>
      </c>
      <c r="J186" s="295">
        <v>255</v>
      </c>
      <c r="K186" s="343"/>
    </row>
    <row r="187" s="1" customFormat="1" ht="15" customHeight="1">
      <c r="B187" s="320"/>
      <c r="C187" s="295" t="s">
        <v>127</v>
      </c>
      <c r="D187" s="295"/>
      <c r="E187" s="295"/>
      <c r="F187" s="318" t="s">
        <v>1103</v>
      </c>
      <c r="G187" s="295"/>
      <c r="H187" s="295" t="s">
        <v>1067</v>
      </c>
      <c r="I187" s="295" t="s">
        <v>1105</v>
      </c>
      <c r="J187" s="295">
        <v>10</v>
      </c>
      <c r="K187" s="343"/>
    </row>
    <row r="188" s="1" customFormat="1" ht="15" customHeight="1">
      <c r="B188" s="320"/>
      <c r="C188" s="295" t="s">
        <v>128</v>
      </c>
      <c r="D188" s="295"/>
      <c r="E188" s="295"/>
      <c r="F188" s="318" t="s">
        <v>1103</v>
      </c>
      <c r="G188" s="295"/>
      <c r="H188" s="295" t="s">
        <v>1177</v>
      </c>
      <c r="I188" s="295" t="s">
        <v>1138</v>
      </c>
      <c r="J188" s="295"/>
      <c r="K188" s="343"/>
    </row>
    <row r="189" s="1" customFormat="1" ht="15" customHeight="1">
      <c r="B189" s="320"/>
      <c r="C189" s="295" t="s">
        <v>1178</v>
      </c>
      <c r="D189" s="295"/>
      <c r="E189" s="295"/>
      <c r="F189" s="318" t="s">
        <v>1103</v>
      </c>
      <c r="G189" s="295"/>
      <c r="H189" s="295" t="s">
        <v>1179</v>
      </c>
      <c r="I189" s="295" t="s">
        <v>1138</v>
      </c>
      <c r="J189" s="295"/>
      <c r="K189" s="343"/>
    </row>
    <row r="190" s="1" customFormat="1" ht="15" customHeight="1">
      <c r="B190" s="320"/>
      <c r="C190" s="295" t="s">
        <v>1167</v>
      </c>
      <c r="D190" s="295"/>
      <c r="E190" s="295"/>
      <c r="F190" s="318" t="s">
        <v>1103</v>
      </c>
      <c r="G190" s="295"/>
      <c r="H190" s="295" t="s">
        <v>1180</v>
      </c>
      <c r="I190" s="295" t="s">
        <v>1138</v>
      </c>
      <c r="J190" s="295"/>
      <c r="K190" s="343"/>
    </row>
    <row r="191" s="1" customFormat="1" ht="15" customHeight="1">
      <c r="B191" s="320"/>
      <c r="C191" s="295" t="s">
        <v>130</v>
      </c>
      <c r="D191" s="295"/>
      <c r="E191" s="295"/>
      <c r="F191" s="318" t="s">
        <v>1109</v>
      </c>
      <c r="G191" s="295"/>
      <c r="H191" s="295" t="s">
        <v>1181</v>
      </c>
      <c r="I191" s="295" t="s">
        <v>1105</v>
      </c>
      <c r="J191" s="295">
        <v>50</v>
      </c>
      <c r="K191" s="343"/>
    </row>
    <row r="192" s="1" customFormat="1" ht="15" customHeight="1">
      <c r="B192" s="320"/>
      <c r="C192" s="295" t="s">
        <v>1182</v>
      </c>
      <c r="D192" s="295"/>
      <c r="E192" s="295"/>
      <c r="F192" s="318" t="s">
        <v>1109</v>
      </c>
      <c r="G192" s="295"/>
      <c r="H192" s="295" t="s">
        <v>1183</v>
      </c>
      <c r="I192" s="295" t="s">
        <v>1184</v>
      </c>
      <c r="J192" s="295"/>
      <c r="K192" s="343"/>
    </row>
    <row r="193" s="1" customFormat="1" ht="15" customHeight="1">
      <c r="B193" s="320"/>
      <c r="C193" s="295" t="s">
        <v>1185</v>
      </c>
      <c r="D193" s="295"/>
      <c r="E193" s="295"/>
      <c r="F193" s="318" t="s">
        <v>1109</v>
      </c>
      <c r="G193" s="295"/>
      <c r="H193" s="295" t="s">
        <v>1186</v>
      </c>
      <c r="I193" s="295" t="s">
        <v>1184</v>
      </c>
      <c r="J193" s="295"/>
      <c r="K193" s="343"/>
    </row>
    <row r="194" s="1" customFormat="1" ht="15" customHeight="1">
      <c r="B194" s="320"/>
      <c r="C194" s="295" t="s">
        <v>1187</v>
      </c>
      <c r="D194" s="295"/>
      <c r="E194" s="295"/>
      <c r="F194" s="318" t="s">
        <v>1109</v>
      </c>
      <c r="G194" s="295"/>
      <c r="H194" s="295" t="s">
        <v>1188</v>
      </c>
      <c r="I194" s="295" t="s">
        <v>1184</v>
      </c>
      <c r="J194" s="295"/>
      <c r="K194" s="343"/>
    </row>
    <row r="195" s="1" customFormat="1" ht="15" customHeight="1">
      <c r="B195" s="320"/>
      <c r="C195" s="357" t="s">
        <v>1189</v>
      </c>
      <c r="D195" s="295"/>
      <c r="E195" s="295"/>
      <c r="F195" s="318" t="s">
        <v>1109</v>
      </c>
      <c r="G195" s="295"/>
      <c r="H195" s="295" t="s">
        <v>1190</v>
      </c>
      <c r="I195" s="295" t="s">
        <v>1191</v>
      </c>
      <c r="J195" s="358" t="s">
        <v>1192</v>
      </c>
      <c r="K195" s="343"/>
    </row>
    <row r="196" s="1" customFormat="1" ht="15" customHeight="1">
      <c r="B196" s="320"/>
      <c r="C196" s="357" t="s">
        <v>42</v>
      </c>
      <c r="D196" s="295"/>
      <c r="E196" s="295"/>
      <c r="F196" s="318" t="s">
        <v>1103</v>
      </c>
      <c r="G196" s="295"/>
      <c r="H196" s="292" t="s">
        <v>1193</v>
      </c>
      <c r="I196" s="295" t="s">
        <v>1194</v>
      </c>
      <c r="J196" s="295"/>
      <c r="K196" s="343"/>
    </row>
    <row r="197" s="1" customFormat="1" ht="15" customHeight="1">
      <c r="B197" s="320"/>
      <c r="C197" s="357" t="s">
        <v>1195</v>
      </c>
      <c r="D197" s="295"/>
      <c r="E197" s="295"/>
      <c r="F197" s="318" t="s">
        <v>1103</v>
      </c>
      <c r="G197" s="295"/>
      <c r="H197" s="295" t="s">
        <v>1196</v>
      </c>
      <c r="I197" s="295" t="s">
        <v>1138</v>
      </c>
      <c r="J197" s="295"/>
      <c r="K197" s="343"/>
    </row>
    <row r="198" s="1" customFormat="1" ht="15" customHeight="1">
      <c r="B198" s="320"/>
      <c r="C198" s="357" t="s">
        <v>1197</v>
      </c>
      <c r="D198" s="295"/>
      <c r="E198" s="295"/>
      <c r="F198" s="318" t="s">
        <v>1103</v>
      </c>
      <c r="G198" s="295"/>
      <c r="H198" s="295" t="s">
        <v>1198</v>
      </c>
      <c r="I198" s="295" t="s">
        <v>1138</v>
      </c>
      <c r="J198" s="295"/>
      <c r="K198" s="343"/>
    </row>
    <row r="199" s="1" customFormat="1" ht="15" customHeight="1">
      <c r="B199" s="320"/>
      <c r="C199" s="357" t="s">
        <v>1199</v>
      </c>
      <c r="D199" s="295"/>
      <c r="E199" s="295"/>
      <c r="F199" s="318" t="s">
        <v>1109</v>
      </c>
      <c r="G199" s="295"/>
      <c r="H199" s="295" t="s">
        <v>1200</v>
      </c>
      <c r="I199" s="295" t="s">
        <v>1138</v>
      </c>
      <c r="J199" s="295"/>
      <c r="K199" s="343"/>
    </row>
    <row r="200" s="1" customFormat="1" ht="15" customHeight="1">
      <c r="B200" s="349"/>
      <c r="C200" s="359"/>
      <c r="D200" s="350"/>
      <c r="E200" s="350"/>
      <c r="F200" s="350"/>
      <c r="G200" s="350"/>
      <c r="H200" s="350"/>
      <c r="I200" s="350"/>
      <c r="J200" s="350"/>
      <c r="K200" s="351"/>
    </row>
    <row r="201" s="1" customFormat="1" ht="18.75" customHeight="1">
      <c r="B201" s="331"/>
      <c r="C201" s="341"/>
      <c r="D201" s="341"/>
      <c r="E201" s="341"/>
      <c r="F201" s="352"/>
      <c r="G201" s="341"/>
      <c r="H201" s="341"/>
      <c r="I201" s="341"/>
      <c r="J201" s="341"/>
      <c r="K201" s="331"/>
    </row>
    <row r="202" s="1" customFormat="1" ht="18.75" customHeight="1">
      <c r="B202" s="303"/>
      <c r="C202" s="303"/>
      <c r="D202" s="303"/>
      <c r="E202" s="303"/>
      <c r="F202" s="303"/>
      <c r="G202" s="303"/>
      <c r="H202" s="303"/>
      <c r="I202" s="303"/>
      <c r="J202" s="303"/>
      <c r="K202" s="303"/>
    </row>
    <row r="203" s="1" customFormat="1" ht="13.5">
      <c r="B203" s="282"/>
      <c r="C203" s="283"/>
      <c r="D203" s="283"/>
      <c r="E203" s="283"/>
      <c r="F203" s="283"/>
      <c r="G203" s="283"/>
      <c r="H203" s="283"/>
      <c r="I203" s="283"/>
      <c r="J203" s="283"/>
      <c r="K203" s="284"/>
    </row>
    <row r="204" s="1" customFormat="1" ht="21" customHeight="1">
      <c r="B204" s="285"/>
      <c r="C204" s="286" t="s">
        <v>1201</v>
      </c>
      <c r="D204" s="286"/>
      <c r="E204" s="286"/>
      <c r="F204" s="286"/>
      <c r="G204" s="286"/>
      <c r="H204" s="286"/>
      <c r="I204" s="286"/>
      <c r="J204" s="286"/>
      <c r="K204" s="287"/>
    </row>
    <row r="205" s="1" customFormat="1" ht="25.5" customHeight="1">
      <c r="B205" s="285"/>
      <c r="C205" s="360" t="s">
        <v>1202</v>
      </c>
      <c r="D205" s="360"/>
      <c r="E205" s="360"/>
      <c r="F205" s="360" t="s">
        <v>1203</v>
      </c>
      <c r="G205" s="361"/>
      <c r="H205" s="360" t="s">
        <v>1204</v>
      </c>
      <c r="I205" s="360"/>
      <c r="J205" s="360"/>
      <c r="K205" s="287"/>
    </row>
    <row r="206" s="1" customFormat="1" ht="5.25" customHeight="1">
      <c r="B206" s="320"/>
      <c r="C206" s="315"/>
      <c r="D206" s="315"/>
      <c r="E206" s="315"/>
      <c r="F206" s="315"/>
      <c r="G206" s="341"/>
      <c r="H206" s="315"/>
      <c r="I206" s="315"/>
      <c r="J206" s="315"/>
      <c r="K206" s="343"/>
    </row>
    <row r="207" s="1" customFormat="1" ht="15" customHeight="1">
      <c r="B207" s="320"/>
      <c r="C207" s="295" t="s">
        <v>1194</v>
      </c>
      <c r="D207" s="295"/>
      <c r="E207" s="295"/>
      <c r="F207" s="318" t="s">
        <v>43</v>
      </c>
      <c r="G207" s="295"/>
      <c r="H207" s="295" t="s">
        <v>1205</v>
      </c>
      <c r="I207" s="295"/>
      <c r="J207" s="295"/>
      <c r="K207" s="343"/>
    </row>
    <row r="208" s="1" customFormat="1" ht="15" customHeight="1">
      <c r="B208" s="320"/>
      <c r="C208" s="295"/>
      <c r="D208" s="295"/>
      <c r="E208" s="295"/>
      <c r="F208" s="318" t="s">
        <v>44</v>
      </c>
      <c r="G208" s="295"/>
      <c r="H208" s="295" t="s">
        <v>1206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47</v>
      </c>
      <c r="G209" s="295"/>
      <c r="H209" s="295" t="s">
        <v>1207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45</v>
      </c>
      <c r="G210" s="295"/>
      <c r="H210" s="295" t="s">
        <v>1208</v>
      </c>
      <c r="I210" s="295"/>
      <c r="J210" s="295"/>
      <c r="K210" s="343"/>
    </row>
    <row r="211" s="1" customFormat="1" ht="15" customHeight="1">
      <c r="B211" s="320"/>
      <c r="C211" s="295"/>
      <c r="D211" s="295"/>
      <c r="E211" s="295"/>
      <c r="F211" s="318" t="s">
        <v>46</v>
      </c>
      <c r="G211" s="295"/>
      <c r="H211" s="295" t="s">
        <v>1209</v>
      </c>
      <c r="I211" s="295"/>
      <c r="J211" s="295"/>
      <c r="K211" s="343"/>
    </row>
    <row r="212" s="1" customFormat="1" ht="15" customHeight="1">
      <c r="B212" s="320"/>
      <c r="C212" s="295"/>
      <c r="D212" s="295"/>
      <c r="E212" s="295"/>
      <c r="F212" s="318"/>
      <c r="G212" s="295"/>
      <c r="H212" s="295"/>
      <c r="I212" s="295"/>
      <c r="J212" s="295"/>
      <c r="K212" s="343"/>
    </row>
    <row r="213" s="1" customFormat="1" ht="15" customHeight="1">
      <c r="B213" s="320"/>
      <c r="C213" s="295" t="s">
        <v>1150</v>
      </c>
      <c r="D213" s="295"/>
      <c r="E213" s="295"/>
      <c r="F213" s="318" t="s">
        <v>79</v>
      </c>
      <c r="G213" s="295"/>
      <c r="H213" s="295" t="s">
        <v>1210</v>
      </c>
      <c r="I213" s="295"/>
      <c r="J213" s="295"/>
      <c r="K213" s="343"/>
    </row>
    <row r="214" s="1" customFormat="1" ht="15" customHeight="1">
      <c r="B214" s="320"/>
      <c r="C214" s="295"/>
      <c r="D214" s="295"/>
      <c r="E214" s="295"/>
      <c r="F214" s="318" t="s">
        <v>1049</v>
      </c>
      <c r="G214" s="295"/>
      <c r="H214" s="295" t="s">
        <v>1050</v>
      </c>
      <c r="I214" s="295"/>
      <c r="J214" s="295"/>
      <c r="K214" s="343"/>
    </row>
    <row r="215" s="1" customFormat="1" ht="15" customHeight="1">
      <c r="B215" s="320"/>
      <c r="C215" s="295"/>
      <c r="D215" s="295"/>
      <c r="E215" s="295"/>
      <c r="F215" s="318" t="s">
        <v>1047</v>
      </c>
      <c r="G215" s="295"/>
      <c r="H215" s="295" t="s">
        <v>1211</v>
      </c>
      <c r="I215" s="295"/>
      <c r="J215" s="295"/>
      <c r="K215" s="343"/>
    </row>
    <row r="216" s="1" customFormat="1" ht="15" customHeight="1">
      <c r="B216" s="362"/>
      <c r="C216" s="295"/>
      <c r="D216" s="295"/>
      <c r="E216" s="295"/>
      <c r="F216" s="318" t="s">
        <v>97</v>
      </c>
      <c r="G216" s="357"/>
      <c r="H216" s="347" t="s">
        <v>96</v>
      </c>
      <c r="I216" s="347"/>
      <c r="J216" s="347"/>
      <c r="K216" s="363"/>
    </row>
    <row r="217" s="1" customFormat="1" ht="15" customHeight="1">
      <c r="B217" s="362"/>
      <c r="C217" s="295"/>
      <c r="D217" s="295"/>
      <c r="E217" s="295"/>
      <c r="F217" s="318" t="s">
        <v>102</v>
      </c>
      <c r="G217" s="357"/>
      <c r="H217" s="347" t="s">
        <v>1212</v>
      </c>
      <c r="I217" s="347"/>
      <c r="J217" s="347"/>
      <c r="K217" s="363"/>
    </row>
    <row r="218" s="1" customFormat="1" ht="15" customHeight="1">
      <c r="B218" s="362"/>
      <c r="C218" s="295"/>
      <c r="D218" s="295"/>
      <c r="E218" s="295"/>
      <c r="F218" s="318"/>
      <c r="G218" s="357"/>
      <c r="H218" s="347"/>
      <c r="I218" s="347"/>
      <c r="J218" s="347"/>
      <c r="K218" s="363"/>
    </row>
    <row r="219" s="1" customFormat="1" ht="15" customHeight="1">
      <c r="B219" s="362"/>
      <c r="C219" s="295" t="s">
        <v>1174</v>
      </c>
      <c r="D219" s="295"/>
      <c r="E219" s="295"/>
      <c r="F219" s="318">
        <v>1</v>
      </c>
      <c r="G219" s="357"/>
      <c r="H219" s="347" t="s">
        <v>1213</v>
      </c>
      <c r="I219" s="347"/>
      <c r="J219" s="347"/>
      <c r="K219" s="363"/>
    </row>
    <row r="220" s="1" customFormat="1" ht="15" customHeight="1">
      <c r="B220" s="362"/>
      <c r="C220" s="295"/>
      <c r="D220" s="295"/>
      <c r="E220" s="295"/>
      <c r="F220" s="318">
        <v>2</v>
      </c>
      <c r="G220" s="357"/>
      <c r="H220" s="347" t="s">
        <v>1214</v>
      </c>
      <c r="I220" s="347"/>
      <c r="J220" s="347"/>
      <c r="K220" s="363"/>
    </row>
    <row r="221" s="1" customFormat="1" ht="15" customHeight="1">
      <c r="B221" s="362"/>
      <c r="C221" s="295"/>
      <c r="D221" s="295"/>
      <c r="E221" s="295"/>
      <c r="F221" s="318">
        <v>3</v>
      </c>
      <c r="G221" s="357"/>
      <c r="H221" s="347" t="s">
        <v>1215</v>
      </c>
      <c r="I221" s="347"/>
      <c r="J221" s="347"/>
      <c r="K221" s="363"/>
    </row>
    <row r="222" s="1" customFormat="1" ht="15" customHeight="1">
      <c r="B222" s="362"/>
      <c r="C222" s="295"/>
      <c r="D222" s="295"/>
      <c r="E222" s="295"/>
      <c r="F222" s="318">
        <v>4</v>
      </c>
      <c r="G222" s="357"/>
      <c r="H222" s="347" t="s">
        <v>1216</v>
      </c>
      <c r="I222" s="347"/>
      <c r="J222" s="347"/>
      <c r="K222" s="363"/>
    </row>
    <row r="223" s="1" customFormat="1" ht="12.75" customHeight="1">
      <c r="B223" s="364"/>
      <c r="C223" s="365"/>
      <c r="D223" s="365"/>
      <c r="E223" s="365"/>
      <c r="F223" s="365"/>
      <c r="G223" s="365"/>
      <c r="H223" s="365"/>
      <c r="I223" s="365"/>
      <c r="J223" s="365"/>
      <c r="K223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Honza-PC\Honza</dc:creator>
  <cp:lastModifiedBy>Honza-PC\Honza</cp:lastModifiedBy>
  <dcterms:created xsi:type="dcterms:W3CDTF">2021-03-16T14:15:33Z</dcterms:created>
  <dcterms:modified xsi:type="dcterms:W3CDTF">2021-03-16T14:15:47Z</dcterms:modified>
</cp:coreProperties>
</file>