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28680" yWindow="65416" windowWidth="29040" windowHeight="15840" activeTab="0"/>
  </bookViews>
  <sheets>
    <sheet name="Rekapitulace stavby" sheetId="1" r:id="rId1"/>
    <sheet name="1 - Bourací práce a demolice" sheetId="2" r:id="rId2"/>
    <sheet name="2 - Kácení dřevin" sheetId="3" r:id="rId3"/>
    <sheet name="3 - Samostatná stavební b..." sheetId="4" r:id="rId4"/>
    <sheet name="4 - Stavební část" sheetId="5" r:id="rId5"/>
    <sheet name="5 - Elektroinstalace" sheetId="6" r:id="rId6"/>
    <sheet name="6 - Vedlejší náklady" sheetId="7" r:id="rId7"/>
    <sheet name="Seznam figur" sheetId="8" r:id="rId8"/>
  </sheets>
  <definedNames>
    <definedName name="_xlnm._FilterDatabase" localSheetId="1" hidden="1">'1 - Bourací práce a demolice'!$C$125:$K$212</definedName>
    <definedName name="_xlnm._FilterDatabase" localSheetId="2" hidden="1">'2 - Kácení dřevin'!$C$117:$K$184</definedName>
    <definedName name="_xlnm._FilterDatabase" localSheetId="3" hidden="1">'3 - Samostatná stavební b...'!$C$117:$K$124</definedName>
    <definedName name="_xlnm._FilterDatabase" localSheetId="4" hidden="1">'4 - Stavební část'!$C$138:$K$712</definedName>
    <definedName name="_xlnm._FilterDatabase" localSheetId="5" hidden="1">'5 - Elektroinstalace'!$C$125:$K$378</definedName>
    <definedName name="_xlnm._FilterDatabase" localSheetId="6" hidden="1">'6 - Vedlejší náklady'!$C$125:$K$145</definedName>
    <definedName name="_xlnm.Print_Area" localSheetId="1">'1 - Bourací práce a demolice'!$C$4:$J$76,'1 - Bourací práce a demolice'!$C$82:$J$107,'1 - Bourací práce a demolice'!$C$113:$K$212</definedName>
    <definedName name="_xlnm.Print_Area" localSheetId="2">'2 - Kácení dřevin'!$C$4:$J$76,'2 - Kácení dřevin'!$C$82:$J$99,'2 - Kácení dřevin'!$C$105:$K$184</definedName>
    <definedName name="_xlnm.Print_Area" localSheetId="3">'3 - Samostatná stavební b...'!$C$4:$J$76,'3 - Samostatná stavební b...'!$C$82:$J$99,'3 - Samostatná stavební b...'!$C$105:$K$124</definedName>
    <definedName name="_xlnm.Print_Area" localSheetId="4">'4 - Stavební část'!$C$4:$J$76,'4 - Stavební část'!$C$82:$J$120,'4 - Stavební část'!$C$126:$K$712</definedName>
    <definedName name="_xlnm.Print_Area" localSheetId="5">'5 - Elektroinstalace'!$C$4:$J$76,'5 - Elektroinstalace'!$C$82:$J$107,'5 - Elektroinstalace'!$C$113:$K$378</definedName>
    <definedName name="_xlnm.Print_Area" localSheetId="6">'6 - Vedlejší náklady'!$C$4:$J$76,'6 - Vedlejší náklady'!$C$82:$J$107,'6 - Vedlejší náklady'!$C$113:$K$145</definedName>
    <definedName name="_xlnm.Print_Area" localSheetId="0">'Rekapitulace stavby'!$D$4:$AO$76,'Rekapitulace stavby'!$C$82:$AQ$101</definedName>
    <definedName name="_xlnm.Print_Area" localSheetId="7">'Seznam figur'!$C$4:$G$298</definedName>
    <definedName name="_xlnm.Print_Titles" localSheetId="0">'Rekapitulace stavby'!$92:$92</definedName>
    <definedName name="_xlnm.Print_Titles" localSheetId="1">'1 - Bourací práce a demolice'!$125:$125</definedName>
    <definedName name="_xlnm.Print_Titles" localSheetId="2">'2 - Kácení dřevin'!$117:$117</definedName>
    <definedName name="_xlnm.Print_Titles" localSheetId="3">'3 - Samostatná stavební b...'!$117:$117</definedName>
    <definedName name="_xlnm.Print_Titles" localSheetId="4">'4 - Stavební část'!$138:$138</definedName>
    <definedName name="_xlnm.Print_Titles" localSheetId="5">'5 - Elektroinstalace'!$125:$125</definedName>
    <definedName name="_xlnm.Print_Titles" localSheetId="6">'6 - Vedlejší náklady'!$125:$125</definedName>
    <definedName name="_xlnm.Print_Titles" localSheetId="7">'Seznam figur'!$9:$9</definedName>
  </definedNames>
  <calcPr calcId="181029"/>
  <extLst/>
</workbook>
</file>

<file path=xl/sharedStrings.xml><?xml version="1.0" encoding="utf-8"?>
<sst xmlns="http://schemas.openxmlformats.org/spreadsheetml/2006/main" count="13639" uniqueCount="2198">
  <si>
    <t>Export Komplet</t>
  </si>
  <si>
    <t/>
  </si>
  <si>
    <t>2.0</t>
  </si>
  <si>
    <t>False</t>
  </si>
  <si>
    <t>{c19094ed-53d9-4a66-b0ba-290193da9bed}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</si>
  <si>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</si>
  <si>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</si>
  <si>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</si>
  <si>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</si>
  <si>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</si>
  <si>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</si>
  <si>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</si>
  <si>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</si>
  <si>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</si>
  <si>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</si>
  <si>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ATP1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</si>
  <si>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</si>
  <si>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</si>
  <si>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Hvězdárna v Úpici</t>
  </si>
  <si>
    <t>KSO:</t>
  </si>
  <si>
    <t>CC-CZ:</t>
  </si>
  <si>
    <t>Místo:</t>
  </si>
  <si>
    <t>Úpice</t>
  </si>
  <si>
    <t>Datum:</t>
  </si>
  <si>
    <t>Zadavatel:</t>
  </si>
  <si>
    <t>IČ:</t>
  </si>
  <si>
    <t>Královéhradecký kraj, Pivovarské nám.1245, H.K.</t>
  </si>
  <si>
    <t>DIČ:</t>
  </si>
  <si>
    <t>Uchazeč:</t>
  </si>
  <si>
    <t>Vyplň údaj</t>
  </si>
  <si>
    <t>Projektant:</t>
  </si>
  <si>
    <t xml:space="preserve">Ateliér Pavlíček, Roosveltova 2855, Dvůr Králové 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</si>
  <si>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</si>
  <si>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</si>
  <si>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</si>
  <si>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</si>
  <si>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</si>
  <si>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</si>
  <si>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</si>
  <si>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</si>
  <si>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</si>
  <si>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</si>
  <si>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</si>
  <si>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</si>
  <si>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</si>
  <si>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</si>
  <si>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</si>
  <si>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</si>
  <si>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</si>
  <si>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</si>
  <si>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</si>
  <si>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</si>
  <si>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</si>
  <si>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</si>
  <si>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</si>
  <si>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</si>
  <si>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</si>
  <si>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</si>
  <si>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</si>
  <si>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</si>
  <si>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</si>
  <si>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</si>
  <si>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</si>
  <si>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</si>
  <si>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</si>
  <si>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</si>
  <si>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</si>
  <si>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</si>
  <si>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</si>
  <si>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</si>
  <si>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</si>
  <si>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</si>
  <si>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</si>
  <si>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</si>
  <si>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</si>
  <si>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</si>
  <si>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</si>
  <si>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</si>
  <si>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</si>
  <si>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</si>
  <si>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</si>
  <si>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Bourací práce a demolice</t>
  </si>
  <si>
    <t>STA</t>
  </si>
  <si>
    <t>{e56056a2-2d25-46c2-8481-7d123e0c90f3}</t>
  </si>
  <si>
    <t>2</t>
  </si>
  <si>
    <t>Kácení dřevin</t>
  </si>
  <si>
    <t>{2b5a1a92-8fd2-46fd-a1e8-3806fc021cc5}</t>
  </si>
  <si>
    <t>3</t>
  </si>
  <si>
    <t>Samostatná stavební buňka</t>
  </si>
  <si>
    <t>{7adb1a0e-f057-4073-a179-c120c9bd0651}</t>
  </si>
  <si>
    <t>4</t>
  </si>
  <si>
    <t>Stavební část</t>
  </si>
  <si>
    <t>{f07f7ca7-b5e6-4e59-9cae-11cd9fd535e9}</t>
  </si>
  <si>
    <t>5</t>
  </si>
  <si>
    <t>Elektroinstalace</t>
  </si>
  <si>
    <t>{1382f2a0-eb71-4a29-aed8-71e7d7720243}</t>
  </si>
  <si>
    <t>6</t>
  </si>
  <si>
    <t>Vedlejší náklady</t>
  </si>
  <si>
    <t>{00c6e223-af76-484d-a6cd-6c92ac3ee0c3}</t>
  </si>
  <si>
    <t>KRYCÍ LIST SOUPISU PRACÍ</t>
  </si>
  <si>
    <t>Objekt:</t>
  </si>
  <si>
    <t>1 - Bourací práce a demolice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</si>
  <si>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</si>
  <si>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</si>
  <si>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</si>
  <si>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</si>
  <si>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</si>
  <si>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</si>
  <si>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</si>
  <si>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</si>
  <si>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</si>
  <si>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</si>
  <si>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</si>
  <si>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</si>
  <si>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</si>
  <si>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776 - Podlahy povlakové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</si>
  <si>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</si>
  <si>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</si>
  <si>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</si>
  <si>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</si>
  <si>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</si>
  <si>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</si>
  <si>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</si>
  <si>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</si>
  <si>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</si>
  <si>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</si>
  <si>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</si>
  <si>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</si>
  <si>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</si>
  <si>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</si>
  <si>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</si>
  <si>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</si>
  <si>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</si>
  <si>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</si>
  <si>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</si>
  <si>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</si>
  <si>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961044111</t>
  </si>
  <si>
    <t>Bourání základů z betonu prostého</t>
  </si>
  <si>
    <t>m3</t>
  </si>
  <si>
    <t>-2140922860</t>
  </si>
  <si>
    <t>VV</t>
  </si>
  <si>
    <t xml:space="preserve">4,55*4,7*0,4                           "podlaha pod kanceláří 2" </t>
  </si>
  <si>
    <t>(4,1+4,7+4,1)*0,45*0,75    "základy pod kanceláří 2"</t>
  </si>
  <si>
    <t>(4,5+5,4+4,5)*0,3*1,3                "opěrná stěna"</t>
  </si>
  <si>
    <t>(11,0+5,4+4,55+0,35+3,95)*0,4*0,2      "okapový chodník"</t>
  </si>
  <si>
    <t>1,1*1,4*0,2                  "okapový chodník před vstupem"</t>
  </si>
  <si>
    <t>Mezisoučet</t>
  </si>
  <si>
    <t>962032231</t>
  </si>
  <si>
    <t>Bourání zdiva z cihel pálených nebo vápenopískových na MV nebo MVC přes 1 m3</t>
  </si>
  <si>
    <t>1638073659</t>
  </si>
  <si>
    <t xml:space="preserve">(4,65+4,5+4,65)*0,3*0,5           "atika nad kanceláří 1" </t>
  </si>
  <si>
    <t>965041441</t>
  </si>
  <si>
    <t>Bourání podkladů pod dlažby nebo mazanin škvárobetonových tl přes 100 mm pl přes 4 m2</t>
  </si>
  <si>
    <t>-2015902995</t>
  </si>
  <si>
    <t>4,65*4,7*0,20                      "střecha nad kanceláří 1"</t>
  </si>
  <si>
    <t>965042241</t>
  </si>
  <si>
    <t>Bourání podkladů pod dlažby nebo mazanin betonových nebo z litého asfaltu tl přes 100 mm pl přes 4 m2</t>
  </si>
  <si>
    <t>693049953</t>
  </si>
  <si>
    <t>965043341</t>
  </si>
  <si>
    <t>Bourání podkladů pod dlažby betonových s potěrem nebo teracem tl do 100 mm pl přes 4 m2</t>
  </si>
  <si>
    <t>-1057540590</t>
  </si>
  <si>
    <t>3,95*3,95*0,12</t>
  </si>
  <si>
    <t>968062244</t>
  </si>
  <si>
    <t>Vybourání dřevěných rámů oken jednoduchých včetně křídel pl do 1 m2</t>
  </si>
  <si>
    <t>m2</t>
  </si>
  <si>
    <t>1861036891</t>
  </si>
  <si>
    <t>0,81*0,81</t>
  </si>
  <si>
    <t>7</t>
  </si>
  <si>
    <t>968062355</t>
  </si>
  <si>
    <t>Vybourání dřevěných rámů oken dvojitých včetně křídel pl do 2 m2</t>
  </si>
  <si>
    <t>-522914103</t>
  </si>
  <si>
    <t>1,35*1,5*1</t>
  </si>
  <si>
    <t>8</t>
  </si>
  <si>
    <t>968072455</t>
  </si>
  <si>
    <t>Vybourání kovových dveřních zárubní pl do 2 m2</t>
  </si>
  <si>
    <t>652504566</t>
  </si>
  <si>
    <t>0,8*1,97*2</t>
  </si>
  <si>
    <t>0,85*1,97*1</t>
  </si>
  <si>
    <t>981011112</t>
  </si>
  <si>
    <t>Demolice budov dřevěných ostatních oboustranně obitých nebo omítnutých postupným rozebíráním</t>
  </si>
  <si>
    <t>843370614</t>
  </si>
  <si>
    <t>4,55*4,7*(2,72+2,83)/2             "kancelář 2 včetně střechy"</t>
  </si>
  <si>
    <t xml:space="preserve">Mezisoučet                   </t>
  </si>
  <si>
    <t>997</t>
  </si>
  <si>
    <t>Přesun sutě</t>
  </si>
  <si>
    <t>10</t>
  </si>
  <si>
    <t>997013151</t>
  </si>
  <si>
    <t>Vnitrostaveništní doprava suti a vybouraných hmot pro budovy v do 6 m s omezením mechanizace</t>
  </si>
  <si>
    <t>t</t>
  </si>
  <si>
    <t>210209061</t>
  </si>
  <si>
    <t>11</t>
  </si>
  <si>
    <t>997013501</t>
  </si>
  <si>
    <t>Odvoz suti a vybouraných hmot na skládku nebo meziskládku do 1 km se složením</t>
  </si>
  <si>
    <t>-1112258728</t>
  </si>
  <si>
    <t>12</t>
  </si>
  <si>
    <t>997013509</t>
  </si>
  <si>
    <t>Příplatek k odvozu suti a vybouraných hmot na skládku ZKD 1 km přes 1 km</t>
  </si>
  <si>
    <t>194770930</t>
  </si>
  <si>
    <t>81,773*15 'Přepočtené koeficientem množství</t>
  </si>
  <si>
    <t>13</t>
  </si>
  <si>
    <t>997013609</t>
  </si>
  <si>
    <t>Poplatek za uložení na skládce (skládkovné) stavebního odpadu ze směsí nebo oddělených frakcí betonu, cihel a keramických výrobků kód odpadu 17 01 07</t>
  </si>
  <si>
    <t>-2133483154</t>
  </si>
  <si>
    <t>14</t>
  </si>
  <si>
    <t>997013631</t>
  </si>
  <si>
    <t>Poplatek za uložení na skládce (skládkovné) stavebního odpadu směsného kód odpadu 17 09 04</t>
  </si>
  <si>
    <t>527769030</t>
  </si>
  <si>
    <t>997013821</t>
  </si>
  <si>
    <t>Poplatek za uložení na skládce (skládkovné) stavebního odpadu s obsahem azbestu kód odpadu 17 06 05</t>
  </si>
  <si>
    <t>-465877165</t>
  </si>
  <si>
    <t>PSV</t>
  </si>
  <si>
    <t>Práce a dodávky PSV</t>
  </si>
  <si>
    <t>712</t>
  </si>
  <si>
    <t>Povlakové krytiny</t>
  </si>
  <si>
    <t>16</t>
  </si>
  <si>
    <t>712300833</t>
  </si>
  <si>
    <t>Odstranění povlakové krytiny střech do 10° třívrstvé</t>
  </si>
  <si>
    <t>-645953557</t>
  </si>
  <si>
    <t>4,6*4,7</t>
  </si>
  <si>
    <t>762</t>
  </si>
  <si>
    <t>Konstrukce tesařské</t>
  </si>
  <si>
    <t>17</t>
  </si>
  <si>
    <t>762341811</t>
  </si>
  <si>
    <t>Demontáž bednění střech z prken</t>
  </si>
  <si>
    <t>1598211250</t>
  </si>
  <si>
    <t>3,2*2,0/2</t>
  </si>
  <si>
    <t>(1,8+3,0)/2*2,7</t>
  </si>
  <si>
    <t>(3,8+2,2)/2*2,0</t>
  </si>
  <si>
    <t>(1,2+2,2)/2*2,0</t>
  </si>
  <si>
    <t>Mezisoučet              "střecha nad vstupem a laboratoří"</t>
  </si>
  <si>
    <t>764</t>
  </si>
  <si>
    <t>Konstrukce klempířské</t>
  </si>
  <si>
    <t>18</t>
  </si>
  <si>
    <t>764001861</t>
  </si>
  <si>
    <t>Demontáž hřebene z hřebenáčů do suti</t>
  </si>
  <si>
    <t>m</t>
  </si>
  <si>
    <t>-1059651002</t>
  </si>
  <si>
    <t>2,2</t>
  </si>
  <si>
    <t>19</t>
  </si>
  <si>
    <t>764001881</t>
  </si>
  <si>
    <t>Demontáž nároží z hřebenáčů do suti</t>
  </si>
  <si>
    <t>-2060167639</t>
  </si>
  <si>
    <t>3,0*2</t>
  </si>
  <si>
    <t>20</t>
  </si>
  <si>
    <t>764001891</t>
  </si>
  <si>
    <t>Demontáž úžlabí do suti</t>
  </si>
  <si>
    <t>355083866</t>
  </si>
  <si>
    <t>3,0</t>
  </si>
  <si>
    <t>764002801</t>
  </si>
  <si>
    <t>Demontáž závětrné lišty do suti</t>
  </si>
  <si>
    <t>646434526</t>
  </si>
  <si>
    <t>22</t>
  </si>
  <si>
    <t>764002812</t>
  </si>
  <si>
    <t>Demontáž okapového plechu do suti v krytině skládané</t>
  </si>
  <si>
    <t>541072489</t>
  </si>
  <si>
    <t>3,7+3,4+1,4+1,75</t>
  </si>
  <si>
    <t>23</t>
  </si>
  <si>
    <t>764002841</t>
  </si>
  <si>
    <t>Demontáž oplechování horních ploch zdí a nadezdívek do suti</t>
  </si>
  <si>
    <t>-271801529</t>
  </si>
  <si>
    <t>4,6+4,7+4,6</t>
  </si>
  <si>
    <t>24</t>
  </si>
  <si>
    <t>764004801</t>
  </si>
  <si>
    <t>Demontáž podokapního žlabu do suti</t>
  </si>
  <si>
    <t>-303914390</t>
  </si>
  <si>
    <t>3,7+3,4+1,4+1,75+4,7</t>
  </si>
  <si>
    <t>25</t>
  </si>
  <si>
    <t>764004861</t>
  </si>
  <si>
    <t>Demontáž svodu do suti</t>
  </si>
  <si>
    <t>1522011871</t>
  </si>
  <si>
    <t>2,0*2</t>
  </si>
  <si>
    <t>765</t>
  </si>
  <si>
    <t>Krytina skládaná</t>
  </si>
  <si>
    <t>26</t>
  </si>
  <si>
    <t>765131803</t>
  </si>
  <si>
    <t>Demontáž azbestocementové skládané krytiny sklonu do 30° do suti</t>
  </si>
  <si>
    <t>28869970</t>
  </si>
  <si>
    <t>27</t>
  </si>
  <si>
    <t>765231851</t>
  </si>
  <si>
    <t>Demontáž obkladu stěn azbestocementovou krytinou skládanou do suti</t>
  </si>
  <si>
    <t>408903347</t>
  </si>
  <si>
    <t>(4,55+4,7+4,55)*(2,7+2,9)/2</t>
  </si>
  <si>
    <t>776</t>
  </si>
  <si>
    <t>Podlahy povlakové</t>
  </si>
  <si>
    <t>28</t>
  </si>
  <si>
    <t>776201811</t>
  </si>
  <si>
    <t>Demontáž lepených povlakových podlah bez podložky ručně</t>
  </si>
  <si>
    <t>14621742</t>
  </si>
  <si>
    <t>3,95*3,95</t>
  </si>
  <si>
    <t>4,3*4,2</t>
  </si>
  <si>
    <t>29</t>
  </si>
  <si>
    <t>776410811</t>
  </si>
  <si>
    <t>Odstranění soklíků a lišt pryžových nebo plastových</t>
  </si>
  <si>
    <t>-1802796795</t>
  </si>
  <si>
    <t>(3,95+3,95)*2</t>
  </si>
  <si>
    <t>(4,3+4,2)*2</t>
  </si>
  <si>
    <t>HZS</t>
  </si>
  <si>
    <t>Hodinové zúčtovací sazby</t>
  </si>
  <si>
    <t>30</t>
  </si>
  <si>
    <t>HZS2221</t>
  </si>
  <si>
    <t>Hodinová zúčtovací sazba elektrikář</t>
  </si>
  <si>
    <t>hod</t>
  </si>
  <si>
    <t>512</t>
  </si>
  <si>
    <t>-200849866</t>
  </si>
  <si>
    <t>10,0                                  "odpojení elektroinstalace před bouráním"</t>
  </si>
  <si>
    <t>2 - Kácení dřevin</t>
  </si>
  <si>
    <t xml:space="preserve">    1 - Zemní práce</t>
  </si>
  <si>
    <t>Zemní práce</t>
  </si>
  <si>
    <t>111211212</t>
  </si>
  <si>
    <t>Snesení jehličnatého klestu D přes 30 cm ve svahu do 1:3</t>
  </si>
  <si>
    <t>kus</t>
  </si>
  <si>
    <t>2065441185</t>
  </si>
  <si>
    <t>2+1</t>
  </si>
  <si>
    <t>111211231</t>
  </si>
  <si>
    <t>Snesení listnatého klestu D do 30 cm ve svahu do 1:3</t>
  </si>
  <si>
    <t>-1917964352</t>
  </si>
  <si>
    <t>111211232</t>
  </si>
  <si>
    <t>Snesení listnatého klestu D přes 30 cm ve svahu do 1:3</t>
  </si>
  <si>
    <t>-280238369</t>
  </si>
  <si>
    <t>111251101</t>
  </si>
  <si>
    <t>Odstranění křovin a stromů průměru kmene do 100 mm i s kořeny sklonu terénu do 1:5 z celkové plochy do 100 m2 strojně</t>
  </si>
  <si>
    <t>-1785746142</t>
  </si>
  <si>
    <t>242+32</t>
  </si>
  <si>
    <t>112101101</t>
  </si>
  <si>
    <t>Odstranění stromů listnatých průměru kmene do 300 mm</t>
  </si>
  <si>
    <t>1783978873</t>
  </si>
  <si>
    <t>112101102</t>
  </si>
  <si>
    <t>Odstranění stromů listnatých průměru kmene do 500 mm</t>
  </si>
  <si>
    <t>1256630621</t>
  </si>
  <si>
    <t>112101122</t>
  </si>
  <si>
    <t>Odstranění stromů jehličnatých průměru kmene do 500 mm</t>
  </si>
  <si>
    <t>-979003176</t>
  </si>
  <si>
    <t>112101123</t>
  </si>
  <si>
    <t>Odstranění stromů jehličnatých průměru kmene do 700 mm</t>
  </si>
  <si>
    <t>-523263495</t>
  </si>
  <si>
    <t>112251101</t>
  </si>
  <si>
    <t>Odstranění pařezů D do 300 mm</t>
  </si>
  <si>
    <t>-1481887815</t>
  </si>
  <si>
    <t>112251102</t>
  </si>
  <si>
    <t>Odstranění pařezů D do 500 mm</t>
  </si>
  <si>
    <t>1243140201</t>
  </si>
  <si>
    <t>2+2</t>
  </si>
  <si>
    <t>112251103</t>
  </si>
  <si>
    <t>Odstranění pařezů D do 700 mm</t>
  </si>
  <si>
    <t>-596234762</t>
  </si>
  <si>
    <t>112251211</t>
  </si>
  <si>
    <t>Odstranění pařezů rovině nebo na svahu do 1:5 odfrézováním do hloubky 0,2 m</t>
  </si>
  <si>
    <t>1337372628</t>
  </si>
  <si>
    <t>1,0                                "v případě že nebude možné odstranit pařez strojně"</t>
  </si>
  <si>
    <t>112251221</t>
  </si>
  <si>
    <t>Odstranění pařezů rovině nebo na svahu do 1:5 odfrézováním do hloubky 0,5 m</t>
  </si>
  <si>
    <t>294729141</t>
  </si>
  <si>
    <t>162201401</t>
  </si>
  <si>
    <t>Vodorovné přemístění větví stromů listnatých do 1 km D kmene do 300 mm</t>
  </si>
  <si>
    <t>1703653451</t>
  </si>
  <si>
    <t>162201402</t>
  </si>
  <si>
    <t>Vodorovné přemístění větví stromů listnatých do 1 km D kmene do 500 mm</t>
  </si>
  <si>
    <t>-1175153564</t>
  </si>
  <si>
    <t>162201406</t>
  </si>
  <si>
    <t>Vodorovné přemístění větví stromů jehličnatých do 1 km D kmene do 500 mm</t>
  </si>
  <si>
    <t>1217744808</t>
  </si>
  <si>
    <t>162201407</t>
  </si>
  <si>
    <t>Vodorovné přemístění větví stromů jehličnatých do 1 km D kmene do 700 mm</t>
  </si>
  <si>
    <t>-1962440298</t>
  </si>
  <si>
    <t>162201411</t>
  </si>
  <si>
    <t>Vodorovné přemístění kmenů stromů listnatých do 1 km D kmene do 300 mm</t>
  </si>
  <si>
    <t>755289632</t>
  </si>
  <si>
    <t>162201412</t>
  </si>
  <si>
    <t>Vodorovné přemístění kmenů stromů listnatých do 1 km D kmene do 500 mm</t>
  </si>
  <si>
    <t>-1955325319</t>
  </si>
  <si>
    <t>162201416</t>
  </si>
  <si>
    <t>Vodorovné přemístění kmenů stromů jehličnatých do 1 km D kmene do 500 mm</t>
  </si>
  <si>
    <t>1831636139</t>
  </si>
  <si>
    <t>162201417</t>
  </si>
  <si>
    <t>Vodorovné přemístění kmenů stromů jehličnatých do 1 km D kmene do 700 mm</t>
  </si>
  <si>
    <t>-1407213441</t>
  </si>
  <si>
    <t>162201421</t>
  </si>
  <si>
    <t>Vodorovné přemístění pařezů do 1 km D do 300 mm</t>
  </si>
  <si>
    <t>-1913461848</t>
  </si>
  <si>
    <t>162201422</t>
  </si>
  <si>
    <t>Vodorovné přemístění pařezů do 1 km D do 500 mm</t>
  </si>
  <si>
    <t>1656640709</t>
  </si>
  <si>
    <t>162201423</t>
  </si>
  <si>
    <t>Vodorovné přemístění pařezů do 1 km D do 700 mm</t>
  </si>
  <si>
    <t>1666282161</t>
  </si>
  <si>
    <t>162301501</t>
  </si>
  <si>
    <t>Vodorovné přemístění křovin do 5 km D kmene do 100 mm</t>
  </si>
  <si>
    <t>1911010589</t>
  </si>
  <si>
    <t>162301931</t>
  </si>
  <si>
    <t>Příplatek k vodorovnému přemístění větví stromů listnatých D kmene do 300 mm ZKD 1 km</t>
  </si>
  <si>
    <t>366565583</t>
  </si>
  <si>
    <t>8*15 'Přepočtené koeficientem množství</t>
  </si>
  <si>
    <t>162301932</t>
  </si>
  <si>
    <t>Příplatek k vodorovnému přemístění větví stromů listnatých D kmene do 500 mm ZKD 1 km</t>
  </si>
  <si>
    <t>510402971</t>
  </si>
  <si>
    <t>2*15 'Přepočtené koeficientem množství</t>
  </si>
  <si>
    <t>162301942</t>
  </si>
  <si>
    <t>Příplatek k vodorovnému přemístění větví stromů jehličnatých D kmene do 500 mm ZKD 1 km</t>
  </si>
  <si>
    <t>1037596327</t>
  </si>
  <si>
    <t>162301943</t>
  </si>
  <si>
    <t>Příplatek k vodorovnému přemístění větví stromů jehličnatých D kmene do 700 mm ZKD 1 km</t>
  </si>
  <si>
    <t>-1931314559</t>
  </si>
  <si>
    <t>1*15 'Přepočtené koeficientem množství</t>
  </si>
  <si>
    <t>162301951</t>
  </si>
  <si>
    <t>Příplatek k vodorovnému přemístění kmenů stromů listnatých D kmene do 300 mm ZKD 1 km</t>
  </si>
  <si>
    <t>-794466027</t>
  </si>
  <si>
    <t>31</t>
  </si>
  <si>
    <t>162301952</t>
  </si>
  <si>
    <t>Příplatek k vodorovnému přemístění kmenů stromů listnatých D kmene do 500 mm ZKD 1 km</t>
  </si>
  <si>
    <t>-1072374197</t>
  </si>
  <si>
    <t>32</t>
  </si>
  <si>
    <t>162301962</t>
  </si>
  <si>
    <t>Příplatek k vodorovnému přemístění kmenů stromů jehličnatých D kmene do 500 mm ZKD 1 km</t>
  </si>
  <si>
    <t>-590503263</t>
  </si>
  <si>
    <t>33</t>
  </si>
  <si>
    <t>162301963</t>
  </si>
  <si>
    <t>Příplatek k vodorovnému přemístění kmenů stromů jehličnatých D kmene do 700 mm ZKD 1 km</t>
  </si>
  <si>
    <t>44255633</t>
  </si>
  <si>
    <t>34</t>
  </si>
  <si>
    <t>162301971</t>
  </si>
  <si>
    <t>Příplatek k vodorovnému přemístění pařezů D 300 mm ZKD 1 km</t>
  </si>
  <si>
    <t>-1287443371</t>
  </si>
  <si>
    <t>35</t>
  </si>
  <si>
    <t>162301972</t>
  </si>
  <si>
    <t>Příplatek k vodorovnému přemístění pařezů D 500 mm ZKD 1 km</t>
  </si>
  <si>
    <t>1515388703</t>
  </si>
  <si>
    <t>4*15 'Přepočtené koeficientem množství</t>
  </si>
  <si>
    <t>36</t>
  </si>
  <si>
    <t>162301973</t>
  </si>
  <si>
    <t>Příplatek k vodorovnému přemístění pařezů D 700 mm ZKD 1 km</t>
  </si>
  <si>
    <t>517687124</t>
  </si>
  <si>
    <t>37</t>
  </si>
  <si>
    <t>162301981</t>
  </si>
  <si>
    <t>Příplatek k vodorovnému přemístění křovin D kmene do 100 mm ZKD 1 km</t>
  </si>
  <si>
    <t>285404952</t>
  </si>
  <si>
    <t>274*10 'Přepočtené koeficientem množství</t>
  </si>
  <si>
    <t>3 - Samostatná stavební buňka</t>
  </si>
  <si>
    <t xml:space="preserve">    3 - Svislé a kompletní konstrukce</t>
  </si>
  <si>
    <t>Svislé a kompletní konstrukce</t>
  </si>
  <si>
    <t>381181001</t>
  </si>
  <si>
    <t>Montáž univerzálních mobilních buněk samostatně stojících</t>
  </si>
  <si>
    <t>-684162506</t>
  </si>
  <si>
    <t>M</t>
  </si>
  <si>
    <t>5539990011</t>
  </si>
  <si>
    <t>kontejnerová buňka - pronájem po dobu výstavby včetně připojení na elektrickou energii a dopravy</t>
  </si>
  <si>
    <t>1832143119</t>
  </si>
  <si>
    <t>3811810011</t>
  </si>
  <si>
    <t>Demontáž univerzálních mobilních buněk samostatně stojících</t>
  </si>
  <si>
    <t>1713593494</t>
  </si>
  <si>
    <t>fig1</t>
  </si>
  <si>
    <t>výkop pro základy</t>
  </si>
  <si>
    <t>7,495</t>
  </si>
  <si>
    <t>fig5</t>
  </si>
  <si>
    <t>podlaha ve 103,104</t>
  </si>
  <si>
    <t>32,398</t>
  </si>
  <si>
    <t>fig6</t>
  </si>
  <si>
    <t>strop nad 103</t>
  </si>
  <si>
    <t>21,623</t>
  </si>
  <si>
    <t>fig11</t>
  </si>
  <si>
    <t>omítka vnitřních stropů</t>
  </si>
  <si>
    <t>33,428</t>
  </si>
  <si>
    <t>fig12</t>
  </si>
  <si>
    <t>omítka vnitřních stěn</t>
  </si>
  <si>
    <t>95,804</t>
  </si>
  <si>
    <t>fig13</t>
  </si>
  <si>
    <t>omítka vnějších stěn</t>
  </si>
  <si>
    <t>115,129</t>
  </si>
  <si>
    <t>fig15</t>
  </si>
  <si>
    <t>KZS XPS 140 pod terénem</t>
  </si>
  <si>
    <t>18,17</t>
  </si>
  <si>
    <t>4 - Stavební část</t>
  </si>
  <si>
    <t>fig16</t>
  </si>
  <si>
    <t>KZS XPS 140 mm nad terénem</t>
  </si>
  <si>
    <t>fig17</t>
  </si>
  <si>
    <t>KZS EPS 180 mm</t>
  </si>
  <si>
    <t>96,053</t>
  </si>
  <si>
    <t>fig18</t>
  </si>
  <si>
    <t>KZS ostění hl do 200 mm EPS 40 mm</t>
  </si>
  <si>
    <t>16,1</t>
  </si>
  <si>
    <t>fig21</t>
  </si>
  <si>
    <t>soklová lišta</t>
  </si>
  <si>
    <t>36,34</t>
  </si>
  <si>
    <t>fig22</t>
  </si>
  <si>
    <t>rohové lišty</t>
  </si>
  <si>
    <t>fig23</t>
  </si>
  <si>
    <t>dilatační lišty</t>
  </si>
  <si>
    <t>fig24</t>
  </si>
  <si>
    <t>začišťovací lišta</t>
  </si>
  <si>
    <t>13,6</t>
  </si>
  <si>
    <t>fig25</t>
  </si>
  <si>
    <t>parapetní lišta</t>
  </si>
  <si>
    <t>2,5</t>
  </si>
  <si>
    <t>fig27</t>
  </si>
  <si>
    <t>základ pod optický tunel</t>
  </si>
  <si>
    <t>16,32</t>
  </si>
  <si>
    <t>fig28</t>
  </si>
  <si>
    <t>optický tunel</t>
  </si>
  <si>
    <t>16,35</t>
  </si>
  <si>
    <t>fig29</t>
  </si>
  <si>
    <t>okapový chodník</t>
  </si>
  <si>
    <t>11,528</t>
  </si>
  <si>
    <t>fig31</t>
  </si>
  <si>
    <t>izolace proti vodě vodorovná</t>
  </si>
  <si>
    <t>41,701</t>
  </si>
  <si>
    <t>fig32</t>
  </si>
  <si>
    <t>izolace proti vodě svislá</t>
  </si>
  <si>
    <t>17,379</t>
  </si>
  <si>
    <t>fig35</t>
  </si>
  <si>
    <t>parozábrana</t>
  </si>
  <si>
    <t>52,929</t>
  </si>
  <si>
    <t>fig36</t>
  </si>
  <si>
    <t>povlaková krytina s TI do 100 mm</t>
  </si>
  <si>
    <t>25,95</t>
  </si>
  <si>
    <t>fig37</t>
  </si>
  <si>
    <t>povlaková krytina s TI 300 mm</t>
  </si>
  <si>
    <t>34,893</t>
  </si>
  <si>
    <t>fig38</t>
  </si>
  <si>
    <t>TI ploché střechy</t>
  </si>
  <si>
    <t>fig39</t>
  </si>
  <si>
    <t>TI na zhlaví atiky</t>
  </si>
  <si>
    <t>22,95</t>
  </si>
  <si>
    <t>fig41</t>
  </si>
  <si>
    <t>24 mm bednění střechy</t>
  </si>
  <si>
    <t>16,5</t>
  </si>
  <si>
    <t>fig42</t>
  </si>
  <si>
    <t>100/100</t>
  </si>
  <si>
    <t>26,5</t>
  </si>
  <si>
    <t>fig40</t>
  </si>
  <si>
    <t>TI izolace na stropech</t>
  </si>
  <si>
    <t>15,212</t>
  </si>
  <si>
    <t>fig51</t>
  </si>
  <si>
    <t>střešní krytina</t>
  </si>
  <si>
    <t>fig61</t>
  </si>
  <si>
    <t>pvc</t>
  </si>
  <si>
    <t>32,448</t>
  </si>
  <si>
    <t>fig62</t>
  </si>
  <si>
    <t>pvc sokl</t>
  </si>
  <si>
    <t>31,7</t>
  </si>
  <si>
    <t>fig2</t>
  </si>
  <si>
    <t>výkop rýh pro přípojky</t>
  </si>
  <si>
    <t>38,26</t>
  </si>
  <si>
    <t>fig4</t>
  </si>
  <si>
    <t>obsypání potrubí</t>
  </si>
  <si>
    <t>11,69</t>
  </si>
  <si>
    <t xml:space="preserve">    2 - Zakládání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</si>
  <si>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</si>
  <si>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</si>
  <si>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</si>
  <si>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998 - Přesun hmot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</si>
  <si>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</si>
  <si>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</si>
  <si>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</si>
  <si>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</si>
  <si>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</si>
  <si>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</si>
  <si>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132251101</t>
  </si>
  <si>
    <t>Hloubení rýh nezapažených  š do 800 mm v hornině třídy těžitelnosti I, skupiny 3 objem do 20 m3 strojně</t>
  </si>
  <si>
    <t>-1983156559</t>
  </si>
  <si>
    <t>(1,45+4,95+1,45)*0,6*0,85</t>
  </si>
  <si>
    <t>(2,0+4,95+2,0)*0,6*0,65</t>
  </si>
  <si>
    <t>Mezisoučet                                                 "pro základy"</t>
  </si>
  <si>
    <t>42,0*0,5*0,8                                       "drenážní potrubí - PVC DN 100"</t>
  </si>
  <si>
    <t>18,0*0,5*0,8                                       "vsakovací potrubí - PVC DN 100"</t>
  </si>
  <si>
    <t>1,5*0,6*1,0                                           "vsakovací jáma"</t>
  </si>
  <si>
    <t>19,0*0,5*0,8                                       "dešťová kanalizace - PVC DN 100"</t>
  </si>
  <si>
    <t>12,0*0,6*0,8                                        "kabelové chráničky - 3 x HDPE DN 100"</t>
  </si>
  <si>
    <t>Součet</t>
  </si>
  <si>
    <t>162751117</t>
  </si>
  <si>
    <t>Vodorovné přemístění do 10000 m výkopku/sypaniny z horniny třídy těžitelnosti I, skupiny 1 až 3</t>
  </si>
  <si>
    <t>-1310155198</t>
  </si>
  <si>
    <t>162751119</t>
  </si>
  <si>
    <t>Příplatek k vodorovnému přemístění výkopku/sypaniny z horniny třídy těžitelnosti I, skupiny 1 až 3 ZKD 1000 m přes 10000 m</t>
  </si>
  <si>
    <t>-61178537</t>
  </si>
  <si>
    <t>45,755*6 'Přepočtené koeficientem množství</t>
  </si>
  <si>
    <t>171201231</t>
  </si>
  <si>
    <t>Poplatek za uložení zeminy a kamení na recyklační skládce (skládkovné) kód odpadu 17 05 04</t>
  </si>
  <si>
    <t>1099588024</t>
  </si>
  <si>
    <t>fig1*1,800</t>
  </si>
  <si>
    <t>fig2*1,800</t>
  </si>
  <si>
    <t>171251201</t>
  </si>
  <si>
    <t>Uložení sypaniny na skládky nebo meziskládky</t>
  </si>
  <si>
    <t>1725294609</t>
  </si>
  <si>
    <t>175151101</t>
  </si>
  <si>
    <t>Obsypání potrubí strojně sypaninou bez prohození, uloženou do 3 m</t>
  </si>
  <si>
    <t>-358546623</t>
  </si>
  <si>
    <t>19,0*0,5*0,7                                       "dešťová kanalizace - PVC DN 100"</t>
  </si>
  <si>
    <t>12,0*0,6*0,7                                        "kabelové chráničky - 3 x HDPE DN 100"</t>
  </si>
  <si>
    <t>58337310</t>
  </si>
  <si>
    <t>štěrkopísek frakce 0/4</t>
  </si>
  <si>
    <t>1722853839</t>
  </si>
  <si>
    <t>fig4*1,900</t>
  </si>
  <si>
    <t>Zakládání</t>
  </si>
  <si>
    <t>211531111</t>
  </si>
  <si>
    <t>Výplň odvodňovacích žeber nebo trativodů kamenivem hrubým drceným frakce 16 až 63 mm</t>
  </si>
  <si>
    <t>454430355</t>
  </si>
  <si>
    <t>42,0*0,5*0,7                                       "drenážní potrubí - PVC DN 100"</t>
  </si>
  <si>
    <t>18,0*0,5*0,7                                       "vsakovací potrubí - PVC DN 100"</t>
  </si>
  <si>
    <t>212755214</t>
  </si>
  <si>
    <t>Trativody z drenážních trubek plastových flexibilních D 100 mm bez lože</t>
  </si>
  <si>
    <t>197628883</t>
  </si>
  <si>
    <t>42,0                                       "drenážní potrubí - PVC DN 100"</t>
  </si>
  <si>
    <t>18,0                                       "vsakovací potrubí - PVC DN 100"</t>
  </si>
  <si>
    <t>271572211</t>
  </si>
  <si>
    <t>Podsyp pod základové konstrukce se zhutněním z netříděného štěrkopísku</t>
  </si>
  <si>
    <t>-314178874</t>
  </si>
  <si>
    <t>3,45*3,75*0,05</t>
  </si>
  <si>
    <t>273313611</t>
  </si>
  <si>
    <t>Základové desky z betonu tř. C 16/20</t>
  </si>
  <si>
    <t>317677819</t>
  </si>
  <si>
    <t>4,65*4,95*0,15</t>
  </si>
  <si>
    <t>273351121</t>
  </si>
  <si>
    <t>Zřízení bednění základových desek</t>
  </si>
  <si>
    <t>-1074848597</t>
  </si>
  <si>
    <t>(4,65+4,95)*2*0,15</t>
  </si>
  <si>
    <t>273351122</t>
  </si>
  <si>
    <t>Odstranění bednění základových desek</t>
  </si>
  <si>
    <t>1851318178</t>
  </si>
  <si>
    <t>273362021</t>
  </si>
  <si>
    <t>Výztuž základových desek svařovanými sítěmi Kari</t>
  </si>
  <si>
    <t>-750954324</t>
  </si>
  <si>
    <t>4,65*4,95*3,03*0,001*1,30             "6/150 x 6/150"</t>
  </si>
  <si>
    <t>274313511</t>
  </si>
  <si>
    <t>Základové pásy z betonu tř. C 12/15</t>
  </si>
  <si>
    <t>161370437</t>
  </si>
  <si>
    <t>fig1*1,05</t>
  </si>
  <si>
    <t>310237241</t>
  </si>
  <si>
    <t>Zazdívka otvorů pl do 0,25 m2 ve zdivu nadzákladovém cihlami pálenými tl do 300 mm</t>
  </si>
  <si>
    <t>1519950747</t>
  </si>
  <si>
    <t>1                                      "dozdívka parapetu"</t>
  </si>
  <si>
    <t>311235151</t>
  </si>
  <si>
    <t>Zdivo jednovrstvé z cihel broušených do P10 na tenkovrstvou maltu tl 300 mm</t>
  </si>
  <si>
    <t>-330940907</t>
  </si>
  <si>
    <t>(4,5+4,05)*2*2,75</t>
  </si>
  <si>
    <t>-1,0*2,5</t>
  </si>
  <si>
    <t>-1,25*1,5</t>
  </si>
  <si>
    <t>Mezisoučet                             "1.n.p."</t>
  </si>
  <si>
    <t>(9,2+4,05+9,2)*0,5</t>
  </si>
  <si>
    <t>Mezisoučet                             "atika"</t>
  </si>
  <si>
    <t>311272225</t>
  </si>
  <si>
    <t>Zdivo z pórobetonových tvárnic hladkých přes P2 do P4 do 450 kg/m3 na tenkovrstvou maltu tl 300 m</t>
  </si>
  <si>
    <t>-1610763453</t>
  </si>
  <si>
    <t>0,6*0,5*2            "pilíř z porobetonových tvárnic"</t>
  </si>
  <si>
    <t>317168052</t>
  </si>
  <si>
    <t>Překlad keramický vysoký v 238 mm dl 1250 mm</t>
  </si>
  <si>
    <t>-150439918</t>
  </si>
  <si>
    <t>4*1</t>
  </si>
  <si>
    <t>317168053</t>
  </si>
  <si>
    <t>Překlad keramický vysoký v 238 mm dl 1500 mm</t>
  </si>
  <si>
    <t>-346539904</t>
  </si>
  <si>
    <t>319231213</t>
  </si>
  <si>
    <t>Dodatečná izolace PE fólií zdiva cihelného tl do 600 mm podřezáním řetězovou pilou</t>
  </si>
  <si>
    <t>401736475</t>
  </si>
  <si>
    <t>(3,95+0,35+3,95+6,45+0,3)*0,35</t>
  </si>
  <si>
    <t>388995212</t>
  </si>
  <si>
    <t>Chránička kabelů z trub HDPE DN 110</t>
  </si>
  <si>
    <t>1392044063</t>
  </si>
  <si>
    <t>12,0*3                                        "kabelové chráničky - 3 x HDPE DN 100"</t>
  </si>
  <si>
    <t>Vodorovné konstrukce</t>
  </si>
  <si>
    <t>411168364</t>
  </si>
  <si>
    <t>Strop keramický tl 25 cm z vložek MIAKO a keramobetonových nosníků dl do 5 m OVN 62,5 cm</t>
  </si>
  <si>
    <t>-1773112293</t>
  </si>
  <si>
    <t>3,9*4,05                         "strop nad 104"</t>
  </si>
  <si>
    <t>411321515</t>
  </si>
  <si>
    <t>Stropy deskové ze ŽB tř. C 20/25</t>
  </si>
  <si>
    <t>1500432638</t>
  </si>
  <si>
    <t>pi*1,07*1,07*0,2                "želbet deska na střeše"</t>
  </si>
  <si>
    <t>411362021</t>
  </si>
  <si>
    <t>Výztuž stropů svařovanými sítěmi Kari</t>
  </si>
  <si>
    <t>1670188697</t>
  </si>
  <si>
    <t>pi*1,07*1,07*4,44*0,001*1,3*2    "2 x 6/100 x 6/100"</t>
  </si>
  <si>
    <t>411388531</t>
  </si>
  <si>
    <t>Zabetonování otvorů pl do 1 m2 ve stropech</t>
  </si>
  <si>
    <t>-1736352287</t>
  </si>
  <si>
    <t>1,21*0,9*0,1</t>
  </si>
  <si>
    <t>413941121</t>
  </si>
  <si>
    <t>Osazování ocelových válcovaných nosníků stropů I, IE, U, UE nebo L do č.12</t>
  </si>
  <si>
    <t>1127605223</t>
  </si>
  <si>
    <t>2,0*13,4*0,001</t>
  </si>
  <si>
    <t>13010818</t>
  </si>
  <si>
    <t>ocel profilová UPN 120 jakost 11 375</t>
  </si>
  <si>
    <t>-284018065</t>
  </si>
  <si>
    <t>2,0*13,4*0,001*1,1</t>
  </si>
  <si>
    <t>413941123</t>
  </si>
  <si>
    <t>Osazování ocelových válcovaných nosníků stropů I, IE, U, UE nebo L do č. 22</t>
  </si>
  <si>
    <t>876752731</t>
  </si>
  <si>
    <t>4,5*4*17,9*0,001</t>
  </si>
  <si>
    <t>13010718</t>
  </si>
  <si>
    <t>ocel profilová IPN 160 jakost 11 375</t>
  </si>
  <si>
    <t>1985405604</t>
  </si>
  <si>
    <t>4,5*4*17,9*0,001*1,1</t>
  </si>
  <si>
    <t>417388174</t>
  </si>
  <si>
    <t>Ztužující věnec keramických stropů tl 25 cm pro vnitřní zdi š 30 cm</t>
  </si>
  <si>
    <t>-1210127594</t>
  </si>
  <si>
    <t>(4,5+4,65)*2</t>
  </si>
  <si>
    <t>451572111</t>
  </si>
  <si>
    <t>Lože pod potrubí otevřený výkop z kameniva drobného těženého</t>
  </si>
  <si>
    <t>-1441782243</t>
  </si>
  <si>
    <t>42,0*0,5*0,1                                       "drenážní potrubí - PVC DN 100"</t>
  </si>
  <si>
    <t>18,0*0,5*0,1                                       "vsakovací potrubí - PVC DN 100"</t>
  </si>
  <si>
    <t>19,0*0,5*0,1                                       "dešťová kanalizace - PVC DN 100"</t>
  </si>
  <si>
    <t>12,0*0,6*0,1                                        "kabelové chráničky - 3 x HDPE DN 100"</t>
  </si>
  <si>
    <t>fig3</t>
  </si>
  <si>
    <t>Úpravy povrchů, podlahy a osazování výplní</t>
  </si>
  <si>
    <t>611131101</t>
  </si>
  <si>
    <t>Cementový postřik vnitřních stropů nanášený celoplošně ručně</t>
  </si>
  <si>
    <t>939745450</t>
  </si>
  <si>
    <t>1,45*1,40                          "101"</t>
  </si>
  <si>
    <t>3,95*3,95                         "103"</t>
  </si>
  <si>
    <t>3,90*4,05                         "104"</t>
  </si>
  <si>
    <t>611321141</t>
  </si>
  <si>
    <t>Vápenocementová omítka štuková dvouvrstvá vnitřních stropů rovných nanášená ručně</t>
  </si>
  <si>
    <t>-11537931</t>
  </si>
  <si>
    <t>611321191</t>
  </si>
  <si>
    <t>Příplatek k vápenocementové omítce vnitřních stropů za každých dalších 5 mm tloušťky ručně</t>
  </si>
  <si>
    <t>1825172446</t>
  </si>
  <si>
    <t>612131101</t>
  </si>
  <si>
    <t>Cementový postřik vnitřních stěn nanášený celoplošně ručně</t>
  </si>
  <si>
    <t>-667197476</t>
  </si>
  <si>
    <t>(1,45+1,40)*2*2,07                          "101"</t>
  </si>
  <si>
    <t>(3,95+3,95)*2*2,65                         "103"</t>
  </si>
  <si>
    <t>(3,90+4,05)*2*2,65                         "104"</t>
  </si>
  <si>
    <t>612321141</t>
  </si>
  <si>
    <t>Vápenocementová omítka štuková dvouvrstvá vnitřních stěn nanášená ručně</t>
  </si>
  <si>
    <t>-1698028858</t>
  </si>
  <si>
    <t>38</t>
  </si>
  <si>
    <t>612321191</t>
  </si>
  <si>
    <t>Příplatek k vápenocementové omítce vnitřních stěn za každých dalších 5 mm tloušťky ručně</t>
  </si>
  <si>
    <t>656449909</t>
  </si>
  <si>
    <t>39</t>
  </si>
  <si>
    <t>619991011</t>
  </si>
  <si>
    <t>Obalení konstrukcí a prvků fólií přilepenou lepící páskou</t>
  </si>
  <si>
    <t>-2026657333</t>
  </si>
  <si>
    <t>3,53*2,45</t>
  </si>
  <si>
    <t>(3,53+2,45)*2*2,07</t>
  </si>
  <si>
    <t>Mezisoučet          "zakrytí přístrojů v optické laboratoři"</t>
  </si>
  <si>
    <t>40</t>
  </si>
  <si>
    <t>619991021</t>
  </si>
  <si>
    <t>Oblepení rámů a keramických soklů lepící páskou</t>
  </si>
  <si>
    <t>1083495408</t>
  </si>
  <si>
    <t>(0,81+0,81)*2*2</t>
  </si>
  <si>
    <t>(0,8+1,97)*2*2</t>
  </si>
  <si>
    <t>41</t>
  </si>
  <si>
    <t>622131101</t>
  </si>
  <si>
    <t>Cementový postřik vnějších stěn nanášený celoplošně ručně</t>
  </si>
  <si>
    <t>-1996130903</t>
  </si>
  <si>
    <t>(11,15-0,35-1,45-0,18+4,65+12,98-0,18-0,375-3,23-0,025)*(3,5+0,2)-3,9*0,7</t>
  </si>
  <si>
    <t>4,65*1,0</t>
  </si>
  <si>
    <t>(1,45+0,35)*(2,25+2,85)/2</t>
  </si>
  <si>
    <t>(1,75+1,83+2,9+0,375+3,23+0,025)*(2,18+0,15)</t>
  </si>
  <si>
    <t>42</t>
  </si>
  <si>
    <t>622211031</t>
  </si>
  <si>
    <t>Montáž kontaktního zateplení vnějších stěn lepením a mechanickým kotvením polystyrénových desek tl do 160 mm</t>
  </si>
  <si>
    <t>561340062</t>
  </si>
  <si>
    <t>(11,15+2,01+1,93+3,08)*2*0,5</t>
  </si>
  <si>
    <t>Mezisoučet                       KZS XPS 140 mm pod terénem"</t>
  </si>
  <si>
    <t>Mezisoučet                       KZS XPS 140 mm nad terénem"</t>
  </si>
  <si>
    <t>43</t>
  </si>
  <si>
    <t>28376445</t>
  </si>
  <si>
    <t>deska z polystyrénu XPS, hrana rovná a strukturovaný povrch 300kPa tl 140mm</t>
  </si>
  <si>
    <t>-948048108</t>
  </si>
  <si>
    <t>fig15*1,05</t>
  </si>
  <si>
    <t>fig16*1,05</t>
  </si>
  <si>
    <t>44</t>
  </si>
  <si>
    <t>622211041</t>
  </si>
  <si>
    <t>Montáž kontaktního zateplení vnějších stěn lepením a mechanickým kotvením polystyrénových desek tl do 200 mm</t>
  </si>
  <si>
    <t>803798972</t>
  </si>
  <si>
    <t>(11,15-0,35-1,45+4,65+12,98-0,375-3,23-0,025)*(3,5+0,2)-3,9*0,4</t>
  </si>
  <si>
    <t>(4,65+0,18*2)*1,1</t>
  </si>
  <si>
    <t>(1,93+1,83+3,08+0,375+3,23+0,025)*(2,18+0,15)</t>
  </si>
  <si>
    <t>(6,45+2,01+1,93+3,08+12,98-4,68)*0,6</t>
  </si>
  <si>
    <t>Mezisoučet                                           "celková plocha zateplení stěn"</t>
  </si>
  <si>
    <t>-fig15</t>
  </si>
  <si>
    <t>-fig16</t>
  </si>
  <si>
    <t>Mezisoučet                                           "odpočet zateplení soklů"</t>
  </si>
  <si>
    <t>Součet                                                 "KZS EPS 180 mm"</t>
  </si>
  <si>
    <t>45</t>
  </si>
  <si>
    <t>28375953</t>
  </si>
  <si>
    <t>deska EPS 70 fasádní λ=0,039 tl 180mm</t>
  </si>
  <si>
    <t>-1893977622</t>
  </si>
  <si>
    <t>fig17*1,05</t>
  </si>
  <si>
    <t>46</t>
  </si>
  <si>
    <t>622212001</t>
  </si>
  <si>
    <t>Montáž kontaktního zateplení vnějšího ostění, nadpraží nebo parapetu hl. špalety do 200 mm lepením desek z polystyrenu tl do 40 mm</t>
  </si>
  <si>
    <t>-1107705142</t>
  </si>
  <si>
    <t>(1,0+2*2,05)*1</t>
  </si>
  <si>
    <t>(1,25+1,5)*2*2</t>
  </si>
  <si>
    <t>47</t>
  </si>
  <si>
    <t>28375932</t>
  </si>
  <si>
    <t>deska EPS 70 fasádní λ=0,039 tl 40mm</t>
  </si>
  <si>
    <t>-80428393</t>
  </si>
  <si>
    <t>fig18*0,2*1,1</t>
  </si>
  <si>
    <t>48</t>
  </si>
  <si>
    <t>622251101</t>
  </si>
  <si>
    <t>Příplatek k cenám kontaktního zateplení stěn za použití tepelněizolačních zátek z polystyrenu</t>
  </si>
  <si>
    <t>620063537</t>
  </si>
  <si>
    <t>49</t>
  </si>
  <si>
    <t>622252001</t>
  </si>
  <si>
    <t>Montáž profilů kontaktního zateplení připevněných mechanicky</t>
  </si>
  <si>
    <t>1948871860</t>
  </si>
  <si>
    <t>(11,15+2,01+1,93+3,08)*2</t>
  </si>
  <si>
    <t>50</t>
  </si>
  <si>
    <t>59051655</t>
  </si>
  <si>
    <t>profil zakládací Al tl 0,7mm pro ETICS pro izolant tl 180mm</t>
  </si>
  <si>
    <t>480533924</t>
  </si>
  <si>
    <t>fig21*1,05</t>
  </si>
  <si>
    <t>51</t>
  </si>
  <si>
    <t>622252002</t>
  </si>
  <si>
    <t>Montáž profilů kontaktního zateplení lepených</t>
  </si>
  <si>
    <t>-1484599023</t>
  </si>
  <si>
    <t>4,0*5</t>
  </si>
  <si>
    <t>Mezisoučet                        "rohové lišty"</t>
  </si>
  <si>
    <t>4,0*2</t>
  </si>
  <si>
    <t xml:space="preserve">Mezisoučet                       "dilatační lišty"    </t>
  </si>
  <si>
    <t>(1,25+1,5*2)*2</t>
  </si>
  <si>
    <t>Mezisoučet                       "začišťovací lišta"</t>
  </si>
  <si>
    <t>1,25*2</t>
  </si>
  <si>
    <t xml:space="preserve">Mezisoučet                      "parapetní lišta" </t>
  </si>
  <si>
    <t>52</t>
  </si>
  <si>
    <t>59051486</t>
  </si>
  <si>
    <t>profil rohový PVC 15x15mm s výztužnou tkaninou š 100mm pro ETICS</t>
  </si>
  <si>
    <t>28506441</t>
  </si>
  <si>
    <t>fig22*1,05</t>
  </si>
  <si>
    <t>53</t>
  </si>
  <si>
    <t>59051500</t>
  </si>
  <si>
    <t>profil dilatační stěnový PVC s výztužnou tkaninou pro ETICS</t>
  </si>
  <si>
    <t>1488579648</t>
  </si>
  <si>
    <t>fig23*1,05</t>
  </si>
  <si>
    <t>54</t>
  </si>
  <si>
    <t>59051510</t>
  </si>
  <si>
    <t>profil začišťovací s okapnicí PVC s výztužnou tkaninou pro nadpraží ETICS</t>
  </si>
  <si>
    <t>-564050927</t>
  </si>
  <si>
    <t>fig24*1,05</t>
  </si>
  <si>
    <t>55</t>
  </si>
  <si>
    <t>59051512</t>
  </si>
  <si>
    <t>profil začišťovací s okapnicí PVC s výztužnou tkaninou pro parapet ETICS</t>
  </si>
  <si>
    <t>1510683270</t>
  </si>
  <si>
    <t>fig25*1,05</t>
  </si>
  <si>
    <t>56</t>
  </si>
  <si>
    <t>622321111</t>
  </si>
  <si>
    <t>Vápenocementová omítka hrubá jednovrstvá zatřená vnějších stěn nanášená ručně</t>
  </si>
  <si>
    <t>-1285666539</t>
  </si>
  <si>
    <t>57</t>
  </si>
  <si>
    <t>622511111</t>
  </si>
  <si>
    <t>Tenkovrstvá akrylátová mozaiková střednězrnná omítka včetně penetrace vnějších stěn</t>
  </si>
  <si>
    <t>-826206565</t>
  </si>
  <si>
    <t>58</t>
  </si>
  <si>
    <t>622532011</t>
  </si>
  <si>
    <t>Tenkovrstvá silikonová hydrofilní zrnitá omítka tl. 1,5 mm včetně penetrace vnějších stěn</t>
  </si>
  <si>
    <t>1252383196</t>
  </si>
  <si>
    <t>fig18*0,2</t>
  </si>
  <si>
    <t>59</t>
  </si>
  <si>
    <t>629991011</t>
  </si>
  <si>
    <t>Zakrytí výplní otvorů a svislých ploch fólií přilepenou lepící páskou</t>
  </si>
  <si>
    <t>1873764394</t>
  </si>
  <si>
    <t>1,0*2,045*2</t>
  </si>
  <si>
    <t>1,25*1,5*2*2</t>
  </si>
  <si>
    <t>60</t>
  </si>
  <si>
    <t>631311114</t>
  </si>
  <si>
    <t>Mazanina tl do 80 mm z betonu prostého bez zvýšených nároků na prostředí tř. C 16/20</t>
  </si>
  <si>
    <t>12827511</t>
  </si>
  <si>
    <t>3,95*3,95+1,0*(0,35+0,35+0,3)+3,9*4,05</t>
  </si>
  <si>
    <t>Mezisoučet                                                           "podlaha ve 103,104"</t>
  </si>
  <si>
    <t>4,65*4,65</t>
  </si>
  <si>
    <t>Mezisoučet                                                             "strop nad 103"</t>
  </si>
  <si>
    <t>fig5*0,08</t>
  </si>
  <si>
    <t>fig6*(0,06+0,06/2)</t>
  </si>
  <si>
    <t>61</t>
  </si>
  <si>
    <t>631319011</t>
  </si>
  <si>
    <t>Příplatek k mazanině tl do 80 mm za přehlazení povrchu</t>
  </si>
  <si>
    <t>-821180321</t>
  </si>
  <si>
    <t>62</t>
  </si>
  <si>
    <t>631319171</t>
  </si>
  <si>
    <t>Příplatek k mazanině tl do 80 mm za stržení povrchu spodní vrstvy před vložením výztuže</t>
  </si>
  <si>
    <t>-845882303</t>
  </si>
  <si>
    <t>63</t>
  </si>
  <si>
    <t>631351101</t>
  </si>
  <si>
    <t>Zřízení bednění rýh a hran v podlahách</t>
  </si>
  <si>
    <t>-1583175726</t>
  </si>
  <si>
    <t>(4,65+4,65)*2*(0,06+0,06)     "strop nad 103"</t>
  </si>
  <si>
    <t>64</t>
  </si>
  <si>
    <t>631351102</t>
  </si>
  <si>
    <t>Odstranění bednění rýh a hran v podlahách</t>
  </si>
  <si>
    <t>-1122368408</t>
  </si>
  <si>
    <t>65</t>
  </si>
  <si>
    <t>631362021</t>
  </si>
  <si>
    <t>Výztuž mazanin svařovanými sítěmi Kari</t>
  </si>
  <si>
    <t>-2068769031</t>
  </si>
  <si>
    <t>fig5*4,44*0,001*1,30</t>
  </si>
  <si>
    <t>fig6*4,44*0,001*1,30</t>
  </si>
  <si>
    <t>Mezisoučet                                           "6/100 x 6/100"</t>
  </si>
  <si>
    <t>66</t>
  </si>
  <si>
    <t>632451024</t>
  </si>
  <si>
    <t>Vyrovnávací potěr tl do 50 mm z MC 15 provedený v pásu</t>
  </si>
  <si>
    <t>801121789</t>
  </si>
  <si>
    <t>(9,2+4,05+9,2)*0,3</t>
  </si>
  <si>
    <t>67</t>
  </si>
  <si>
    <t>637111112</t>
  </si>
  <si>
    <t>Okapový chodník ze štěrkopísku tl 150 mm s udusáním</t>
  </si>
  <si>
    <t>1901921098</t>
  </si>
  <si>
    <t>68</t>
  </si>
  <si>
    <t>637211121</t>
  </si>
  <si>
    <t>Okapový chodník z betonových dlaždic tl 40 mm kladených do písku se zalitím spár MC</t>
  </si>
  <si>
    <t>1669482408</t>
  </si>
  <si>
    <t>(2,58+12,98+0,3*2+5,01+0,3*2+0,3)*2*0,2</t>
  </si>
  <si>
    <t>1,5*1,8</t>
  </si>
  <si>
    <t>69</t>
  </si>
  <si>
    <t>644941111</t>
  </si>
  <si>
    <t>Osazování ventilačních mřížek velikosti do 150 x 200 mm</t>
  </si>
  <si>
    <t>714474200</t>
  </si>
  <si>
    <t>1                                                                "O2"</t>
  </si>
  <si>
    <t>70</t>
  </si>
  <si>
    <t>56245640</t>
  </si>
  <si>
    <t>mřížka větrací kruhová plast se síťovinou 160mm</t>
  </si>
  <si>
    <t>2105637384</t>
  </si>
  <si>
    <t>Trubní vedení</t>
  </si>
  <si>
    <t>71</t>
  </si>
  <si>
    <t>871265211</t>
  </si>
  <si>
    <t>Kanalizační potrubí z tvrdého PVC jednovrstvé tuhost třídy SN4 DN 110</t>
  </si>
  <si>
    <t>1021481693</t>
  </si>
  <si>
    <t>19,0                                       "dešťová kanalizace - PVC DN 100"</t>
  </si>
  <si>
    <t>72</t>
  </si>
  <si>
    <t>877265211</t>
  </si>
  <si>
    <t>Montáž tvarovek z tvrdého PVC-systém KG nebo z polypropylenu-systém KG 2000 jednoosé DN 110</t>
  </si>
  <si>
    <t>-2111387751</t>
  </si>
  <si>
    <t>73</t>
  </si>
  <si>
    <t>28611351</t>
  </si>
  <si>
    <t>koleno kanalizační PVC KG 110x45°</t>
  </si>
  <si>
    <t>1883302417</t>
  </si>
  <si>
    <t>74</t>
  </si>
  <si>
    <t>877265221</t>
  </si>
  <si>
    <t>Montáž tvarovek z tvrdého PVC-systém KG nebo z polypropylenu-systém KG 2000 dvouosé DN 110</t>
  </si>
  <si>
    <t>623381159</t>
  </si>
  <si>
    <t>75</t>
  </si>
  <si>
    <t>28611387</t>
  </si>
  <si>
    <t>odbočka kanalizační PVC s hrdlem 110/110/45°</t>
  </si>
  <si>
    <t>1160655282</t>
  </si>
  <si>
    <t>76</t>
  </si>
  <si>
    <t>877265271</t>
  </si>
  <si>
    <t>Montáž lapače střešních splavenin z tvrdého PVC-systém KG DN 110</t>
  </si>
  <si>
    <t>1336418009</t>
  </si>
  <si>
    <t>77</t>
  </si>
  <si>
    <t>56231163</t>
  </si>
  <si>
    <t>lapač střešních splavenin se zápachovou klapkou a lapacím košem DN 125/110</t>
  </si>
  <si>
    <t>158137399</t>
  </si>
  <si>
    <t>78</t>
  </si>
  <si>
    <t>894812203</t>
  </si>
  <si>
    <t>Revizní a čistící šachta z PP šachtové dno DN 425/150 s přítokem tvaru T</t>
  </si>
  <si>
    <t>-261235152</t>
  </si>
  <si>
    <t>79</t>
  </si>
  <si>
    <t>894812231</t>
  </si>
  <si>
    <t>Revizní a čistící šachta z PP DN 425 šachtová roura korugovaná bez hrdla světlé hloubky 1500 mm</t>
  </si>
  <si>
    <t>-720396423</t>
  </si>
  <si>
    <t>80</t>
  </si>
  <si>
    <t>894812249</t>
  </si>
  <si>
    <t>Příplatek k rourám revizní a čistící šachty z PP DN 425 za uříznutí šachtové roury</t>
  </si>
  <si>
    <t>1183116613</t>
  </si>
  <si>
    <t>81</t>
  </si>
  <si>
    <t>894812257</t>
  </si>
  <si>
    <t>Revizní a čistící šachta z PP DN 425 poklop plastový pochůzí pro třídu zatížení A15</t>
  </si>
  <si>
    <t>-1128774410</t>
  </si>
  <si>
    <t>82</t>
  </si>
  <si>
    <t>949101111</t>
  </si>
  <si>
    <t>Lešení pomocné pro objekty pozemních staveb s lešeňovou podlahou v do 1,9 m zatížení do 150 kg/m2</t>
  </si>
  <si>
    <t>2120802291</t>
  </si>
  <si>
    <t>2,44+8,74+15,93+16,1</t>
  </si>
  <si>
    <t>83</t>
  </si>
  <si>
    <t>949101112</t>
  </si>
  <si>
    <t>Lešení pomocné pro objekty pozemních staveb s lešeňovou podlahou v do 3,5 m zatížení do 150 kg/m2</t>
  </si>
  <si>
    <t>1034655113</t>
  </si>
  <si>
    <t>(12,98+0,18+5,01+1,5*5)*2*1,5</t>
  </si>
  <si>
    <t>84</t>
  </si>
  <si>
    <t>952901111</t>
  </si>
  <si>
    <t>Vyčištění budov bytové a občanské výstavby při výšce podlaží do 4 m</t>
  </si>
  <si>
    <t>-689065686</t>
  </si>
  <si>
    <t>12,8*4,65-1,83*1,75</t>
  </si>
  <si>
    <t>85</t>
  </si>
  <si>
    <t>953312112</t>
  </si>
  <si>
    <t>Vložky do svislých dilatačních spár z fasádních polystyrénových desek tl 20 mm</t>
  </si>
  <si>
    <t>1491315414</t>
  </si>
  <si>
    <t>4,65*4,0</t>
  </si>
  <si>
    <t>86</t>
  </si>
  <si>
    <t>953731113</t>
  </si>
  <si>
    <t>Odvětrání svislé troubami plastovými DN do 110 mm ve stropních prostupech včetně obetonování</t>
  </si>
  <si>
    <t>-1693375052</t>
  </si>
  <si>
    <t>1,3*3                       "chráničky ve stropě"</t>
  </si>
  <si>
    <t>87</t>
  </si>
  <si>
    <t>953735113</t>
  </si>
  <si>
    <t>Odvětrání vodorovné plastovými troubami DN do 110 mm ukládanými na sraz</t>
  </si>
  <si>
    <t>331146120</t>
  </si>
  <si>
    <t>10*1,4                                   "chráničky ve stěnách PVC a PP DN 100"</t>
  </si>
  <si>
    <t>88</t>
  </si>
  <si>
    <t>963012510</t>
  </si>
  <si>
    <t>Bourání stropů z ŽB desek š do 300 mm tl do 140 mm</t>
  </si>
  <si>
    <t>888200613</t>
  </si>
  <si>
    <t>1,2*0,9*0,1</t>
  </si>
  <si>
    <t>89</t>
  </si>
  <si>
    <t>-1347412590</t>
  </si>
  <si>
    <t>0,81*1,11               "okno mezi kanceláří 1 a optickou laboratoří"</t>
  </si>
  <si>
    <t>90</t>
  </si>
  <si>
    <t>971033451</t>
  </si>
  <si>
    <t>Vybourání otvorů ve zdivu cihelném pl do 0,25 m2 na MVC nebo MV tl do 450 mm</t>
  </si>
  <si>
    <t>-952881036</t>
  </si>
  <si>
    <t>1                                      "rekuperační nástěnná jednotka"</t>
  </si>
  <si>
    <t>91</t>
  </si>
  <si>
    <t>977151119</t>
  </si>
  <si>
    <t>Jádrové vrty diamantovými korunkami do D 110 mm do stavebních materiálů</t>
  </si>
  <si>
    <t>1856373921</t>
  </si>
  <si>
    <t>0,35*10                            "chránička PVC DN 100"</t>
  </si>
  <si>
    <t>92</t>
  </si>
  <si>
    <t>978011191</t>
  </si>
  <si>
    <t>Otlučení (osekání) vnitřní vápenné nebo vápenocementové omítky stropů v rozsahu do 100 %</t>
  </si>
  <si>
    <t>-287171497</t>
  </si>
  <si>
    <t>3,95*3,95                       "kancelář 1"</t>
  </si>
  <si>
    <t>1,45*1,40                          "vstup"</t>
  </si>
  <si>
    <t>93</t>
  </si>
  <si>
    <t>978013191</t>
  </si>
  <si>
    <t>Otlučení (osekání) vnitřní vápenné nebo vápenocementové omítky stěn v rozsahu do 100 %</t>
  </si>
  <si>
    <t>574051773</t>
  </si>
  <si>
    <t>(3,95+3,95)*2*2,68                       "kancelář 1"</t>
  </si>
  <si>
    <t>(1,45+1,40)*2*2,07                          "vstup"</t>
  </si>
  <si>
    <t>94</t>
  </si>
  <si>
    <t>978015391</t>
  </si>
  <si>
    <t>Otlučení (osekání) vnější vápenné nebo vápenocementové omítky stupně členitosti 1 a 2 do 100%</t>
  </si>
  <si>
    <t>1016036139</t>
  </si>
  <si>
    <t>(0,35+3,95+0,35+0,35+3,95+0,35)*3,3</t>
  </si>
  <si>
    <t>(0,35+1,45)*(3,3+2,4)/2</t>
  </si>
  <si>
    <t>(1,75+1,05+0,78+2,9+0,375+3,23+0,025)*2,4</t>
  </si>
  <si>
    <t>95</t>
  </si>
  <si>
    <t>978059641</t>
  </si>
  <si>
    <t>Odsekání a odebrání obkladů stěn z vnějších obkládaček plochy přes 1 m2</t>
  </si>
  <si>
    <t>-1966573243</t>
  </si>
  <si>
    <t>(6,45+4,65)*0,5</t>
  </si>
  <si>
    <t>96</t>
  </si>
  <si>
    <t>224842054</t>
  </si>
  <si>
    <t>97</t>
  </si>
  <si>
    <t>-736156032</t>
  </si>
  <si>
    <t>98</t>
  </si>
  <si>
    <t>-1404840485</t>
  </si>
  <si>
    <t>8,015*15 'Přepočtené koeficientem množství</t>
  </si>
  <si>
    <t>99</t>
  </si>
  <si>
    <t>-292722572</t>
  </si>
  <si>
    <t>998</t>
  </si>
  <si>
    <t>Přesun hmot</t>
  </si>
  <si>
    <t>100</t>
  </si>
  <si>
    <t>998017001</t>
  </si>
  <si>
    <t>Přesun hmot s omezením mechanizace pro budovy v do 6 m</t>
  </si>
  <si>
    <t>1097770683</t>
  </si>
  <si>
    <t>711</t>
  </si>
  <si>
    <t>Izolace proti vodě, vlhkosti a plynům</t>
  </si>
  <si>
    <t>101</t>
  </si>
  <si>
    <t>711111001</t>
  </si>
  <si>
    <t>Provedení izolace proti zemní vlhkosti vodorovné za studena nátěrem penetračním</t>
  </si>
  <si>
    <t>-635624753</t>
  </si>
  <si>
    <t>4,65*4,95</t>
  </si>
  <si>
    <t>3,95*3,95+(0,35+0,35)*1,0</t>
  </si>
  <si>
    <t>1,45*1,4+0,35*1,0</t>
  </si>
  <si>
    <t>102</t>
  </si>
  <si>
    <t>711112001</t>
  </si>
  <si>
    <t>Provedení izolace proti zemní vlhkosti svislé za studena nátěrem penetračním</t>
  </si>
  <si>
    <t>-1056399981</t>
  </si>
  <si>
    <t>(4,5+4,65)*2*(1,0+0,2)/2</t>
  </si>
  <si>
    <t>(6,45+1,83+1,85+2,9+12,98-4,68)*(0,4+0,2)/2</t>
  </si>
  <si>
    <t>103</t>
  </si>
  <si>
    <t>11163150</t>
  </si>
  <si>
    <t>lak penetrační asfaltový</t>
  </si>
  <si>
    <t>1179718699</t>
  </si>
  <si>
    <t>fig31*0,00030</t>
  </si>
  <si>
    <t>fig32*0,00035</t>
  </si>
  <si>
    <t>104</t>
  </si>
  <si>
    <t>711141559</t>
  </si>
  <si>
    <t>Provedení izolace proti zemní vlhkosti pásy přitavením vodorovné NAIP</t>
  </si>
  <si>
    <t>1269127155</t>
  </si>
  <si>
    <t>fig31*2</t>
  </si>
  <si>
    <t>105</t>
  </si>
  <si>
    <t>711142559</t>
  </si>
  <si>
    <t>Provedení izolace proti zemní vlhkosti pásy přitavením svislé NAIP</t>
  </si>
  <si>
    <t>339090821</t>
  </si>
  <si>
    <t>fig32*2</t>
  </si>
  <si>
    <t>106</t>
  </si>
  <si>
    <t>62853004</t>
  </si>
  <si>
    <t>pás asfaltový natavitelný modifikovaný SBS tl 4,0mm s vložkou ze skleněné tkaniny a spalitelnou PE fólií nebo jemnozrnným minerálním posypem na horním povrchu</t>
  </si>
  <si>
    <t>359800783</t>
  </si>
  <si>
    <t>fig31*2*1,15</t>
  </si>
  <si>
    <t>fig32*2*1,20</t>
  </si>
  <si>
    <t>107</t>
  </si>
  <si>
    <t>711161212</t>
  </si>
  <si>
    <t>Izolace proti zemní vlhkosti nopovou fólií svislá, nopek v 8,0 mm, tl do 0,6 mm</t>
  </si>
  <si>
    <t>1309726568</t>
  </si>
  <si>
    <t>(4,5*2+4,65)*(1,0+0,2)/2</t>
  </si>
  <si>
    <t>(6,45+1,83+1,85+2,9+12,98-4,68)*0,6</t>
  </si>
  <si>
    <t>108</t>
  </si>
  <si>
    <t>711161384</t>
  </si>
  <si>
    <t>Izolace proti zemní vlhkosti nopovou fólií ukončení provětrávací lištou</t>
  </si>
  <si>
    <t>489372267</t>
  </si>
  <si>
    <t>(12,98+0,18+5,01)*2</t>
  </si>
  <si>
    <t>109</t>
  </si>
  <si>
    <t>998711101</t>
  </si>
  <si>
    <t>Přesun hmot tonážní pro izolace proti vodě, vlhkosti a plynům v objektech výšky do 6 m</t>
  </si>
  <si>
    <t>-2101065626</t>
  </si>
  <si>
    <t>110</t>
  </si>
  <si>
    <t>712311101</t>
  </si>
  <si>
    <t>Provedení povlakové krytiny střech do 10° za studena lakem penetračním nebo asfaltovým</t>
  </si>
  <si>
    <t>1174282455</t>
  </si>
  <si>
    <t xml:space="preserve">(9,53-0,18*2)*(5,01-0,18*2)       </t>
  </si>
  <si>
    <t>Mezisoučet                              "vodorovná část"</t>
  </si>
  <si>
    <t>(8,97+3,89)*2*(0,5+0,3)/2</t>
  </si>
  <si>
    <t>Mezisoučet                                 "svislá část"</t>
  </si>
  <si>
    <t>111</t>
  </si>
  <si>
    <t>2085300249</t>
  </si>
  <si>
    <t>fig35*0,00035</t>
  </si>
  <si>
    <t>112</t>
  </si>
  <si>
    <t>712331111</t>
  </si>
  <si>
    <t>Provedení povlakové krytiny střech do 10° podkladní vrstvy pásy na sucho samolepící</t>
  </si>
  <si>
    <t>-1676485143</t>
  </si>
  <si>
    <t>5,01*(0,4+0,3)</t>
  </si>
  <si>
    <t>113</t>
  </si>
  <si>
    <t>62866281</t>
  </si>
  <si>
    <t>pás asfaltový samolepicí modifikovaný SBS tl 3,0mm s vložkou ze skleněné tkaniny se spalitelnou fólií nebo jemnozrnným minerálním posypem nebo textilií na horním povrchu</t>
  </si>
  <si>
    <t>1273978062</t>
  </si>
  <si>
    <t>5,01*(0,4+0,3)*1,15</t>
  </si>
  <si>
    <t>114</t>
  </si>
  <si>
    <t>712341659</t>
  </si>
  <si>
    <t>Provedení povlakové krytiny střech do 10° pásy NAIP přitavením bodově</t>
  </si>
  <si>
    <t>-906219928</t>
  </si>
  <si>
    <t>115</t>
  </si>
  <si>
    <t>-2115740501</t>
  </si>
  <si>
    <t>fig35*1,15</t>
  </si>
  <si>
    <t>116</t>
  </si>
  <si>
    <t>712363352</t>
  </si>
  <si>
    <t>Povlakové krytiny střech do 10° z tvarovaných poplastovaných lišt délky 2 m koutová lišta vnitřní rš 100 mm</t>
  </si>
  <si>
    <t>1967648796</t>
  </si>
  <si>
    <t>8,97+3,89+8,97</t>
  </si>
  <si>
    <t>117</t>
  </si>
  <si>
    <t>712363353</t>
  </si>
  <si>
    <t>Povlakové krytiny střech do 10° z tvarovaných poplastovaných lišt délky 2 m koutová lišta vnější rš 100 mm</t>
  </si>
  <si>
    <t>-327391229</t>
  </si>
  <si>
    <t>118</t>
  </si>
  <si>
    <t>712363357</t>
  </si>
  <si>
    <t>Povlakové krytiny střech do 10° z tvarovaných poplastovaných lišt délky 2 m okapnice široká rš 250 mm</t>
  </si>
  <si>
    <t>1415635124</t>
  </si>
  <si>
    <t>5,01</t>
  </si>
  <si>
    <t>119</t>
  </si>
  <si>
    <t>712363358</t>
  </si>
  <si>
    <t>Povlakové krytiny střech do 10° z tvarovaných poplastovaných lišt délky 2 m závětrná lišta rš 250 mm</t>
  </si>
  <si>
    <t>-1824312456</t>
  </si>
  <si>
    <t>9,53+5,01+9,53</t>
  </si>
  <si>
    <t>120</t>
  </si>
  <si>
    <t>712363405</t>
  </si>
  <si>
    <t>Provedení povlak krytiny mechanicky kotvenou do betonu TI tl do 100 mm krajní pole, budova v do 18 m</t>
  </si>
  <si>
    <t>-429387566</t>
  </si>
  <si>
    <t>(8,97+3,89+8,97)*0,6                "svislá část"</t>
  </si>
  <si>
    <t>(9,53+3,89+9,53)*0,56            "vodorovná část"</t>
  </si>
  <si>
    <t>121</t>
  </si>
  <si>
    <t>28322012</t>
  </si>
  <si>
    <t>fólie hydroizolační střešní mPVC mechanicky kotvená tl 1,5mm šedá</t>
  </si>
  <si>
    <t>912909389</t>
  </si>
  <si>
    <t>fig36*1,15</t>
  </si>
  <si>
    <t>122</t>
  </si>
  <si>
    <t>712363605</t>
  </si>
  <si>
    <t>Provedení povlak krytiny mechanicky kotvenou do betonu TI tl přes 240 mm krajní pole, budova v do 18 m</t>
  </si>
  <si>
    <t>1678364380</t>
  </si>
  <si>
    <t>8,97*3,89                             "vodorovná část"</t>
  </si>
  <si>
    <t>123</t>
  </si>
  <si>
    <t>-557664081</t>
  </si>
  <si>
    <t>fig37*1,15</t>
  </si>
  <si>
    <t>124</t>
  </si>
  <si>
    <t>712391171</t>
  </si>
  <si>
    <t>Provedení povlakové krytiny střech do 10° podkladní textilní vrstvy</t>
  </si>
  <si>
    <t>-2069926848</t>
  </si>
  <si>
    <t>125</t>
  </si>
  <si>
    <t>69311068</t>
  </si>
  <si>
    <t>geotextilie netkaná separační, ochranná, filtrační, drenážní PP 300g/m2</t>
  </si>
  <si>
    <t>-63646283</t>
  </si>
  <si>
    <t>126</t>
  </si>
  <si>
    <t>998712101</t>
  </si>
  <si>
    <t>Přesun hmot tonážní tonážní pro krytiny povlakové v objektech v do 6 m</t>
  </si>
  <si>
    <t>-713062827</t>
  </si>
  <si>
    <t>713</t>
  </si>
  <si>
    <t>Izolace tepelné</t>
  </si>
  <si>
    <t>127</t>
  </si>
  <si>
    <t>713111111</t>
  </si>
  <si>
    <t>Montáž izolace tepelné vrchem stropů volně kladenými rohožemi, pásy, dílci, deskami</t>
  </si>
  <si>
    <t>-458764654</t>
  </si>
  <si>
    <t>1,8*1,75                       "nad 101"</t>
  </si>
  <si>
    <t>3,7*3,26                      "nad 102"</t>
  </si>
  <si>
    <t>fig40*2</t>
  </si>
  <si>
    <t>128</t>
  </si>
  <si>
    <t>63148106</t>
  </si>
  <si>
    <t>deska tepelně izolační minerální univerzální λ=0,038-0,039 tl 140mm</t>
  </si>
  <si>
    <t>-1834608817</t>
  </si>
  <si>
    <t>fig40*1,02</t>
  </si>
  <si>
    <t>129</t>
  </si>
  <si>
    <t>63148107</t>
  </si>
  <si>
    <t>deska tepelně izolační minerální univerzální λ=0,038-0,039 tl 160mm</t>
  </si>
  <si>
    <t>-209507441</t>
  </si>
  <si>
    <t>130</t>
  </si>
  <si>
    <t>713141152</t>
  </si>
  <si>
    <t>Montáž izolace tepelné střech plochých kladené volně 2 vrstvy rohoží, pásů, dílců, desek</t>
  </si>
  <si>
    <t>-1968598661</t>
  </si>
  <si>
    <t>8,97*3,89</t>
  </si>
  <si>
    <t>131</t>
  </si>
  <si>
    <t>28375990</t>
  </si>
  <si>
    <t>deska EPS 150 do plochých střech a podlah λ=0,035 tl 140mm</t>
  </si>
  <si>
    <t>-2099235948</t>
  </si>
  <si>
    <t>fig38*2*1,02</t>
  </si>
  <si>
    <t>132</t>
  </si>
  <si>
    <t>713141211</t>
  </si>
  <si>
    <t>Montáž izolace tepelné střech plochých volně položené atikový klín</t>
  </si>
  <si>
    <t>-1311856254</t>
  </si>
  <si>
    <t>4,0</t>
  </si>
  <si>
    <t>133</t>
  </si>
  <si>
    <t>63152007</t>
  </si>
  <si>
    <t>klín atikový přechodný minerální plochých střech tl 80x80mm</t>
  </si>
  <si>
    <t>-2098851846</t>
  </si>
  <si>
    <t>134</t>
  </si>
  <si>
    <t>713141311</t>
  </si>
  <si>
    <t>Montáž izolace tepelné střech plochých kladené volně, spádová vrstva</t>
  </si>
  <si>
    <t>-642537009</t>
  </si>
  <si>
    <t>135</t>
  </si>
  <si>
    <t>28376142</t>
  </si>
  <si>
    <t>klín izolační z pěnového polystyrenu EPS 150 spádový</t>
  </si>
  <si>
    <t>-1813635683</t>
  </si>
  <si>
    <t>fig38*(0,02+0,16)/2*1,02</t>
  </si>
  <si>
    <t>136</t>
  </si>
  <si>
    <t>713141378</t>
  </si>
  <si>
    <t>Montáž spádové izolace na zhlaví atiky šířky do 1000 mm ukotvené šrouby</t>
  </si>
  <si>
    <t>-1037157496</t>
  </si>
  <si>
    <t>(8,97+5,01+8,97)</t>
  </si>
  <si>
    <t>137</t>
  </si>
  <si>
    <t>28375912</t>
  </si>
  <si>
    <t>deska EPS 150 do plochých střech a podlah λ=0,035 tl 80mm</t>
  </si>
  <si>
    <t>1834082394</t>
  </si>
  <si>
    <t>fig39*1,0*1,02</t>
  </si>
  <si>
    <t>138</t>
  </si>
  <si>
    <t>713191133</t>
  </si>
  <si>
    <t>Montáž izolace tepelné podlah, stropů vrchem nebo střech překrytí fólií s přelepeným spojem</t>
  </si>
  <si>
    <t>-1323707619</t>
  </si>
  <si>
    <t>139</t>
  </si>
  <si>
    <t>28329027</t>
  </si>
  <si>
    <t>fólie PE vyztužená Al vrstvou pro parotěsnou vrstvu 150g/m2</t>
  </si>
  <si>
    <t>1992287506</t>
  </si>
  <si>
    <t>fig40*1,1</t>
  </si>
  <si>
    <t>140</t>
  </si>
  <si>
    <t>998713101</t>
  </si>
  <si>
    <t>Přesun hmot tonážní pro izolace tepelné v objektech v do 6 m</t>
  </si>
  <si>
    <t>-2137588656</t>
  </si>
  <si>
    <t>141</t>
  </si>
  <si>
    <t>762081150</t>
  </si>
  <si>
    <t>Hoblování hraněného řeziva ve staveništní dílně</t>
  </si>
  <si>
    <t>-372873387</t>
  </si>
  <si>
    <t>fig41*0,024</t>
  </si>
  <si>
    <t>142</t>
  </si>
  <si>
    <t>762083122</t>
  </si>
  <si>
    <t>Impregnace řeziva proti dřevokaznému hmyzu, houbám a plísním máčením třída ohrožení 3 a 4</t>
  </si>
  <si>
    <t>-149125703</t>
  </si>
  <si>
    <t>fig42*0,10*0,10</t>
  </si>
  <si>
    <t>143</t>
  </si>
  <si>
    <t>762332921</t>
  </si>
  <si>
    <t>Doplnění části střešní vazby hranoly průřezové plochy do 120 cm2 včetně materiálu</t>
  </si>
  <si>
    <t>-1924922816</t>
  </si>
  <si>
    <t>2,5*2+2,0*6+3,0*2+3,5            "krokve obyč. , nárožní a úžlabní"</t>
  </si>
  <si>
    <t>144</t>
  </si>
  <si>
    <t>762341250</t>
  </si>
  <si>
    <t>Montáž bednění střech rovných a šikmých sklonu do 60° z hoblovaných prken</t>
  </si>
  <si>
    <t>-158868789</t>
  </si>
  <si>
    <t>(3,0+1,8)/2*2,5</t>
  </si>
  <si>
    <t>3,4*2,0/2</t>
  </si>
  <si>
    <t>3,7*2,0/2</t>
  </si>
  <si>
    <t>(1,4+2,0)/2*2,0</t>
  </si>
  <si>
    <t>145</t>
  </si>
  <si>
    <t>60511112</t>
  </si>
  <si>
    <t>řezivo jehličnaté smrk, borovice š přes 80mm tl 24mm dl 4-5m</t>
  </si>
  <si>
    <t>820974623</t>
  </si>
  <si>
    <t>fig41*0,024*1,1</t>
  </si>
  <si>
    <t>146</t>
  </si>
  <si>
    <t>7623613131</t>
  </si>
  <si>
    <t>Konstrukční a vyrovnávací vrstva pod klempířské prvky (atiky) z desek překližkových tl. 21 mm</t>
  </si>
  <si>
    <t>289223667</t>
  </si>
  <si>
    <t>(9,53+3,89+9,53)*0,56</t>
  </si>
  <si>
    <t>3,89*0,4</t>
  </si>
  <si>
    <t>147</t>
  </si>
  <si>
    <t>762395000</t>
  </si>
  <si>
    <t>Spojovací prostředky krovů, bednění, laťování, nadstřešních konstrukcí</t>
  </si>
  <si>
    <t>1236236004</t>
  </si>
  <si>
    <t>148</t>
  </si>
  <si>
    <t>998762101</t>
  </si>
  <si>
    <t>Přesun hmot tonážní pro kce tesařské v objektech v do 6 m</t>
  </si>
  <si>
    <t>220050991</t>
  </si>
  <si>
    <t>763</t>
  </si>
  <si>
    <t>Konstrukce suché výstavby</t>
  </si>
  <si>
    <t>149</t>
  </si>
  <si>
    <t>763131431</t>
  </si>
  <si>
    <t>SDK podhled deska 1xDF 12,5 bez izolace dvouvrstvá spodní kce profil CD+UD REI do 90</t>
  </si>
  <si>
    <t>425675962</t>
  </si>
  <si>
    <t>1,45*1,40                                "101"</t>
  </si>
  <si>
    <t>3,95*3,95                               "103"</t>
  </si>
  <si>
    <t>150</t>
  </si>
  <si>
    <t>763131714</t>
  </si>
  <si>
    <t>SDK podhled základní penetrační nátěr</t>
  </si>
  <si>
    <t>-1743317395</t>
  </si>
  <si>
    <t>151</t>
  </si>
  <si>
    <t>763172313</t>
  </si>
  <si>
    <t>Montáž revizních dvířek SDK kcí vel. 400x400 mm</t>
  </si>
  <si>
    <t>-955324027</t>
  </si>
  <si>
    <t>1                                     "o3"</t>
  </si>
  <si>
    <t>152</t>
  </si>
  <si>
    <t>59030712</t>
  </si>
  <si>
    <t>dvířka revizní s automatickým zámkem 400x400mm</t>
  </si>
  <si>
    <t>917962699</t>
  </si>
  <si>
    <t>153</t>
  </si>
  <si>
    <t>998763301</t>
  </si>
  <si>
    <t>Přesun hmot tonážní pro sádrokartonové konstrukce v objektech v do 6 m</t>
  </si>
  <si>
    <t>1812865473</t>
  </si>
  <si>
    <t>154</t>
  </si>
  <si>
    <t>764111641</t>
  </si>
  <si>
    <t>Krytina střechy rovné drážkováním ze svitků z Pz plechu s povrchovou úpravou do rš 670 mm sklonu do 30°</t>
  </si>
  <si>
    <t>-1235075388</t>
  </si>
  <si>
    <t>155</t>
  </si>
  <si>
    <t>764211605</t>
  </si>
  <si>
    <t>Oplechování větraného hřebene z oblých hřebenáčů s větracím pásem z Pz s povrch úpravou rš 400 mm</t>
  </si>
  <si>
    <t>-1868496795</t>
  </si>
  <si>
    <t>2,0</t>
  </si>
  <si>
    <t>156</t>
  </si>
  <si>
    <t>764211655</t>
  </si>
  <si>
    <t>Oplechování větraného nároží s větracím pásem z Pz s povrchovou úpravou rš 400 mm</t>
  </si>
  <si>
    <t>1133037604</t>
  </si>
  <si>
    <t>157</t>
  </si>
  <si>
    <t>764212621</t>
  </si>
  <si>
    <t>Příplatek za provedení úžlabí z Pz s povrchovou úpravou v plechové krytině</t>
  </si>
  <si>
    <t>924415567</t>
  </si>
  <si>
    <t>3,5</t>
  </si>
  <si>
    <t>158</t>
  </si>
  <si>
    <t>764212633</t>
  </si>
  <si>
    <t>Oplechování štítu závětrnou lištou z Pz s povrchovou úpravou rš 250 mm</t>
  </si>
  <si>
    <t>-1957105964</t>
  </si>
  <si>
    <t>159</t>
  </si>
  <si>
    <t>764216644</t>
  </si>
  <si>
    <t>Oplechování rovných parapetů celoplošně lepené z Pz s povrchovou úpravou rš 330 mm</t>
  </si>
  <si>
    <t>1851527432</t>
  </si>
  <si>
    <t>1,3*2</t>
  </si>
  <si>
    <t>160</t>
  </si>
  <si>
    <t>764311614</t>
  </si>
  <si>
    <t>Lemování rovných zdí střech s krytinou skládanou z Pz s povrchovou úpravou rš 330 mm</t>
  </si>
  <si>
    <t>345949860</t>
  </si>
  <si>
    <t>2,0+0,7+2,9</t>
  </si>
  <si>
    <t>161</t>
  </si>
  <si>
    <t>764511602</t>
  </si>
  <si>
    <t>Žlab podokapní půlkruhový z Pz s povrchovou úpravou rš 330 mm</t>
  </si>
  <si>
    <t>1034667352</t>
  </si>
  <si>
    <t>1,4+5,3+3,8</t>
  </si>
  <si>
    <t>162</t>
  </si>
  <si>
    <t>764511622</t>
  </si>
  <si>
    <t>Roh nebo kout půlkruhového podokapního žlabu z Pz s povrchovou úpravou rš 330 mm</t>
  </si>
  <si>
    <t>-823485932</t>
  </si>
  <si>
    <t>163</t>
  </si>
  <si>
    <t>764511642</t>
  </si>
  <si>
    <t>Kotlík oválný (trychtýřový) pro podokapní žlaby z Pz s povrchovou úpravou 330/100 mm</t>
  </si>
  <si>
    <t>420903485</t>
  </si>
  <si>
    <t>164</t>
  </si>
  <si>
    <t>764518622</t>
  </si>
  <si>
    <t>Svody kruhové včetně objímek, kolen, odskoků z Pz s povrchovou úpravou průměru 100 mm</t>
  </si>
  <si>
    <t>169131497</t>
  </si>
  <si>
    <t>2,5*2</t>
  </si>
  <si>
    <t>165</t>
  </si>
  <si>
    <t>998764101</t>
  </si>
  <si>
    <t>Přesun hmot tonážní pro konstrukce klempířské v objektech v do 6 m</t>
  </si>
  <si>
    <t>-493834414</t>
  </si>
  <si>
    <t>166</t>
  </si>
  <si>
    <t>765193001</t>
  </si>
  <si>
    <t>Montáž podkladního vyrovnávacího pásu</t>
  </si>
  <si>
    <t>-1155300749</t>
  </si>
  <si>
    <t>167</t>
  </si>
  <si>
    <t>62866380</t>
  </si>
  <si>
    <t>pás podkladní asfaltového šindele</t>
  </si>
  <si>
    <t>-851462062</t>
  </si>
  <si>
    <t>fig51*1,1</t>
  </si>
  <si>
    <t>168</t>
  </si>
  <si>
    <t>998765101</t>
  </si>
  <si>
    <t>Přesun hmot tonážní pro krytiny skládané v objektech v do 6 m</t>
  </si>
  <si>
    <t>-1544064223</t>
  </si>
  <si>
    <t>766</t>
  </si>
  <si>
    <t>Konstrukce truhlářské</t>
  </si>
  <si>
    <t>169</t>
  </si>
  <si>
    <t>766622131</t>
  </si>
  <si>
    <t>Montáž plastových oken plochy přes 1 m2 otevíravých výšky do 1,5 m s rámem do zdiva</t>
  </si>
  <si>
    <t>-1103559815</t>
  </si>
  <si>
    <t>1,25*1,5*2                                  "1"</t>
  </si>
  <si>
    <t>170</t>
  </si>
  <si>
    <t>61140051</t>
  </si>
  <si>
    <t>okno plastové otevíravé/sklopné dvojsklo přes plochu 1m2 do v 1,5m</t>
  </si>
  <si>
    <t>-13077210</t>
  </si>
  <si>
    <t>171</t>
  </si>
  <si>
    <t>766622212</t>
  </si>
  <si>
    <t>Montáž plastových oken plochy do 1 m2 pevných s rámem do zdiva</t>
  </si>
  <si>
    <t>1494553982</t>
  </si>
  <si>
    <t>1                                              "2"</t>
  </si>
  <si>
    <t>172</t>
  </si>
  <si>
    <t>61140041</t>
  </si>
  <si>
    <t>okno plastové s fixním zasklením dvojsklo do plochy 1m2</t>
  </si>
  <si>
    <t>173810018</t>
  </si>
  <si>
    <t>0,81*0,81                                  "2"</t>
  </si>
  <si>
    <t>173</t>
  </si>
  <si>
    <t>766629215</t>
  </si>
  <si>
    <t>Příplatek k montáži oken rovné ostění připojovací spára do 45 mm</t>
  </si>
  <si>
    <t>-663488950</t>
  </si>
  <si>
    <t>(1,25+1,5)*2*2                                  "1"</t>
  </si>
  <si>
    <t>174</t>
  </si>
  <si>
    <t>766660001</t>
  </si>
  <si>
    <t>Montáž dveřních křídel otvíravých jednokřídlových š do 0,8 m do ocelové zárubně</t>
  </si>
  <si>
    <t>-929835439</t>
  </si>
  <si>
    <t>2                                                   "4"</t>
  </si>
  <si>
    <t>175</t>
  </si>
  <si>
    <t>61162032</t>
  </si>
  <si>
    <t>dveře jednokřídlé dřevotřískové povrch fóliový částečně prosklené 800x1970/2100mm</t>
  </si>
  <si>
    <t>1167296009</t>
  </si>
  <si>
    <t>176</t>
  </si>
  <si>
    <t>766660411</t>
  </si>
  <si>
    <t>Montáž vchodových dveří jednokřídlových bez nadsvětlíku do zdiva</t>
  </si>
  <si>
    <t>-1772654628</t>
  </si>
  <si>
    <t>1                                             "3"</t>
  </si>
  <si>
    <t>177</t>
  </si>
  <si>
    <t>61199001</t>
  </si>
  <si>
    <t>vchodové dveře plastové</t>
  </si>
  <si>
    <t>1297143280</t>
  </si>
  <si>
    <t>1,0*2,05                                 "3"</t>
  </si>
  <si>
    <t>178</t>
  </si>
  <si>
    <t>766660728</t>
  </si>
  <si>
    <t>Montáž dveřního interiérového kování - zámku</t>
  </si>
  <si>
    <t>374738725</t>
  </si>
  <si>
    <t>179</t>
  </si>
  <si>
    <t>54964110</t>
  </si>
  <si>
    <t>vložka zámková cylindrická oboustranná</t>
  </si>
  <si>
    <t>1378519595</t>
  </si>
  <si>
    <t>180</t>
  </si>
  <si>
    <t>766660729</t>
  </si>
  <si>
    <t>Montáž dveřního interiérového kování - štítku s klikou</t>
  </si>
  <si>
    <t>-1686494137</t>
  </si>
  <si>
    <t>181</t>
  </si>
  <si>
    <t>54914620</t>
  </si>
  <si>
    <t>kování dveřní vrchní klika včetně rozet a montážního materiálu R PZ nerez PK</t>
  </si>
  <si>
    <t>-1323459609</t>
  </si>
  <si>
    <t>182</t>
  </si>
  <si>
    <t>766694112</t>
  </si>
  <si>
    <t>Montáž parapetních desek dřevěných nebo plastových šířky do 30 cm délky do 1,6 m</t>
  </si>
  <si>
    <t>-1582531743</t>
  </si>
  <si>
    <t>183</t>
  </si>
  <si>
    <t>60794101</t>
  </si>
  <si>
    <t>deska parapetní dřevotřísková vnitřní 200x1000mm</t>
  </si>
  <si>
    <t>857145124</t>
  </si>
  <si>
    <t>184</t>
  </si>
  <si>
    <t>998766101</t>
  </si>
  <si>
    <t>Přesun hmot tonážní pro konstrukce truhlářské v objektech v do 6 m</t>
  </si>
  <si>
    <t>-877218686</t>
  </si>
  <si>
    <t>767</t>
  </si>
  <si>
    <t>Konstrukce zámečnické</t>
  </si>
  <si>
    <t>185</t>
  </si>
  <si>
    <t>767531111</t>
  </si>
  <si>
    <t>Montáž vstupních kovových nebo plastových rohoží čistících zón</t>
  </si>
  <si>
    <t>2056407961</t>
  </si>
  <si>
    <t>1,2*0,6                                "O1"</t>
  </si>
  <si>
    <t>186</t>
  </si>
  <si>
    <t>69752002</t>
  </si>
  <si>
    <t>rohož vstupní provedení hliník extra 27 mm</t>
  </si>
  <si>
    <t>1348641238</t>
  </si>
  <si>
    <t>187</t>
  </si>
  <si>
    <t>767531121</t>
  </si>
  <si>
    <t>Osazení zapuštěného rámu z L profilů k čistícím rohožím</t>
  </si>
  <si>
    <t>348636631</t>
  </si>
  <si>
    <t>(1,2+0,6)*2                                "O1"</t>
  </si>
  <si>
    <t>188</t>
  </si>
  <si>
    <t>69752161</t>
  </si>
  <si>
    <t>rám pro zapuštění profil L-30/30 20/30 -mosaz</t>
  </si>
  <si>
    <t>214110463</t>
  </si>
  <si>
    <t>189</t>
  </si>
  <si>
    <t>767995116</t>
  </si>
  <si>
    <t>Montáž atypických zámečnických konstrukcí hmotnosti do 250 kg</t>
  </si>
  <si>
    <t>kg</t>
  </si>
  <si>
    <t>908649287</t>
  </si>
  <si>
    <t>197,6                                                     "Z1"</t>
  </si>
  <si>
    <t>190</t>
  </si>
  <si>
    <t>553999011</t>
  </si>
  <si>
    <t>zámečnické konstrukce</t>
  </si>
  <si>
    <t>1743030911</t>
  </si>
  <si>
    <t>191</t>
  </si>
  <si>
    <t>998767101</t>
  </si>
  <si>
    <t>Přesun hmot tonážní pro zámečnické konstrukce v objektech v do 6 m</t>
  </si>
  <si>
    <t>358775624</t>
  </si>
  <si>
    <t>192</t>
  </si>
  <si>
    <t>776111112</t>
  </si>
  <si>
    <t>Broušení betonového podkladu povlakových podlah</t>
  </si>
  <si>
    <t>1668522584</t>
  </si>
  <si>
    <t>193</t>
  </si>
  <si>
    <t>776121111</t>
  </si>
  <si>
    <t>Vodou ředitelná penetrace savého podkladu povlakových podlah ředěná v poměru 1:3</t>
  </si>
  <si>
    <t>455247844</t>
  </si>
  <si>
    <t>194</t>
  </si>
  <si>
    <t>776141111</t>
  </si>
  <si>
    <t>Vyrovnání podkladu povlakových podlah stěrkou pevnosti 20 MPa tl 3 mm</t>
  </si>
  <si>
    <t>-1888637346</t>
  </si>
  <si>
    <t>195</t>
  </si>
  <si>
    <t>776221111</t>
  </si>
  <si>
    <t>Lepení pásů z PVC standardním lepidlem</t>
  </si>
  <si>
    <t>622656279</t>
  </si>
  <si>
    <t>3,95*3,95+0,35*1,0*2             "103"</t>
  </si>
  <si>
    <t>3,90*4,05+0,35*1,0                "104"</t>
  </si>
  <si>
    <t>196</t>
  </si>
  <si>
    <t>28411018</t>
  </si>
  <si>
    <t>PVC vinyl heterogenní zátěžové akustická tl 2,60mm, nášlapná vrstva 0,70mm, zátěž 34/42, otlak do 0,07mm, útlum 15dB, R10, hořlavost Bfl S1</t>
  </si>
  <si>
    <t>-1462681050</t>
  </si>
  <si>
    <t>fig61*1,1</t>
  </si>
  <si>
    <t>197</t>
  </si>
  <si>
    <t>776411111</t>
  </si>
  <si>
    <t>Montáž obvodových soklíků výšky do 80 mm</t>
  </si>
  <si>
    <t>-1932356875</t>
  </si>
  <si>
    <t>(3,95+3,95)*2                "103"</t>
  </si>
  <si>
    <t>(3,90+4,05)*2                "104"</t>
  </si>
  <si>
    <t>198</t>
  </si>
  <si>
    <t>28411009</t>
  </si>
  <si>
    <t>lišta soklová PVC 18x80mm</t>
  </si>
  <si>
    <t>109132580</t>
  </si>
  <si>
    <t>fig62*1,05</t>
  </si>
  <si>
    <t>199</t>
  </si>
  <si>
    <t>998776101</t>
  </si>
  <si>
    <t>Přesun hmot tonážní pro podlahy povlakové v objektech v do 6 m</t>
  </si>
  <si>
    <t>-1701802582</t>
  </si>
  <si>
    <t>783</t>
  </si>
  <si>
    <t>Dokončovací práce - nátěry</t>
  </si>
  <si>
    <t>200</t>
  </si>
  <si>
    <t>783314101</t>
  </si>
  <si>
    <t>Základní jednonásobný syntetický nátěr zámečnických konstrukcí</t>
  </si>
  <si>
    <t>-1827811366</t>
  </si>
  <si>
    <t>(0,8+2*1,97)*0,25*3                 "zárubně"</t>
  </si>
  <si>
    <t>201</t>
  </si>
  <si>
    <t>783317101</t>
  </si>
  <si>
    <t>Krycí jednonásobný syntetický standardní nátěr zámečnických konstrukcí</t>
  </si>
  <si>
    <t>-1817401509</t>
  </si>
  <si>
    <t>202</t>
  </si>
  <si>
    <t>783506839</t>
  </si>
  <si>
    <t>Odstranění nátěru z krytiny sklonu přes 60° odstraňovačem nátěrů</t>
  </si>
  <si>
    <t>524371265</t>
  </si>
  <si>
    <t>2,58*(1,1+2,8+1,1)</t>
  </si>
  <si>
    <t>2,3*(1,1+0,4)</t>
  </si>
  <si>
    <t>Mezisoučet                               "optický tunel"</t>
  </si>
  <si>
    <t>203</t>
  </si>
  <si>
    <t>783513001</t>
  </si>
  <si>
    <t>Základní jednonásobný syntetický standardní nátěr krytiny z plechu sklonu do 10°</t>
  </si>
  <si>
    <t>1997927174</t>
  </si>
  <si>
    <t>204</t>
  </si>
  <si>
    <t>783517001</t>
  </si>
  <si>
    <t>Krycí jednonásobný syntetický standardní nátěr krytiny z plechu sklonu do 10°</t>
  </si>
  <si>
    <t>-1679831347</t>
  </si>
  <si>
    <t>fig28*2</t>
  </si>
  <si>
    <t>205</t>
  </si>
  <si>
    <t>783591105</t>
  </si>
  <si>
    <t>Příplatek k ceně jednonásobného nátěru krytiny za sklon přes 60°</t>
  </si>
  <si>
    <t>1798281542</t>
  </si>
  <si>
    <t>206</t>
  </si>
  <si>
    <t>783591115</t>
  </si>
  <si>
    <t>Příplatek k ceně dvojnásobného nátěru krytiny za sklon přes 60°</t>
  </si>
  <si>
    <t>-1271750409</t>
  </si>
  <si>
    <t>207</t>
  </si>
  <si>
    <t>783801503</t>
  </si>
  <si>
    <t>Omytí omítek tlakovou vodou před provedením nátěru</t>
  </si>
  <si>
    <t>854125651</t>
  </si>
  <si>
    <t>(2,58+1,5)*2*2,0</t>
  </si>
  <si>
    <t>Mezisoučet                "základ pod optický tunel"</t>
  </si>
  <si>
    <t>208</t>
  </si>
  <si>
    <t>783826313</t>
  </si>
  <si>
    <t>Mikroarmovací silikátový nátěr omítek</t>
  </si>
  <si>
    <t>89780394</t>
  </si>
  <si>
    <t>209</t>
  </si>
  <si>
    <t>783833153</t>
  </si>
  <si>
    <t>Penetrační silikátový nátěr hrubých betonových povrchů a hrubých, rýhovaných a škrábaných omítek</t>
  </si>
  <si>
    <t>1950148896</t>
  </si>
  <si>
    <t>210</t>
  </si>
  <si>
    <t>HZS2492</t>
  </si>
  <si>
    <t>Hodinová zúčtovací sazba pomocný dělník PSV</t>
  </si>
  <si>
    <t>539717836</t>
  </si>
  <si>
    <t>50,0                     "vystěhování objektu určeného k rekonstrukci"</t>
  </si>
  <si>
    <t>5 - Elektroinstalace</t>
  </si>
  <si>
    <t xml:space="preserve"> </t>
  </si>
  <si>
    <t>M - Práce a dodávky M</t>
  </si>
  <si>
    <t xml:space="preserve">    21-M - Elektromontáže</t>
  </si>
  <si>
    <t xml:space="preserve">      D8 - Elektroinstalace silnoproudá</t>
  </si>
  <si>
    <t xml:space="preserve">      D1 - Elektroinstalace - napojení NN - měření el. energie - napojení rozváděčů</t>
  </si>
  <si>
    <t xml:space="preserve">      D2 - Rozváděč R2</t>
  </si>
  <si>
    <t xml:space="preserve">      D3 - Svítidla vč. zdrojů a předřadníků</t>
  </si>
  <si>
    <t xml:space="preserve">      D4 - Strukturovaná kabeláž, telekomunikace, A/V</t>
  </si>
  <si>
    <t xml:space="preserve">      D5 - PZTS (EZS)</t>
  </si>
  <si>
    <t xml:space="preserve">      D6 - Hromosvodu a uzemnění</t>
  </si>
  <si>
    <t xml:space="preserve">      D7 - HZS, PD, revize</t>
  </si>
  <si>
    <t>Práce a dodávky M</t>
  </si>
  <si>
    <t>21-M</t>
  </si>
  <si>
    <t>Elektromontáže</t>
  </si>
  <si>
    <t>D8</t>
  </si>
  <si>
    <t>Elektroinstalace silnoproudá</t>
  </si>
  <si>
    <t>Pol140</t>
  </si>
  <si>
    <t>Krabice elinstalační plastová KP67/2 pod omítku prázdná</t>
  </si>
  <si>
    <t>ks</t>
  </si>
  <si>
    <t>Pol141</t>
  </si>
  <si>
    <t>Krabice elinstalační plastová KU 68-1902 s víčkem pod omítku - rozvodná</t>
  </si>
  <si>
    <t>Pol142</t>
  </si>
  <si>
    <t>Krabice elinstalační plastová LK80 povrchová prázdná (přístrojová)</t>
  </si>
  <si>
    <t>Pol143</t>
  </si>
  <si>
    <t>Krabice elinstalační plastová KO97/5 prázdná s víčkem pod omítku rozvodná</t>
  </si>
  <si>
    <t>Pol144</t>
  </si>
  <si>
    <t>Krabice elinstalační plastová KT250 prázdná s víčkem pod omítku</t>
  </si>
  <si>
    <t>Pol145</t>
  </si>
  <si>
    <t>Krabice elinstalační plastová PK do parapetního žlabu</t>
  </si>
  <si>
    <t>Pol146</t>
  </si>
  <si>
    <t>Krabice elinstalační plastová 6455-11P se svorkovnicí a víčkem nad omítku IP54</t>
  </si>
  <si>
    <t>Pol147</t>
  </si>
  <si>
    <t>Trubka ohebná PVC, 320N, FX25 pod omítku samozhášivá</t>
  </si>
  <si>
    <t>Pol148</t>
  </si>
  <si>
    <t>Lišta PVC 13x18 vč. kolen, spojek a koncovek - černá</t>
  </si>
  <si>
    <t>Pol149</t>
  </si>
  <si>
    <t>Lišta PVC 40x20 vč. kolen, spojek a koncovek - černá</t>
  </si>
  <si>
    <t>Pol150</t>
  </si>
  <si>
    <t>Lišta PVC 40x40 vč. kolen, spojek a koncovek - černá</t>
  </si>
  <si>
    <t>Pol151</t>
  </si>
  <si>
    <t>Lišta PVC 60x40 vč. kolen, spojek a koncovek - černá</t>
  </si>
  <si>
    <t>Pol152</t>
  </si>
  <si>
    <t>Parapetní kanál 140x70 vč. kolen, spojek a koncovek, víka, přepážky</t>
  </si>
  <si>
    <t>Pol153</t>
  </si>
  <si>
    <t>Kabel CYKY-O 3x1,5</t>
  </si>
  <si>
    <t>Pol154</t>
  </si>
  <si>
    <t>Kabel CYKY-J 3x1,5</t>
  </si>
  <si>
    <t>Pol155</t>
  </si>
  <si>
    <t>Kabel CYKY-J 3x2,5</t>
  </si>
  <si>
    <t>Pol156</t>
  </si>
  <si>
    <t>Kabel CYKY-J 5x1,5</t>
  </si>
  <si>
    <t>Pol157</t>
  </si>
  <si>
    <t>Zásuvka 230V/16A pod om. IP20 otoč, clonky, dvojitá</t>
  </si>
  <si>
    <t>Pol158</t>
  </si>
  <si>
    <t>Zásuvka 230V/16A pod om. IP20, clonky, vč. rám.</t>
  </si>
  <si>
    <t>Pol159</t>
  </si>
  <si>
    <t>Zásuvka 230V/16A pod om. IP20, clonky, vč. rám. a sv. přep.</t>
  </si>
  <si>
    <t>Pol160</t>
  </si>
  <si>
    <t>Vypínač řaz. 1 230V/10A pod omítku IP20 vč. kolébky a rám.</t>
  </si>
  <si>
    <t>Pol161</t>
  </si>
  <si>
    <t>Vypínač řaz. 5 230V/10A pod omítku IP20 vč. kolébky a rám.</t>
  </si>
  <si>
    <t>Pol162</t>
  </si>
  <si>
    <t>Vypínač řaz. 6+6 230V/10A pod omítku IP20 vč. kolébky a rám.</t>
  </si>
  <si>
    <t>Pol163</t>
  </si>
  <si>
    <t>Pohybový spínač 230V/10A IP20 180° pod. om., vč. rámečku</t>
  </si>
  <si>
    <t>Pol164</t>
  </si>
  <si>
    <t>Pohybový spínač 230V/10A IP44 180°</t>
  </si>
  <si>
    <t>Pol165</t>
  </si>
  <si>
    <t>Multifunkční časové relé do el. krabice SMR-B s galv. odděleným vstupem</t>
  </si>
  <si>
    <t>Pol166</t>
  </si>
  <si>
    <t>Termostat prostorový v designu vypínačů, IP20, 230V, LCD, týdenní vč nastavení</t>
  </si>
  <si>
    <t>Pol167</t>
  </si>
  <si>
    <t>Přímotop nástěnný 2000W/230V, vypínač, termostat</t>
  </si>
  <si>
    <t>Pol168</t>
  </si>
  <si>
    <t>Přímotop nástěnný 1000W/230V, vypínač, termostat</t>
  </si>
  <si>
    <t>Pol169</t>
  </si>
  <si>
    <t>Přímotop nástěnný 500W/230V, vypínač, termostat</t>
  </si>
  <si>
    <t>Pol170</t>
  </si>
  <si>
    <t>Vodič CY 6 zž</t>
  </si>
  <si>
    <t>Pol171</t>
  </si>
  <si>
    <t>Vodič CY 10 zž</t>
  </si>
  <si>
    <t>Pol172</t>
  </si>
  <si>
    <t>Vodič CY 16 zž</t>
  </si>
  <si>
    <t>Pol173</t>
  </si>
  <si>
    <t>Hlavní ochranná přípojnice</t>
  </si>
  <si>
    <t>Pol174</t>
  </si>
  <si>
    <t>Svorka pro pospojení vč. Cu pásku</t>
  </si>
  <si>
    <t>Pol175</t>
  </si>
  <si>
    <t>Stěnová rekuperační ventilátorová jednotka vč. Vnitřní mřížky a venkovní žaluzie, 270 x 370 x 400 mm, 2x d150mm, přívod 270/odtah 300m3, 230V/108W, 3-otáčková (kompletní)</t>
  </si>
  <si>
    <t>Pol176</t>
  </si>
  <si>
    <t>Regulátor otáček (3stupně) se vstupem pro externí povel pro spuštění, 230V, ruční otočný volič výkonu (OFF, Low, Normal, Boost, Sensor)</t>
  </si>
  <si>
    <t>Pol179</t>
  </si>
  <si>
    <t>Sekání prostupy a stavební přípomoce (% z montáží)</t>
  </si>
  <si>
    <t>%</t>
  </si>
  <si>
    <t>Pol1</t>
  </si>
  <si>
    <t>-1030914230</t>
  </si>
  <si>
    <t>Pol2</t>
  </si>
  <si>
    <t>1211768622</t>
  </si>
  <si>
    <t>Pol3</t>
  </si>
  <si>
    <t>-210516582</t>
  </si>
  <si>
    <t>Pol4</t>
  </si>
  <si>
    <t>-1121361734</t>
  </si>
  <si>
    <t>Pol5</t>
  </si>
  <si>
    <t>-1568656900</t>
  </si>
  <si>
    <t>Pol6</t>
  </si>
  <si>
    <t>1222133720</t>
  </si>
  <si>
    <t>Pol7</t>
  </si>
  <si>
    <t>392381181</t>
  </si>
  <si>
    <t>Pol8</t>
  </si>
  <si>
    <t>-1182547842</t>
  </si>
  <si>
    <t>Pol9</t>
  </si>
  <si>
    <t>-416946909</t>
  </si>
  <si>
    <t>Pol10</t>
  </si>
  <si>
    <t>-1987001297</t>
  </si>
  <si>
    <t>Pol11</t>
  </si>
  <si>
    <t>1105442125</t>
  </si>
  <si>
    <t>Pol12</t>
  </si>
  <si>
    <t>66206146</t>
  </si>
  <si>
    <t>Pol13</t>
  </si>
  <si>
    <t>259649434</t>
  </si>
  <si>
    <t>Pol14</t>
  </si>
  <si>
    <t>789380074</t>
  </si>
  <si>
    <t>Pol15</t>
  </si>
  <si>
    <t>784636168</t>
  </si>
  <si>
    <t>Pol16</t>
  </si>
  <si>
    <t>55805959</t>
  </si>
  <si>
    <t>Pol17</t>
  </si>
  <si>
    <t>-364472106</t>
  </si>
  <si>
    <t>Pol18</t>
  </si>
  <si>
    <t>642768747</t>
  </si>
  <si>
    <t>Pol19</t>
  </si>
  <si>
    <t>1654990511</t>
  </si>
  <si>
    <t>Pol20</t>
  </si>
  <si>
    <t>-777251192</t>
  </si>
  <si>
    <t>Pol21</t>
  </si>
  <si>
    <t>-497971747</t>
  </si>
  <si>
    <t>Pol22</t>
  </si>
  <si>
    <t>1202838929</t>
  </si>
  <si>
    <t>Pol23</t>
  </si>
  <si>
    <t>-973065887</t>
  </si>
  <si>
    <t>Pol24</t>
  </si>
  <si>
    <t>-1737637460</t>
  </si>
  <si>
    <t>Pol25</t>
  </si>
  <si>
    <t>252948634</t>
  </si>
  <si>
    <t>Pol26</t>
  </si>
  <si>
    <t>382245562</t>
  </si>
  <si>
    <t>Pol27</t>
  </si>
  <si>
    <t>679389260</t>
  </si>
  <si>
    <t>Pol28</t>
  </si>
  <si>
    <t>-50370367</t>
  </si>
  <si>
    <t>Pol29</t>
  </si>
  <si>
    <t>-1897550028</t>
  </si>
  <si>
    <t>Pol30</t>
  </si>
  <si>
    <t>-679677665</t>
  </si>
  <si>
    <t>Pol31</t>
  </si>
  <si>
    <t>563590392</t>
  </si>
  <si>
    <t>Pol32</t>
  </si>
  <si>
    <t>-230961161</t>
  </si>
  <si>
    <t>Pol33</t>
  </si>
  <si>
    <t>-1810073596</t>
  </si>
  <si>
    <t>Pol34</t>
  </si>
  <si>
    <t>-2005368061</t>
  </si>
  <si>
    <t>Pol35</t>
  </si>
  <si>
    <t>-1015915141</t>
  </si>
  <si>
    <t>Pol36</t>
  </si>
  <si>
    <t>-882249728</t>
  </si>
  <si>
    <t>Pol37</t>
  </si>
  <si>
    <t>-104781036</t>
  </si>
  <si>
    <t>Pol38</t>
  </si>
  <si>
    <t>Stavební sádra</t>
  </si>
  <si>
    <t>-750363405</t>
  </si>
  <si>
    <t>Pol39</t>
  </si>
  <si>
    <t>Drobný materiál (% z materálu)</t>
  </si>
  <si>
    <t>922637712</t>
  </si>
  <si>
    <t>D1</t>
  </si>
  <si>
    <t>Elektroinstalace - napojení NN - měření el. energie - napojení rozváděčů</t>
  </si>
  <si>
    <t>Pol180</t>
  </si>
  <si>
    <t>Kabel CYKY-J 4x16</t>
  </si>
  <si>
    <t>Pol181</t>
  </si>
  <si>
    <t>Kabelová chránička Kopoflex 63</t>
  </si>
  <si>
    <t>Pol182</t>
  </si>
  <si>
    <t>Pozinkovaný žlab perforovaný 62/50 vč. víka, kolen, spojek, konzol a spoj. mat.</t>
  </si>
  <si>
    <t>Pol183</t>
  </si>
  <si>
    <t>Úprava stávajícího hlavního rozváděče pro nový vývod s využitím rezervního jištění (úprava/výmena jitiče, úprava krycí masky, svorky, vodiče atp.)</t>
  </si>
  <si>
    <t>kpl</t>
  </si>
  <si>
    <t>Pol184</t>
  </si>
  <si>
    <t>Ukončení kabelů do 4x25</t>
  </si>
  <si>
    <t>Pol185</t>
  </si>
  <si>
    <t>Ukončení kabelů do 4x10</t>
  </si>
  <si>
    <t>Pol186</t>
  </si>
  <si>
    <t>Pol41</t>
  </si>
  <si>
    <t>-408912664</t>
  </si>
  <si>
    <t>-1040852551</t>
  </si>
  <si>
    <t>Pol42</t>
  </si>
  <si>
    <t>-1107721014</t>
  </si>
  <si>
    <t>Pol43</t>
  </si>
  <si>
    <t>-697641219</t>
  </si>
  <si>
    <t>Pol44</t>
  </si>
  <si>
    <t>-76924807</t>
  </si>
  <si>
    <t>Pol47</t>
  </si>
  <si>
    <t>-774798029</t>
  </si>
  <si>
    <t>D2</t>
  </si>
  <si>
    <t>Rozváděč R2</t>
  </si>
  <si>
    <t>Pol187</t>
  </si>
  <si>
    <t>Skříň 887x546x160, 6x21 mod (126), ocelplechová, zapuštěná IP43/20 vč. vkl. Konstrukce</t>
  </si>
  <si>
    <t>Pol188</t>
  </si>
  <si>
    <t>Hlavní vypínač 3P 63A DIN</t>
  </si>
  <si>
    <t>Pol189</t>
  </si>
  <si>
    <t>Svodič přepětí 4p, kategorie T1 a T2, In=30kA(8/20), Up=1,5kV</t>
  </si>
  <si>
    <t>Pol190</t>
  </si>
  <si>
    <t>Svodič přepětí 4p kategorie T2 s výměnnými moduly, In=20kA, Up=1,2kV</t>
  </si>
  <si>
    <t>Pol191</t>
  </si>
  <si>
    <t>Jistič 3B25A 10kA</t>
  </si>
  <si>
    <t>Pol192</t>
  </si>
  <si>
    <t>Jistič 1B16A 10kA</t>
  </si>
  <si>
    <t>Pol193</t>
  </si>
  <si>
    <t>Jistič 1B10A 10kA</t>
  </si>
  <si>
    <t>Pol194</t>
  </si>
  <si>
    <t>Jistič 1B6A 10kA</t>
  </si>
  <si>
    <t>Pol195</t>
  </si>
  <si>
    <t>Proudový chránič 40/0,03/4, 10kA (typ AC)</t>
  </si>
  <si>
    <t>Pol196</t>
  </si>
  <si>
    <t>Proudový chránič s nadpropudovou ochr. B10A/0,03/2, 10kA (typ AC)</t>
  </si>
  <si>
    <t>Pol197</t>
  </si>
  <si>
    <t>Spínací hodiny s LCD, DCF, DIN, 230V/16A, 1 kanálové (SHT-6)</t>
  </si>
  <si>
    <t>Pol198</t>
  </si>
  <si>
    <t>Asymetrický cyklovač, DIN, 230V/16A, 1 kanálový (CRM-2H)</t>
  </si>
  <si>
    <t>Pol199</t>
  </si>
  <si>
    <t>Ukončení kabelů v rozváděči do 4x25</t>
  </si>
  <si>
    <t>Pol200</t>
  </si>
  <si>
    <t>Ukončení kabelů v rozváděči do 4x10</t>
  </si>
  <si>
    <t>Pol201</t>
  </si>
  <si>
    <t>Přípojnice PE, N, HOP, Lišty DIN, propojovací přípojnice 63A/3P, svorky, štítky, vodiče</t>
  </si>
  <si>
    <t>set</t>
  </si>
  <si>
    <t>Pol202</t>
  </si>
  <si>
    <t>Pol48</t>
  </si>
  <si>
    <t>-395390253</t>
  </si>
  <si>
    <t>Pol49</t>
  </si>
  <si>
    <t>-1604909020</t>
  </si>
  <si>
    <t>Pol50</t>
  </si>
  <si>
    <t>234564436</t>
  </si>
  <si>
    <t>Pol51</t>
  </si>
  <si>
    <t>-941566212</t>
  </si>
  <si>
    <t>Pol52</t>
  </si>
  <si>
    <t>903051946</t>
  </si>
  <si>
    <t>Pol53</t>
  </si>
  <si>
    <t>-865880992</t>
  </si>
  <si>
    <t>Pol54</t>
  </si>
  <si>
    <t>662333035</t>
  </si>
  <si>
    <t>Pol55</t>
  </si>
  <si>
    <t>1351576083</t>
  </si>
  <si>
    <t>Pol56</t>
  </si>
  <si>
    <t>-1084430309</t>
  </si>
  <si>
    <t>Pol57</t>
  </si>
  <si>
    <t>-523242676</t>
  </si>
  <si>
    <t>Pol58</t>
  </si>
  <si>
    <t>1243836557</t>
  </si>
  <si>
    <t>Pol59</t>
  </si>
  <si>
    <t>1455354560</t>
  </si>
  <si>
    <t>Pol62</t>
  </si>
  <si>
    <t>1985020212</t>
  </si>
  <si>
    <t>Pol63</t>
  </si>
  <si>
    <t>-1378384461</t>
  </si>
  <si>
    <t>D3</t>
  </si>
  <si>
    <t>Svítidla vč. zdrojů a předřadníků</t>
  </si>
  <si>
    <t>Pol203</t>
  </si>
  <si>
    <t>"F" typ: Svítidlo LED 17W, 1800 lm, AL rám, opálový kryt, IP40, 50000hod, přisazené vč AL rámečku (600x300mm)</t>
  </si>
  <si>
    <t>Pol204</t>
  </si>
  <si>
    <t>"C" typ: Svítidlo LED 34W, 4100 lm, AL rám, opálový kryt, IP40, 50000hod, přisazené vč AL rámečku (600x600mm)</t>
  </si>
  <si>
    <t>Pol205</t>
  </si>
  <si>
    <t>Univerzální nouzový modul pro LED panely s volným driverem, 1 hod, 340x120x50mm</t>
  </si>
  <si>
    <t>Pol206</t>
  </si>
  <si>
    <t>"M" typ: Svítidlo kruhové, LED 15W, 1430 lm, d=280mm, h=120mm, IP43, opálový skleněný kryt, kovová základna vč. zdrojů, stropní</t>
  </si>
  <si>
    <t>Pol207</t>
  </si>
  <si>
    <t>"S" typ: Svítidlo LED 14W, 1100 lm, plech+prizm. kryt, IP20, 80000hod, přisazené kruhové (d=190mm)</t>
  </si>
  <si>
    <t>Pol208</t>
  </si>
  <si>
    <t>"NO" typ:LED Svítidlo nouzové 1,2W, 1hod, IP22, test tl.</t>
  </si>
  <si>
    <t>Pol209</t>
  </si>
  <si>
    <t>Sekání, prostupy a stavební přípomoce (% z montáží)</t>
  </si>
  <si>
    <t>Pol64</t>
  </si>
  <si>
    <t>366087081</t>
  </si>
  <si>
    <t>Pol65</t>
  </si>
  <si>
    <t>-18802513</t>
  </si>
  <si>
    <t>Pol66</t>
  </si>
  <si>
    <t>-1852189488</t>
  </si>
  <si>
    <t>Pol67</t>
  </si>
  <si>
    <t>1471154287</t>
  </si>
  <si>
    <t>Pol68</t>
  </si>
  <si>
    <t>-1183913421</t>
  </si>
  <si>
    <t>Pol69</t>
  </si>
  <si>
    <t>-270074001</t>
  </si>
  <si>
    <t>Pol70</t>
  </si>
  <si>
    <t>-1072058598</t>
  </si>
  <si>
    <t>D4</t>
  </si>
  <si>
    <t>Strukturovaná kabeláž, telekomunikace, A/V</t>
  </si>
  <si>
    <t>Pol210</t>
  </si>
  <si>
    <t>RACK-Datový rozváděč 18U 600x400 nástěnný vč. montáže a ukončení kabelů</t>
  </si>
  <si>
    <t>Pol211</t>
  </si>
  <si>
    <t>RACK-Ventilační jednotka 1U vč. termostatu</t>
  </si>
  <si>
    <t>Pol220</t>
  </si>
  <si>
    <t>Kabeláž UTP Cat6 LSZH bezhalogenový</t>
  </si>
  <si>
    <t>Pol221</t>
  </si>
  <si>
    <t>Kabel SYKFY 10x2x0,5</t>
  </si>
  <si>
    <t>Pol222</t>
  </si>
  <si>
    <t>Anténa 802.11a/b/g/n/ac, 2,4 i 5GHz, vícenásobné SSID s různým druhem zabezpečení, PoE napájení standardu 802.3af/802.3at, dvě integrované 3dBi antény v systému MIMO 3x3, Load balance, centrální správou</t>
  </si>
  <si>
    <t>Pol223</t>
  </si>
  <si>
    <t>Datová zásuvka dvojnásobná, maska, keyston, kryt, rám. - vč. proměření</t>
  </si>
  <si>
    <t>Pol224</t>
  </si>
  <si>
    <t>Telekomunikační krabice MIS, zapuštěná prázdná, 100 párů</t>
  </si>
  <si>
    <t>Pol225</t>
  </si>
  <si>
    <t>Krabice elinstalační plastová KP67/2 pod omítku prázdná - přístrojová</t>
  </si>
  <si>
    <t>Pol226</t>
  </si>
  <si>
    <t>Krabice elinstalační plastová KU 68-1902 s víčkem pod omítku</t>
  </si>
  <si>
    <t>Pol227</t>
  </si>
  <si>
    <t>Krabice elinstalační plastová KO97/5 prázdná s víčkem pod omítku</t>
  </si>
  <si>
    <t>Pol228</t>
  </si>
  <si>
    <t>Trubka ohebná PVC, 320N, FX16 pod omítku samozhášivá</t>
  </si>
  <si>
    <t>Pol229</t>
  </si>
  <si>
    <t>Trubka ohebná PVC, 320N, FX32 pod omítku samozhášivá</t>
  </si>
  <si>
    <t>Pol230</t>
  </si>
  <si>
    <t>Kabelová chránička HDPE 40 Multi 5x 10/8</t>
  </si>
  <si>
    <t>Pol231</t>
  </si>
  <si>
    <t>Kabelová chránička KF09040</t>
  </si>
  <si>
    <t>Pol232</t>
  </si>
  <si>
    <t>Konfigurace a oživení systému datové sítě, zaškolení</t>
  </si>
  <si>
    <t>Pol234</t>
  </si>
  <si>
    <t>Sekání, prostupy a stavební přípomoce vč. začištění (% z montáží)</t>
  </si>
  <si>
    <t>Pol72</t>
  </si>
  <si>
    <t>-1448697972</t>
  </si>
  <si>
    <t>Pol73</t>
  </si>
  <si>
    <t>-231000678</t>
  </si>
  <si>
    <t>Pol74</t>
  </si>
  <si>
    <t>RACK-Patch panel 25port vč. keyston, cat 3</t>
  </si>
  <si>
    <t>-1168895779</t>
  </si>
  <si>
    <t>Pol75</t>
  </si>
  <si>
    <t>RACK-Patch panel 24port vč. keyston, cat 6</t>
  </si>
  <si>
    <t>-279681576</t>
  </si>
  <si>
    <t>Pol76</t>
  </si>
  <si>
    <t>RACK-Vyvazovací panel</t>
  </si>
  <si>
    <t>-1111114778</t>
  </si>
  <si>
    <t>Pol77</t>
  </si>
  <si>
    <t>RACK-Napájecí panel 5x230V, přep. ochrana</t>
  </si>
  <si>
    <t>1110938524</t>
  </si>
  <si>
    <t>Pol78</t>
  </si>
  <si>
    <t>RACK-Polička</t>
  </si>
  <si>
    <t>-346098985</t>
  </si>
  <si>
    <t>Pol79</t>
  </si>
  <si>
    <t>RACK-Patch kabel FTP cat6 0,5m</t>
  </si>
  <si>
    <t>-1040519380</t>
  </si>
  <si>
    <t>Pol80</t>
  </si>
  <si>
    <t>RACK-Patch kabel FTP cat6 2m</t>
  </si>
  <si>
    <t>276094787</t>
  </si>
  <si>
    <t>Pol81</t>
  </si>
  <si>
    <t>RACK-Switch 24port 10/100/1000 mng, VLAN, 4xSFP, PoE</t>
  </si>
  <si>
    <t>886676057</t>
  </si>
  <si>
    <t>Pol82</t>
  </si>
  <si>
    <t>-1408865742</t>
  </si>
  <si>
    <t>Pol83</t>
  </si>
  <si>
    <t>1421524432</t>
  </si>
  <si>
    <t>Pol84</t>
  </si>
  <si>
    <t>1208839753</t>
  </si>
  <si>
    <t>Pol85</t>
  </si>
  <si>
    <t>1572403765</t>
  </si>
  <si>
    <t>Pol86</t>
  </si>
  <si>
    <t>-977570855</t>
  </si>
  <si>
    <t>Pol87</t>
  </si>
  <si>
    <t>1793198260</t>
  </si>
  <si>
    <t>Pol88</t>
  </si>
  <si>
    <t>262396109</t>
  </si>
  <si>
    <t>Pol89</t>
  </si>
  <si>
    <t>77910983</t>
  </si>
  <si>
    <t>1028315981</t>
  </si>
  <si>
    <t>Pol90</t>
  </si>
  <si>
    <t>478024152</t>
  </si>
  <si>
    <t>-822433358</t>
  </si>
  <si>
    <t>Pol91</t>
  </si>
  <si>
    <t>-1006458292</t>
  </si>
  <si>
    <t>Pol92</t>
  </si>
  <si>
    <t>966327748</t>
  </si>
  <si>
    <t>Pol93</t>
  </si>
  <si>
    <t>-1718182660</t>
  </si>
  <si>
    <t>Pol95</t>
  </si>
  <si>
    <t>Stavební sádra - šedá</t>
  </si>
  <si>
    <t>1288195244</t>
  </si>
  <si>
    <t>Pol96</t>
  </si>
  <si>
    <t>1870686115</t>
  </si>
  <si>
    <t>D5</t>
  </si>
  <si>
    <t>PZTS (EZS)</t>
  </si>
  <si>
    <t>Pol235</t>
  </si>
  <si>
    <t>Demontáž a zpětná montáž stávající ústředny vč. Potřebného materiálu pro opravu/úpravu skříně a provedení, zapojení, oživení, konfigurace a zaškolení</t>
  </si>
  <si>
    <t>Pol237</t>
  </si>
  <si>
    <t>Kódovací klávesnice LCD</t>
  </si>
  <si>
    <t>Pol238</t>
  </si>
  <si>
    <t>Venkovní zálohovaná siréna</t>
  </si>
  <si>
    <t>212</t>
  </si>
  <si>
    <t>Pol239</t>
  </si>
  <si>
    <t>PIR snímač, analog</t>
  </si>
  <si>
    <t>214</t>
  </si>
  <si>
    <t>Pol240</t>
  </si>
  <si>
    <t>Magnet</t>
  </si>
  <si>
    <t>216</t>
  </si>
  <si>
    <t>Pol241</t>
  </si>
  <si>
    <t>Smoke detektor opticko-teplotní, relé</t>
  </si>
  <si>
    <t>218</t>
  </si>
  <si>
    <t>Pol242</t>
  </si>
  <si>
    <t>Kabeláž analogová/binární (stíněná 6x0,5)</t>
  </si>
  <si>
    <t>220</t>
  </si>
  <si>
    <t>Pol243</t>
  </si>
  <si>
    <t>Elektroinstalační úložný materiál (trubky, lišty) pro EZS kabeláž</t>
  </si>
  <si>
    <t>222</t>
  </si>
  <si>
    <t>Pol244</t>
  </si>
  <si>
    <t>228</t>
  </si>
  <si>
    <t>Pol98</t>
  </si>
  <si>
    <t>-1562531328</t>
  </si>
  <si>
    <t>Pol99</t>
  </si>
  <si>
    <t>Akumulátor 12V/18Ah</t>
  </si>
  <si>
    <t>-1344113708</t>
  </si>
  <si>
    <t>Pol100</t>
  </si>
  <si>
    <t>394593061</t>
  </si>
  <si>
    <t>Pol101</t>
  </si>
  <si>
    <t>1707444891</t>
  </si>
  <si>
    <t>Pol102</t>
  </si>
  <si>
    <t>474668157</t>
  </si>
  <si>
    <t>Pol103</t>
  </si>
  <si>
    <t>-57815041</t>
  </si>
  <si>
    <t>Pol104</t>
  </si>
  <si>
    <t>2110541112</t>
  </si>
  <si>
    <t>Pol105</t>
  </si>
  <si>
    <t>-316030340</t>
  </si>
  <si>
    <t>Pol106</t>
  </si>
  <si>
    <t>1534587451</t>
  </si>
  <si>
    <t>287161475</t>
  </si>
  <si>
    <t>Pol107</t>
  </si>
  <si>
    <t>2086410794</t>
  </si>
  <si>
    <t>D6</t>
  </si>
  <si>
    <t>Hromosvodu a uzemnění</t>
  </si>
  <si>
    <t>Pol245</t>
  </si>
  <si>
    <t>Zemnící pásek FeZn 30x4</t>
  </si>
  <si>
    <t>230</t>
  </si>
  <si>
    <t>Pol246</t>
  </si>
  <si>
    <t>Zemnící drát FeZn 10</t>
  </si>
  <si>
    <t>232</t>
  </si>
  <si>
    <t>Pol247</t>
  </si>
  <si>
    <t>Zemnící drát AlMgSi 8</t>
  </si>
  <si>
    <t>234</t>
  </si>
  <si>
    <t>236</t>
  </si>
  <si>
    <t>Pol248</t>
  </si>
  <si>
    <t>Svorka SS spojovací</t>
  </si>
  <si>
    <t>238</t>
  </si>
  <si>
    <t>Pol249</t>
  </si>
  <si>
    <t>Svorka SZ zkušební</t>
  </si>
  <si>
    <t>240</t>
  </si>
  <si>
    <t>Pol250</t>
  </si>
  <si>
    <t>Svorka SK křížová</t>
  </si>
  <si>
    <t>242</t>
  </si>
  <si>
    <t>Pol251</t>
  </si>
  <si>
    <t>Svorka SO okapová</t>
  </si>
  <si>
    <t>244</t>
  </si>
  <si>
    <t>Pol252</t>
  </si>
  <si>
    <t>Svorka ST Okapové potrubí</t>
  </si>
  <si>
    <t>246</t>
  </si>
  <si>
    <t>Pol253</t>
  </si>
  <si>
    <t>Svorka hřebenová</t>
  </si>
  <si>
    <t>248</t>
  </si>
  <si>
    <t>Pol254</t>
  </si>
  <si>
    <t>Svorka pro připojení náhodných součástí</t>
  </si>
  <si>
    <t>250</t>
  </si>
  <si>
    <t>211</t>
  </si>
  <si>
    <t>Pol255</t>
  </si>
  <si>
    <t>Svorka univerzální</t>
  </si>
  <si>
    <t>252</t>
  </si>
  <si>
    <t>Pol256</t>
  </si>
  <si>
    <t>Podpěra svodu (plast 20mm) + trn min 100 přesah nad tepelnou izolaci</t>
  </si>
  <si>
    <t>254</t>
  </si>
  <si>
    <t>213</t>
  </si>
  <si>
    <t>Pol257</t>
  </si>
  <si>
    <t>Izolovaná podpěra (40cm) pro oddálení pom. jímače</t>
  </si>
  <si>
    <t>256</t>
  </si>
  <si>
    <t>Pol258</t>
  </si>
  <si>
    <t>Ochranný úhelník</t>
  </si>
  <si>
    <t>258</t>
  </si>
  <si>
    <t>215</t>
  </si>
  <si>
    <t>Pol259</t>
  </si>
  <si>
    <t>Držák OU</t>
  </si>
  <si>
    <t>260</t>
  </si>
  <si>
    <t>Pol260</t>
  </si>
  <si>
    <t>Svorka SR03 páska-drát</t>
  </si>
  <si>
    <t>262</t>
  </si>
  <si>
    <t>217</t>
  </si>
  <si>
    <t>Pol261</t>
  </si>
  <si>
    <t>Svorka SR02 páska-páska</t>
  </si>
  <si>
    <t>264</t>
  </si>
  <si>
    <t>Pol262</t>
  </si>
  <si>
    <t>268</t>
  </si>
  <si>
    <t>219</t>
  </si>
  <si>
    <t>Pol108</t>
  </si>
  <si>
    <t>-154953686</t>
  </si>
  <si>
    <t>Pol109</t>
  </si>
  <si>
    <t>-1167651626</t>
  </si>
  <si>
    <t>221</t>
  </si>
  <si>
    <t>Pol110</t>
  </si>
  <si>
    <t>-1771749236</t>
  </si>
  <si>
    <t>-1566727129</t>
  </si>
  <si>
    <t>223</t>
  </si>
  <si>
    <t>Pol111</t>
  </si>
  <si>
    <t>-469180549</t>
  </si>
  <si>
    <t>224</t>
  </si>
  <si>
    <t>Pol112</t>
  </si>
  <si>
    <t>-283977455</t>
  </si>
  <si>
    <t>225</t>
  </si>
  <si>
    <t>Pol113</t>
  </si>
  <si>
    <t>-1926174670</t>
  </si>
  <si>
    <t>226</t>
  </si>
  <si>
    <t>Pol114</t>
  </si>
  <si>
    <t>-179038148</t>
  </si>
  <si>
    <t>227</t>
  </si>
  <si>
    <t>Pol115</t>
  </si>
  <si>
    <t>-1965337955</t>
  </si>
  <si>
    <t>Pol116</t>
  </si>
  <si>
    <t>-473328566</t>
  </si>
  <si>
    <t>229</t>
  </si>
  <si>
    <t>Pol117</t>
  </si>
  <si>
    <t>553197508</t>
  </si>
  <si>
    <t>Pol118</t>
  </si>
  <si>
    <t>-883774327</t>
  </si>
  <si>
    <t>231</t>
  </si>
  <si>
    <t>Pol119</t>
  </si>
  <si>
    <t>-1104428907</t>
  </si>
  <si>
    <t>Pol120</t>
  </si>
  <si>
    <t>-1160902245</t>
  </si>
  <si>
    <t>233</t>
  </si>
  <si>
    <t>Pol121</t>
  </si>
  <si>
    <t>1541695613</t>
  </si>
  <si>
    <t>Pol122</t>
  </si>
  <si>
    <t>-1445291007</t>
  </si>
  <si>
    <t>235</t>
  </si>
  <si>
    <t>Pol123</t>
  </si>
  <si>
    <t>1655222410</t>
  </si>
  <si>
    <t>Pol124</t>
  </si>
  <si>
    <t>545688414</t>
  </si>
  <si>
    <t>237</t>
  </si>
  <si>
    <t>Pol125</t>
  </si>
  <si>
    <t>-1737185353</t>
  </si>
  <si>
    <t>D7</t>
  </si>
  <si>
    <t>HZS, PD, revize</t>
  </si>
  <si>
    <t>Pol263</t>
  </si>
  <si>
    <t>Doklady, předávací protokoly, atesty</t>
  </si>
  <si>
    <t>270</t>
  </si>
  <si>
    <t>239</t>
  </si>
  <si>
    <t>Pol264</t>
  </si>
  <si>
    <t>Koordinace a zjišťovací práce</t>
  </si>
  <si>
    <t>272</t>
  </si>
  <si>
    <t>Pol265</t>
  </si>
  <si>
    <t>Demontáže</t>
  </si>
  <si>
    <t>274</t>
  </si>
  <si>
    <t>241</t>
  </si>
  <si>
    <t>Pol266</t>
  </si>
  <si>
    <t>PD skutečného provedení</t>
  </si>
  <si>
    <t>276</t>
  </si>
  <si>
    <t>Pol267</t>
  </si>
  <si>
    <t>Revize</t>
  </si>
  <si>
    <t>278</t>
  </si>
  <si>
    <t>6 -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</si>
  <si>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</si>
  <si>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</si>
  <si>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</si>
  <si>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</si>
  <si>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</si>
  <si>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</si>
  <si>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</si>
  <si>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</si>
  <si>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</si>
  <si>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</si>
  <si>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</si>
  <si>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</si>
  <si>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</si>
  <si>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</si>
  <si>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</si>
  <si>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1024</t>
  </si>
  <si>
    <t>1032759943</t>
  </si>
  <si>
    <t>VRN2</t>
  </si>
  <si>
    <t>Příprava staveniště</t>
  </si>
  <si>
    <t>020001000</t>
  </si>
  <si>
    <t>-1312721580</t>
  </si>
  <si>
    <t>VRN3</t>
  </si>
  <si>
    <t>Zařízení staveniště</t>
  </si>
  <si>
    <t>030001000</t>
  </si>
  <si>
    <t>1762484941</t>
  </si>
  <si>
    <t>VRN4</t>
  </si>
  <si>
    <t>Inženýrská činnost</t>
  </si>
  <si>
    <t>040001000</t>
  </si>
  <si>
    <t>1681406446</t>
  </si>
  <si>
    <t>VRN5</t>
  </si>
  <si>
    <t>Finanční náklady</t>
  </si>
  <si>
    <t>050001000</t>
  </si>
  <si>
    <t>-198910277</t>
  </si>
  <si>
    <t>VRN6</t>
  </si>
  <si>
    <t>Územní vlivy</t>
  </si>
  <si>
    <t>060001000</t>
  </si>
  <si>
    <t>-920608924</t>
  </si>
  <si>
    <t>VRN7</t>
  </si>
  <si>
    <t>Provozní vlivy</t>
  </si>
  <si>
    <t>070001000</t>
  </si>
  <si>
    <t>-440771246</t>
  </si>
  <si>
    <t>VRN8</t>
  </si>
  <si>
    <t>Přesun stavebních kapacit</t>
  </si>
  <si>
    <t>080001000</t>
  </si>
  <si>
    <t>Další náklady na pracovníky</t>
  </si>
  <si>
    <t>116566205</t>
  </si>
  <si>
    <t>VRN9</t>
  </si>
  <si>
    <t>Ostatní náklady</t>
  </si>
  <si>
    <t>090001000</t>
  </si>
  <si>
    <t>-1289304073</t>
  </si>
  <si>
    <t>SEZNAM FIGUR</t>
  </si>
  <si>
    <t>Výměra</t>
  </si>
  <si>
    <t xml:space="preserve"> 4</t>
  </si>
  <si>
    <t>Použití figury:</t>
  </si>
  <si>
    <t>lože pod potrubí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</si>
</sst>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167" fontId="36" fillId="2" borderId="2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24" t="s">
        <v>15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21" t="s">
        <v>16</v>
      </c>
      <c r="BS5" s="17" t="s">
        <v>6</v>
      </c>
    </row>
    <row r="6" spans="2:71" s="1" customFormat="1" ht="36.9" customHeight="1">
      <c r="B6" s="20"/>
      <c r="D6" s="26" t="s">
        <v>17</v>
      </c>
      <c r="K6" s="225" t="s">
        <v>18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22"/>
      <c r="BS6" s="17" t="s">
        <v>6</v>
      </c>
    </row>
    <row r="7" spans="2:71" s="1" customFormat="1" ht="12" customHeight="1">
      <c r="B7" s="20"/>
      <c r="D7" s="27" t="s">
        <v>19</v>
      </c>
      <c r="K7" s="25" t="s">
        <v>1</v>
      </c>
      <c r="AK7" s="27" t="s">
        <v>20</v>
      </c>
      <c r="AN7" s="25" t="s">
        <v>1</v>
      </c>
      <c r="AR7" s="20"/>
      <c r="BE7" s="222"/>
      <c r="BS7" s="17" t="s">
        <v>8</v>
      </c>
    </row>
    <row r="8" spans="2:71" s="1" customFormat="1" ht="12" customHeight="1">
      <c r="B8" s="20"/>
      <c r="D8" s="27" t="s">
        <v>21</v>
      </c>
      <c r="K8" s="25" t="s">
        <v>22</v>
      </c>
      <c r="AK8" s="27" t="s">
        <v>23</v>
      </c>
      <c r="AN8" s="28"/>
      <c r="AR8" s="20"/>
      <c r="BE8" s="222"/>
      <c r="BS8" s="17" t="s">
        <v>8</v>
      </c>
    </row>
    <row r="9" spans="2:71" s="1" customFormat="1" ht="14.4" customHeight="1">
      <c r="B9" s="20"/>
      <c r="AR9" s="20"/>
      <c r="BE9" s="222"/>
      <c r="BS9" s="17" t="s">
        <v>8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22"/>
      <c r="BS10" s="17" t="s">
        <v>6</v>
      </c>
    </row>
    <row r="11" spans="2:71" s="1" customFormat="1" ht="18.45" customHeight="1">
      <c r="B11" s="20"/>
      <c r="E11" s="25" t="s">
        <v>26</v>
      </c>
      <c r="AK11" s="27" t="s">
        <v>27</v>
      </c>
      <c r="AN11" s="25" t="s">
        <v>1</v>
      </c>
      <c r="AR11" s="20"/>
      <c r="BE11" s="222"/>
      <c r="BS11" s="17" t="s">
        <v>6</v>
      </c>
    </row>
    <row r="12" spans="2:71" s="1" customFormat="1" ht="6.9" customHeight="1">
      <c r="B12" s="20"/>
      <c r="AR12" s="20"/>
      <c r="BE12" s="222"/>
      <c r="BS12" s="17" t="s">
        <v>8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22"/>
      <c r="BS13" s="17" t="s">
        <v>8</v>
      </c>
    </row>
    <row r="14" spans="2:71" ht="13.2">
      <c r="B14" s="20"/>
      <c r="E14" s="226" t="s">
        <v>29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7" t="s">
        <v>27</v>
      </c>
      <c r="AN14" s="29" t="s">
        <v>29</v>
      </c>
      <c r="AR14" s="20"/>
      <c r="BE14" s="222"/>
      <c r="BS14" s="17" t="s">
        <v>8</v>
      </c>
    </row>
    <row r="15" spans="2:71" s="1" customFormat="1" ht="6.9" customHeight="1">
      <c r="B15" s="20"/>
      <c r="AR15" s="20"/>
      <c r="BE15" s="222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22"/>
      <c r="BS16" s="17" t="s">
        <v>3</v>
      </c>
    </row>
    <row r="17" spans="2:71" s="1" customFormat="1" ht="18.45" customHeight="1">
      <c r="B17" s="20"/>
      <c r="E17" s="25" t="s">
        <v>31</v>
      </c>
      <c r="AK17" s="27" t="s">
        <v>27</v>
      </c>
      <c r="AN17" s="25" t="s">
        <v>1</v>
      </c>
      <c r="AR17" s="20"/>
      <c r="BE17" s="222"/>
      <c r="BS17" s="17" t="s">
        <v>32</v>
      </c>
    </row>
    <row r="18" spans="2:71" s="1" customFormat="1" ht="6.9" customHeight="1">
      <c r="B18" s="20"/>
      <c r="AR18" s="20"/>
      <c r="BE18" s="222"/>
      <c r="BS18" s="17" t="s">
        <v>8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22"/>
      <c r="BS19" s="17" t="s">
        <v>8</v>
      </c>
    </row>
    <row r="20" spans="2:71" s="1" customFormat="1" ht="18.45" customHeight="1">
      <c r="B20" s="20"/>
      <c r="E20" s="25" t="s">
        <v>34</v>
      </c>
      <c r="AK20" s="27" t="s">
        <v>27</v>
      </c>
      <c r="AN20" s="25" t="s">
        <v>1</v>
      </c>
      <c r="AR20" s="20"/>
      <c r="BE20" s="222"/>
      <c r="BS20" s="17" t="s">
        <v>32</v>
      </c>
    </row>
    <row r="21" spans="2:57" s="1" customFormat="1" ht="6.9" customHeight="1">
      <c r="B21" s="20"/>
      <c r="AR21" s="20"/>
      <c r="BE21" s="222"/>
    </row>
    <row r="22" spans="2:57" s="1" customFormat="1" ht="12" customHeight="1">
      <c r="B22" s="20"/>
      <c r="D22" s="27" t="s">
        <v>35</v>
      </c>
      <c r="AR22" s="20"/>
      <c r="BE22" s="222"/>
    </row>
    <row r="23" spans="2:57" s="1" customFormat="1" ht="16.5" customHeight="1">
      <c r="B23" s="20"/>
      <c r="E23" s="228" t="s">
        <v>1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R23" s="20"/>
      <c r="BE23" s="222"/>
    </row>
    <row r="24" spans="2:57" s="1" customFormat="1" ht="6.9" customHeight="1">
      <c r="B24" s="20"/>
      <c r="AR24" s="20"/>
      <c r="BE24" s="222"/>
    </row>
    <row r="25" spans="2:57" s="1" customFormat="1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2"/>
    </row>
    <row r="26" spans="1:57" s="2" customFormat="1" ht="25.95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9">
        <f>ROUND(AG94,0)</f>
        <v>0</v>
      </c>
      <c r="AL26" s="230"/>
      <c r="AM26" s="230"/>
      <c r="AN26" s="230"/>
      <c r="AO26" s="230"/>
      <c r="AP26" s="32"/>
      <c r="AQ26" s="32"/>
      <c r="AR26" s="33"/>
      <c r="BE26" s="222"/>
    </row>
    <row r="27" spans="1:57" s="2" customFormat="1" ht="6.9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2"/>
    </row>
    <row r="28" spans="1:57" s="2" customFormat="1" ht="13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1" t="s">
        <v>37</v>
      </c>
      <c r="M28" s="231"/>
      <c r="N28" s="231"/>
      <c r="O28" s="231"/>
      <c r="P28" s="231"/>
      <c r="Q28" s="32"/>
      <c r="R28" s="32"/>
      <c r="S28" s="32"/>
      <c r="T28" s="32"/>
      <c r="U28" s="32"/>
      <c r="V28" s="32"/>
      <c r="W28" s="231" t="s">
        <v>38</v>
      </c>
      <c r="X28" s="231"/>
      <c r="Y28" s="231"/>
      <c r="Z28" s="231"/>
      <c r="AA28" s="231"/>
      <c r="AB28" s="231"/>
      <c r="AC28" s="231"/>
      <c r="AD28" s="231"/>
      <c r="AE28" s="231"/>
      <c r="AF28" s="32"/>
      <c r="AG28" s="32"/>
      <c r="AH28" s="32"/>
      <c r="AI28" s="32"/>
      <c r="AJ28" s="32"/>
      <c r="AK28" s="231" t="s">
        <v>39</v>
      </c>
      <c r="AL28" s="231"/>
      <c r="AM28" s="231"/>
      <c r="AN28" s="231"/>
      <c r="AO28" s="231"/>
      <c r="AP28" s="32"/>
      <c r="AQ28" s="32"/>
      <c r="AR28" s="33"/>
      <c r="BE28" s="222"/>
    </row>
    <row r="29" spans="2:57" s="3" customFormat="1" ht="14.4" customHeight="1">
      <c r="B29" s="37"/>
      <c r="D29" s="27" t="s">
        <v>40</v>
      </c>
      <c r="F29" s="27" t="s">
        <v>41</v>
      </c>
      <c r="L29" s="216">
        <v>0.21</v>
      </c>
      <c r="M29" s="215"/>
      <c r="N29" s="215"/>
      <c r="O29" s="215"/>
      <c r="P29" s="215"/>
      <c r="W29" s="214">
        <f>ROUND(AZ94,0)</f>
        <v>0</v>
      </c>
      <c r="X29" s="215"/>
      <c r="Y29" s="215"/>
      <c r="Z29" s="215"/>
      <c r="AA29" s="215"/>
      <c r="AB29" s="215"/>
      <c r="AC29" s="215"/>
      <c r="AD29" s="215"/>
      <c r="AE29" s="215"/>
      <c r="AK29" s="214">
        <f>ROUND(AV94,0)</f>
        <v>0</v>
      </c>
      <c r="AL29" s="215"/>
      <c r="AM29" s="215"/>
      <c r="AN29" s="215"/>
      <c r="AO29" s="215"/>
      <c r="AR29" s="37"/>
      <c r="BE29" s="223"/>
    </row>
    <row r="30" spans="2:57" s="3" customFormat="1" ht="14.4" customHeight="1">
      <c r="B30" s="37"/>
      <c r="F30" s="27" t="s">
        <v>42</v>
      </c>
      <c r="L30" s="216">
        <v>0.15</v>
      </c>
      <c r="M30" s="215"/>
      <c r="N30" s="215"/>
      <c r="O30" s="215"/>
      <c r="P30" s="215"/>
      <c r="W30" s="214">
        <f>ROUND(BA94,0)</f>
        <v>0</v>
      </c>
      <c r="X30" s="215"/>
      <c r="Y30" s="215"/>
      <c r="Z30" s="215"/>
      <c r="AA30" s="215"/>
      <c r="AB30" s="215"/>
      <c r="AC30" s="215"/>
      <c r="AD30" s="215"/>
      <c r="AE30" s="215"/>
      <c r="AK30" s="214">
        <f>ROUND(AW94,0)</f>
        <v>0</v>
      </c>
      <c r="AL30" s="215"/>
      <c r="AM30" s="215"/>
      <c r="AN30" s="215"/>
      <c r="AO30" s="215"/>
      <c r="AR30" s="37"/>
      <c r="BE30" s="223"/>
    </row>
    <row r="31" spans="2:57" s="3" customFormat="1" ht="14.4" customHeight="1" hidden="1">
      <c r="B31" s="37"/>
      <c r="F31" s="27" t="s">
        <v>43</v>
      </c>
      <c r="L31" s="216">
        <v>0.21</v>
      </c>
      <c r="M31" s="215"/>
      <c r="N31" s="215"/>
      <c r="O31" s="215"/>
      <c r="P31" s="215"/>
      <c r="W31" s="214">
        <f>ROUND(BB94,0)</f>
        <v>0</v>
      </c>
      <c r="X31" s="215"/>
      <c r="Y31" s="215"/>
      <c r="Z31" s="215"/>
      <c r="AA31" s="215"/>
      <c r="AB31" s="215"/>
      <c r="AC31" s="215"/>
      <c r="AD31" s="215"/>
      <c r="AE31" s="215"/>
      <c r="AK31" s="214">
        <v>0</v>
      </c>
      <c r="AL31" s="215"/>
      <c r="AM31" s="215"/>
      <c r="AN31" s="215"/>
      <c r="AO31" s="215"/>
      <c r="AR31" s="37"/>
      <c r="BE31" s="223"/>
    </row>
    <row r="32" spans="2:57" s="3" customFormat="1" ht="14.4" customHeight="1" hidden="1">
      <c r="B32" s="37"/>
      <c r="F32" s="27" t="s">
        <v>44</v>
      </c>
      <c r="L32" s="216">
        <v>0.15</v>
      </c>
      <c r="M32" s="215"/>
      <c r="N32" s="215"/>
      <c r="O32" s="215"/>
      <c r="P32" s="215"/>
      <c r="W32" s="214">
        <f>ROUND(BC94,0)</f>
        <v>0</v>
      </c>
      <c r="X32" s="215"/>
      <c r="Y32" s="215"/>
      <c r="Z32" s="215"/>
      <c r="AA32" s="215"/>
      <c r="AB32" s="215"/>
      <c r="AC32" s="215"/>
      <c r="AD32" s="215"/>
      <c r="AE32" s="215"/>
      <c r="AK32" s="214">
        <v>0</v>
      </c>
      <c r="AL32" s="215"/>
      <c r="AM32" s="215"/>
      <c r="AN32" s="215"/>
      <c r="AO32" s="215"/>
      <c r="AR32" s="37"/>
      <c r="BE32" s="223"/>
    </row>
    <row r="33" spans="2:57" s="3" customFormat="1" ht="14.4" customHeight="1" hidden="1">
      <c r="B33" s="37"/>
      <c r="F33" s="27" t="s">
        <v>45</v>
      </c>
      <c r="L33" s="216">
        <v>0</v>
      </c>
      <c r="M33" s="215"/>
      <c r="N33" s="215"/>
      <c r="O33" s="215"/>
      <c r="P33" s="215"/>
      <c r="W33" s="214">
        <f>ROUND(BD94,0)</f>
        <v>0</v>
      </c>
      <c r="X33" s="215"/>
      <c r="Y33" s="215"/>
      <c r="Z33" s="215"/>
      <c r="AA33" s="215"/>
      <c r="AB33" s="215"/>
      <c r="AC33" s="215"/>
      <c r="AD33" s="215"/>
      <c r="AE33" s="215"/>
      <c r="AK33" s="214">
        <v>0</v>
      </c>
      <c r="AL33" s="215"/>
      <c r="AM33" s="215"/>
      <c r="AN33" s="215"/>
      <c r="AO33" s="215"/>
      <c r="AR33" s="37"/>
      <c r="BE33" s="223"/>
    </row>
    <row r="34" spans="1:57" s="2" customFormat="1" ht="6.9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2"/>
    </row>
    <row r="35" spans="1:57" s="2" customFormat="1" ht="25.95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0" t="s">
        <v>48</v>
      </c>
      <c r="Y35" s="218"/>
      <c r="Z35" s="218"/>
      <c r="AA35" s="218"/>
      <c r="AB35" s="218"/>
      <c r="AC35" s="40"/>
      <c r="AD35" s="40"/>
      <c r="AE35" s="40"/>
      <c r="AF35" s="40"/>
      <c r="AG35" s="40"/>
      <c r="AH35" s="40"/>
      <c r="AI35" s="40"/>
      <c r="AJ35" s="40"/>
      <c r="AK35" s="217">
        <f>SUM(AK26:AK33)</f>
        <v>0</v>
      </c>
      <c r="AL35" s="218"/>
      <c r="AM35" s="218"/>
      <c r="AN35" s="218"/>
      <c r="AO35" s="219"/>
      <c r="AP35" s="38"/>
      <c r="AQ35" s="38"/>
      <c r="AR35" s="33"/>
      <c r="BE35" s="32"/>
    </row>
    <row r="36" spans="1:57" s="2" customFormat="1" ht="6.9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3.2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3.2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3.2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14</v>
      </c>
      <c r="L84" s="4" t="str">
        <f>K5</f>
        <v>ATP1</v>
      </c>
      <c r="AR84" s="51"/>
    </row>
    <row r="85" spans="2:44" s="5" customFormat="1" ht="36.9" customHeight="1">
      <c r="B85" s="52"/>
      <c r="C85" s="53" t="s">
        <v>17</v>
      </c>
      <c r="L85" s="242" t="str">
        <f>K6</f>
        <v>Hvězdárna v Úpici</v>
      </c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R85" s="52"/>
    </row>
    <row r="86" spans="1:57" s="2" customFormat="1" ht="6.9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21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Úpice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23</v>
      </c>
      <c r="AJ87" s="32"/>
      <c r="AK87" s="32"/>
      <c r="AL87" s="32"/>
      <c r="AM87" s="244" t="str">
        <f>IF(AN8="","",AN8)</f>
        <v/>
      </c>
      <c r="AN87" s="244"/>
      <c r="AO87" s="32"/>
      <c r="AP87" s="32"/>
      <c r="AQ87" s="32"/>
      <c r="AR87" s="33"/>
      <c r="BE87" s="32"/>
    </row>
    <row r="88" spans="1:5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25.65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Královéhradecký kraj, Pivovarské nám.1245, H.K.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45" t="str">
        <f>IF(E17="","",E17)</f>
        <v xml:space="preserve">Ateliér Pavlíček, Roosveltova 2855, Dvůr Králové </v>
      </c>
      <c r="AN89" s="246"/>
      <c r="AO89" s="246"/>
      <c r="AP89" s="246"/>
      <c r="AQ89" s="32"/>
      <c r="AR89" s="33"/>
      <c r="AS89" s="247" t="s">
        <v>56</v>
      </c>
      <c r="AT89" s="24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15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45" t="str">
        <f>IF(E20="","",E20)</f>
        <v>ing. V. Švehla</v>
      </c>
      <c r="AN90" s="246"/>
      <c r="AO90" s="246"/>
      <c r="AP90" s="246"/>
      <c r="AQ90" s="32"/>
      <c r="AR90" s="33"/>
      <c r="AS90" s="249"/>
      <c r="AT90" s="25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9"/>
      <c r="AT91" s="25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7" t="s">
        <v>57</v>
      </c>
      <c r="D92" s="238"/>
      <c r="E92" s="238"/>
      <c r="F92" s="238"/>
      <c r="G92" s="238"/>
      <c r="H92" s="60"/>
      <c r="I92" s="240" t="s">
        <v>58</v>
      </c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9" t="s">
        <v>59</v>
      </c>
      <c r="AH92" s="238"/>
      <c r="AI92" s="238"/>
      <c r="AJ92" s="238"/>
      <c r="AK92" s="238"/>
      <c r="AL92" s="238"/>
      <c r="AM92" s="238"/>
      <c r="AN92" s="240" t="s">
        <v>60</v>
      </c>
      <c r="AO92" s="238"/>
      <c r="AP92" s="241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5">
        <f>ROUND(SUM(AG95:AG100),0)</f>
        <v>0</v>
      </c>
      <c r="AH94" s="235"/>
      <c r="AI94" s="235"/>
      <c r="AJ94" s="235"/>
      <c r="AK94" s="235"/>
      <c r="AL94" s="235"/>
      <c r="AM94" s="235"/>
      <c r="AN94" s="236">
        <f aca="true" t="shared" si="0" ref="AN94:AN100">SUM(AG94,AT94)</f>
        <v>0</v>
      </c>
      <c r="AO94" s="236"/>
      <c r="AP94" s="236"/>
      <c r="AQ94" s="72" t="s">
        <v>1</v>
      </c>
      <c r="AR94" s="68"/>
      <c r="AS94" s="73">
        <f>ROUND(SUM(AS95:AS100),0)</f>
        <v>0</v>
      </c>
      <c r="AT94" s="74">
        <f aca="true" t="shared" si="1" ref="AT94:AT100">ROUND(SUM(AV94:AW94),0)</f>
        <v>0</v>
      </c>
      <c r="AU94" s="75">
        <f>ROUND(SUM(AU95:AU100),5)</f>
        <v>0</v>
      </c>
      <c r="AV94" s="74">
        <f>ROUND(AZ94*L29,0)</f>
        <v>0</v>
      </c>
      <c r="AW94" s="74">
        <f>ROUND(BA94*L30,0)</f>
        <v>0</v>
      </c>
      <c r="AX94" s="74">
        <f>ROUND(BB94*L29,0)</f>
        <v>0</v>
      </c>
      <c r="AY94" s="74">
        <f>ROUND(BC94*L30,0)</f>
        <v>0</v>
      </c>
      <c r="AZ94" s="74">
        <f>ROUND(SUM(AZ95:AZ100),0)</f>
        <v>0</v>
      </c>
      <c r="BA94" s="74">
        <f>ROUND(SUM(BA95:BA100),0)</f>
        <v>0</v>
      </c>
      <c r="BB94" s="74">
        <f>ROUND(SUM(BB95:BB100),0)</f>
        <v>0</v>
      </c>
      <c r="BC94" s="74">
        <f>ROUND(SUM(BC95:BC100),0)</f>
        <v>0</v>
      </c>
      <c r="BD94" s="76">
        <f>ROUND(SUM(BD95:BD100),0)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34" t="s">
        <v>8</v>
      </c>
      <c r="E95" s="234"/>
      <c r="F95" s="234"/>
      <c r="G95" s="234"/>
      <c r="H95" s="234"/>
      <c r="I95" s="82"/>
      <c r="J95" s="234" t="s">
        <v>81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2">
        <f>'1 - Bourací práce a demolice'!J30</f>
        <v>0</v>
      </c>
      <c r="AH95" s="233"/>
      <c r="AI95" s="233"/>
      <c r="AJ95" s="233"/>
      <c r="AK95" s="233"/>
      <c r="AL95" s="233"/>
      <c r="AM95" s="233"/>
      <c r="AN95" s="232">
        <f t="shared" si="0"/>
        <v>0</v>
      </c>
      <c r="AO95" s="233"/>
      <c r="AP95" s="233"/>
      <c r="AQ95" s="83" t="s">
        <v>82</v>
      </c>
      <c r="AR95" s="80"/>
      <c r="AS95" s="84">
        <v>0</v>
      </c>
      <c r="AT95" s="85">
        <f t="shared" si="1"/>
        <v>0</v>
      </c>
      <c r="AU95" s="86">
        <f>'1 - Bourací práce a demolice'!P126</f>
        <v>0</v>
      </c>
      <c r="AV95" s="85">
        <f>'1 - Bourací práce a demolice'!J33</f>
        <v>0</v>
      </c>
      <c r="AW95" s="85">
        <f>'1 - Bourací práce a demolice'!J34</f>
        <v>0</v>
      </c>
      <c r="AX95" s="85">
        <f>'1 - Bourací práce a demolice'!J35</f>
        <v>0</v>
      </c>
      <c r="AY95" s="85">
        <f>'1 - Bourací práce a demolice'!J36</f>
        <v>0</v>
      </c>
      <c r="AZ95" s="85">
        <f>'1 - Bourací práce a demolice'!F33</f>
        <v>0</v>
      </c>
      <c r="BA95" s="85">
        <f>'1 - Bourací práce a demolice'!F34</f>
        <v>0</v>
      </c>
      <c r="BB95" s="85">
        <f>'1 - Bourací práce a demolice'!F35</f>
        <v>0</v>
      </c>
      <c r="BC95" s="85">
        <f>'1 - Bourací práce a demolice'!F36</f>
        <v>0</v>
      </c>
      <c r="BD95" s="87">
        <f>'1 - Bourací práce a demolice'!F37</f>
        <v>0</v>
      </c>
      <c r="BT95" s="88" t="s">
        <v>8</v>
      </c>
      <c r="BV95" s="88" t="s">
        <v>78</v>
      </c>
      <c r="BW95" s="88" t="s">
        <v>83</v>
      </c>
      <c r="BX95" s="88" t="s">
        <v>4</v>
      </c>
      <c r="CL95" s="88" t="s">
        <v>1</v>
      </c>
      <c r="CM95" s="88" t="s">
        <v>84</v>
      </c>
    </row>
    <row r="96" spans="1:91" s="7" customFormat="1" ht="16.5" customHeight="1">
      <c r="A96" s="79" t="s">
        <v>80</v>
      </c>
      <c r="B96" s="80"/>
      <c r="C96" s="81"/>
      <c r="D96" s="234" t="s">
        <v>84</v>
      </c>
      <c r="E96" s="234"/>
      <c r="F96" s="234"/>
      <c r="G96" s="234"/>
      <c r="H96" s="234"/>
      <c r="I96" s="82"/>
      <c r="J96" s="234" t="s">
        <v>85</v>
      </c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2">
        <f>'2 - Kácení dřevin'!J30</f>
        <v>0</v>
      </c>
      <c r="AH96" s="233"/>
      <c r="AI96" s="233"/>
      <c r="AJ96" s="233"/>
      <c r="AK96" s="233"/>
      <c r="AL96" s="233"/>
      <c r="AM96" s="233"/>
      <c r="AN96" s="232">
        <f t="shared" si="0"/>
        <v>0</v>
      </c>
      <c r="AO96" s="233"/>
      <c r="AP96" s="233"/>
      <c r="AQ96" s="83" t="s">
        <v>82</v>
      </c>
      <c r="AR96" s="80"/>
      <c r="AS96" s="84">
        <v>0</v>
      </c>
      <c r="AT96" s="85">
        <f t="shared" si="1"/>
        <v>0</v>
      </c>
      <c r="AU96" s="86">
        <f>'2 - Kácení dřevin'!P118</f>
        <v>0</v>
      </c>
      <c r="AV96" s="85">
        <f>'2 - Kácení dřevin'!J33</f>
        <v>0</v>
      </c>
      <c r="AW96" s="85">
        <f>'2 - Kácení dřevin'!J34</f>
        <v>0</v>
      </c>
      <c r="AX96" s="85">
        <f>'2 - Kácení dřevin'!J35</f>
        <v>0</v>
      </c>
      <c r="AY96" s="85">
        <f>'2 - Kácení dřevin'!J36</f>
        <v>0</v>
      </c>
      <c r="AZ96" s="85">
        <f>'2 - Kácení dřevin'!F33</f>
        <v>0</v>
      </c>
      <c r="BA96" s="85">
        <f>'2 - Kácení dřevin'!F34</f>
        <v>0</v>
      </c>
      <c r="BB96" s="85">
        <f>'2 - Kácení dřevin'!F35</f>
        <v>0</v>
      </c>
      <c r="BC96" s="85">
        <f>'2 - Kácení dřevin'!F36</f>
        <v>0</v>
      </c>
      <c r="BD96" s="87">
        <f>'2 - Kácení dřevin'!F37</f>
        <v>0</v>
      </c>
      <c r="BT96" s="88" t="s">
        <v>8</v>
      </c>
      <c r="BV96" s="88" t="s">
        <v>78</v>
      </c>
      <c r="BW96" s="88" t="s">
        <v>86</v>
      </c>
      <c r="BX96" s="88" t="s">
        <v>4</v>
      </c>
      <c r="CL96" s="88" t="s">
        <v>1</v>
      </c>
      <c r="CM96" s="88" t="s">
        <v>84</v>
      </c>
    </row>
    <row r="97" spans="1:91" s="7" customFormat="1" ht="16.5" customHeight="1">
      <c r="A97" s="79" t="s">
        <v>80</v>
      </c>
      <c r="B97" s="80"/>
      <c r="C97" s="81"/>
      <c r="D97" s="234" t="s">
        <v>87</v>
      </c>
      <c r="E97" s="234"/>
      <c r="F97" s="234"/>
      <c r="G97" s="234"/>
      <c r="H97" s="234"/>
      <c r="I97" s="82"/>
      <c r="J97" s="234" t="s">
        <v>88</v>
      </c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2">
        <f>'3 - Samostatná stavební b...'!J30</f>
        <v>0</v>
      </c>
      <c r="AH97" s="233"/>
      <c r="AI97" s="233"/>
      <c r="AJ97" s="233"/>
      <c r="AK97" s="233"/>
      <c r="AL97" s="233"/>
      <c r="AM97" s="233"/>
      <c r="AN97" s="232">
        <f t="shared" si="0"/>
        <v>0</v>
      </c>
      <c r="AO97" s="233"/>
      <c r="AP97" s="233"/>
      <c r="AQ97" s="83" t="s">
        <v>82</v>
      </c>
      <c r="AR97" s="80"/>
      <c r="AS97" s="84">
        <v>0</v>
      </c>
      <c r="AT97" s="85">
        <f t="shared" si="1"/>
        <v>0</v>
      </c>
      <c r="AU97" s="86">
        <f>'3 - Samostatná stavební b...'!P118</f>
        <v>0</v>
      </c>
      <c r="AV97" s="85">
        <f>'3 - Samostatná stavební b...'!J33</f>
        <v>0</v>
      </c>
      <c r="AW97" s="85">
        <f>'3 - Samostatná stavební b...'!J34</f>
        <v>0</v>
      </c>
      <c r="AX97" s="85">
        <f>'3 - Samostatná stavební b...'!J35</f>
        <v>0</v>
      </c>
      <c r="AY97" s="85">
        <f>'3 - Samostatná stavební b...'!J36</f>
        <v>0</v>
      </c>
      <c r="AZ97" s="85">
        <f>'3 - Samostatná stavební b...'!F33</f>
        <v>0</v>
      </c>
      <c r="BA97" s="85">
        <f>'3 - Samostatná stavební b...'!F34</f>
        <v>0</v>
      </c>
      <c r="BB97" s="85">
        <f>'3 - Samostatná stavební b...'!F35</f>
        <v>0</v>
      </c>
      <c r="BC97" s="85">
        <f>'3 - Samostatná stavební b...'!F36</f>
        <v>0</v>
      </c>
      <c r="BD97" s="87">
        <f>'3 - Samostatná stavební b...'!F37</f>
        <v>0</v>
      </c>
      <c r="BT97" s="88" t="s">
        <v>8</v>
      </c>
      <c r="BV97" s="88" t="s">
        <v>78</v>
      </c>
      <c r="BW97" s="88" t="s">
        <v>89</v>
      </c>
      <c r="BX97" s="88" t="s">
        <v>4</v>
      </c>
      <c r="CL97" s="88" t="s">
        <v>1</v>
      </c>
      <c r="CM97" s="88" t="s">
        <v>84</v>
      </c>
    </row>
    <row r="98" spans="1:91" s="7" customFormat="1" ht="16.5" customHeight="1">
      <c r="A98" s="79" t="s">
        <v>80</v>
      </c>
      <c r="B98" s="80"/>
      <c r="C98" s="81"/>
      <c r="D98" s="234" t="s">
        <v>90</v>
      </c>
      <c r="E98" s="234"/>
      <c r="F98" s="234"/>
      <c r="G98" s="234"/>
      <c r="H98" s="234"/>
      <c r="I98" s="82"/>
      <c r="J98" s="234" t="s">
        <v>91</v>
      </c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2">
        <f>'4 - Stavební část'!J30</f>
        <v>0</v>
      </c>
      <c r="AH98" s="233"/>
      <c r="AI98" s="233"/>
      <c r="AJ98" s="233"/>
      <c r="AK98" s="233"/>
      <c r="AL98" s="233"/>
      <c r="AM98" s="233"/>
      <c r="AN98" s="232">
        <f t="shared" si="0"/>
        <v>0</v>
      </c>
      <c r="AO98" s="233"/>
      <c r="AP98" s="233"/>
      <c r="AQ98" s="83" t="s">
        <v>82</v>
      </c>
      <c r="AR98" s="80"/>
      <c r="AS98" s="84">
        <v>0</v>
      </c>
      <c r="AT98" s="85">
        <f t="shared" si="1"/>
        <v>0</v>
      </c>
      <c r="AU98" s="86">
        <f>'4 - Stavební část'!P139</f>
        <v>0</v>
      </c>
      <c r="AV98" s="85">
        <f>'4 - Stavební část'!J33</f>
        <v>0</v>
      </c>
      <c r="AW98" s="85">
        <f>'4 - Stavební část'!J34</f>
        <v>0</v>
      </c>
      <c r="AX98" s="85">
        <f>'4 - Stavební část'!J35</f>
        <v>0</v>
      </c>
      <c r="AY98" s="85">
        <f>'4 - Stavební část'!J36</f>
        <v>0</v>
      </c>
      <c r="AZ98" s="85">
        <f>'4 - Stavební část'!F33</f>
        <v>0</v>
      </c>
      <c r="BA98" s="85">
        <f>'4 - Stavební část'!F34</f>
        <v>0</v>
      </c>
      <c r="BB98" s="85">
        <f>'4 - Stavební část'!F35</f>
        <v>0</v>
      </c>
      <c r="BC98" s="85">
        <f>'4 - Stavební část'!F36</f>
        <v>0</v>
      </c>
      <c r="BD98" s="87">
        <f>'4 - Stavební část'!F37</f>
        <v>0</v>
      </c>
      <c r="BT98" s="88" t="s">
        <v>8</v>
      </c>
      <c r="BV98" s="88" t="s">
        <v>78</v>
      </c>
      <c r="BW98" s="88" t="s">
        <v>92</v>
      </c>
      <c r="BX98" s="88" t="s">
        <v>4</v>
      </c>
      <c r="CL98" s="88" t="s">
        <v>1</v>
      </c>
      <c r="CM98" s="88" t="s">
        <v>84</v>
      </c>
    </row>
    <row r="99" spans="1:91" s="7" customFormat="1" ht="16.5" customHeight="1">
      <c r="A99" s="79" t="s">
        <v>80</v>
      </c>
      <c r="B99" s="80"/>
      <c r="C99" s="81"/>
      <c r="D99" s="234" t="s">
        <v>93</v>
      </c>
      <c r="E99" s="234"/>
      <c r="F99" s="234"/>
      <c r="G99" s="234"/>
      <c r="H99" s="234"/>
      <c r="I99" s="82"/>
      <c r="J99" s="234" t="s">
        <v>94</v>
      </c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2">
        <f>'5 - Elektroinstalace'!J30</f>
        <v>0</v>
      </c>
      <c r="AH99" s="233"/>
      <c r="AI99" s="233"/>
      <c r="AJ99" s="233"/>
      <c r="AK99" s="233"/>
      <c r="AL99" s="233"/>
      <c r="AM99" s="233"/>
      <c r="AN99" s="232">
        <f t="shared" si="0"/>
        <v>0</v>
      </c>
      <c r="AO99" s="233"/>
      <c r="AP99" s="233"/>
      <c r="AQ99" s="83" t="s">
        <v>82</v>
      </c>
      <c r="AR99" s="80"/>
      <c r="AS99" s="84">
        <v>0</v>
      </c>
      <c r="AT99" s="85">
        <f t="shared" si="1"/>
        <v>0</v>
      </c>
      <c r="AU99" s="86">
        <f>'5 - Elektroinstalace'!P126</f>
        <v>0</v>
      </c>
      <c r="AV99" s="85">
        <f>'5 - Elektroinstalace'!J33</f>
        <v>0</v>
      </c>
      <c r="AW99" s="85">
        <f>'5 - Elektroinstalace'!J34</f>
        <v>0</v>
      </c>
      <c r="AX99" s="85">
        <f>'5 - Elektroinstalace'!J35</f>
        <v>0</v>
      </c>
      <c r="AY99" s="85">
        <f>'5 - Elektroinstalace'!J36</f>
        <v>0</v>
      </c>
      <c r="AZ99" s="85">
        <f>'5 - Elektroinstalace'!F33</f>
        <v>0</v>
      </c>
      <c r="BA99" s="85">
        <f>'5 - Elektroinstalace'!F34</f>
        <v>0</v>
      </c>
      <c r="BB99" s="85">
        <f>'5 - Elektroinstalace'!F35</f>
        <v>0</v>
      </c>
      <c r="BC99" s="85">
        <f>'5 - Elektroinstalace'!F36</f>
        <v>0</v>
      </c>
      <c r="BD99" s="87">
        <f>'5 - Elektroinstalace'!F37</f>
        <v>0</v>
      </c>
      <c r="BT99" s="88" t="s">
        <v>8</v>
      </c>
      <c r="BV99" s="88" t="s">
        <v>78</v>
      </c>
      <c r="BW99" s="88" t="s">
        <v>95</v>
      </c>
      <c r="BX99" s="88" t="s">
        <v>4</v>
      </c>
      <c r="CL99" s="88" t="s">
        <v>1</v>
      </c>
      <c r="CM99" s="88" t="s">
        <v>84</v>
      </c>
    </row>
    <row r="100" spans="1:91" s="7" customFormat="1" ht="16.5" customHeight="1">
      <c r="A100" s="79" t="s">
        <v>80</v>
      </c>
      <c r="B100" s="80"/>
      <c r="C100" s="81"/>
      <c r="D100" s="234" t="s">
        <v>96</v>
      </c>
      <c r="E100" s="234"/>
      <c r="F100" s="234"/>
      <c r="G100" s="234"/>
      <c r="H100" s="234"/>
      <c r="I100" s="82"/>
      <c r="J100" s="234" t="s">
        <v>97</v>
      </c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2">
        <f>'6 - Vedlejší náklady'!J30</f>
        <v>0</v>
      </c>
      <c r="AH100" s="233"/>
      <c r="AI100" s="233"/>
      <c r="AJ100" s="233"/>
      <c r="AK100" s="233"/>
      <c r="AL100" s="233"/>
      <c r="AM100" s="233"/>
      <c r="AN100" s="232">
        <f t="shared" si="0"/>
        <v>0</v>
      </c>
      <c r="AO100" s="233"/>
      <c r="AP100" s="233"/>
      <c r="AQ100" s="83" t="s">
        <v>82</v>
      </c>
      <c r="AR100" s="80"/>
      <c r="AS100" s="89">
        <v>0</v>
      </c>
      <c r="AT100" s="90">
        <f t="shared" si="1"/>
        <v>0</v>
      </c>
      <c r="AU100" s="91">
        <f>'6 - Vedlejší náklady'!P126</f>
        <v>0</v>
      </c>
      <c r="AV100" s="90">
        <f>'6 - Vedlejší náklady'!J33</f>
        <v>0</v>
      </c>
      <c r="AW100" s="90">
        <f>'6 - Vedlejší náklady'!J34</f>
        <v>0</v>
      </c>
      <c r="AX100" s="90">
        <f>'6 - Vedlejší náklady'!J35</f>
        <v>0</v>
      </c>
      <c r="AY100" s="90">
        <f>'6 - Vedlejší náklady'!J36</f>
        <v>0</v>
      </c>
      <c r="AZ100" s="90">
        <f>'6 - Vedlejší náklady'!F33</f>
        <v>0</v>
      </c>
      <c r="BA100" s="90">
        <f>'6 - Vedlejší náklady'!F34</f>
        <v>0</v>
      </c>
      <c r="BB100" s="90">
        <f>'6 - Vedlejší náklady'!F35</f>
        <v>0</v>
      </c>
      <c r="BC100" s="90">
        <f>'6 - Vedlejší náklady'!F36</f>
        <v>0</v>
      </c>
      <c r="BD100" s="92">
        <f>'6 - Vedlejší náklady'!F37</f>
        <v>0</v>
      </c>
      <c r="BT100" s="88" t="s">
        <v>8</v>
      </c>
      <c r="BV100" s="88" t="s">
        <v>78</v>
      </c>
      <c r="BW100" s="88" t="s">
        <v>98</v>
      </c>
      <c r="BX100" s="88" t="s">
        <v>4</v>
      </c>
      <c r="CL100" s="88" t="s">
        <v>1</v>
      </c>
      <c r="CM100" s="88" t="s">
        <v>84</v>
      </c>
    </row>
    <row r="101" spans="1:57" s="2" customFormat="1" ht="30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3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57" s="2" customFormat="1" ht="6.9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33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</sheetData>
  <mergeCells count="62"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J95:AF95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1 - Bourací práce a demolice'!C2" display="/"/>
    <hyperlink ref="A96" location="'2 - Kácení dřevin'!C2" display="/"/>
    <hyperlink ref="A97" location="'3 - Samostatná stavební b...'!C2" display="/"/>
    <hyperlink ref="A98" location="'4 - Stavební část'!C2" display="/"/>
    <hyperlink ref="A99" location="'5 - Elektroinstalace'!C2" display="/"/>
    <hyperlink ref="A100" location="'6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13"/>
  <sheetViews>
    <sheetView showGridLines="0" workbookViewId="0" topLeftCell="A114">
      <selection activeCell="J141" sqref="J14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83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s="1" customFormat="1" ht="24.9" customHeight="1">
      <c r="B4" s="20"/>
      <c r="D4" s="21" t="s">
        <v>99</v>
      </c>
      <c r="L4" s="20"/>
      <c r="M4" s="93" t="s">
        <v>11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2" t="str">
        <f>'Rekapitulace stavby'!K6</f>
        <v>Hvězdárna v Úpici</v>
      </c>
      <c r="F7" s="253"/>
      <c r="G7" s="253"/>
      <c r="H7" s="253"/>
      <c r="L7" s="20"/>
    </row>
    <row r="8" spans="1:31" s="2" customFormat="1" ht="12" customHeight="1">
      <c r="A8" s="32"/>
      <c r="B8" s="33"/>
      <c r="C8" s="32"/>
      <c r="D8" s="27" t="s">
        <v>100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2" t="s">
        <v>101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27" t="s">
        <v>23</v>
      </c>
      <c r="J12" s="55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24"/>
      <c r="G18" s="224"/>
      <c r="H18" s="224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8" t="s">
        <v>1</v>
      </c>
      <c r="F27" s="228"/>
      <c r="G27" s="228"/>
      <c r="H27" s="22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36</v>
      </c>
      <c r="E30" s="32"/>
      <c r="F30" s="32"/>
      <c r="G30" s="32"/>
      <c r="H30" s="32"/>
      <c r="I30" s="32"/>
      <c r="J30" s="71">
        <f>ROUND(J126,0)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40</v>
      </c>
      <c r="E33" s="27" t="s">
        <v>41</v>
      </c>
      <c r="F33" s="99">
        <f>ROUND((SUM(BE126:BE212)),0)</f>
        <v>0</v>
      </c>
      <c r="G33" s="32"/>
      <c r="H33" s="32"/>
      <c r="I33" s="100">
        <v>0.21</v>
      </c>
      <c r="J33" s="99">
        <f>ROUND(((SUM(BE126:BE212))*I33),0)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42</v>
      </c>
      <c r="F34" s="99">
        <f>ROUND((SUM(BF126:BF212)),0)</f>
        <v>0</v>
      </c>
      <c r="G34" s="32"/>
      <c r="H34" s="32"/>
      <c r="I34" s="100">
        <v>0.15</v>
      </c>
      <c r="J34" s="99">
        <f>ROUND(((SUM(BF126:BF212))*I34),0)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43</v>
      </c>
      <c r="F35" s="99">
        <f>ROUND((SUM(BG126:BG212)),0)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44</v>
      </c>
      <c r="F36" s="99">
        <f>ROUND((SUM(BH126:BH212)),0)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99">
        <f>ROUND((SUM(BI126:BI212)),0)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0"/>
      <c r="F39" s="60"/>
      <c r="G39" s="103" t="s">
        <v>47</v>
      </c>
      <c r="H39" s="104" t="s">
        <v>48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2"/>
      <c r="B61" s="33"/>
      <c r="C61" s="32"/>
      <c r="D61" s="45" t="s">
        <v>51</v>
      </c>
      <c r="E61" s="35"/>
      <c r="F61" s="107" t="s">
        <v>52</v>
      </c>
      <c r="G61" s="45" t="s">
        <v>51</v>
      </c>
      <c r="H61" s="35"/>
      <c r="I61" s="35"/>
      <c r="J61" s="10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2"/>
      <c r="B76" s="33"/>
      <c r="C76" s="32"/>
      <c r="D76" s="45" t="s">
        <v>51</v>
      </c>
      <c r="E76" s="35"/>
      <c r="F76" s="107" t="s">
        <v>52</v>
      </c>
      <c r="G76" s="45" t="s">
        <v>51</v>
      </c>
      <c r="H76" s="35"/>
      <c r="I76" s="35"/>
      <c r="J76" s="10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102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Hvězdárna v Úpici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100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2" t="str">
        <f>E9</f>
        <v>1 - Bourací práce a demolice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Úpice</v>
      </c>
      <c r="G89" s="32"/>
      <c r="H89" s="32"/>
      <c r="I89" s="27" t="s">
        <v>23</v>
      </c>
      <c r="J89" s="55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.2" customHeight="1">
      <c r="A91" s="32"/>
      <c r="B91" s="33"/>
      <c r="C91" s="27" t="s">
        <v>24</v>
      </c>
      <c r="D91" s="32"/>
      <c r="E91" s="32"/>
      <c r="F91" s="25" t="str">
        <f>E15</f>
        <v>Královéhradecký kraj, Pivovarské nám.1245, H.K.</v>
      </c>
      <c r="G91" s="32"/>
      <c r="H91" s="32"/>
      <c r="I91" s="27" t="s">
        <v>30</v>
      </c>
      <c r="J91" s="30" t="str">
        <f>E21</f>
        <v xml:space="preserve">Ateliér Pavlíček, Roosveltova 2855, Dvůr Králové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103</v>
      </c>
      <c r="D94" s="101"/>
      <c r="E94" s="101"/>
      <c r="F94" s="101"/>
      <c r="G94" s="101"/>
      <c r="H94" s="101"/>
      <c r="I94" s="101"/>
      <c r="J94" s="110" t="s">
        <v>104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5" customHeight="1">
      <c r="A96" s="32"/>
      <c r="B96" s="33"/>
      <c r="C96" s="111" t="s">
        <v>105</v>
      </c>
      <c r="D96" s="32"/>
      <c r="E96" s="32"/>
      <c r="F96" s="32"/>
      <c r="G96" s="32"/>
      <c r="H96" s="32"/>
      <c r="I96" s="32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106</v>
      </c>
    </row>
    <row r="97" spans="2:12" s="9" customFormat="1" ht="24.9" customHeight="1">
      <c r="B97" s="112"/>
      <c r="D97" s="113" t="s">
        <v>107</v>
      </c>
      <c r="E97" s="114"/>
      <c r="F97" s="114"/>
      <c r="G97" s="114"/>
      <c r="H97" s="114"/>
      <c r="I97" s="114"/>
      <c r="J97" s="115">
        <f>J127</f>
        <v>0</v>
      </c>
      <c r="L97" s="112"/>
    </row>
    <row r="98" spans="2:12" s="10" customFormat="1" ht="19.95" customHeight="1">
      <c r="B98" s="116"/>
      <c r="D98" s="117" t="s">
        <v>108</v>
      </c>
      <c r="E98" s="118"/>
      <c r="F98" s="118"/>
      <c r="G98" s="118"/>
      <c r="H98" s="118"/>
      <c r="I98" s="118"/>
      <c r="J98" s="119">
        <f>J128</f>
        <v>0</v>
      </c>
      <c r="L98" s="116"/>
    </row>
    <row r="99" spans="2:12" s="10" customFormat="1" ht="19.95" customHeight="1">
      <c r="B99" s="116"/>
      <c r="D99" s="117" t="s">
        <v>109</v>
      </c>
      <c r="E99" s="118"/>
      <c r="F99" s="118"/>
      <c r="G99" s="118"/>
      <c r="H99" s="118"/>
      <c r="I99" s="118"/>
      <c r="J99" s="119">
        <f>J156</f>
        <v>0</v>
      </c>
      <c r="L99" s="116"/>
    </row>
    <row r="100" spans="2:12" s="9" customFormat="1" ht="24.9" customHeight="1">
      <c r="B100" s="112"/>
      <c r="D100" s="113" t="s">
        <v>110</v>
      </c>
      <c r="E100" s="114"/>
      <c r="F100" s="114"/>
      <c r="G100" s="114"/>
      <c r="H100" s="114"/>
      <c r="I100" s="114"/>
      <c r="J100" s="115">
        <f>J164</f>
        <v>0</v>
      </c>
      <c r="L100" s="112"/>
    </row>
    <row r="101" spans="2:12" s="10" customFormat="1" ht="19.95" customHeight="1">
      <c r="B101" s="116"/>
      <c r="D101" s="117" t="s">
        <v>111</v>
      </c>
      <c r="E101" s="118"/>
      <c r="F101" s="118"/>
      <c r="G101" s="118"/>
      <c r="H101" s="118"/>
      <c r="I101" s="118"/>
      <c r="J101" s="119">
        <f>J165</f>
        <v>0</v>
      </c>
      <c r="L101" s="116"/>
    </row>
    <row r="102" spans="2:12" s="10" customFormat="1" ht="19.95" customHeight="1">
      <c r="B102" s="116"/>
      <c r="D102" s="117" t="s">
        <v>112</v>
      </c>
      <c r="E102" s="118"/>
      <c r="F102" s="118"/>
      <c r="G102" s="118"/>
      <c r="H102" s="118"/>
      <c r="I102" s="118"/>
      <c r="J102" s="119">
        <f>J168</f>
        <v>0</v>
      </c>
      <c r="L102" s="116"/>
    </row>
    <row r="103" spans="2:12" s="10" customFormat="1" ht="19.95" customHeight="1">
      <c r="B103" s="116"/>
      <c r="D103" s="117" t="s">
        <v>113</v>
      </c>
      <c r="E103" s="118"/>
      <c r="F103" s="118"/>
      <c r="G103" s="118"/>
      <c r="H103" s="118"/>
      <c r="I103" s="118"/>
      <c r="J103" s="119">
        <f>J175</f>
        <v>0</v>
      </c>
      <c r="L103" s="116"/>
    </row>
    <row r="104" spans="2:12" s="10" customFormat="1" ht="19.95" customHeight="1">
      <c r="B104" s="116"/>
      <c r="D104" s="117" t="s">
        <v>114</v>
      </c>
      <c r="E104" s="118"/>
      <c r="F104" s="118"/>
      <c r="G104" s="118"/>
      <c r="H104" s="118"/>
      <c r="I104" s="118"/>
      <c r="J104" s="119">
        <f>J192</f>
        <v>0</v>
      </c>
      <c r="L104" s="116"/>
    </row>
    <row r="105" spans="2:12" s="10" customFormat="1" ht="19.95" customHeight="1">
      <c r="B105" s="116"/>
      <c r="D105" s="117" t="s">
        <v>115</v>
      </c>
      <c r="E105" s="118"/>
      <c r="F105" s="118"/>
      <c r="G105" s="118"/>
      <c r="H105" s="118"/>
      <c r="I105" s="118"/>
      <c r="J105" s="119">
        <f>J201</f>
        <v>0</v>
      </c>
      <c r="L105" s="116"/>
    </row>
    <row r="106" spans="2:12" s="9" customFormat="1" ht="24.9" customHeight="1">
      <c r="B106" s="112"/>
      <c r="D106" s="113" t="s">
        <v>116</v>
      </c>
      <c r="E106" s="114"/>
      <c r="F106" s="114"/>
      <c r="G106" s="114"/>
      <c r="H106" s="114"/>
      <c r="I106" s="114"/>
      <c r="J106" s="115">
        <f>J210</f>
        <v>0</v>
      </c>
      <c r="L106" s="112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" customHeight="1">
      <c r="A113" s="32"/>
      <c r="B113" s="33"/>
      <c r="C113" s="21" t="s">
        <v>117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17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52" t="str">
        <f>E7</f>
        <v>Hvězdárna v Úpici</v>
      </c>
      <c r="F116" s="253"/>
      <c r="G116" s="253"/>
      <c r="H116" s="253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100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42" t="str">
        <f>E9</f>
        <v>1 - Bourací práce a demolice</v>
      </c>
      <c r="F118" s="251"/>
      <c r="G118" s="251"/>
      <c r="H118" s="25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21</v>
      </c>
      <c r="D120" s="32"/>
      <c r="E120" s="32"/>
      <c r="F120" s="25" t="str">
        <f>F12</f>
        <v>Úpice</v>
      </c>
      <c r="G120" s="32"/>
      <c r="H120" s="32"/>
      <c r="I120" s="27" t="s">
        <v>23</v>
      </c>
      <c r="J120" s="55" t="str">
        <f>IF(J12="","",J12)</f>
        <v/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40.2" customHeight="1">
      <c r="A122" s="32"/>
      <c r="B122" s="33"/>
      <c r="C122" s="27" t="s">
        <v>24</v>
      </c>
      <c r="D122" s="32"/>
      <c r="E122" s="32"/>
      <c r="F122" s="25" t="str">
        <f>E15</f>
        <v>Královéhradecký kraj, Pivovarské nám.1245, H.K.</v>
      </c>
      <c r="G122" s="32"/>
      <c r="H122" s="32"/>
      <c r="I122" s="27" t="s">
        <v>30</v>
      </c>
      <c r="J122" s="30" t="str">
        <f>E21</f>
        <v xml:space="preserve">Ateliér Pavlíček, Roosveltova 2855, Dvůr Králové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15" customHeight="1">
      <c r="A123" s="32"/>
      <c r="B123" s="33"/>
      <c r="C123" s="27" t="s">
        <v>28</v>
      </c>
      <c r="D123" s="32"/>
      <c r="E123" s="32"/>
      <c r="F123" s="25" t="str">
        <f>IF(E18="","",E18)</f>
        <v>Vyplň údaj</v>
      </c>
      <c r="G123" s="32"/>
      <c r="H123" s="32"/>
      <c r="I123" s="27" t="s">
        <v>33</v>
      </c>
      <c r="J123" s="30" t="str">
        <f>E24</f>
        <v>ing. V. Švehla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0"/>
      <c r="B125" s="121"/>
      <c r="C125" s="122" t="s">
        <v>118</v>
      </c>
      <c r="D125" s="123" t="s">
        <v>61</v>
      </c>
      <c r="E125" s="123" t="s">
        <v>57</v>
      </c>
      <c r="F125" s="123" t="s">
        <v>58</v>
      </c>
      <c r="G125" s="123" t="s">
        <v>119</v>
      </c>
      <c r="H125" s="123" t="s">
        <v>120</v>
      </c>
      <c r="I125" s="123" t="s">
        <v>121</v>
      </c>
      <c r="J125" s="123" t="s">
        <v>104</v>
      </c>
      <c r="K125" s="124" t="s">
        <v>122</v>
      </c>
      <c r="L125" s="125"/>
      <c r="M125" s="62" t="s">
        <v>1</v>
      </c>
      <c r="N125" s="63" t="s">
        <v>40</v>
      </c>
      <c r="O125" s="63" t="s">
        <v>123</v>
      </c>
      <c r="P125" s="63" t="s">
        <v>124</v>
      </c>
      <c r="Q125" s="63" t="s">
        <v>125</v>
      </c>
      <c r="R125" s="63" t="s">
        <v>126</v>
      </c>
      <c r="S125" s="63" t="s">
        <v>127</v>
      </c>
      <c r="T125" s="64" t="s">
        <v>128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95" customHeight="1">
      <c r="A126" s="32"/>
      <c r="B126" s="33"/>
      <c r="C126" s="69" t="s">
        <v>129</v>
      </c>
      <c r="D126" s="32"/>
      <c r="E126" s="32"/>
      <c r="F126" s="32"/>
      <c r="G126" s="32"/>
      <c r="H126" s="32"/>
      <c r="I126" s="32"/>
      <c r="J126" s="126">
        <f>BK126</f>
        <v>0</v>
      </c>
      <c r="K126" s="32"/>
      <c r="L126" s="33"/>
      <c r="M126" s="65"/>
      <c r="N126" s="56"/>
      <c r="O126" s="66"/>
      <c r="P126" s="127">
        <f>P127+P164+P210</f>
        <v>0</v>
      </c>
      <c r="Q126" s="66"/>
      <c r="R126" s="127">
        <f>R127+R164+R210</f>
        <v>0.0130896</v>
      </c>
      <c r="S126" s="66"/>
      <c r="T126" s="128">
        <f>T127+T164+T210</f>
        <v>81.7728954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75</v>
      </c>
      <c r="AU126" s="17" t="s">
        <v>106</v>
      </c>
      <c r="BK126" s="129">
        <f>BK127+BK164+BK210</f>
        <v>0</v>
      </c>
    </row>
    <row r="127" spans="2:63" s="12" customFormat="1" ht="25.95" customHeight="1">
      <c r="B127" s="130"/>
      <c r="D127" s="131" t="s">
        <v>75</v>
      </c>
      <c r="E127" s="132" t="s">
        <v>130</v>
      </c>
      <c r="F127" s="132" t="s">
        <v>131</v>
      </c>
      <c r="I127" s="133"/>
      <c r="J127" s="134">
        <f>BK127</f>
        <v>0</v>
      </c>
      <c r="L127" s="130"/>
      <c r="M127" s="135"/>
      <c r="N127" s="136"/>
      <c r="O127" s="136"/>
      <c r="P127" s="137">
        <f>P128+P156</f>
        <v>0</v>
      </c>
      <c r="Q127" s="136"/>
      <c r="R127" s="137">
        <f>R128+R156</f>
        <v>0</v>
      </c>
      <c r="S127" s="136"/>
      <c r="T127" s="138">
        <f>T128+T156</f>
        <v>79.851644</v>
      </c>
      <c r="AR127" s="131" t="s">
        <v>8</v>
      </c>
      <c r="AT127" s="139" t="s">
        <v>75</v>
      </c>
      <c r="AU127" s="139" t="s">
        <v>76</v>
      </c>
      <c r="AY127" s="131" t="s">
        <v>132</v>
      </c>
      <c r="BK127" s="140">
        <f>BK128+BK156</f>
        <v>0</v>
      </c>
    </row>
    <row r="128" spans="2:63" s="12" customFormat="1" ht="22.95" customHeight="1">
      <c r="B128" s="130"/>
      <c r="D128" s="131" t="s">
        <v>75</v>
      </c>
      <c r="E128" s="141" t="s">
        <v>133</v>
      </c>
      <c r="F128" s="141" t="s">
        <v>134</v>
      </c>
      <c r="I128" s="133"/>
      <c r="J128" s="142">
        <f>BK128</f>
        <v>0</v>
      </c>
      <c r="L128" s="130"/>
      <c r="M128" s="135"/>
      <c r="N128" s="136"/>
      <c r="O128" s="136"/>
      <c r="P128" s="137">
        <f>SUM(P129:P155)</f>
        <v>0</v>
      </c>
      <c r="Q128" s="136"/>
      <c r="R128" s="137">
        <f>SUM(R129:R155)</f>
        <v>0</v>
      </c>
      <c r="S128" s="136"/>
      <c r="T128" s="138">
        <f>SUM(T129:T155)</f>
        <v>79.851644</v>
      </c>
      <c r="AR128" s="131" t="s">
        <v>8</v>
      </c>
      <c r="AT128" s="139" t="s">
        <v>75</v>
      </c>
      <c r="AU128" s="139" t="s">
        <v>8</v>
      </c>
      <c r="AY128" s="131" t="s">
        <v>132</v>
      </c>
      <c r="BK128" s="140">
        <f>SUM(BK129:BK155)</f>
        <v>0</v>
      </c>
    </row>
    <row r="129" spans="1:65" s="2" customFormat="1" ht="14.4" customHeight="1">
      <c r="A129" s="32"/>
      <c r="B129" s="143"/>
      <c r="C129" s="144" t="s">
        <v>8</v>
      </c>
      <c r="D129" s="144" t="s">
        <v>135</v>
      </c>
      <c r="E129" s="145" t="s">
        <v>136</v>
      </c>
      <c r="F129" s="146" t="s">
        <v>137</v>
      </c>
      <c r="G129" s="147" t="s">
        <v>138</v>
      </c>
      <c r="H129" s="148">
        <v>20.852</v>
      </c>
      <c r="I129" s="149"/>
      <c r="J129" s="150">
        <f>ROUND(I129*H129,0)</f>
        <v>0</v>
      </c>
      <c r="K129" s="146"/>
      <c r="L129" s="33"/>
      <c r="M129" s="151" t="s">
        <v>1</v>
      </c>
      <c r="N129" s="152" t="s">
        <v>41</v>
      </c>
      <c r="O129" s="58"/>
      <c r="P129" s="153">
        <f>O129*H129</f>
        <v>0</v>
      </c>
      <c r="Q129" s="153">
        <v>0</v>
      </c>
      <c r="R129" s="153">
        <f>Q129*H129</f>
        <v>0</v>
      </c>
      <c r="S129" s="153">
        <v>2</v>
      </c>
      <c r="T129" s="154">
        <f>S129*H129</f>
        <v>41.704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5" t="s">
        <v>90</v>
      </c>
      <c r="AT129" s="155" t="s">
        <v>135</v>
      </c>
      <c r="AU129" s="155" t="s">
        <v>84</v>
      </c>
      <c r="AY129" s="17" t="s">
        <v>132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7" t="s">
        <v>8</v>
      </c>
      <c r="BK129" s="156">
        <f>ROUND(I129*H129,0)</f>
        <v>0</v>
      </c>
      <c r="BL129" s="17" t="s">
        <v>90</v>
      </c>
      <c r="BM129" s="155" t="s">
        <v>139</v>
      </c>
    </row>
    <row r="130" spans="2:51" s="13" customFormat="1" ht="12">
      <c r="B130" s="157"/>
      <c r="D130" s="158" t="s">
        <v>140</v>
      </c>
      <c r="E130" s="159" t="s">
        <v>1</v>
      </c>
      <c r="F130" s="160" t="s">
        <v>141</v>
      </c>
      <c r="H130" s="161">
        <v>8.554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140</v>
      </c>
      <c r="AU130" s="159" t="s">
        <v>84</v>
      </c>
      <c r="AV130" s="13" t="s">
        <v>84</v>
      </c>
      <c r="AW130" s="13" t="s">
        <v>32</v>
      </c>
      <c r="AX130" s="13" t="s">
        <v>76</v>
      </c>
      <c r="AY130" s="159" t="s">
        <v>132</v>
      </c>
    </row>
    <row r="131" spans="2:51" s="13" customFormat="1" ht="12">
      <c r="B131" s="157"/>
      <c r="D131" s="158" t="s">
        <v>140</v>
      </c>
      <c r="E131" s="159" t="s">
        <v>1</v>
      </c>
      <c r="F131" s="160" t="s">
        <v>142</v>
      </c>
      <c r="H131" s="161">
        <v>4.354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140</v>
      </c>
      <c r="AU131" s="159" t="s">
        <v>84</v>
      </c>
      <c r="AV131" s="13" t="s">
        <v>84</v>
      </c>
      <c r="AW131" s="13" t="s">
        <v>32</v>
      </c>
      <c r="AX131" s="13" t="s">
        <v>76</v>
      </c>
      <c r="AY131" s="159" t="s">
        <v>132</v>
      </c>
    </row>
    <row r="132" spans="2:51" s="13" customFormat="1" ht="12">
      <c r="B132" s="157"/>
      <c r="D132" s="158" t="s">
        <v>140</v>
      </c>
      <c r="E132" s="159" t="s">
        <v>1</v>
      </c>
      <c r="F132" s="160" t="s">
        <v>143</v>
      </c>
      <c r="H132" s="161">
        <v>5.616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140</v>
      </c>
      <c r="AU132" s="159" t="s">
        <v>84</v>
      </c>
      <c r="AV132" s="13" t="s">
        <v>84</v>
      </c>
      <c r="AW132" s="13" t="s">
        <v>32</v>
      </c>
      <c r="AX132" s="13" t="s">
        <v>76</v>
      </c>
      <c r="AY132" s="159" t="s">
        <v>132</v>
      </c>
    </row>
    <row r="133" spans="2:51" s="13" customFormat="1" ht="12">
      <c r="B133" s="157"/>
      <c r="D133" s="158" t="s">
        <v>140</v>
      </c>
      <c r="E133" s="159" t="s">
        <v>1</v>
      </c>
      <c r="F133" s="160" t="s">
        <v>144</v>
      </c>
      <c r="H133" s="161">
        <v>2.02</v>
      </c>
      <c r="I133" s="162"/>
      <c r="L133" s="157"/>
      <c r="M133" s="163"/>
      <c r="N133" s="164"/>
      <c r="O133" s="164"/>
      <c r="P133" s="164"/>
      <c r="Q133" s="164"/>
      <c r="R133" s="164"/>
      <c r="S133" s="164"/>
      <c r="T133" s="165"/>
      <c r="AT133" s="159" t="s">
        <v>140</v>
      </c>
      <c r="AU133" s="159" t="s">
        <v>84</v>
      </c>
      <c r="AV133" s="13" t="s">
        <v>84</v>
      </c>
      <c r="AW133" s="13" t="s">
        <v>32</v>
      </c>
      <c r="AX133" s="13" t="s">
        <v>76</v>
      </c>
      <c r="AY133" s="159" t="s">
        <v>132</v>
      </c>
    </row>
    <row r="134" spans="2:51" s="13" customFormat="1" ht="12">
      <c r="B134" s="157"/>
      <c r="D134" s="158" t="s">
        <v>140</v>
      </c>
      <c r="E134" s="159" t="s">
        <v>1</v>
      </c>
      <c r="F134" s="160" t="s">
        <v>145</v>
      </c>
      <c r="H134" s="161">
        <v>0.308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140</v>
      </c>
      <c r="AU134" s="159" t="s">
        <v>84</v>
      </c>
      <c r="AV134" s="13" t="s">
        <v>84</v>
      </c>
      <c r="AW134" s="13" t="s">
        <v>32</v>
      </c>
      <c r="AX134" s="13" t="s">
        <v>76</v>
      </c>
      <c r="AY134" s="159" t="s">
        <v>132</v>
      </c>
    </row>
    <row r="135" spans="2:51" s="14" customFormat="1" ht="12">
      <c r="B135" s="166"/>
      <c r="D135" s="158" t="s">
        <v>140</v>
      </c>
      <c r="E135" s="167" t="s">
        <v>1</v>
      </c>
      <c r="F135" s="168" t="s">
        <v>146</v>
      </c>
      <c r="H135" s="169">
        <v>20.852</v>
      </c>
      <c r="I135" s="170"/>
      <c r="L135" s="166"/>
      <c r="M135" s="171"/>
      <c r="N135" s="172"/>
      <c r="O135" s="172"/>
      <c r="P135" s="172"/>
      <c r="Q135" s="172"/>
      <c r="R135" s="172"/>
      <c r="S135" s="172"/>
      <c r="T135" s="173"/>
      <c r="AT135" s="167" t="s">
        <v>140</v>
      </c>
      <c r="AU135" s="167" t="s">
        <v>84</v>
      </c>
      <c r="AV135" s="14" t="s">
        <v>87</v>
      </c>
      <c r="AW135" s="14" t="s">
        <v>32</v>
      </c>
      <c r="AX135" s="14" t="s">
        <v>8</v>
      </c>
      <c r="AY135" s="167" t="s">
        <v>132</v>
      </c>
    </row>
    <row r="136" spans="1:65" s="2" customFormat="1" ht="24.15" customHeight="1">
      <c r="A136" s="32"/>
      <c r="B136" s="143"/>
      <c r="C136" s="144" t="s">
        <v>84</v>
      </c>
      <c r="D136" s="144" t="s">
        <v>135</v>
      </c>
      <c r="E136" s="145" t="s">
        <v>147</v>
      </c>
      <c r="F136" s="146" t="s">
        <v>148</v>
      </c>
      <c r="G136" s="147" t="s">
        <v>138</v>
      </c>
      <c r="H136" s="148">
        <v>2.07</v>
      </c>
      <c r="I136" s="149"/>
      <c r="J136" s="150">
        <f>ROUND(I136*H136,0)</f>
        <v>0</v>
      </c>
      <c r="K136" s="146"/>
      <c r="L136" s="33"/>
      <c r="M136" s="151" t="s">
        <v>1</v>
      </c>
      <c r="N136" s="152" t="s">
        <v>41</v>
      </c>
      <c r="O136" s="58"/>
      <c r="P136" s="153">
        <f>O136*H136</f>
        <v>0</v>
      </c>
      <c r="Q136" s="153">
        <v>0</v>
      </c>
      <c r="R136" s="153">
        <f>Q136*H136</f>
        <v>0</v>
      </c>
      <c r="S136" s="153">
        <v>1.8</v>
      </c>
      <c r="T136" s="154">
        <f>S136*H136</f>
        <v>3.726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90</v>
      </c>
      <c r="AT136" s="155" t="s">
        <v>135</v>
      </c>
      <c r="AU136" s="155" t="s">
        <v>84</v>
      </c>
      <c r="AY136" s="17" t="s">
        <v>132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</v>
      </c>
      <c r="BK136" s="156">
        <f>ROUND(I136*H136,0)</f>
        <v>0</v>
      </c>
      <c r="BL136" s="17" t="s">
        <v>90</v>
      </c>
      <c r="BM136" s="155" t="s">
        <v>149</v>
      </c>
    </row>
    <row r="137" spans="2:51" s="13" customFormat="1" ht="12">
      <c r="B137" s="157"/>
      <c r="D137" s="158" t="s">
        <v>140</v>
      </c>
      <c r="E137" s="159" t="s">
        <v>1</v>
      </c>
      <c r="F137" s="160" t="s">
        <v>150</v>
      </c>
      <c r="H137" s="161">
        <v>2.07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140</v>
      </c>
      <c r="AU137" s="159" t="s">
        <v>84</v>
      </c>
      <c r="AV137" s="13" t="s">
        <v>84</v>
      </c>
      <c r="AW137" s="13" t="s">
        <v>32</v>
      </c>
      <c r="AX137" s="13" t="s">
        <v>76</v>
      </c>
      <c r="AY137" s="159" t="s">
        <v>132</v>
      </c>
    </row>
    <row r="138" spans="2:51" s="14" customFormat="1" ht="12">
      <c r="B138" s="166"/>
      <c r="D138" s="158" t="s">
        <v>140</v>
      </c>
      <c r="E138" s="167" t="s">
        <v>1</v>
      </c>
      <c r="F138" s="168" t="s">
        <v>146</v>
      </c>
      <c r="H138" s="169">
        <v>2.07</v>
      </c>
      <c r="I138" s="170"/>
      <c r="L138" s="166"/>
      <c r="M138" s="171"/>
      <c r="N138" s="172"/>
      <c r="O138" s="172"/>
      <c r="P138" s="172"/>
      <c r="Q138" s="172"/>
      <c r="R138" s="172"/>
      <c r="S138" s="172"/>
      <c r="T138" s="173"/>
      <c r="AT138" s="167" t="s">
        <v>140</v>
      </c>
      <c r="AU138" s="167" t="s">
        <v>84</v>
      </c>
      <c r="AV138" s="14" t="s">
        <v>87</v>
      </c>
      <c r="AW138" s="14" t="s">
        <v>32</v>
      </c>
      <c r="AX138" s="14" t="s">
        <v>8</v>
      </c>
      <c r="AY138" s="167" t="s">
        <v>132</v>
      </c>
    </row>
    <row r="139" spans="1:65" s="2" customFormat="1" ht="24.15" customHeight="1">
      <c r="A139" s="32"/>
      <c r="B139" s="143"/>
      <c r="C139" s="144" t="s">
        <v>87</v>
      </c>
      <c r="D139" s="144" t="s">
        <v>135</v>
      </c>
      <c r="E139" s="145" t="s">
        <v>151</v>
      </c>
      <c r="F139" s="146" t="s">
        <v>152</v>
      </c>
      <c r="G139" s="147" t="s">
        <v>138</v>
      </c>
      <c r="H139" s="148">
        <v>4.371</v>
      </c>
      <c r="I139" s="149"/>
      <c r="J139" s="150">
        <f>ROUND(I139*H139,0)</f>
        <v>0</v>
      </c>
      <c r="K139" s="146"/>
      <c r="L139" s="33"/>
      <c r="M139" s="151" t="s">
        <v>1</v>
      </c>
      <c r="N139" s="152" t="s">
        <v>41</v>
      </c>
      <c r="O139" s="58"/>
      <c r="P139" s="153">
        <f>O139*H139</f>
        <v>0</v>
      </c>
      <c r="Q139" s="153">
        <v>0</v>
      </c>
      <c r="R139" s="153">
        <f>Q139*H139</f>
        <v>0</v>
      </c>
      <c r="S139" s="153">
        <v>1.6</v>
      </c>
      <c r="T139" s="154">
        <f>S139*H139</f>
        <v>6.993600000000001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5" t="s">
        <v>90</v>
      </c>
      <c r="AT139" s="155" t="s">
        <v>135</v>
      </c>
      <c r="AU139" s="155" t="s">
        <v>84</v>
      </c>
      <c r="AY139" s="17" t="s">
        <v>132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7" t="s">
        <v>8</v>
      </c>
      <c r="BK139" s="156">
        <f>ROUND(I139*H139,0)</f>
        <v>0</v>
      </c>
      <c r="BL139" s="17" t="s">
        <v>90</v>
      </c>
      <c r="BM139" s="155" t="s">
        <v>153</v>
      </c>
    </row>
    <row r="140" spans="2:51" s="13" customFormat="1" ht="12">
      <c r="B140" s="157"/>
      <c r="D140" s="158" t="s">
        <v>140</v>
      </c>
      <c r="E140" s="159" t="s">
        <v>1</v>
      </c>
      <c r="F140" s="160" t="s">
        <v>154</v>
      </c>
      <c r="H140" s="161">
        <v>4.371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140</v>
      </c>
      <c r="AU140" s="159" t="s">
        <v>84</v>
      </c>
      <c r="AV140" s="13" t="s">
        <v>84</v>
      </c>
      <c r="AW140" s="13" t="s">
        <v>32</v>
      </c>
      <c r="AX140" s="13" t="s">
        <v>8</v>
      </c>
      <c r="AY140" s="159" t="s">
        <v>132</v>
      </c>
    </row>
    <row r="141" spans="1:65" s="2" customFormat="1" ht="37.95" customHeight="1">
      <c r="A141" s="32"/>
      <c r="B141" s="143"/>
      <c r="C141" s="144" t="s">
        <v>90</v>
      </c>
      <c r="D141" s="144" t="s">
        <v>135</v>
      </c>
      <c r="E141" s="145" t="s">
        <v>155</v>
      </c>
      <c r="F141" s="146" t="s">
        <v>156</v>
      </c>
      <c r="G141" s="147" t="s">
        <v>138</v>
      </c>
      <c r="H141" s="148">
        <v>4.371</v>
      </c>
      <c r="I141" s="149"/>
      <c r="J141" s="150">
        <f>ROUND(I141*H141,0)</f>
        <v>0</v>
      </c>
      <c r="K141" s="146"/>
      <c r="L141" s="33"/>
      <c r="M141" s="151" t="s">
        <v>1</v>
      </c>
      <c r="N141" s="152" t="s">
        <v>41</v>
      </c>
      <c r="O141" s="58"/>
      <c r="P141" s="153">
        <f>O141*H141</f>
        <v>0</v>
      </c>
      <c r="Q141" s="153">
        <v>0</v>
      </c>
      <c r="R141" s="153">
        <f>Q141*H141</f>
        <v>0</v>
      </c>
      <c r="S141" s="153">
        <v>2.2</v>
      </c>
      <c r="T141" s="154">
        <f>S141*H141</f>
        <v>9.616200000000001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5" t="s">
        <v>90</v>
      </c>
      <c r="AT141" s="155" t="s">
        <v>135</v>
      </c>
      <c r="AU141" s="155" t="s">
        <v>84</v>
      </c>
      <c r="AY141" s="17" t="s">
        <v>132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7" t="s">
        <v>8</v>
      </c>
      <c r="BK141" s="156">
        <f>ROUND(I141*H141,0)</f>
        <v>0</v>
      </c>
      <c r="BL141" s="17" t="s">
        <v>90</v>
      </c>
      <c r="BM141" s="155" t="s">
        <v>157</v>
      </c>
    </row>
    <row r="142" spans="2:51" s="13" customFormat="1" ht="12">
      <c r="B142" s="157"/>
      <c r="D142" s="158" t="s">
        <v>140</v>
      </c>
      <c r="E142" s="159" t="s">
        <v>1</v>
      </c>
      <c r="F142" s="160" t="s">
        <v>154</v>
      </c>
      <c r="H142" s="161">
        <v>4.371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140</v>
      </c>
      <c r="AU142" s="159" t="s">
        <v>84</v>
      </c>
      <c r="AV142" s="13" t="s">
        <v>84</v>
      </c>
      <c r="AW142" s="13" t="s">
        <v>32</v>
      </c>
      <c r="AX142" s="13" t="s">
        <v>8</v>
      </c>
      <c r="AY142" s="159" t="s">
        <v>132</v>
      </c>
    </row>
    <row r="143" spans="1:65" s="2" customFormat="1" ht="24.15" customHeight="1">
      <c r="A143" s="32"/>
      <c r="B143" s="143"/>
      <c r="C143" s="144" t="s">
        <v>93</v>
      </c>
      <c r="D143" s="144" t="s">
        <v>135</v>
      </c>
      <c r="E143" s="145" t="s">
        <v>158</v>
      </c>
      <c r="F143" s="146" t="s">
        <v>159</v>
      </c>
      <c r="G143" s="147" t="s">
        <v>138</v>
      </c>
      <c r="H143" s="148">
        <v>1.872</v>
      </c>
      <c r="I143" s="149"/>
      <c r="J143" s="150">
        <f>ROUND(I143*H143,0)</f>
        <v>0</v>
      </c>
      <c r="K143" s="146"/>
      <c r="L143" s="33"/>
      <c r="M143" s="151" t="s">
        <v>1</v>
      </c>
      <c r="N143" s="152" t="s">
        <v>41</v>
      </c>
      <c r="O143" s="58"/>
      <c r="P143" s="153">
        <f>O143*H143</f>
        <v>0</v>
      </c>
      <c r="Q143" s="153">
        <v>0</v>
      </c>
      <c r="R143" s="153">
        <f>Q143*H143</f>
        <v>0</v>
      </c>
      <c r="S143" s="153">
        <v>2.2</v>
      </c>
      <c r="T143" s="154">
        <f>S143*H143</f>
        <v>4.1184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5" t="s">
        <v>90</v>
      </c>
      <c r="AT143" s="155" t="s">
        <v>135</v>
      </c>
      <c r="AU143" s="155" t="s">
        <v>84</v>
      </c>
      <c r="AY143" s="17" t="s">
        <v>132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7" t="s">
        <v>8</v>
      </c>
      <c r="BK143" s="156">
        <f>ROUND(I143*H143,0)</f>
        <v>0</v>
      </c>
      <c r="BL143" s="17" t="s">
        <v>90</v>
      </c>
      <c r="BM143" s="155" t="s">
        <v>160</v>
      </c>
    </row>
    <row r="144" spans="2:51" s="13" customFormat="1" ht="12">
      <c r="B144" s="157"/>
      <c r="D144" s="158" t="s">
        <v>140</v>
      </c>
      <c r="E144" s="159" t="s">
        <v>1</v>
      </c>
      <c r="F144" s="160" t="s">
        <v>161</v>
      </c>
      <c r="H144" s="161">
        <v>1.872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140</v>
      </c>
      <c r="AU144" s="159" t="s">
        <v>84</v>
      </c>
      <c r="AV144" s="13" t="s">
        <v>84</v>
      </c>
      <c r="AW144" s="13" t="s">
        <v>32</v>
      </c>
      <c r="AX144" s="13" t="s">
        <v>8</v>
      </c>
      <c r="AY144" s="159" t="s">
        <v>132</v>
      </c>
    </row>
    <row r="145" spans="1:65" s="2" customFormat="1" ht="24.15" customHeight="1">
      <c r="A145" s="32"/>
      <c r="B145" s="143"/>
      <c r="C145" s="144" t="s">
        <v>96</v>
      </c>
      <c r="D145" s="144" t="s">
        <v>135</v>
      </c>
      <c r="E145" s="145" t="s">
        <v>162</v>
      </c>
      <c r="F145" s="146" t="s">
        <v>163</v>
      </c>
      <c r="G145" s="147" t="s">
        <v>164</v>
      </c>
      <c r="H145" s="148">
        <v>0.656</v>
      </c>
      <c r="I145" s="149"/>
      <c r="J145" s="150">
        <f>ROUND(I145*H145,0)</f>
        <v>0</v>
      </c>
      <c r="K145" s="146"/>
      <c r="L145" s="33"/>
      <c r="M145" s="151" t="s">
        <v>1</v>
      </c>
      <c r="N145" s="152" t="s">
        <v>41</v>
      </c>
      <c r="O145" s="58"/>
      <c r="P145" s="153">
        <f>O145*H145</f>
        <v>0</v>
      </c>
      <c r="Q145" s="153">
        <v>0</v>
      </c>
      <c r="R145" s="153">
        <f>Q145*H145</f>
        <v>0</v>
      </c>
      <c r="S145" s="153">
        <v>0.041</v>
      </c>
      <c r="T145" s="154">
        <f>S145*H145</f>
        <v>0.026896000000000003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90</v>
      </c>
      <c r="AT145" s="155" t="s">
        <v>135</v>
      </c>
      <c r="AU145" s="155" t="s">
        <v>84</v>
      </c>
      <c r="AY145" s="17" t="s">
        <v>132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8</v>
      </c>
      <c r="BK145" s="156">
        <f>ROUND(I145*H145,0)</f>
        <v>0</v>
      </c>
      <c r="BL145" s="17" t="s">
        <v>90</v>
      </c>
      <c r="BM145" s="155" t="s">
        <v>165</v>
      </c>
    </row>
    <row r="146" spans="2:51" s="13" customFormat="1" ht="12">
      <c r="B146" s="157"/>
      <c r="D146" s="158" t="s">
        <v>140</v>
      </c>
      <c r="E146" s="159" t="s">
        <v>1</v>
      </c>
      <c r="F146" s="160" t="s">
        <v>166</v>
      </c>
      <c r="H146" s="161">
        <v>0.656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140</v>
      </c>
      <c r="AU146" s="159" t="s">
        <v>84</v>
      </c>
      <c r="AV146" s="13" t="s">
        <v>84</v>
      </c>
      <c r="AW146" s="13" t="s">
        <v>32</v>
      </c>
      <c r="AX146" s="13" t="s">
        <v>8</v>
      </c>
      <c r="AY146" s="159" t="s">
        <v>132</v>
      </c>
    </row>
    <row r="147" spans="1:65" s="2" customFormat="1" ht="24.15" customHeight="1">
      <c r="A147" s="32"/>
      <c r="B147" s="143"/>
      <c r="C147" s="144" t="s">
        <v>167</v>
      </c>
      <c r="D147" s="144" t="s">
        <v>135</v>
      </c>
      <c r="E147" s="145" t="s">
        <v>168</v>
      </c>
      <c r="F147" s="146" t="s">
        <v>169</v>
      </c>
      <c r="G147" s="147" t="s">
        <v>164</v>
      </c>
      <c r="H147" s="148">
        <v>2.025</v>
      </c>
      <c r="I147" s="149"/>
      <c r="J147" s="150">
        <f>ROUND(I147*H147,0)</f>
        <v>0</v>
      </c>
      <c r="K147" s="146"/>
      <c r="L147" s="33"/>
      <c r="M147" s="151" t="s">
        <v>1</v>
      </c>
      <c r="N147" s="152" t="s">
        <v>41</v>
      </c>
      <c r="O147" s="58"/>
      <c r="P147" s="153">
        <f>O147*H147</f>
        <v>0</v>
      </c>
      <c r="Q147" s="153">
        <v>0</v>
      </c>
      <c r="R147" s="153">
        <f>Q147*H147</f>
        <v>0</v>
      </c>
      <c r="S147" s="153">
        <v>0.062</v>
      </c>
      <c r="T147" s="154">
        <f>S147*H147</f>
        <v>0.12555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5" t="s">
        <v>90</v>
      </c>
      <c r="AT147" s="155" t="s">
        <v>135</v>
      </c>
      <c r="AU147" s="155" t="s">
        <v>84</v>
      </c>
      <c r="AY147" s="17" t="s">
        <v>132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7" t="s">
        <v>8</v>
      </c>
      <c r="BK147" s="156">
        <f>ROUND(I147*H147,0)</f>
        <v>0</v>
      </c>
      <c r="BL147" s="17" t="s">
        <v>90</v>
      </c>
      <c r="BM147" s="155" t="s">
        <v>170</v>
      </c>
    </row>
    <row r="148" spans="2:51" s="13" customFormat="1" ht="12">
      <c r="B148" s="157"/>
      <c r="D148" s="158" t="s">
        <v>140</v>
      </c>
      <c r="E148" s="159" t="s">
        <v>1</v>
      </c>
      <c r="F148" s="160" t="s">
        <v>171</v>
      </c>
      <c r="H148" s="161">
        <v>2.025</v>
      </c>
      <c r="I148" s="162"/>
      <c r="L148" s="157"/>
      <c r="M148" s="163"/>
      <c r="N148" s="164"/>
      <c r="O148" s="164"/>
      <c r="P148" s="164"/>
      <c r="Q148" s="164"/>
      <c r="R148" s="164"/>
      <c r="S148" s="164"/>
      <c r="T148" s="165"/>
      <c r="AT148" s="159" t="s">
        <v>140</v>
      </c>
      <c r="AU148" s="159" t="s">
        <v>84</v>
      </c>
      <c r="AV148" s="13" t="s">
        <v>84</v>
      </c>
      <c r="AW148" s="13" t="s">
        <v>32</v>
      </c>
      <c r="AX148" s="13" t="s">
        <v>8</v>
      </c>
      <c r="AY148" s="159" t="s">
        <v>132</v>
      </c>
    </row>
    <row r="149" spans="1:65" s="2" customFormat="1" ht="14.4" customHeight="1">
      <c r="A149" s="32"/>
      <c r="B149" s="143"/>
      <c r="C149" s="144" t="s">
        <v>172</v>
      </c>
      <c r="D149" s="144" t="s">
        <v>135</v>
      </c>
      <c r="E149" s="145" t="s">
        <v>173</v>
      </c>
      <c r="F149" s="146" t="s">
        <v>174</v>
      </c>
      <c r="G149" s="147" t="s">
        <v>164</v>
      </c>
      <c r="H149" s="148">
        <v>4.827</v>
      </c>
      <c r="I149" s="149"/>
      <c r="J149" s="150">
        <f>ROUND(I149*H149,0)</f>
        <v>0</v>
      </c>
      <c r="K149" s="146"/>
      <c r="L149" s="33"/>
      <c r="M149" s="151" t="s">
        <v>1</v>
      </c>
      <c r="N149" s="152" t="s">
        <v>41</v>
      </c>
      <c r="O149" s="58"/>
      <c r="P149" s="153">
        <f>O149*H149</f>
        <v>0</v>
      </c>
      <c r="Q149" s="153">
        <v>0</v>
      </c>
      <c r="R149" s="153">
        <f>Q149*H149</f>
        <v>0</v>
      </c>
      <c r="S149" s="153">
        <v>0.076</v>
      </c>
      <c r="T149" s="154">
        <f>S149*H149</f>
        <v>0.366852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90</v>
      </c>
      <c r="AT149" s="155" t="s">
        <v>135</v>
      </c>
      <c r="AU149" s="155" t="s">
        <v>84</v>
      </c>
      <c r="AY149" s="17" t="s">
        <v>132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</v>
      </c>
      <c r="BK149" s="156">
        <f>ROUND(I149*H149,0)</f>
        <v>0</v>
      </c>
      <c r="BL149" s="17" t="s">
        <v>90</v>
      </c>
      <c r="BM149" s="155" t="s">
        <v>175</v>
      </c>
    </row>
    <row r="150" spans="2:51" s="13" customFormat="1" ht="12">
      <c r="B150" s="157"/>
      <c r="D150" s="158" t="s">
        <v>140</v>
      </c>
      <c r="E150" s="159" t="s">
        <v>1</v>
      </c>
      <c r="F150" s="160" t="s">
        <v>176</v>
      </c>
      <c r="H150" s="161">
        <v>3.152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140</v>
      </c>
      <c r="AU150" s="159" t="s">
        <v>84</v>
      </c>
      <c r="AV150" s="13" t="s">
        <v>84</v>
      </c>
      <c r="AW150" s="13" t="s">
        <v>32</v>
      </c>
      <c r="AX150" s="13" t="s">
        <v>76</v>
      </c>
      <c r="AY150" s="159" t="s">
        <v>132</v>
      </c>
    </row>
    <row r="151" spans="2:51" s="13" customFormat="1" ht="12">
      <c r="B151" s="157"/>
      <c r="D151" s="158" t="s">
        <v>140</v>
      </c>
      <c r="E151" s="159" t="s">
        <v>1</v>
      </c>
      <c r="F151" s="160" t="s">
        <v>177</v>
      </c>
      <c r="H151" s="161">
        <v>1.675</v>
      </c>
      <c r="I151" s="162"/>
      <c r="L151" s="157"/>
      <c r="M151" s="163"/>
      <c r="N151" s="164"/>
      <c r="O151" s="164"/>
      <c r="P151" s="164"/>
      <c r="Q151" s="164"/>
      <c r="R151" s="164"/>
      <c r="S151" s="164"/>
      <c r="T151" s="165"/>
      <c r="AT151" s="159" t="s">
        <v>140</v>
      </c>
      <c r="AU151" s="159" t="s">
        <v>84</v>
      </c>
      <c r="AV151" s="13" t="s">
        <v>84</v>
      </c>
      <c r="AW151" s="13" t="s">
        <v>32</v>
      </c>
      <c r="AX151" s="13" t="s">
        <v>76</v>
      </c>
      <c r="AY151" s="159" t="s">
        <v>132</v>
      </c>
    </row>
    <row r="152" spans="2:51" s="14" customFormat="1" ht="12">
      <c r="B152" s="166"/>
      <c r="D152" s="158" t="s">
        <v>140</v>
      </c>
      <c r="E152" s="167" t="s">
        <v>1</v>
      </c>
      <c r="F152" s="168" t="s">
        <v>146</v>
      </c>
      <c r="H152" s="169">
        <v>4.827</v>
      </c>
      <c r="I152" s="170"/>
      <c r="L152" s="166"/>
      <c r="M152" s="171"/>
      <c r="N152" s="172"/>
      <c r="O152" s="172"/>
      <c r="P152" s="172"/>
      <c r="Q152" s="172"/>
      <c r="R152" s="172"/>
      <c r="S152" s="172"/>
      <c r="T152" s="173"/>
      <c r="AT152" s="167" t="s">
        <v>140</v>
      </c>
      <c r="AU152" s="167" t="s">
        <v>84</v>
      </c>
      <c r="AV152" s="14" t="s">
        <v>87</v>
      </c>
      <c r="AW152" s="14" t="s">
        <v>32</v>
      </c>
      <c r="AX152" s="14" t="s">
        <v>8</v>
      </c>
      <c r="AY152" s="167" t="s">
        <v>132</v>
      </c>
    </row>
    <row r="153" spans="1:65" s="2" customFormat="1" ht="24.15" customHeight="1">
      <c r="A153" s="32"/>
      <c r="B153" s="143"/>
      <c r="C153" s="144" t="s">
        <v>133</v>
      </c>
      <c r="D153" s="144" t="s">
        <v>135</v>
      </c>
      <c r="E153" s="145" t="s">
        <v>178</v>
      </c>
      <c r="F153" s="146" t="s">
        <v>179</v>
      </c>
      <c r="G153" s="147" t="s">
        <v>138</v>
      </c>
      <c r="H153" s="148">
        <v>59.343</v>
      </c>
      <c r="I153" s="149"/>
      <c r="J153" s="150">
        <f>ROUND(I153*H153,0)</f>
        <v>0</v>
      </c>
      <c r="K153" s="146"/>
      <c r="L153" s="33"/>
      <c r="M153" s="151" t="s">
        <v>1</v>
      </c>
      <c r="N153" s="152" t="s">
        <v>41</v>
      </c>
      <c r="O153" s="58"/>
      <c r="P153" s="153">
        <f>O153*H153</f>
        <v>0</v>
      </c>
      <c r="Q153" s="153">
        <v>0</v>
      </c>
      <c r="R153" s="153">
        <f>Q153*H153</f>
        <v>0</v>
      </c>
      <c r="S153" s="153">
        <v>0.222</v>
      </c>
      <c r="T153" s="154">
        <f>S153*H153</f>
        <v>13.174146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90</v>
      </c>
      <c r="AT153" s="155" t="s">
        <v>135</v>
      </c>
      <c r="AU153" s="155" t="s">
        <v>84</v>
      </c>
      <c r="AY153" s="17" t="s">
        <v>132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7" t="s">
        <v>8</v>
      </c>
      <c r="BK153" s="156">
        <f>ROUND(I153*H153,0)</f>
        <v>0</v>
      </c>
      <c r="BL153" s="17" t="s">
        <v>90</v>
      </c>
      <c r="BM153" s="155" t="s">
        <v>180</v>
      </c>
    </row>
    <row r="154" spans="2:51" s="13" customFormat="1" ht="20.4">
      <c r="B154" s="157"/>
      <c r="D154" s="158" t="s">
        <v>140</v>
      </c>
      <c r="E154" s="159" t="s">
        <v>1</v>
      </c>
      <c r="F154" s="160" t="s">
        <v>181</v>
      </c>
      <c r="H154" s="161">
        <v>59.343</v>
      </c>
      <c r="I154" s="162"/>
      <c r="L154" s="157"/>
      <c r="M154" s="163"/>
      <c r="N154" s="164"/>
      <c r="O154" s="164"/>
      <c r="P154" s="164"/>
      <c r="Q154" s="164"/>
      <c r="R154" s="164"/>
      <c r="S154" s="164"/>
      <c r="T154" s="165"/>
      <c r="AT154" s="159" t="s">
        <v>140</v>
      </c>
      <c r="AU154" s="159" t="s">
        <v>84</v>
      </c>
      <c r="AV154" s="13" t="s">
        <v>84</v>
      </c>
      <c r="AW154" s="13" t="s">
        <v>32</v>
      </c>
      <c r="AX154" s="13" t="s">
        <v>76</v>
      </c>
      <c r="AY154" s="159" t="s">
        <v>132</v>
      </c>
    </row>
    <row r="155" spans="2:51" s="14" customFormat="1" ht="12">
      <c r="B155" s="166"/>
      <c r="D155" s="158" t="s">
        <v>140</v>
      </c>
      <c r="E155" s="167" t="s">
        <v>1</v>
      </c>
      <c r="F155" s="168" t="s">
        <v>182</v>
      </c>
      <c r="H155" s="169">
        <v>59.343</v>
      </c>
      <c r="I155" s="170"/>
      <c r="L155" s="166"/>
      <c r="M155" s="171"/>
      <c r="N155" s="172"/>
      <c r="O155" s="172"/>
      <c r="P155" s="172"/>
      <c r="Q155" s="172"/>
      <c r="R155" s="172"/>
      <c r="S155" s="172"/>
      <c r="T155" s="173"/>
      <c r="AT155" s="167" t="s">
        <v>140</v>
      </c>
      <c r="AU155" s="167" t="s">
        <v>84</v>
      </c>
      <c r="AV155" s="14" t="s">
        <v>87</v>
      </c>
      <c r="AW155" s="14" t="s">
        <v>32</v>
      </c>
      <c r="AX155" s="14" t="s">
        <v>8</v>
      </c>
      <c r="AY155" s="167" t="s">
        <v>132</v>
      </c>
    </row>
    <row r="156" spans="2:63" s="12" customFormat="1" ht="22.95" customHeight="1">
      <c r="B156" s="130"/>
      <c r="D156" s="131" t="s">
        <v>75</v>
      </c>
      <c r="E156" s="141" t="s">
        <v>183</v>
      </c>
      <c r="F156" s="141" t="s">
        <v>184</v>
      </c>
      <c r="I156" s="133"/>
      <c r="J156" s="142">
        <f>BK156</f>
        <v>0</v>
      </c>
      <c r="L156" s="130"/>
      <c r="M156" s="135"/>
      <c r="N156" s="136"/>
      <c r="O156" s="136"/>
      <c r="P156" s="137">
        <f>SUM(P157:P163)</f>
        <v>0</v>
      </c>
      <c r="Q156" s="136"/>
      <c r="R156" s="137">
        <f>SUM(R157:R163)</f>
        <v>0</v>
      </c>
      <c r="S156" s="136"/>
      <c r="T156" s="138">
        <f>SUM(T157:T163)</f>
        <v>0</v>
      </c>
      <c r="AR156" s="131" t="s">
        <v>8</v>
      </c>
      <c r="AT156" s="139" t="s">
        <v>75</v>
      </c>
      <c r="AU156" s="139" t="s">
        <v>8</v>
      </c>
      <c r="AY156" s="131" t="s">
        <v>132</v>
      </c>
      <c r="BK156" s="140">
        <f>SUM(BK157:BK163)</f>
        <v>0</v>
      </c>
    </row>
    <row r="157" spans="1:65" s="2" customFormat="1" ht="24.15" customHeight="1">
      <c r="A157" s="32"/>
      <c r="B157" s="143"/>
      <c r="C157" s="144" t="s">
        <v>185</v>
      </c>
      <c r="D157" s="144" t="s">
        <v>135</v>
      </c>
      <c r="E157" s="145" t="s">
        <v>186</v>
      </c>
      <c r="F157" s="146" t="s">
        <v>187</v>
      </c>
      <c r="G157" s="147" t="s">
        <v>188</v>
      </c>
      <c r="H157" s="148">
        <v>81.773</v>
      </c>
      <c r="I157" s="149"/>
      <c r="J157" s="150">
        <f>ROUND(I157*H157,0)</f>
        <v>0</v>
      </c>
      <c r="K157" s="146"/>
      <c r="L157" s="33"/>
      <c r="M157" s="151" t="s">
        <v>1</v>
      </c>
      <c r="N157" s="152" t="s">
        <v>41</v>
      </c>
      <c r="O157" s="58"/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5" t="s">
        <v>90</v>
      </c>
      <c r="AT157" s="155" t="s">
        <v>135</v>
      </c>
      <c r="AU157" s="155" t="s">
        <v>84</v>
      </c>
      <c r="AY157" s="17" t="s">
        <v>132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7" t="s">
        <v>8</v>
      </c>
      <c r="BK157" s="156">
        <f>ROUND(I157*H157,0)</f>
        <v>0</v>
      </c>
      <c r="BL157" s="17" t="s">
        <v>90</v>
      </c>
      <c r="BM157" s="155" t="s">
        <v>189</v>
      </c>
    </row>
    <row r="158" spans="1:65" s="2" customFormat="1" ht="24.15" customHeight="1">
      <c r="A158" s="32"/>
      <c r="B158" s="143"/>
      <c r="C158" s="144" t="s">
        <v>190</v>
      </c>
      <c r="D158" s="144" t="s">
        <v>135</v>
      </c>
      <c r="E158" s="145" t="s">
        <v>191</v>
      </c>
      <c r="F158" s="146" t="s">
        <v>192</v>
      </c>
      <c r="G158" s="147" t="s">
        <v>188</v>
      </c>
      <c r="H158" s="148">
        <v>81.773</v>
      </c>
      <c r="I158" s="149"/>
      <c r="J158" s="150">
        <f>ROUND(I158*H158,0)</f>
        <v>0</v>
      </c>
      <c r="K158" s="146"/>
      <c r="L158" s="33"/>
      <c r="M158" s="151" t="s">
        <v>1</v>
      </c>
      <c r="N158" s="152" t="s">
        <v>41</v>
      </c>
      <c r="O158" s="58"/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5" t="s">
        <v>90</v>
      </c>
      <c r="AT158" s="155" t="s">
        <v>135</v>
      </c>
      <c r="AU158" s="155" t="s">
        <v>84</v>
      </c>
      <c r="AY158" s="17" t="s">
        <v>132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7" t="s">
        <v>8</v>
      </c>
      <c r="BK158" s="156">
        <f>ROUND(I158*H158,0)</f>
        <v>0</v>
      </c>
      <c r="BL158" s="17" t="s">
        <v>90</v>
      </c>
      <c r="BM158" s="155" t="s">
        <v>193</v>
      </c>
    </row>
    <row r="159" spans="1:65" s="2" customFormat="1" ht="24.15" customHeight="1">
      <c r="A159" s="32"/>
      <c r="B159" s="143"/>
      <c r="C159" s="144" t="s">
        <v>194</v>
      </c>
      <c r="D159" s="144" t="s">
        <v>135</v>
      </c>
      <c r="E159" s="145" t="s">
        <v>195</v>
      </c>
      <c r="F159" s="146" t="s">
        <v>196</v>
      </c>
      <c r="G159" s="147" t="s">
        <v>188</v>
      </c>
      <c r="H159" s="148">
        <v>1226.595</v>
      </c>
      <c r="I159" s="149"/>
      <c r="J159" s="150">
        <f>ROUND(I159*H159,0)</f>
        <v>0</v>
      </c>
      <c r="K159" s="146"/>
      <c r="L159" s="33"/>
      <c r="M159" s="151" t="s">
        <v>1</v>
      </c>
      <c r="N159" s="152" t="s">
        <v>41</v>
      </c>
      <c r="O159" s="58"/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5" t="s">
        <v>90</v>
      </c>
      <c r="AT159" s="155" t="s">
        <v>135</v>
      </c>
      <c r="AU159" s="155" t="s">
        <v>84</v>
      </c>
      <c r="AY159" s="17" t="s">
        <v>132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7" t="s">
        <v>8</v>
      </c>
      <c r="BK159" s="156">
        <f>ROUND(I159*H159,0)</f>
        <v>0</v>
      </c>
      <c r="BL159" s="17" t="s">
        <v>90</v>
      </c>
      <c r="BM159" s="155" t="s">
        <v>197</v>
      </c>
    </row>
    <row r="160" spans="2:51" s="13" customFormat="1" ht="12">
      <c r="B160" s="157"/>
      <c r="D160" s="158" t="s">
        <v>140</v>
      </c>
      <c r="F160" s="160" t="s">
        <v>198</v>
      </c>
      <c r="H160" s="161">
        <v>1226.595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140</v>
      </c>
      <c r="AU160" s="159" t="s">
        <v>84</v>
      </c>
      <c r="AV160" s="13" t="s">
        <v>84</v>
      </c>
      <c r="AW160" s="13" t="s">
        <v>3</v>
      </c>
      <c r="AX160" s="13" t="s">
        <v>8</v>
      </c>
      <c r="AY160" s="159" t="s">
        <v>132</v>
      </c>
    </row>
    <row r="161" spans="1:65" s="2" customFormat="1" ht="49.2" customHeight="1">
      <c r="A161" s="32"/>
      <c r="B161" s="143"/>
      <c r="C161" s="144" t="s">
        <v>199</v>
      </c>
      <c r="D161" s="144" t="s">
        <v>135</v>
      </c>
      <c r="E161" s="145" t="s">
        <v>200</v>
      </c>
      <c r="F161" s="146" t="s">
        <v>201</v>
      </c>
      <c r="G161" s="147" t="s">
        <v>188</v>
      </c>
      <c r="H161" s="148">
        <v>66.158</v>
      </c>
      <c r="I161" s="149"/>
      <c r="J161" s="150">
        <f>ROUND(I161*H161,0)</f>
        <v>0</v>
      </c>
      <c r="K161" s="146"/>
      <c r="L161" s="33"/>
      <c r="M161" s="151" t="s">
        <v>1</v>
      </c>
      <c r="N161" s="152" t="s">
        <v>41</v>
      </c>
      <c r="O161" s="58"/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5" t="s">
        <v>90</v>
      </c>
      <c r="AT161" s="155" t="s">
        <v>135</v>
      </c>
      <c r="AU161" s="155" t="s">
        <v>84</v>
      </c>
      <c r="AY161" s="17" t="s">
        <v>132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7" t="s">
        <v>8</v>
      </c>
      <c r="BK161" s="156">
        <f>ROUND(I161*H161,0)</f>
        <v>0</v>
      </c>
      <c r="BL161" s="17" t="s">
        <v>90</v>
      </c>
      <c r="BM161" s="155" t="s">
        <v>202</v>
      </c>
    </row>
    <row r="162" spans="1:65" s="2" customFormat="1" ht="24.15" customHeight="1">
      <c r="A162" s="32"/>
      <c r="B162" s="143"/>
      <c r="C162" s="144" t="s">
        <v>203</v>
      </c>
      <c r="D162" s="144" t="s">
        <v>135</v>
      </c>
      <c r="E162" s="145" t="s">
        <v>204</v>
      </c>
      <c r="F162" s="146" t="s">
        <v>205</v>
      </c>
      <c r="G162" s="147" t="s">
        <v>188</v>
      </c>
      <c r="H162" s="148">
        <v>14.507</v>
      </c>
      <c r="I162" s="149"/>
      <c r="J162" s="150">
        <f>ROUND(I162*H162,0)</f>
        <v>0</v>
      </c>
      <c r="K162" s="146"/>
      <c r="L162" s="33"/>
      <c r="M162" s="151" t="s">
        <v>1</v>
      </c>
      <c r="N162" s="152" t="s">
        <v>41</v>
      </c>
      <c r="O162" s="58"/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5" t="s">
        <v>90</v>
      </c>
      <c r="AT162" s="155" t="s">
        <v>135</v>
      </c>
      <c r="AU162" s="155" t="s">
        <v>84</v>
      </c>
      <c r="AY162" s="17" t="s">
        <v>132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7" t="s">
        <v>8</v>
      </c>
      <c r="BK162" s="156">
        <f>ROUND(I162*H162,0)</f>
        <v>0</v>
      </c>
      <c r="BL162" s="17" t="s">
        <v>90</v>
      </c>
      <c r="BM162" s="155" t="s">
        <v>206</v>
      </c>
    </row>
    <row r="163" spans="1:65" s="2" customFormat="1" ht="37.95" customHeight="1">
      <c r="A163" s="32"/>
      <c r="B163" s="143"/>
      <c r="C163" s="144" t="s">
        <v>9</v>
      </c>
      <c r="D163" s="144" t="s">
        <v>135</v>
      </c>
      <c r="E163" s="145" t="s">
        <v>207</v>
      </c>
      <c r="F163" s="146" t="s">
        <v>208</v>
      </c>
      <c r="G163" s="147" t="s">
        <v>188</v>
      </c>
      <c r="H163" s="148">
        <v>1.108</v>
      </c>
      <c r="I163" s="149"/>
      <c r="J163" s="150">
        <f>ROUND(I163*H163,0)</f>
        <v>0</v>
      </c>
      <c r="K163" s="146"/>
      <c r="L163" s="33"/>
      <c r="M163" s="151" t="s">
        <v>1</v>
      </c>
      <c r="N163" s="152" t="s">
        <v>41</v>
      </c>
      <c r="O163" s="58"/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5" t="s">
        <v>90</v>
      </c>
      <c r="AT163" s="155" t="s">
        <v>135</v>
      </c>
      <c r="AU163" s="155" t="s">
        <v>84</v>
      </c>
      <c r="AY163" s="17" t="s">
        <v>132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7" t="s">
        <v>8</v>
      </c>
      <c r="BK163" s="156">
        <f>ROUND(I163*H163,0)</f>
        <v>0</v>
      </c>
      <c r="BL163" s="17" t="s">
        <v>90</v>
      </c>
      <c r="BM163" s="155" t="s">
        <v>209</v>
      </c>
    </row>
    <row r="164" spans="2:63" s="12" customFormat="1" ht="25.95" customHeight="1">
      <c r="B164" s="130"/>
      <c r="D164" s="131" t="s">
        <v>75</v>
      </c>
      <c r="E164" s="132" t="s">
        <v>210</v>
      </c>
      <c r="F164" s="132" t="s">
        <v>211</v>
      </c>
      <c r="I164" s="133"/>
      <c r="J164" s="134">
        <f>BK164</f>
        <v>0</v>
      </c>
      <c r="L164" s="130"/>
      <c r="M164" s="135"/>
      <c r="N164" s="136"/>
      <c r="O164" s="136"/>
      <c r="P164" s="137">
        <f>P165+P168+P175+P192+P201</f>
        <v>0</v>
      </c>
      <c r="Q164" s="136"/>
      <c r="R164" s="137">
        <f>R165+R168+R175+R192+R201</f>
        <v>0.0130896</v>
      </c>
      <c r="S164" s="136"/>
      <c r="T164" s="138">
        <f>T165+T168+T175+T192+T201</f>
        <v>1.9212514</v>
      </c>
      <c r="AR164" s="131" t="s">
        <v>84</v>
      </c>
      <c r="AT164" s="139" t="s">
        <v>75</v>
      </c>
      <c r="AU164" s="139" t="s">
        <v>76</v>
      </c>
      <c r="AY164" s="131" t="s">
        <v>132</v>
      </c>
      <c r="BK164" s="140">
        <f>BK165+BK168+BK175+BK192+BK201</f>
        <v>0</v>
      </c>
    </row>
    <row r="165" spans="2:63" s="12" customFormat="1" ht="22.95" customHeight="1">
      <c r="B165" s="130"/>
      <c r="D165" s="131" t="s">
        <v>75</v>
      </c>
      <c r="E165" s="141" t="s">
        <v>212</v>
      </c>
      <c r="F165" s="141" t="s">
        <v>213</v>
      </c>
      <c r="I165" s="133"/>
      <c r="J165" s="142">
        <f>BK165</f>
        <v>0</v>
      </c>
      <c r="L165" s="130"/>
      <c r="M165" s="135"/>
      <c r="N165" s="136"/>
      <c r="O165" s="136"/>
      <c r="P165" s="137">
        <f>SUM(P166:P167)</f>
        <v>0</v>
      </c>
      <c r="Q165" s="136"/>
      <c r="R165" s="137">
        <f>SUM(R166:R167)</f>
        <v>0</v>
      </c>
      <c r="S165" s="136"/>
      <c r="T165" s="138">
        <f>SUM(T166:T167)</f>
        <v>0.30268</v>
      </c>
      <c r="AR165" s="131" t="s">
        <v>84</v>
      </c>
      <c r="AT165" s="139" t="s">
        <v>75</v>
      </c>
      <c r="AU165" s="139" t="s">
        <v>8</v>
      </c>
      <c r="AY165" s="131" t="s">
        <v>132</v>
      </c>
      <c r="BK165" s="140">
        <f>SUM(BK166:BK167)</f>
        <v>0</v>
      </c>
    </row>
    <row r="166" spans="1:65" s="2" customFormat="1" ht="14.4" customHeight="1">
      <c r="A166" s="32"/>
      <c r="B166" s="143"/>
      <c r="C166" s="144" t="s">
        <v>214</v>
      </c>
      <c r="D166" s="144" t="s">
        <v>135</v>
      </c>
      <c r="E166" s="145" t="s">
        <v>215</v>
      </c>
      <c r="F166" s="146" t="s">
        <v>216</v>
      </c>
      <c r="G166" s="147" t="s">
        <v>164</v>
      </c>
      <c r="H166" s="148">
        <v>21.62</v>
      </c>
      <c r="I166" s="149"/>
      <c r="J166" s="150">
        <f>ROUND(I166*H166,0)</f>
        <v>0</v>
      </c>
      <c r="K166" s="146"/>
      <c r="L166" s="33"/>
      <c r="M166" s="151" t="s">
        <v>1</v>
      </c>
      <c r="N166" s="152" t="s">
        <v>41</v>
      </c>
      <c r="O166" s="58"/>
      <c r="P166" s="153">
        <f>O166*H166</f>
        <v>0</v>
      </c>
      <c r="Q166" s="153">
        <v>0</v>
      </c>
      <c r="R166" s="153">
        <f>Q166*H166</f>
        <v>0</v>
      </c>
      <c r="S166" s="153">
        <v>0.014</v>
      </c>
      <c r="T166" s="154">
        <f>S166*H166</f>
        <v>0.30268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5" t="s">
        <v>214</v>
      </c>
      <c r="AT166" s="155" t="s">
        <v>135</v>
      </c>
      <c r="AU166" s="155" t="s">
        <v>84</v>
      </c>
      <c r="AY166" s="17" t="s">
        <v>132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7" t="s">
        <v>8</v>
      </c>
      <c r="BK166" s="156">
        <f>ROUND(I166*H166,0)</f>
        <v>0</v>
      </c>
      <c r="BL166" s="17" t="s">
        <v>214</v>
      </c>
      <c r="BM166" s="155" t="s">
        <v>217</v>
      </c>
    </row>
    <row r="167" spans="2:51" s="13" customFormat="1" ht="12">
      <c r="B167" s="157"/>
      <c r="D167" s="158" t="s">
        <v>140</v>
      </c>
      <c r="E167" s="159" t="s">
        <v>1</v>
      </c>
      <c r="F167" s="160" t="s">
        <v>218</v>
      </c>
      <c r="H167" s="161">
        <v>21.62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140</v>
      </c>
      <c r="AU167" s="159" t="s">
        <v>84</v>
      </c>
      <c r="AV167" s="13" t="s">
        <v>84</v>
      </c>
      <c r="AW167" s="13" t="s">
        <v>32</v>
      </c>
      <c r="AX167" s="13" t="s">
        <v>8</v>
      </c>
      <c r="AY167" s="159" t="s">
        <v>132</v>
      </c>
    </row>
    <row r="168" spans="2:63" s="12" customFormat="1" ht="22.95" customHeight="1">
      <c r="B168" s="130"/>
      <c r="D168" s="131" t="s">
        <v>75</v>
      </c>
      <c r="E168" s="141" t="s">
        <v>219</v>
      </c>
      <c r="F168" s="141" t="s">
        <v>220</v>
      </c>
      <c r="I168" s="133"/>
      <c r="J168" s="142">
        <f>BK168</f>
        <v>0</v>
      </c>
      <c r="L168" s="130"/>
      <c r="M168" s="135"/>
      <c r="N168" s="136"/>
      <c r="O168" s="136"/>
      <c r="P168" s="137">
        <f>SUM(P169:P174)</f>
        <v>0</v>
      </c>
      <c r="Q168" s="136"/>
      <c r="R168" s="137">
        <f>SUM(R169:R174)</f>
        <v>0</v>
      </c>
      <c r="S168" s="136"/>
      <c r="T168" s="138">
        <f>SUM(T169:T174)</f>
        <v>0.28619999999999995</v>
      </c>
      <c r="AR168" s="131" t="s">
        <v>84</v>
      </c>
      <c r="AT168" s="139" t="s">
        <v>75</v>
      </c>
      <c r="AU168" s="139" t="s">
        <v>8</v>
      </c>
      <c r="AY168" s="131" t="s">
        <v>132</v>
      </c>
      <c r="BK168" s="140">
        <f>SUM(BK169:BK174)</f>
        <v>0</v>
      </c>
    </row>
    <row r="169" spans="1:65" s="2" customFormat="1" ht="14.4" customHeight="1">
      <c r="A169" s="32"/>
      <c r="B169" s="143"/>
      <c r="C169" s="144" t="s">
        <v>221</v>
      </c>
      <c r="D169" s="144" t="s">
        <v>135</v>
      </c>
      <c r="E169" s="145" t="s">
        <v>222</v>
      </c>
      <c r="F169" s="146" t="s">
        <v>223</v>
      </c>
      <c r="G169" s="147" t="s">
        <v>164</v>
      </c>
      <c r="H169" s="148">
        <v>19.08</v>
      </c>
      <c r="I169" s="149"/>
      <c r="J169" s="150">
        <f>ROUND(I169*H169,0)</f>
        <v>0</v>
      </c>
      <c r="K169" s="146"/>
      <c r="L169" s="33"/>
      <c r="M169" s="151" t="s">
        <v>1</v>
      </c>
      <c r="N169" s="152" t="s">
        <v>41</v>
      </c>
      <c r="O169" s="58"/>
      <c r="P169" s="153">
        <f>O169*H169</f>
        <v>0</v>
      </c>
      <c r="Q169" s="153">
        <v>0</v>
      </c>
      <c r="R169" s="153">
        <f>Q169*H169</f>
        <v>0</v>
      </c>
      <c r="S169" s="153">
        <v>0.015</v>
      </c>
      <c r="T169" s="154">
        <f>S169*H169</f>
        <v>0.28619999999999995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5" t="s">
        <v>214</v>
      </c>
      <c r="AT169" s="155" t="s">
        <v>135</v>
      </c>
      <c r="AU169" s="155" t="s">
        <v>84</v>
      </c>
      <c r="AY169" s="17" t="s">
        <v>132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7" t="s">
        <v>8</v>
      </c>
      <c r="BK169" s="156">
        <f>ROUND(I169*H169,0)</f>
        <v>0</v>
      </c>
      <c r="BL169" s="17" t="s">
        <v>214</v>
      </c>
      <c r="BM169" s="155" t="s">
        <v>224</v>
      </c>
    </row>
    <row r="170" spans="2:51" s="13" customFormat="1" ht="12">
      <c r="B170" s="157"/>
      <c r="D170" s="158" t="s">
        <v>140</v>
      </c>
      <c r="E170" s="159" t="s">
        <v>1</v>
      </c>
      <c r="F170" s="160" t="s">
        <v>225</v>
      </c>
      <c r="H170" s="161">
        <v>3.2</v>
      </c>
      <c r="I170" s="162"/>
      <c r="L170" s="157"/>
      <c r="M170" s="163"/>
      <c r="N170" s="164"/>
      <c r="O170" s="164"/>
      <c r="P170" s="164"/>
      <c r="Q170" s="164"/>
      <c r="R170" s="164"/>
      <c r="S170" s="164"/>
      <c r="T170" s="165"/>
      <c r="AT170" s="159" t="s">
        <v>140</v>
      </c>
      <c r="AU170" s="159" t="s">
        <v>84</v>
      </c>
      <c r="AV170" s="13" t="s">
        <v>84</v>
      </c>
      <c r="AW170" s="13" t="s">
        <v>32</v>
      </c>
      <c r="AX170" s="13" t="s">
        <v>76</v>
      </c>
      <c r="AY170" s="159" t="s">
        <v>132</v>
      </c>
    </row>
    <row r="171" spans="2:51" s="13" customFormat="1" ht="12">
      <c r="B171" s="157"/>
      <c r="D171" s="158" t="s">
        <v>140</v>
      </c>
      <c r="E171" s="159" t="s">
        <v>1</v>
      </c>
      <c r="F171" s="160" t="s">
        <v>226</v>
      </c>
      <c r="H171" s="161">
        <v>6.48</v>
      </c>
      <c r="I171" s="162"/>
      <c r="L171" s="157"/>
      <c r="M171" s="163"/>
      <c r="N171" s="164"/>
      <c r="O171" s="164"/>
      <c r="P171" s="164"/>
      <c r="Q171" s="164"/>
      <c r="R171" s="164"/>
      <c r="S171" s="164"/>
      <c r="T171" s="165"/>
      <c r="AT171" s="159" t="s">
        <v>140</v>
      </c>
      <c r="AU171" s="159" t="s">
        <v>84</v>
      </c>
      <c r="AV171" s="13" t="s">
        <v>84</v>
      </c>
      <c r="AW171" s="13" t="s">
        <v>32</v>
      </c>
      <c r="AX171" s="13" t="s">
        <v>76</v>
      </c>
      <c r="AY171" s="159" t="s">
        <v>132</v>
      </c>
    </row>
    <row r="172" spans="2:51" s="13" customFormat="1" ht="12">
      <c r="B172" s="157"/>
      <c r="D172" s="158" t="s">
        <v>140</v>
      </c>
      <c r="E172" s="159" t="s">
        <v>1</v>
      </c>
      <c r="F172" s="160" t="s">
        <v>227</v>
      </c>
      <c r="H172" s="161">
        <v>6</v>
      </c>
      <c r="I172" s="162"/>
      <c r="L172" s="157"/>
      <c r="M172" s="163"/>
      <c r="N172" s="164"/>
      <c r="O172" s="164"/>
      <c r="P172" s="164"/>
      <c r="Q172" s="164"/>
      <c r="R172" s="164"/>
      <c r="S172" s="164"/>
      <c r="T172" s="165"/>
      <c r="AT172" s="159" t="s">
        <v>140</v>
      </c>
      <c r="AU172" s="159" t="s">
        <v>84</v>
      </c>
      <c r="AV172" s="13" t="s">
        <v>84</v>
      </c>
      <c r="AW172" s="13" t="s">
        <v>32</v>
      </c>
      <c r="AX172" s="13" t="s">
        <v>76</v>
      </c>
      <c r="AY172" s="159" t="s">
        <v>132</v>
      </c>
    </row>
    <row r="173" spans="2:51" s="13" customFormat="1" ht="12">
      <c r="B173" s="157"/>
      <c r="D173" s="158" t="s">
        <v>140</v>
      </c>
      <c r="E173" s="159" t="s">
        <v>1</v>
      </c>
      <c r="F173" s="160" t="s">
        <v>228</v>
      </c>
      <c r="H173" s="161">
        <v>3.4</v>
      </c>
      <c r="I173" s="162"/>
      <c r="L173" s="157"/>
      <c r="M173" s="163"/>
      <c r="N173" s="164"/>
      <c r="O173" s="164"/>
      <c r="P173" s="164"/>
      <c r="Q173" s="164"/>
      <c r="R173" s="164"/>
      <c r="S173" s="164"/>
      <c r="T173" s="165"/>
      <c r="AT173" s="159" t="s">
        <v>140</v>
      </c>
      <c r="AU173" s="159" t="s">
        <v>84</v>
      </c>
      <c r="AV173" s="13" t="s">
        <v>84</v>
      </c>
      <c r="AW173" s="13" t="s">
        <v>32</v>
      </c>
      <c r="AX173" s="13" t="s">
        <v>76</v>
      </c>
      <c r="AY173" s="159" t="s">
        <v>132</v>
      </c>
    </row>
    <row r="174" spans="2:51" s="14" customFormat="1" ht="12">
      <c r="B174" s="166"/>
      <c r="D174" s="158" t="s">
        <v>140</v>
      </c>
      <c r="E174" s="167" t="s">
        <v>1</v>
      </c>
      <c r="F174" s="168" t="s">
        <v>229</v>
      </c>
      <c r="H174" s="169">
        <v>19.08</v>
      </c>
      <c r="I174" s="170"/>
      <c r="L174" s="166"/>
      <c r="M174" s="171"/>
      <c r="N174" s="172"/>
      <c r="O174" s="172"/>
      <c r="P174" s="172"/>
      <c r="Q174" s="172"/>
      <c r="R174" s="172"/>
      <c r="S174" s="172"/>
      <c r="T174" s="173"/>
      <c r="AT174" s="167" t="s">
        <v>140</v>
      </c>
      <c r="AU174" s="167" t="s">
        <v>84</v>
      </c>
      <c r="AV174" s="14" t="s">
        <v>87</v>
      </c>
      <c r="AW174" s="14" t="s">
        <v>32</v>
      </c>
      <c r="AX174" s="14" t="s">
        <v>8</v>
      </c>
      <c r="AY174" s="167" t="s">
        <v>132</v>
      </c>
    </row>
    <row r="175" spans="2:63" s="12" customFormat="1" ht="22.95" customHeight="1">
      <c r="B175" s="130"/>
      <c r="D175" s="131" t="s">
        <v>75</v>
      </c>
      <c r="E175" s="141" t="s">
        <v>230</v>
      </c>
      <c r="F175" s="141" t="s">
        <v>231</v>
      </c>
      <c r="I175" s="133"/>
      <c r="J175" s="142">
        <f>BK175</f>
        <v>0</v>
      </c>
      <c r="L175" s="130"/>
      <c r="M175" s="135"/>
      <c r="N175" s="136"/>
      <c r="O175" s="136"/>
      <c r="P175" s="137">
        <f>SUM(P176:P191)</f>
        <v>0</v>
      </c>
      <c r="Q175" s="136"/>
      <c r="R175" s="137">
        <f>SUM(R176:R191)</f>
        <v>0</v>
      </c>
      <c r="S175" s="136"/>
      <c r="T175" s="138">
        <f>SUM(T176:T191)</f>
        <v>0.1301955</v>
      </c>
      <c r="AR175" s="131" t="s">
        <v>84</v>
      </c>
      <c r="AT175" s="139" t="s">
        <v>75</v>
      </c>
      <c r="AU175" s="139" t="s">
        <v>8</v>
      </c>
      <c r="AY175" s="131" t="s">
        <v>132</v>
      </c>
      <c r="BK175" s="140">
        <f>SUM(BK176:BK191)</f>
        <v>0</v>
      </c>
    </row>
    <row r="176" spans="1:65" s="2" customFormat="1" ht="14.4" customHeight="1">
      <c r="A176" s="32"/>
      <c r="B176" s="143"/>
      <c r="C176" s="144" t="s">
        <v>232</v>
      </c>
      <c r="D176" s="144" t="s">
        <v>135</v>
      </c>
      <c r="E176" s="145" t="s">
        <v>233</v>
      </c>
      <c r="F176" s="146" t="s">
        <v>234</v>
      </c>
      <c r="G176" s="147" t="s">
        <v>235</v>
      </c>
      <c r="H176" s="148">
        <v>2.2</v>
      </c>
      <c r="I176" s="149"/>
      <c r="J176" s="150">
        <f>ROUND(I176*H176,0)</f>
        <v>0</v>
      </c>
      <c r="K176" s="146"/>
      <c r="L176" s="33"/>
      <c r="M176" s="151" t="s">
        <v>1</v>
      </c>
      <c r="N176" s="152" t="s">
        <v>41</v>
      </c>
      <c r="O176" s="58"/>
      <c r="P176" s="153">
        <f>O176*H176</f>
        <v>0</v>
      </c>
      <c r="Q176" s="153">
        <v>0</v>
      </c>
      <c r="R176" s="153">
        <f>Q176*H176</f>
        <v>0</v>
      </c>
      <c r="S176" s="153">
        <v>0.00187</v>
      </c>
      <c r="T176" s="154">
        <f>S176*H176</f>
        <v>0.0041140000000000005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5" t="s">
        <v>214</v>
      </c>
      <c r="AT176" s="155" t="s">
        <v>135</v>
      </c>
      <c r="AU176" s="155" t="s">
        <v>84</v>
      </c>
      <c r="AY176" s="17" t="s">
        <v>132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7" t="s">
        <v>8</v>
      </c>
      <c r="BK176" s="156">
        <f>ROUND(I176*H176,0)</f>
        <v>0</v>
      </c>
      <c r="BL176" s="17" t="s">
        <v>214</v>
      </c>
      <c r="BM176" s="155" t="s">
        <v>236</v>
      </c>
    </row>
    <row r="177" spans="2:51" s="13" customFormat="1" ht="12">
      <c r="B177" s="157"/>
      <c r="D177" s="158" t="s">
        <v>140</v>
      </c>
      <c r="E177" s="159" t="s">
        <v>1</v>
      </c>
      <c r="F177" s="160" t="s">
        <v>237</v>
      </c>
      <c r="H177" s="161">
        <v>2.2</v>
      </c>
      <c r="I177" s="162"/>
      <c r="L177" s="157"/>
      <c r="M177" s="163"/>
      <c r="N177" s="164"/>
      <c r="O177" s="164"/>
      <c r="P177" s="164"/>
      <c r="Q177" s="164"/>
      <c r="R177" s="164"/>
      <c r="S177" s="164"/>
      <c r="T177" s="165"/>
      <c r="AT177" s="159" t="s">
        <v>140</v>
      </c>
      <c r="AU177" s="159" t="s">
        <v>84</v>
      </c>
      <c r="AV177" s="13" t="s">
        <v>84</v>
      </c>
      <c r="AW177" s="13" t="s">
        <v>32</v>
      </c>
      <c r="AX177" s="13" t="s">
        <v>8</v>
      </c>
      <c r="AY177" s="159" t="s">
        <v>132</v>
      </c>
    </row>
    <row r="178" spans="1:65" s="2" customFormat="1" ht="14.4" customHeight="1">
      <c r="A178" s="32"/>
      <c r="B178" s="143"/>
      <c r="C178" s="144" t="s">
        <v>238</v>
      </c>
      <c r="D178" s="144" t="s">
        <v>135</v>
      </c>
      <c r="E178" s="145" t="s">
        <v>239</v>
      </c>
      <c r="F178" s="146" t="s">
        <v>240</v>
      </c>
      <c r="G178" s="147" t="s">
        <v>235</v>
      </c>
      <c r="H178" s="148">
        <v>6</v>
      </c>
      <c r="I178" s="149"/>
      <c r="J178" s="150">
        <f>ROUND(I178*H178,0)</f>
        <v>0</v>
      </c>
      <c r="K178" s="146"/>
      <c r="L178" s="33"/>
      <c r="M178" s="151" t="s">
        <v>1</v>
      </c>
      <c r="N178" s="152" t="s">
        <v>41</v>
      </c>
      <c r="O178" s="58"/>
      <c r="P178" s="153">
        <f>O178*H178</f>
        <v>0</v>
      </c>
      <c r="Q178" s="153">
        <v>0</v>
      </c>
      <c r="R178" s="153">
        <f>Q178*H178</f>
        <v>0</v>
      </c>
      <c r="S178" s="153">
        <v>0.00187</v>
      </c>
      <c r="T178" s="154">
        <f>S178*H178</f>
        <v>0.011219999999999999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5" t="s">
        <v>214</v>
      </c>
      <c r="AT178" s="155" t="s">
        <v>135</v>
      </c>
      <c r="AU178" s="155" t="s">
        <v>84</v>
      </c>
      <c r="AY178" s="17" t="s">
        <v>132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7" t="s">
        <v>8</v>
      </c>
      <c r="BK178" s="156">
        <f>ROUND(I178*H178,0)</f>
        <v>0</v>
      </c>
      <c r="BL178" s="17" t="s">
        <v>214</v>
      </c>
      <c r="BM178" s="155" t="s">
        <v>241</v>
      </c>
    </row>
    <row r="179" spans="2:51" s="13" customFormat="1" ht="12">
      <c r="B179" s="157"/>
      <c r="D179" s="158" t="s">
        <v>140</v>
      </c>
      <c r="E179" s="159" t="s">
        <v>1</v>
      </c>
      <c r="F179" s="160" t="s">
        <v>242</v>
      </c>
      <c r="H179" s="161">
        <v>6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140</v>
      </c>
      <c r="AU179" s="159" t="s">
        <v>84</v>
      </c>
      <c r="AV179" s="13" t="s">
        <v>84</v>
      </c>
      <c r="AW179" s="13" t="s">
        <v>32</v>
      </c>
      <c r="AX179" s="13" t="s">
        <v>8</v>
      </c>
      <c r="AY179" s="159" t="s">
        <v>132</v>
      </c>
    </row>
    <row r="180" spans="1:65" s="2" customFormat="1" ht="14.4" customHeight="1">
      <c r="A180" s="32"/>
      <c r="B180" s="143"/>
      <c r="C180" s="144" t="s">
        <v>243</v>
      </c>
      <c r="D180" s="144" t="s">
        <v>135</v>
      </c>
      <c r="E180" s="145" t="s">
        <v>244</v>
      </c>
      <c r="F180" s="146" t="s">
        <v>245</v>
      </c>
      <c r="G180" s="147" t="s">
        <v>235</v>
      </c>
      <c r="H180" s="148">
        <v>3</v>
      </c>
      <c r="I180" s="149"/>
      <c r="J180" s="150">
        <f>ROUND(I180*H180,0)</f>
        <v>0</v>
      </c>
      <c r="K180" s="146"/>
      <c r="L180" s="33"/>
      <c r="M180" s="151" t="s">
        <v>1</v>
      </c>
      <c r="N180" s="152" t="s">
        <v>41</v>
      </c>
      <c r="O180" s="58"/>
      <c r="P180" s="153">
        <f>O180*H180</f>
        <v>0</v>
      </c>
      <c r="Q180" s="153">
        <v>0</v>
      </c>
      <c r="R180" s="153">
        <f>Q180*H180</f>
        <v>0</v>
      </c>
      <c r="S180" s="153">
        <v>0.00348</v>
      </c>
      <c r="T180" s="154">
        <f>S180*H180</f>
        <v>0.01044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5" t="s">
        <v>214</v>
      </c>
      <c r="AT180" s="155" t="s">
        <v>135</v>
      </c>
      <c r="AU180" s="155" t="s">
        <v>84</v>
      </c>
      <c r="AY180" s="17" t="s">
        <v>132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7" t="s">
        <v>8</v>
      </c>
      <c r="BK180" s="156">
        <f>ROUND(I180*H180,0)</f>
        <v>0</v>
      </c>
      <c r="BL180" s="17" t="s">
        <v>214</v>
      </c>
      <c r="BM180" s="155" t="s">
        <v>246</v>
      </c>
    </row>
    <row r="181" spans="2:51" s="13" customFormat="1" ht="12">
      <c r="B181" s="157"/>
      <c r="D181" s="158" t="s">
        <v>140</v>
      </c>
      <c r="E181" s="159" t="s">
        <v>1</v>
      </c>
      <c r="F181" s="160" t="s">
        <v>247</v>
      </c>
      <c r="H181" s="161">
        <v>3</v>
      </c>
      <c r="I181" s="162"/>
      <c r="L181" s="157"/>
      <c r="M181" s="163"/>
      <c r="N181" s="164"/>
      <c r="O181" s="164"/>
      <c r="P181" s="164"/>
      <c r="Q181" s="164"/>
      <c r="R181" s="164"/>
      <c r="S181" s="164"/>
      <c r="T181" s="165"/>
      <c r="AT181" s="159" t="s">
        <v>140</v>
      </c>
      <c r="AU181" s="159" t="s">
        <v>84</v>
      </c>
      <c r="AV181" s="13" t="s">
        <v>84</v>
      </c>
      <c r="AW181" s="13" t="s">
        <v>32</v>
      </c>
      <c r="AX181" s="13" t="s">
        <v>8</v>
      </c>
      <c r="AY181" s="159" t="s">
        <v>132</v>
      </c>
    </row>
    <row r="182" spans="1:65" s="2" customFormat="1" ht="14.4" customHeight="1">
      <c r="A182" s="32"/>
      <c r="B182" s="143"/>
      <c r="C182" s="144" t="s">
        <v>7</v>
      </c>
      <c r="D182" s="144" t="s">
        <v>135</v>
      </c>
      <c r="E182" s="145" t="s">
        <v>248</v>
      </c>
      <c r="F182" s="146" t="s">
        <v>249</v>
      </c>
      <c r="G182" s="147" t="s">
        <v>235</v>
      </c>
      <c r="H182" s="148">
        <v>3</v>
      </c>
      <c r="I182" s="149"/>
      <c r="J182" s="150">
        <f>ROUND(I182*H182,0)</f>
        <v>0</v>
      </c>
      <c r="K182" s="146"/>
      <c r="L182" s="33"/>
      <c r="M182" s="151" t="s">
        <v>1</v>
      </c>
      <c r="N182" s="152" t="s">
        <v>41</v>
      </c>
      <c r="O182" s="58"/>
      <c r="P182" s="153">
        <f>O182*H182</f>
        <v>0</v>
      </c>
      <c r="Q182" s="153">
        <v>0</v>
      </c>
      <c r="R182" s="153">
        <f>Q182*H182</f>
        <v>0</v>
      </c>
      <c r="S182" s="153">
        <v>0.0017</v>
      </c>
      <c r="T182" s="154">
        <f>S182*H182</f>
        <v>0.0050999999999999995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5" t="s">
        <v>214</v>
      </c>
      <c r="AT182" s="155" t="s">
        <v>135</v>
      </c>
      <c r="AU182" s="155" t="s">
        <v>84</v>
      </c>
      <c r="AY182" s="17" t="s">
        <v>132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7" t="s">
        <v>8</v>
      </c>
      <c r="BK182" s="156">
        <f>ROUND(I182*H182,0)</f>
        <v>0</v>
      </c>
      <c r="BL182" s="17" t="s">
        <v>214</v>
      </c>
      <c r="BM182" s="155" t="s">
        <v>250</v>
      </c>
    </row>
    <row r="183" spans="2:51" s="13" customFormat="1" ht="12">
      <c r="B183" s="157"/>
      <c r="D183" s="158" t="s">
        <v>140</v>
      </c>
      <c r="E183" s="159" t="s">
        <v>1</v>
      </c>
      <c r="F183" s="160" t="s">
        <v>247</v>
      </c>
      <c r="H183" s="161">
        <v>3</v>
      </c>
      <c r="I183" s="162"/>
      <c r="L183" s="157"/>
      <c r="M183" s="163"/>
      <c r="N183" s="164"/>
      <c r="O183" s="164"/>
      <c r="P183" s="164"/>
      <c r="Q183" s="164"/>
      <c r="R183" s="164"/>
      <c r="S183" s="164"/>
      <c r="T183" s="165"/>
      <c r="AT183" s="159" t="s">
        <v>140</v>
      </c>
      <c r="AU183" s="159" t="s">
        <v>84</v>
      </c>
      <c r="AV183" s="13" t="s">
        <v>84</v>
      </c>
      <c r="AW183" s="13" t="s">
        <v>32</v>
      </c>
      <c r="AX183" s="13" t="s">
        <v>8</v>
      </c>
      <c r="AY183" s="159" t="s">
        <v>132</v>
      </c>
    </row>
    <row r="184" spans="1:65" s="2" customFormat="1" ht="14.4" customHeight="1">
      <c r="A184" s="32"/>
      <c r="B184" s="143"/>
      <c r="C184" s="144" t="s">
        <v>251</v>
      </c>
      <c r="D184" s="144" t="s">
        <v>135</v>
      </c>
      <c r="E184" s="145" t="s">
        <v>252</v>
      </c>
      <c r="F184" s="146" t="s">
        <v>253</v>
      </c>
      <c r="G184" s="147" t="s">
        <v>235</v>
      </c>
      <c r="H184" s="148">
        <v>10.25</v>
      </c>
      <c r="I184" s="149"/>
      <c r="J184" s="150">
        <f>ROUND(I184*H184,0)</f>
        <v>0</v>
      </c>
      <c r="K184" s="146"/>
      <c r="L184" s="33"/>
      <c r="M184" s="151" t="s">
        <v>1</v>
      </c>
      <c r="N184" s="152" t="s">
        <v>41</v>
      </c>
      <c r="O184" s="58"/>
      <c r="P184" s="153">
        <f>O184*H184</f>
        <v>0</v>
      </c>
      <c r="Q184" s="153">
        <v>0</v>
      </c>
      <c r="R184" s="153">
        <f>Q184*H184</f>
        <v>0</v>
      </c>
      <c r="S184" s="153">
        <v>0.00177</v>
      </c>
      <c r="T184" s="154">
        <f>S184*H184</f>
        <v>0.018142500000000002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5" t="s">
        <v>214</v>
      </c>
      <c r="AT184" s="155" t="s">
        <v>135</v>
      </c>
      <c r="AU184" s="155" t="s">
        <v>84</v>
      </c>
      <c r="AY184" s="17" t="s">
        <v>132</v>
      </c>
      <c r="BE184" s="156">
        <f>IF(N184="základní",J184,0)</f>
        <v>0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17" t="s">
        <v>8</v>
      </c>
      <c r="BK184" s="156">
        <f>ROUND(I184*H184,0)</f>
        <v>0</v>
      </c>
      <c r="BL184" s="17" t="s">
        <v>214</v>
      </c>
      <c r="BM184" s="155" t="s">
        <v>254</v>
      </c>
    </row>
    <row r="185" spans="2:51" s="13" customFormat="1" ht="12">
      <c r="B185" s="157"/>
      <c r="D185" s="158" t="s">
        <v>140</v>
      </c>
      <c r="E185" s="159" t="s">
        <v>1</v>
      </c>
      <c r="F185" s="160" t="s">
        <v>255</v>
      </c>
      <c r="H185" s="161">
        <v>10.25</v>
      </c>
      <c r="I185" s="162"/>
      <c r="L185" s="157"/>
      <c r="M185" s="163"/>
      <c r="N185" s="164"/>
      <c r="O185" s="164"/>
      <c r="P185" s="164"/>
      <c r="Q185" s="164"/>
      <c r="R185" s="164"/>
      <c r="S185" s="164"/>
      <c r="T185" s="165"/>
      <c r="AT185" s="159" t="s">
        <v>140</v>
      </c>
      <c r="AU185" s="159" t="s">
        <v>84</v>
      </c>
      <c r="AV185" s="13" t="s">
        <v>84</v>
      </c>
      <c r="AW185" s="13" t="s">
        <v>32</v>
      </c>
      <c r="AX185" s="13" t="s">
        <v>8</v>
      </c>
      <c r="AY185" s="159" t="s">
        <v>132</v>
      </c>
    </row>
    <row r="186" spans="1:65" s="2" customFormat="1" ht="24.15" customHeight="1">
      <c r="A186" s="32"/>
      <c r="B186" s="143"/>
      <c r="C186" s="144" t="s">
        <v>256</v>
      </c>
      <c r="D186" s="144" t="s">
        <v>135</v>
      </c>
      <c r="E186" s="145" t="s">
        <v>257</v>
      </c>
      <c r="F186" s="146" t="s">
        <v>258</v>
      </c>
      <c r="G186" s="147" t="s">
        <v>235</v>
      </c>
      <c r="H186" s="148">
        <v>13.9</v>
      </c>
      <c r="I186" s="149"/>
      <c r="J186" s="150">
        <f>ROUND(I186*H186,0)</f>
        <v>0</v>
      </c>
      <c r="K186" s="146"/>
      <c r="L186" s="33"/>
      <c r="M186" s="151" t="s">
        <v>1</v>
      </c>
      <c r="N186" s="152" t="s">
        <v>41</v>
      </c>
      <c r="O186" s="58"/>
      <c r="P186" s="153">
        <f>O186*H186</f>
        <v>0</v>
      </c>
      <c r="Q186" s="153">
        <v>0</v>
      </c>
      <c r="R186" s="153">
        <f>Q186*H186</f>
        <v>0</v>
      </c>
      <c r="S186" s="153">
        <v>0.00191</v>
      </c>
      <c r="T186" s="154">
        <f>S186*H186</f>
        <v>0.026549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5" t="s">
        <v>214</v>
      </c>
      <c r="AT186" s="155" t="s">
        <v>135</v>
      </c>
      <c r="AU186" s="155" t="s">
        <v>84</v>
      </c>
      <c r="AY186" s="17" t="s">
        <v>132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7" t="s">
        <v>8</v>
      </c>
      <c r="BK186" s="156">
        <f>ROUND(I186*H186,0)</f>
        <v>0</v>
      </c>
      <c r="BL186" s="17" t="s">
        <v>214</v>
      </c>
      <c r="BM186" s="155" t="s">
        <v>259</v>
      </c>
    </row>
    <row r="187" spans="2:51" s="13" customFormat="1" ht="12">
      <c r="B187" s="157"/>
      <c r="D187" s="158" t="s">
        <v>140</v>
      </c>
      <c r="E187" s="159" t="s">
        <v>1</v>
      </c>
      <c r="F187" s="160" t="s">
        <v>260</v>
      </c>
      <c r="H187" s="161">
        <v>13.9</v>
      </c>
      <c r="I187" s="162"/>
      <c r="L187" s="157"/>
      <c r="M187" s="163"/>
      <c r="N187" s="164"/>
      <c r="O187" s="164"/>
      <c r="P187" s="164"/>
      <c r="Q187" s="164"/>
      <c r="R187" s="164"/>
      <c r="S187" s="164"/>
      <c r="T187" s="165"/>
      <c r="AT187" s="159" t="s">
        <v>140</v>
      </c>
      <c r="AU187" s="159" t="s">
        <v>84</v>
      </c>
      <c r="AV187" s="13" t="s">
        <v>84</v>
      </c>
      <c r="AW187" s="13" t="s">
        <v>32</v>
      </c>
      <c r="AX187" s="13" t="s">
        <v>8</v>
      </c>
      <c r="AY187" s="159" t="s">
        <v>132</v>
      </c>
    </row>
    <row r="188" spans="1:65" s="2" customFormat="1" ht="14.4" customHeight="1">
      <c r="A188" s="32"/>
      <c r="B188" s="143"/>
      <c r="C188" s="144" t="s">
        <v>261</v>
      </c>
      <c r="D188" s="144" t="s">
        <v>135</v>
      </c>
      <c r="E188" s="145" t="s">
        <v>262</v>
      </c>
      <c r="F188" s="146" t="s">
        <v>263</v>
      </c>
      <c r="G188" s="147" t="s">
        <v>235</v>
      </c>
      <c r="H188" s="148">
        <v>14.95</v>
      </c>
      <c r="I188" s="149"/>
      <c r="J188" s="150">
        <f>ROUND(I188*H188,0)</f>
        <v>0</v>
      </c>
      <c r="K188" s="146"/>
      <c r="L188" s="33"/>
      <c r="M188" s="151" t="s">
        <v>1</v>
      </c>
      <c r="N188" s="152" t="s">
        <v>41</v>
      </c>
      <c r="O188" s="58"/>
      <c r="P188" s="153">
        <f>O188*H188</f>
        <v>0</v>
      </c>
      <c r="Q188" s="153">
        <v>0</v>
      </c>
      <c r="R188" s="153">
        <f>Q188*H188</f>
        <v>0</v>
      </c>
      <c r="S188" s="153">
        <v>0.0026</v>
      </c>
      <c r="T188" s="154">
        <f>S188*H188</f>
        <v>0.038869999999999995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5" t="s">
        <v>214</v>
      </c>
      <c r="AT188" s="155" t="s">
        <v>135</v>
      </c>
      <c r="AU188" s="155" t="s">
        <v>84</v>
      </c>
      <c r="AY188" s="17" t="s">
        <v>132</v>
      </c>
      <c r="BE188" s="156">
        <f>IF(N188="základní",J188,0)</f>
        <v>0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7" t="s">
        <v>8</v>
      </c>
      <c r="BK188" s="156">
        <f>ROUND(I188*H188,0)</f>
        <v>0</v>
      </c>
      <c r="BL188" s="17" t="s">
        <v>214</v>
      </c>
      <c r="BM188" s="155" t="s">
        <v>264</v>
      </c>
    </row>
    <row r="189" spans="2:51" s="13" customFormat="1" ht="12">
      <c r="B189" s="157"/>
      <c r="D189" s="158" t="s">
        <v>140</v>
      </c>
      <c r="E189" s="159" t="s">
        <v>1</v>
      </c>
      <c r="F189" s="160" t="s">
        <v>265</v>
      </c>
      <c r="H189" s="161">
        <v>14.95</v>
      </c>
      <c r="I189" s="162"/>
      <c r="L189" s="157"/>
      <c r="M189" s="163"/>
      <c r="N189" s="164"/>
      <c r="O189" s="164"/>
      <c r="P189" s="164"/>
      <c r="Q189" s="164"/>
      <c r="R189" s="164"/>
      <c r="S189" s="164"/>
      <c r="T189" s="165"/>
      <c r="AT189" s="159" t="s">
        <v>140</v>
      </c>
      <c r="AU189" s="159" t="s">
        <v>84</v>
      </c>
      <c r="AV189" s="13" t="s">
        <v>84</v>
      </c>
      <c r="AW189" s="13" t="s">
        <v>32</v>
      </c>
      <c r="AX189" s="13" t="s">
        <v>8</v>
      </c>
      <c r="AY189" s="159" t="s">
        <v>132</v>
      </c>
    </row>
    <row r="190" spans="1:65" s="2" customFormat="1" ht="14.4" customHeight="1">
      <c r="A190" s="32"/>
      <c r="B190" s="143"/>
      <c r="C190" s="144" t="s">
        <v>266</v>
      </c>
      <c r="D190" s="144" t="s">
        <v>135</v>
      </c>
      <c r="E190" s="145" t="s">
        <v>267</v>
      </c>
      <c r="F190" s="146" t="s">
        <v>268</v>
      </c>
      <c r="G190" s="147" t="s">
        <v>235</v>
      </c>
      <c r="H190" s="148">
        <v>4</v>
      </c>
      <c r="I190" s="149"/>
      <c r="J190" s="150">
        <f>ROUND(I190*H190,0)</f>
        <v>0</v>
      </c>
      <c r="K190" s="146"/>
      <c r="L190" s="33"/>
      <c r="M190" s="151" t="s">
        <v>1</v>
      </c>
      <c r="N190" s="152" t="s">
        <v>41</v>
      </c>
      <c r="O190" s="58"/>
      <c r="P190" s="153">
        <f>O190*H190</f>
        <v>0</v>
      </c>
      <c r="Q190" s="153">
        <v>0</v>
      </c>
      <c r="R190" s="153">
        <f>Q190*H190</f>
        <v>0</v>
      </c>
      <c r="S190" s="153">
        <v>0.00394</v>
      </c>
      <c r="T190" s="154">
        <f>S190*H190</f>
        <v>0.01576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5" t="s">
        <v>214</v>
      </c>
      <c r="AT190" s="155" t="s">
        <v>135</v>
      </c>
      <c r="AU190" s="155" t="s">
        <v>84</v>
      </c>
      <c r="AY190" s="17" t="s">
        <v>132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7" t="s">
        <v>8</v>
      </c>
      <c r="BK190" s="156">
        <f>ROUND(I190*H190,0)</f>
        <v>0</v>
      </c>
      <c r="BL190" s="17" t="s">
        <v>214</v>
      </c>
      <c r="BM190" s="155" t="s">
        <v>269</v>
      </c>
    </row>
    <row r="191" spans="2:51" s="13" customFormat="1" ht="12">
      <c r="B191" s="157"/>
      <c r="D191" s="158" t="s">
        <v>140</v>
      </c>
      <c r="E191" s="159" t="s">
        <v>1</v>
      </c>
      <c r="F191" s="160" t="s">
        <v>270</v>
      </c>
      <c r="H191" s="161">
        <v>4</v>
      </c>
      <c r="I191" s="162"/>
      <c r="L191" s="157"/>
      <c r="M191" s="163"/>
      <c r="N191" s="164"/>
      <c r="O191" s="164"/>
      <c r="P191" s="164"/>
      <c r="Q191" s="164"/>
      <c r="R191" s="164"/>
      <c r="S191" s="164"/>
      <c r="T191" s="165"/>
      <c r="AT191" s="159" t="s">
        <v>140</v>
      </c>
      <c r="AU191" s="159" t="s">
        <v>84</v>
      </c>
      <c r="AV191" s="13" t="s">
        <v>84</v>
      </c>
      <c r="AW191" s="13" t="s">
        <v>32</v>
      </c>
      <c r="AX191" s="13" t="s">
        <v>8</v>
      </c>
      <c r="AY191" s="159" t="s">
        <v>132</v>
      </c>
    </row>
    <row r="192" spans="2:63" s="12" customFormat="1" ht="22.95" customHeight="1">
      <c r="B192" s="130"/>
      <c r="D192" s="131" t="s">
        <v>75</v>
      </c>
      <c r="E192" s="141" t="s">
        <v>271</v>
      </c>
      <c r="F192" s="141" t="s">
        <v>272</v>
      </c>
      <c r="I192" s="133"/>
      <c r="J192" s="142">
        <f>BK192</f>
        <v>0</v>
      </c>
      <c r="L192" s="130"/>
      <c r="M192" s="135"/>
      <c r="N192" s="136"/>
      <c r="O192" s="136"/>
      <c r="P192" s="137">
        <f>SUM(P193:P200)</f>
        <v>0</v>
      </c>
      <c r="Q192" s="136"/>
      <c r="R192" s="137">
        <f>SUM(R193:R200)</f>
        <v>0.0130896</v>
      </c>
      <c r="S192" s="136"/>
      <c r="T192" s="138">
        <f>SUM(T193:T200)</f>
        <v>1.1081784000000001</v>
      </c>
      <c r="AR192" s="131" t="s">
        <v>84</v>
      </c>
      <c r="AT192" s="139" t="s">
        <v>75</v>
      </c>
      <c r="AU192" s="139" t="s">
        <v>8</v>
      </c>
      <c r="AY192" s="131" t="s">
        <v>132</v>
      </c>
      <c r="BK192" s="140">
        <f>SUM(BK193:BK200)</f>
        <v>0</v>
      </c>
    </row>
    <row r="193" spans="1:65" s="2" customFormat="1" ht="24.15" customHeight="1">
      <c r="A193" s="32"/>
      <c r="B193" s="143"/>
      <c r="C193" s="144" t="s">
        <v>273</v>
      </c>
      <c r="D193" s="144" t="s">
        <v>135</v>
      </c>
      <c r="E193" s="145" t="s">
        <v>274</v>
      </c>
      <c r="F193" s="146" t="s">
        <v>275</v>
      </c>
      <c r="G193" s="147" t="s">
        <v>164</v>
      </c>
      <c r="H193" s="148">
        <v>19.08</v>
      </c>
      <c r="I193" s="149"/>
      <c r="J193" s="150">
        <f>ROUND(I193*H193,0)</f>
        <v>0</v>
      </c>
      <c r="K193" s="146"/>
      <c r="L193" s="33"/>
      <c r="M193" s="151" t="s">
        <v>1</v>
      </c>
      <c r="N193" s="152" t="s">
        <v>41</v>
      </c>
      <c r="O193" s="58"/>
      <c r="P193" s="153">
        <f>O193*H193</f>
        <v>0</v>
      </c>
      <c r="Q193" s="153">
        <v>0.0002</v>
      </c>
      <c r="R193" s="153">
        <f>Q193*H193</f>
        <v>0.003816</v>
      </c>
      <c r="S193" s="153">
        <v>0.01778</v>
      </c>
      <c r="T193" s="154">
        <f>S193*H193</f>
        <v>0.3392424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5" t="s">
        <v>214</v>
      </c>
      <c r="AT193" s="155" t="s">
        <v>135</v>
      </c>
      <c r="AU193" s="155" t="s">
        <v>84</v>
      </c>
      <c r="AY193" s="17" t="s">
        <v>132</v>
      </c>
      <c r="BE193" s="156">
        <f>IF(N193="základní",J193,0)</f>
        <v>0</v>
      </c>
      <c r="BF193" s="156">
        <f>IF(N193="snížená",J193,0)</f>
        <v>0</v>
      </c>
      <c r="BG193" s="156">
        <f>IF(N193="zákl. přenesená",J193,0)</f>
        <v>0</v>
      </c>
      <c r="BH193" s="156">
        <f>IF(N193="sníž. přenesená",J193,0)</f>
        <v>0</v>
      </c>
      <c r="BI193" s="156">
        <f>IF(N193="nulová",J193,0)</f>
        <v>0</v>
      </c>
      <c r="BJ193" s="17" t="s">
        <v>8</v>
      </c>
      <c r="BK193" s="156">
        <f>ROUND(I193*H193,0)</f>
        <v>0</v>
      </c>
      <c r="BL193" s="17" t="s">
        <v>214</v>
      </c>
      <c r="BM193" s="155" t="s">
        <v>276</v>
      </c>
    </row>
    <row r="194" spans="2:51" s="13" customFormat="1" ht="12">
      <c r="B194" s="157"/>
      <c r="D194" s="158" t="s">
        <v>140</v>
      </c>
      <c r="E194" s="159" t="s">
        <v>1</v>
      </c>
      <c r="F194" s="160" t="s">
        <v>225</v>
      </c>
      <c r="H194" s="161">
        <v>3.2</v>
      </c>
      <c r="I194" s="162"/>
      <c r="L194" s="157"/>
      <c r="M194" s="163"/>
      <c r="N194" s="164"/>
      <c r="O194" s="164"/>
      <c r="P194" s="164"/>
      <c r="Q194" s="164"/>
      <c r="R194" s="164"/>
      <c r="S194" s="164"/>
      <c r="T194" s="165"/>
      <c r="AT194" s="159" t="s">
        <v>140</v>
      </c>
      <c r="AU194" s="159" t="s">
        <v>84</v>
      </c>
      <c r="AV194" s="13" t="s">
        <v>84</v>
      </c>
      <c r="AW194" s="13" t="s">
        <v>32</v>
      </c>
      <c r="AX194" s="13" t="s">
        <v>76</v>
      </c>
      <c r="AY194" s="159" t="s">
        <v>132</v>
      </c>
    </row>
    <row r="195" spans="2:51" s="13" customFormat="1" ht="12">
      <c r="B195" s="157"/>
      <c r="D195" s="158" t="s">
        <v>140</v>
      </c>
      <c r="E195" s="159" t="s">
        <v>1</v>
      </c>
      <c r="F195" s="160" t="s">
        <v>226</v>
      </c>
      <c r="H195" s="161">
        <v>6.48</v>
      </c>
      <c r="I195" s="162"/>
      <c r="L195" s="157"/>
      <c r="M195" s="163"/>
      <c r="N195" s="164"/>
      <c r="O195" s="164"/>
      <c r="P195" s="164"/>
      <c r="Q195" s="164"/>
      <c r="R195" s="164"/>
      <c r="S195" s="164"/>
      <c r="T195" s="165"/>
      <c r="AT195" s="159" t="s">
        <v>140</v>
      </c>
      <c r="AU195" s="159" t="s">
        <v>84</v>
      </c>
      <c r="AV195" s="13" t="s">
        <v>84</v>
      </c>
      <c r="AW195" s="13" t="s">
        <v>32</v>
      </c>
      <c r="AX195" s="13" t="s">
        <v>76</v>
      </c>
      <c r="AY195" s="159" t="s">
        <v>132</v>
      </c>
    </row>
    <row r="196" spans="2:51" s="13" customFormat="1" ht="12">
      <c r="B196" s="157"/>
      <c r="D196" s="158" t="s">
        <v>140</v>
      </c>
      <c r="E196" s="159" t="s">
        <v>1</v>
      </c>
      <c r="F196" s="160" t="s">
        <v>227</v>
      </c>
      <c r="H196" s="161">
        <v>6</v>
      </c>
      <c r="I196" s="162"/>
      <c r="L196" s="157"/>
      <c r="M196" s="163"/>
      <c r="N196" s="164"/>
      <c r="O196" s="164"/>
      <c r="P196" s="164"/>
      <c r="Q196" s="164"/>
      <c r="R196" s="164"/>
      <c r="S196" s="164"/>
      <c r="T196" s="165"/>
      <c r="AT196" s="159" t="s">
        <v>140</v>
      </c>
      <c r="AU196" s="159" t="s">
        <v>84</v>
      </c>
      <c r="AV196" s="13" t="s">
        <v>84</v>
      </c>
      <c r="AW196" s="13" t="s">
        <v>32</v>
      </c>
      <c r="AX196" s="13" t="s">
        <v>76</v>
      </c>
      <c r="AY196" s="159" t="s">
        <v>132</v>
      </c>
    </row>
    <row r="197" spans="2:51" s="13" customFormat="1" ht="12">
      <c r="B197" s="157"/>
      <c r="D197" s="158" t="s">
        <v>140</v>
      </c>
      <c r="E197" s="159" t="s">
        <v>1</v>
      </c>
      <c r="F197" s="160" t="s">
        <v>228</v>
      </c>
      <c r="H197" s="161">
        <v>3.4</v>
      </c>
      <c r="I197" s="162"/>
      <c r="L197" s="157"/>
      <c r="M197" s="163"/>
      <c r="N197" s="164"/>
      <c r="O197" s="164"/>
      <c r="P197" s="164"/>
      <c r="Q197" s="164"/>
      <c r="R197" s="164"/>
      <c r="S197" s="164"/>
      <c r="T197" s="165"/>
      <c r="AT197" s="159" t="s">
        <v>140</v>
      </c>
      <c r="AU197" s="159" t="s">
        <v>84</v>
      </c>
      <c r="AV197" s="13" t="s">
        <v>84</v>
      </c>
      <c r="AW197" s="13" t="s">
        <v>32</v>
      </c>
      <c r="AX197" s="13" t="s">
        <v>76</v>
      </c>
      <c r="AY197" s="159" t="s">
        <v>132</v>
      </c>
    </row>
    <row r="198" spans="2:51" s="14" customFormat="1" ht="12">
      <c r="B198" s="166"/>
      <c r="D198" s="158" t="s">
        <v>140</v>
      </c>
      <c r="E198" s="167" t="s">
        <v>1</v>
      </c>
      <c r="F198" s="168" t="s">
        <v>229</v>
      </c>
      <c r="H198" s="169">
        <v>19.08</v>
      </c>
      <c r="I198" s="170"/>
      <c r="L198" s="166"/>
      <c r="M198" s="171"/>
      <c r="N198" s="172"/>
      <c r="O198" s="172"/>
      <c r="P198" s="172"/>
      <c r="Q198" s="172"/>
      <c r="R198" s="172"/>
      <c r="S198" s="172"/>
      <c r="T198" s="173"/>
      <c r="AT198" s="167" t="s">
        <v>140</v>
      </c>
      <c r="AU198" s="167" t="s">
        <v>84</v>
      </c>
      <c r="AV198" s="14" t="s">
        <v>87</v>
      </c>
      <c r="AW198" s="14" t="s">
        <v>32</v>
      </c>
      <c r="AX198" s="14" t="s">
        <v>8</v>
      </c>
      <c r="AY198" s="167" t="s">
        <v>132</v>
      </c>
    </row>
    <row r="199" spans="1:65" s="2" customFormat="1" ht="24.15" customHeight="1">
      <c r="A199" s="32"/>
      <c r="B199" s="143"/>
      <c r="C199" s="144" t="s">
        <v>277</v>
      </c>
      <c r="D199" s="144" t="s">
        <v>135</v>
      </c>
      <c r="E199" s="145" t="s">
        <v>278</v>
      </c>
      <c r="F199" s="146" t="s">
        <v>279</v>
      </c>
      <c r="G199" s="147" t="s">
        <v>164</v>
      </c>
      <c r="H199" s="148">
        <v>38.64</v>
      </c>
      <c r="I199" s="149"/>
      <c r="J199" s="150">
        <f>ROUND(I199*H199,0)</f>
        <v>0</v>
      </c>
      <c r="K199" s="146"/>
      <c r="L199" s="33"/>
      <c r="M199" s="151" t="s">
        <v>1</v>
      </c>
      <c r="N199" s="152" t="s">
        <v>41</v>
      </c>
      <c r="O199" s="58"/>
      <c r="P199" s="153">
        <f>O199*H199</f>
        <v>0</v>
      </c>
      <c r="Q199" s="153">
        <v>0.00024</v>
      </c>
      <c r="R199" s="153">
        <f>Q199*H199</f>
        <v>0.0092736</v>
      </c>
      <c r="S199" s="153">
        <v>0.0199</v>
      </c>
      <c r="T199" s="154">
        <f>S199*H199</f>
        <v>0.7689360000000001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5" t="s">
        <v>214</v>
      </c>
      <c r="AT199" s="155" t="s">
        <v>135</v>
      </c>
      <c r="AU199" s="155" t="s">
        <v>84</v>
      </c>
      <c r="AY199" s="17" t="s">
        <v>132</v>
      </c>
      <c r="BE199" s="156">
        <f>IF(N199="základní",J199,0)</f>
        <v>0</v>
      </c>
      <c r="BF199" s="156">
        <f>IF(N199="snížená",J199,0)</f>
        <v>0</v>
      </c>
      <c r="BG199" s="156">
        <f>IF(N199="zákl. přenesená",J199,0)</f>
        <v>0</v>
      </c>
      <c r="BH199" s="156">
        <f>IF(N199="sníž. přenesená",J199,0)</f>
        <v>0</v>
      </c>
      <c r="BI199" s="156">
        <f>IF(N199="nulová",J199,0)</f>
        <v>0</v>
      </c>
      <c r="BJ199" s="17" t="s">
        <v>8</v>
      </c>
      <c r="BK199" s="156">
        <f>ROUND(I199*H199,0)</f>
        <v>0</v>
      </c>
      <c r="BL199" s="17" t="s">
        <v>214</v>
      </c>
      <c r="BM199" s="155" t="s">
        <v>280</v>
      </c>
    </row>
    <row r="200" spans="2:51" s="13" customFormat="1" ht="12">
      <c r="B200" s="157"/>
      <c r="D200" s="158" t="s">
        <v>140</v>
      </c>
      <c r="E200" s="159" t="s">
        <v>1</v>
      </c>
      <c r="F200" s="160" t="s">
        <v>281</v>
      </c>
      <c r="H200" s="161">
        <v>38.64</v>
      </c>
      <c r="I200" s="162"/>
      <c r="L200" s="157"/>
      <c r="M200" s="163"/>
      <c r="N200" s="164"/>
      <c r="O200" s="164"/>
      <c r="P200" s="164"/>
      <c r="Q200" s="164"/>
      <c r="R200" s="164"/>
      <c r="S200" s="164"/>
      <c r="T200" s="165"/>
      <c r="AT200" s="159" t="s">
        <v>140</v>
      </c>
      <c r="AU200" s="159" t="s">
        <v>84</v>
      </c>
      <c r="AV200" s="13" t="s">
        <v>84</v>
      </c>
      <c r="AW200" s="13" t="s">
        <v>32</v>
      </c>
      <c r="AX200" s="13" t="s">
        <v>8</v>
      </c>
      <c r="AY200" s="159" t="s">
        <v>132</v>
      </c>
    </row>
    <row r="201" spans="2:63" s="12" customFormat="1" ht="22.95" customHeight="1">
      <c r="B201" s="130"/>
      <c r="D201" s="131" t="s">
        <v>75</v>
      </c>
      <c r="E201" s="141" t="s">
        <v>282</v>
      </c>
      <c r="F201" s="141" t="s">
        <v>283</v>
      </c>
      <c r="I201" s="133"/>
      <c r="J201" s="142">
        <f>BK201</f>
        <v>0</v>
      </c>
      <c r="L201" s="130"/>
      <c r="M201" s="135"/>
      <c r="N201" s="136"/>
      <c r="O201" s="136"/>
      <c r="P201" s="137">
        <f>SUM(P202:P209)</f>
        <v>0</v>
      </c>
      <c r="Q201" s="136"/>
      <c r="R201" s="137">
        <f>SUM(R202:R209)</f>
        <v>0</v>
      </c>
      <c r="S201" s="136"/>
      <c r="T201" s="138">
        <f>SUM(T202:T209)</f>
        <v>0.0939975</v>
      </c>
      <c r="AR201" s="131" t="s">
        <v>84</v>
      </c>
      <c r="AT201" s="139" t="s">
        <v>75</v>
      </c>
      <c r="AU201" s="139" t="s">
        <v>8</v>
      </c>
      <c r="AY201" s="131" t="s">
        <v>132</v>
      </c>
      <c r="BK201" s="140">
        <f>SUM(BK202:BK209)</f>
        <v>0</v>
      </c>
    </row>
    <row r="202" spans="1:65" s="2" customFormat="1" ht="24.15" customHeight="1">
      <c r="A202" s="32"/>
      <c r="B202" s="143"/>
      <c r="C202" s="144" t="s">
        <v>284</v>
      </c>
      <c r="D202" s="144" t="s">
        <v>135</v>
      </c>
      <c r="E202" s="145" t="s">
        <v>285</v>
      </c>
      <c r="F202" s="146" t="s">
        <v>286</v>
      </c>
      <c r="G202" s="147" t="s">
        <v>164</v>
      </c>
      <c r="H202" s="148">
        <v>33.663</v>
      </c>
      <c r="I202" s="149"/>
      <c r="J202" s="150">
        <f>ROUND(I202*H202,0)</f>
        <v>0</v>
      </c>
      <c r="K202" s="146"/>
      <c r="L202" s="33"/>
      <c r="M202" s="151" t="s">
        <v>1</v>
      </c>
      <c r="N202" s="152" t="s">
        <v>41</v>
      </c>
      <c r="O202" s="58"/>
      <c r="P202" s="153">
        <f>O202*H202</f>
        <v>0</v>
      </c>
      <c r="Q202" s="153">
        <v>0</v>
      </c>
      <c r="R202" s="153">
        <f>Q202*H202</f>
        <v>0</v>
      </c>
      <c r="S202" s="153">
        <v>0.0025</v>
      </c>
      <c r="T202" s="154">
        <f>S202*H202</f>
        <v>0.0841575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5" t="s">
        <v>214</v>
      </c>
      <c r="AT202" s="155" t="s">
        <v>135</v>
      </c>
      <c r="AU202" s="155" t="s">
        <v>84</v>
      </c>
      <c r="AY202" s="17" t="s">
        <v>132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7" t="s">
        <v>8</v>
      </c>
      <c r="BK202" s="156">
        <f>ROUND(I202*H202,0)</f>
        <v>0</v>
      </c>
      <c r="BL202" s="17" t="s">
        <v>214</v>
      </c>
      <c r="BM202" s="155" t="s">
        <v>287</v>
      </c>
    </row>
    <row r="203" spans="2:51" s="13" customFormat="1" ht="12">
      <c r="B203" s="157"/>
      <c r="D203" s="158" t="s">
        <v>140</v>
      </c>
      <c r="E203" s="159" t="s">
        <v>1</v>
      </c>
      <c r="F203" s="160" t="s">
        <v>288</v>
      </c>
      <c r="H203" s="161">
        <v>15.603</v>
      </c>
      <c r="I203" s="162"/>
      <c r="L203" s="157"/>
      <c r="M203" s="163"/>
      <c r="N203" s="164"/>
      <c r="O203" s="164"/>
      <c r="P203" s="164"/>
      <c r="Q203" s="164"/>
      <c r="R203" s="164"/>
      <c r="S203" s="164"/>
      <c r="T203" s="165"/>
      <c r="AT203" s="159" t="s">
        <v>140</v>
      </c>
      <c r="AU203" s="159" t="s">
        <v>84</v>
      </c>
      <c r="AV203" s="13" t="s">
        <v>84</v>
      </c>
      <c r="AW203" s="13" t="s">
        <v>32</v>
      </c>
      <c r="AX203" s="13" t="s">
        <v>76</v>
      </c>
      <c r="AY203" s="159" t="s">
        <v>132</v>
      </c>
    </row>
    <row r="204" spans="2:51" s="13" customFormat="1" ht="12">
      <c r="B204" s="157"/>
      <c r="D204" s="158" t="s">
        <v>140</v>
      </c>
      <c r="E204" s="159" t="s">
        <v>1</v>
      </c>
      <c r="F204" s="160" t="s">
        <v>289</v>
      </c>
      <c r="H204" s="161">
        <v>18.06</v>
      </c>
      <c r="I204" s="162"/>
      <c r="L204" s="157"/>
      <c r="M204" s="163"/>
      <c r="N204" s="164"/>
      <c r="O204" s="164"/>
      <c r="P204" s="164"/>
      <c r="Q204" s="164"/>
      <c r="R204" s="164"/>
      <c r="S204" s="164"/>
      <c r="T204" s="165"/>
      <c r="AT204" s="159" t="s">
        <v>140</v>
      </c>
      <c r="AU204" s="159" t="s">
        <v>84</v>
      </c>
      <c r="AV204" s="13" t="s">
        <v>84</v>
      </c>
      <c r="AW204" s="13" t="s">
        <v>32</v>
      </c>
      <c r="AX204" s="13" t="s">
        <v>76</v>
      </c>
      <c r="AY204" s="159" t="s">
        <v>132</v>
      </c>
    </row>
    <row r="205" spans="2:51" s="14" customFormat="1" ht="12">
      <c r="B205" s="166"/>
      <c r="D205" s="158" t="s">
        <v>140</v>
      </c>
      <c r="E205" s="167" t="s">
        <v>1</v>
      </c>
      <c r="F205" s="168" t="s">
        <v>146</v>
      </c>
      <c r="H205" s="169">
        <v>33.663</v>
      </c>
      <c r="I205" s="170"/>
      <c r="L205" s="166"/>
      <c r="M205" s="171"/>
      <c r="N205" s="172"/>
      <c r="O205" s="172"/>
      <c r="P205" s="172"/>
      <c r="Q205" s="172"/>
      <c r="R205" s="172"/>
      <c r="S205" s="172"/>
      <c r="T205" s="173"/>
      <c r="AT205" s="167" t="s">
        <v>140</v>
      </c>
      <c r="AU205" s="167" t="s">
        <v>84</v>
      </c>
      <c r="AV205" s="14" t="s">
        <v>87</v>
      </c>
      <c r="AW205" s="14" t="s">
        <v>32</v>
      </c>
      <c r="AX205" s="14" t="s">
        <v>8</v>
      </c>
      <c r="AY205" s="167" t="s">
        <v>132</v>
      </c>
    </row>
    <row r="206" spans="1:65" s="2" customFormat="1" ht="14.4" customHeight="1">
      <c r="A206" s="32"/>
      <c r="B206" s="143"/>
      <c r="C206" s="144" t="s">
        <v>290</v>
      </c>
      <c r="D206" s="144" t="s">
        <v>135</v>
      </c>
      <c r="E206" s="145" t="s">
        <v>291</v>
      </c>
      <c r="F206" s="146" t="s">
        <v>292</v>
      </c>
      <c r="G206" s="147" t="s">
        <v>235</v>
      </c>
      <c r="H206" s="148">
        <v>32.8</v>
      </c>
      <c r="I206" s="149"/>
      <c r="J206" s="150">
        <f>ROUND(I206*H206,0)</f>
        <v>0</v>
      </c>
      <c r="K206" s="146"/>
      <c r="L206" s="33"/>
      <c r="M206" s="151" t="s">
        <v>1</v>
      </c>
      <c r="N206" s="152" t="s">
        <v>41</v>
      </c>
      <c r="O206" s="58"/>
      <c r="P206" s="153">
        <f>O206*H206</f>
        <v>0</v>
      </c>
      <c r="Q206" s="153">
        <v>0</v>
      </c>
      <c r="R206" s="153">
        <f>Q206*H206</f>
        <v>0</v>
      </c>
      <c r="S206" s="153">
        <v>0.0003</v>
      </c>
      <c r="T206" s="154">
        <f>S206*H206</f>
        <v>0.009839999999999998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5" t="s">
        <v>214</v>
      </c>
      <c r="AT206" s="155" t="s">
        <v>135</v>
      </c>
      <c r="AU206" s="155" t="s">
        <v>84</v>
      </c>
      <c r="AY206" s="17" t="s">
        <v>132</v>
      </c>
      <c r="BE206" s="156">
        <f>IF(N206="základní",J206,0)</f>
        <v>0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7" t="s">
        <v>8</v>
      </c>
      <c r="BK206" s="156">
        <f>ROUND(I206*H206,0)</f>
        <v>0</v>
      </c>
      <c r="BL206" s="17" t="s">
        <v>214</v>
      </c>
      <c r="BM206" s="155" t="s">
        <v>293</v>
      </c>
    </row>
    <row r="207" spans="2:51" s="13" customFormat="1" ht="12">
      <c r="B207" s="157"/>
      <c r="D207" s="158" t="s">
        <v>140</v>
      </c>
      <c r="E207" s="159" t="s">
        <v>1</v>
      </c>
      <c r="F207" s="160" t="s">
        <v>294</v>
      </c>
      <c r="H207" s="161">
        <v>15.8</v>
      </c>
      <c r="I207" s="162"/>
      <c r="L207" s="157"/>
      <c r="M207" s="163"/>
      <c r="N207" s="164"/>
      <c r="O207" s="164"/>
      <c r="P207" s="164"/>
      <c r="Q207" s="164"/>
      <c r="R207" s="164"/>
      <c r="S207" s="164"/>
      <c r="T207" s="165"/>
      <c r="AT207" s="159" t="s">
        <v>140</v>
      </c>
      <c r="AU207" s="159" t="s">
        <v>84</v>
      </c>
      <c r="AV207" s="13" t="s">
        <v>84</v>
      </c>
      <c r="AW207" s="13" t="s">
        <v>32</v>
      </c>
      <c r="AX207" s="13" t="s">
        <v>76</v>
      </c>
      <c r="AY207" s="159" t="s">
        <v>132</v>
      </c>
    </row>
    <row r="208" spans="2:51" s="13" customFormat="1" ht="12">
      <c r="B208" s="157"/>
      <c r="D208" s="158" t="s">
        <v>140</v>
      </c>
      <c r="E208" s="159" t="s">
        <v>1</v>
      </c>
      <c r="F208" s="160" t="s">
        <v>295</v>
      </c>
      <c r="H208" s="161">
        <v>17</v>
      </c>
      <c r="I208" s="162"/>
      <c r="L208" s="157"/>
      <c r="M208" s="163"/>
      <c r="N208" s="164"/>
      <c r="O208" s="164"/>
      <c r="P208" s="164"/>
      <c r="Q208" s="164"/>
      <c r="R208" s="164"/>
      <c r="S208" s="164"/>
      <c r="T208" s="165"/>
      <c r="AT208" s="159" t="s">
        <v>140</v>
      </c>
      <c r="AU208" s="159" t="s">
        <v>84</v>
      </c>
      <c r="AV208" s="13" t="s">
        <v>84</v>
      </c>
      <c r="AW208" s="13" t="s">
        <v>32</v>
      </c>
      <c r="AX208" s="13" t="s">
        <v>76</v>
      </c>
      <c r="AY208" s="159" t="s">
        <v>132</v>
      </c>
    </row>
    <row r="209" spans="2:51" s="14" customFormat="1" ht="12">
      <c r="B209" s="166"/>
      <c r="D209" s="158" t="s">
        <v>140</v>
      </c>
      <c r="E209" s="167" t="s">
        <v>1</v>
      </c>
      <c r="F209" s="168" t="s">
        <v>146</v>
      </c>
      <c r="H209" s="169">
        <v>32.8</v>
      </c>
      <c r="I209" s="170"/>
      <c r="L209" s="166"/>
      <c r="M209" s="171"/>
      <c r="N209" s="172"/>
      <c r="O209" s="172"/>
      <c r="P209" s="172"/>
      <c r="Q209" s="172"/>
      <c r="R209" s="172"/>
      <c r="S209" s="172"/>
      <c r="T209" s="173"/>
      <c r="AT209" s="167" t="s">
        <v>140</v>
      </c>
      <c r="AU209" s="167" t="s">
        <v>84</v>
      </c>
      <c r="AV209" s="14" t="s">
        <v>87</v>
      </c>
      <c r="AW209" s="14" t="s">
        <v>32</v>
      </c>
      <c r="AX209" s="14" t="s">
        <v>8</v>
      </c>
      <c r="AY209" s="167" t="s">
        <v>132</v>
      </c>
    </row>
    <row r="210" spans="2:63" s="12" customFormat="1" ht="25.95" customHeight="1">
      <c r="B210" s="130"/>
      <c r="D210" s="131" t="s">
        <v>75</v>
      </c>
      <c r="E210" s="132" t="s">
        <v>296</v>
      </c>
      <c r="F210" s="132" t="s">
        <v>297</v>
      </c>
      <c r="I210" s="133"/>
      <c r="J210" s="134">
        <f>BK210</f>
        <v>0</v>
      </c>
      <c r="L210" s="130"/>
      <c r="M210" s="135"/>
      <c r="N210" s="136"/>
      <c r="O210" s="136"/>
      <c r="P210" s="137">
        <f>SUM(P211:P212)</f>
        <v>0</v>
      </c>
      <c r="Q210" s="136"/>
      <c r="R210" s="137">
        <f>SUM(R211:R212)</f>
        <v>0</v>
      </c>
      <c r="S210" s="136"/>
      <c r="T210" s="138">
        <f>SUM(T211:T212)</f>
        <v>0</v>
      </c>
      <c r="AR210" s="131" t="s">
        <v>90</v>
      </c>
      <c r="AT210" s="139" t="s">
        <v>75</v>
      </c>
      <c r="AU210" s="139" t="s">
        <v>76</v>
      </c>
      <c r="AY210" s="131" t="s">
        <v>132</v>
      </c>
      <c r="BK210" s="140">
        <f>SUM(BK211:BK212)</f>
        <v>0</v>
      </c>
    </row>
    <row r="211" spans="1:65" s="2" customFormat="1" ht="14.4" customHeight="1">
      <c r="A211" s="32"/>
      <c r="B211" s="143"/>
      <c r="C211" s="144" t="s">
        <v>298</v>
      </c>
      <c r="D211" s="144" t="s">
        <v>135</v>
      </c>
      <c r="E211" s="145" t="s">
        <v>299</v>
      </c>
      <c r="F211" s="146" t="s">
        <v>300</v>
      </c>
      <c r="G211" s="147" t="s">
        <v>301</v>
      </c>
      <c r="H211" s="148">
        <v>10</v>
      </c>
      <c r="I211" s="149"/>
      <c r="J211" s="150">
        <f>ROUND(I211*H211,0)</f>
        <v>0</v>
      </c>
      <c r="K211" s="146"/>
      <c r="L211" s="33"/>
      <c r="M211" s="151" t="s">
        <v>1</v>
      </c>
      <c r="N211" s="152" t="s">
        <v>41</v>
      </c>
      <c r="O211" s="58"/>
      <c r="P211" s="153">
        <f>O211*H211</f>
        <v>0</v>
      </c>
      <c r="Q211" s="153">
        <v>0</v>
      </c>
      <c r="R211" s="153">
        <f>Q211*H211</f>
        <v>0</v>
      </c>
      <c r="S211" s="153">
        <v>0</v>
      </c>
      <c r="T211" s="154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5" t="s">
        <v>302</v>
      </c>
      <c r="AT211" s="155" t="s">
        <v>135</v>
      </c>
      <c r="AU211" s="155" t="s">
        <v>8</v>
      </c>
      <c r="AY211" s="17" t="s">
        <v>132</v>
      </c>
      <c r="BE211" s="156">
        <f>IF(N211="základní",J211,0)</f>
        <v>0</v>
      </c>
      <c r="BF211" s="156">
        <f>IF(N211="snížená",J211,0)</f>
        <v>0</v>
      </c>
      <c r="BG211" s="156">
        <f>IF(N211="zákl. přenesená",J211,0)</f>
        <v>0</v>
      </c>
      <c r="BH211" s="156">
        <f>IF(N211="sníž. přenesená",J211,0)</f>
        <v>0</v>
      </c>
      <c r="BI211" s="156">
        <f>IF(N211="nulová",J211,0)</f>
        <v>0</v>
      </c>
      <c r="BJ211" s="17" t="s">
        <v>8</v>
      </c>
      <c r="BK211" s="156">
        <f>ROUND(I211*H211,0)</f>
        <v>0</v>
      </c>
      <c r="BL211" s="17" t="s">
        <v>302</v>
      </c>
      <c r="BM211" s="155" t="s">
        <v>303</v>
      </c>
    </row>
    <row r="212" spans="2:51" s="13" customFormat="1" ht="20.4">
      <c r="B212" s="157"/>
      <c r="D212" s="158" t="s">
        <v>140</v>
      </c>
      <c r="E212" s="159" t="s">
        <v>1</v>
      </c>
      <c r="F212" s="160" t="s">
        <v>304</v>
      </c>
      <c r="H212" s="161">
        <v>10</v>
      </c>
      <c r="I212" s="162"/>
      <c r="L212" s="157"/>
      <c r="M212" s="174"/>
      <c r="N212" s="175"/>
      <c r="O212" s="175"/>
      <c r="P212" s="175"/>
      <c r="Q212" s="175"/>
      <c r="R212" s="175"/>
      <c r="S212" s="175"/>
      <c r="T212" s="176"/>
      <c r="AT212" s="159" t="s">
        <v>140</v>
      </c>
      <c r="AU212" s="159" t="s">
        <v>8</v>
      </c>
      <c r="AV212" s="13" t="s">
        <v>84</v>
      </c>
      <c r="AW212" s="13" t="s">
        <v>32</v>
      </c>
      <c r="AX212" s="13" t="s">
        <v>8</v>
      </c>
      <c r="AY212" s="159" t="s">
        <v>132</v>
      </c>
    </row>
    <row r="213" spans="1:31" s="2" customFormat="1" ht="6.9" customHeight="1">
      <c r="A213" s="32"/>
      <c r="B213" s="47"/>
      <c r="C213" s="48"/>
      <c r="D213" s="48"/>
      <c r="E213" s="48"/>
      <c r="F213" s="48"/>
      <c r="G213" s="48"/>
      <c r="H213" s="48"/>
      <c r="I213" s="48"/>
      <c r="J213" s="48"/>
      <c r="K213" s="48"/>
      <c r="L213" s="33"/>
      <c r="M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</row>
  </sheetData>
  <autoFilter ref="C125:K212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5"/>
  <sheetViews>
    <sheetView showGridLines="0" workbookViewId="0" topLeftCell="A103">
      <selection activeCell="K120" sqref="K120:K18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86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s="1" customFormat="1" ht="24.9" customHeight="1">
      <c r="B4" s="20"/>
      <c r="D4" s="21" t="s">
        <v>99</v>
      </c>
      <c r="L4" s="20"/>
      <c r="M4" s="93" t="s">
        <v>11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2" t="str">
        <f>'Rekapitulace stavby'!K6</f>
        <v>Hvězdárna v Úpici</v>
      </c>
      <c r="F7" s="253"/>
      <c r="G7" s="253"/>
      <c r="H7" s="253"/>
      <c r="L7" s="20"/>
    </row>
    <row r="8" spans="1:31" s="2" customFormat="1" ht="12" customHeight="1">
      <c r="A8" s="32"/>
      <c r="B8" s="33"/>
      <c r="C8" s="32"/>
      <c r="D8" s="27" t="s">
        <v>100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2" t="s">
        <v>305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27" t="s">
        <v>23</v>
      </c>
      <c r="J12" s="55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24"/>
      <c r="G18" s="224"/>
      <c r="H18" s="224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8" t="s">
        <v>1</v>
      </c>
      <c r="F27" s="228"/>
      <c r="G27" s="228"/>
      <c r="H27" s="22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36</v>
      </c>
      <c r="E30" s="32"/>
      <c r="F30" s="32"/>
      <c r="G30" s="32"/>
      <c r="H30" s="32"/>
      <c r="I30" s="32"/>
      <c r="J30" s="71">
        <f>ROUND(J118,0)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40</v>
      </c>
      <c r="E33" s="27" t="s">
        <v>41</v>
      </c>
      <c r="F33" s="99">
        <f>ROUND((SUM(BE118:BE184)),0)</f>
        <v>0</v>
      </c>
      <c r="G33" s="32"/>
      <c r="H33" s="32"/>
      <c r="I33" s="100">
        <v>0.21</v>
      </c>
      <c r="J33" s="99">
        <f>ROUND(((SUM(BE118:BE184))*I33),0)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42</v>
      </c>
      <c r="F34" s="99">
        <f>ROUND((SUM(BF118:BF184)),0)</f>
        <v>0</v>
      </c>
      <c r="G34" s="32"/>
      <c r="H34" s="32"/>
      <c r="I34" s="100">
        <v>0.15</v>
      </c>
      <c r="J34" s="99">
        <f>ROUND(((SUM(BF118:BF184))*I34),0)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43</v>
      </c>
      <c r="F35" s="99">
        <f>ROUND((SUM(BG118:BG184)),0)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44</v>
      </c>
      <c r="F36" s="99">
        <f>ROUND((SUM(BH118:BH184)),0)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99">
        <f>ROUND((SUM(BI118:BI184)),0)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0"/>
      <c r="F39" s="60"/>
      <c r="G39" s="103" t="s">
        <v>47</v>
      </c>
      <c r="H39" s="104" t="s">
        <v>48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2"/>
      <c r="B61" s="33"/>
      <c r="C61" s="32"/>
      <c r="D61" s="45" t="s">
        <v>51</v>
      </c>
      <c r="E61" s="35"/>
      <c r="F61" s="107" t="s">
        <v>52</v>
      </c>
      <c r="G61" s="45" t="s">
        <v>51</v>
      </c>
      <c r="H61" s="35"/>
      <c r="I61" s="35"/>
      <c r="J61" s="10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2"/>
      <c r="B76" s="33"/>
      <c r="C76" s="32"/>
      <c r="D76" s="45" t="s">
        <v>51</v>
      </c>
      <c r="E76" s="35"/>
      <c r="F76" s="107" t="s">
        <v>52</v>
      </c>
      <c r="G76" s="45" t="s">
        <v>51</v>
      </c>
      <c r="H76" s="35"/>
      <c r="I76" s="35"/>
      <c r="J76" s="10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102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Hvězdárna v Úpici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100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2" t="str">
        <f>E9</f>
        <v>2 - Kácení dřevin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Úpice</v>
      </c>
      <c r="G89" s="32"/>
      <c r="H89" s="32"/>
      <c r="I89" s="27" t="s">
        <v>23</v>
      </c>
      <c r="J89" s="55" t="str">
        <f>IF(J12="","",J12)</f>
        <v/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.2" customHeight="1">
      <c r="A91" s="32"/>
      <c r="B91" s="33"/>
      <c r="C91" s="27" t="s">
        <v>24</v>
      </c>
      <c r="D91" s="32"/>
      <c r="E91" s="32"/>
      <c r="F91" s="25" t="str">
        <f>E15</f>
        <v>Královéhradecký kraj, Pivovarské nám.1245, H.K.</v>
      </c>
      <c r="G91" s="32"/>
      <c r="H91" s="32"/>
      <c r="I91" s="27" t="s">
        <v>30</v>
      </c>
      <c r="J91" s="30" t="str">
        <f>E21</f>
        <v xml:space="preserve">Ateliér Pavlíček, Roosveltova 2855, Dvůr Králové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103</v>
      </c>
      <c r="D94" s="101"/>
      <c r="E94" s="101"/>
      <c r="F94" s="101"/>
      <c r="G94" s="101"/>
      <c r="H94" s="101"/>
      <c r="I94" s="101"/>
      <c r="J94" s="110" t="s">
        <v>104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5" customHeight="1">
      <c r="A96" s="32"/>
      <c r="B96" s="33"/>
      <c r="C96" s="111" t="s">
        <v>105</v>
      </c>
      <c r="D96" s="32"/>
      <c r="E96" s="32"/>
      <c r="F96" s="32"/>
      <c r="G96" s="32"/>
      <c r="H96" s="32"/>
      <c r="I96" s="32"/>
      <c r="J96" s="71">
        <f>J118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106</v>
      </c>
    </row>
    <row r="97" spans="2:12" s="9" customFormat="1" ht="24.9" customHeight="1">
      <c r="B97" s="112"/>
      <c r="D97" s="113" t="s">
        <v>107</v>
      </c>
      <c r="E97" s="114"/>
      <c r="F97" s="114"/>
      <c r="G97" s="114"/>
      <c r="H97" s="114"/>
      <c r="I97" s="114"/>
      <c r="J97" s="115">
        <f>J119</f>
        <v>0</v>
      </c>
      <c r="L97" s="112"/>
    </row>
    <row r="98" spans="2:12" s="10" customFormat="1" ht="19.95" customHeight="1">
      <c r="B98" s="116"/>
      <c r="D98" s="117" t="s">
        <v>306</v>
      </c>
      <c r="E98" s="118"/>
      <c r="F98" s="118"/>
      <c r="G98" s="118"/>
      <c r="H98" s="118"/>
      <c r="I98" s="118"/>
      <c r="J98" s="119">
        <f>J120</f>
        <v>0</v>
      </c>
      <c r="L98" s="116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" customHeight="1">
      <c r="A104" s="32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" customHeight="1">
      <c r="A105" s="32"/>
      <c r="B105" s="33"/>
      <c r="C105" s="21" t="s">
        <v>117</v>
      </c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17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52" t="str">
        <f>E7</f>
        <v>Hvězdárna v Úpici</v>
      </c>
      <c r="F108" s="253"/>
      <c r="G108" s="253"/>
      <c r="H108" s="253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100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42" t="str">
        <f>E9</f>
        <v>2 - Kácení dřevin</v>
      </c>
      <c r="F110" s="251"/>
      <c r="G110" s="251"/>
      <c r="H110" s="251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21</v>
      </c>
      <c r="D112" s="32"/>
      <c r="E112" s="32"/>
      <c r="F112" s="25" t="str">
        <f>F12</f>
        <v>Úpice</v>
      </c>
      <c r="G112" s="32"/>
      <c r="H112" s="32"/>
      <c r="I112" s="27" t="s">
        <v>23</v>
      </c>
      <c r="J112" s="55" t="str">
        <f>IF(J12="","",J12)</f>
        <v/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40.2" customHeight="1">
      <c r="A114" s="32"/>
      <c r="B114" s="33"/>
      <c r="C114" s="27" t="s">
        <v>24</v>
      </c>
      <c r="D114" s="32"/>
      <c r="E114" s="32"/>
      <c r="F114" s="25" t="str">
        <f>E15</f>
        <v>Královéhradecký kraj, Pivovarské nám.1245, H.K.</v>
      </c>
      <c r="G114" s="32"/>
      <c r="H114" s="32"/>
      <c r="I114" s="27" t="s">
        <v>30</v>
      </c>
      <c r="J114" s="30" t="str">
        <f>E21</f>
        <v xml:space="preserve">Ateliér Pavlíček, Roosveltova 2855, Dvůr Králové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15" customHeight="1">
      <c r="A115" s="32"/>
      <c r="B115" s="33"/>
      <c r="C115" s="27" t="s">
        <v>28</v>
      </c>
      <c r="D115" s="32"/>
      <c r="E115" s="32"/>
      <c r="F115" s="25" t="str">
        <f>IF(E18="","",E18)</f>
        <v>Vyplň údaj</v>
      </c>
      <c r="G115" s="32"/>
      <c r="H115" s="32"/>
      <c r="I115" s="27" t="s">
        <v>33</v>
      </c>
      <c r="J115" s="30" t="str">
        <f>E24</f>
        <v>ing. V. Švehla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20"/>
      <c r="B117" s="121"/>
      <c r="C117" s="122" t="s">
        <v>118</v>
      </c>
      <c r="D117" s="123" t="s">
        <v>61</v>
      </c>
      <c r="E117" s="123" t="s">
        <v>57</v>
      </c>
      <c r="F117" s="123" t="s">
        <v>58</v>
      </c>
      <c r="G117" s="123" t="s">
        <v>119</v>
      </c>
      <c r="H117" s="123" t="s">
        <v>120</v>
      </c>
      <c r="I117" s="123" t="s">
        <v>121</v>
      </c>
      <c r="J117" s="123" t="s">
        <v>104</v>
      </c>
      <c r="K117" s="124" t="s">
        <v>122</v>
      </c>
      <c r="L117" s="125"/>
      <c r="M117" s="62" t="s">
        <v>1</v>
      </c>
      <c r="N117" s="63" t="s">
        <v>40</v>
      </c>
      <c r="O117" s="63" t="s">
        <v>123</v>
      </c>
      <c r="P117" s="63" t="s">
        <v>124</v>
      </c>
      <c r="Q117" s="63" t="s">
        <v>125</v>
      </c>
      <c r="R117" s="63" t="s">
        <v>126</v>
      </c>
      <c r="S117" s="63" t="s">
        <v>127</v>
      </c>
      <c r="T117" s="64" t="s">
        <v>128</v>
      </c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</row>
    <row r="118" spans="1:63" s="2" customFormat="1" ht="22.95" customHeight="1">
      <c r="A118" s="32"/>
      <c r="B118" s="33"/>
      <c r="C118" s="69" t="s">
        <v>129</v>
      </c>
      <c r="D118" s="32"/>
      <c r="E118" s="32"/>
      <c r="F118" s="32"/>
      <c r="G118" s="32"/>
      <c r="H118" s="32"/>
      <c r="I118" s="32"/>
      <c r="J118" s="126">
        <f>BK118</f>
        <v>0</v>
      </c>
      <c r="K118" s="32"/>
      <c r="L118" s="33"/>
      <c r="M118" s="65"/>
      <c r="N118" s="56"/>
      <c r="O118" s="66"/>
      <c r="P118" s="127">
        <f>P119</f>
        <v>0</v>
      </c>
      <c r="Q118" s="66"/>
      <c r="R118" s="127">
        <f>R119</f>
        <v>0</v>
      </c>
      <c r="S118" s="66"/>
      <c r="T118" s="128">
        <f>T119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75</v>
      </c>
      <c r="AU118" s="17" t="s">
        <v>106</v>
      </c>
      <c r="BK118" s="129">
        <f>BK119</f>
        <v>0</v>
      </c>
    </row>
    <row r="119" spans="2:63" s="12" customFormat="1" ht="25.95" customHeight="1">
      <c r="B119" s="130"/>
      <c r="D119" s="131" t="s">
        <v>75</v>
      </c>
      <c r="E119" s="132" t="s">
        <v>130</v>
      </c>
      <c r="F119" s="132" t="s">
        <v>131</v>
      </c>
      <c r="I119" s="133"/>
      <c r="J119" s="134">
        <f>BK119</f>
        <v>0</v>
      </c>
      <c r="L119" s="130"/>
      <c r="M119" s="135"/>
      <c r="N119" s="136"/>
      <c r="O119" s="136"/>
      <c r="P119" s="137">
        <f>P120</f>
        <v>0</v>
      </c>
      <c r="Q119" s="136"/>
      <c r="R119" s="137">
        <f>R120</f>
        <v>0</v>
      </c>
      <c r="S119" s="136"/>
      <c r="T119" s="138">
        <f>T120</f>
        <v>0</v>
      </c>
      <c r="AR119" s="131" t="s">
        <v>8</v>
      </c>
      <c r="AT119" s="139" t="s">
        <v>75</v>
      </c>
      <c r="AU119" s="139" t="s">
        <v>76</v>
      </c>
      <c r="AY119" s="131" t="s">
        <v>132</v>
      </c>
      <c r="BK119" s="140">
        <f>BK120</f>
        <v>0</v>
      </c>
    </row>
    <row r="120" spans="2:63" s="12" customFormat="1" ht="22.95" customHeight="1">
      <c r="B120" s="130"/>
      <c r="D120" s="131" t="s">
        <v>75</v>
      </c>
      <c r="E120" s="141" t="s">
        <v>8</v>
      </c>
      <c r="F120" s="141" t="s">
        <v>307</v>
      </c>
      <c r="I120" s="133"/>
      <c r="J120" s="142">
        <f>BK120</f>
        <v>0</v>
      </c>
      <c r="L120" s="130"/>
      <c r="M120" s="135"/>
      <c r="N120" s="136"/>
      <c r="O120" s="136"/>
      <c r="P120" s="137">
        <f>SUM(P121:P184)</f>
        <v>0</v>
      </c>
      <c r="Q120" s="136"/>
      <c r="R120" s="137">
        <f>SUM(R121:R184)</f>
        <v>0</v>
      </c>
      <c r="S120" s="136"/>
      <c r="T120" s="138">
        <f>SUM(T121:T184)</f>
        <v>0</v>
      </c>
      <c r="AR120" s="131" t="s">
        <v>8</v>
      </c>
      <c r="AT120" s="139" t="s">
        <v>75</v>
      </c>
      <c r="AU120" s="139" t="s">
        <v>8</v>
      </c>
      <c r="AY120" s="131" t="s">
        <v>132</v>
      </c>
      <c r="BK120" s="140">
        <f>SUM(BK121:BK184)</f>
        <v>0</v>
      </c>
    </row>
    <row r="121" spans="1:65" s="2" customFormat="1" ht="24.15" customHeight="1">
      <c r="A121" s="32"/>
      <c r="B121" s="143"/>
      <c r="C121" s="144" t="s">
        <v>8</v>
      </c>
      <c r="D121" s="144" t="s">
        <v>135</v>
      </c>
      <c r="E121" s="145" t="s">
        <v>308</v>
      </c>
      <c r="F121" s="146" t="s">
        <v>309</v>
      </c>
      <c r="G121" s="147" t="s">
        <v>310</v>
      </c>
      <c r="H121" s="148">
        <v>3</v>
      </c>
      <c r="I121" s="149"/>
      <c r="J121" s="150">
        <f>ROUND(I121*H121,0)</f>
        <v>0</v>
      </c>
      <c r="K121" s="146"/>
      <c r="L121" s="33"/>
      <c r="M121" s="151" t="s">
        <v>1</v>
      </c>
      <c r="N121" s="152" t="s">
        <v>41</v>
      </c>
      <c r="O121" s="58"/>
      <c r="P121" s="153">
        <f>O121*H121</f>
        <v>0</v>
      </c>
      <c r="Q121" s="153">
        <v>0</v>
      </c>
      <c r="R121" s="153">
        <f>Q121*H121</f>
        <v>0</v>
      </c>
      <c r="S121" s="153">
        <v>0</v>
      </c>
      <c r="T121" s="154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5" t="s">
        <v>90</v>
      </c>
      <c r="AT121" s="155" t="s">
        <v>135</v>
      </c>
      <c r="AU121" s="155" t="s">
        <v>84</v>
      </c>
      <c r="AY121" s="17" t="s">
        <v>132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7" t="s">
        <v>8</v>
      </c>
      <c r="BK121" s="156">
        <f>ROUND(I121*H121,0)</f>
        <v>0</v>
      </c>
      <c r="BL121" s="17" t="s">
        <v>90</v>
      </c>
      <c r="BM121" s="155" t="s">
        <v>311</v>
      </c>
    </row>
    <row r="122" spans="2:51" s="13" customFormat="1" ht="12">
      <c r="B122" s="157"/>
      <c r="D122" s="158" t="s">
        <v>140</v>
      </c>
      <c r="E122" s="159" t="s">
        <v>1</v>
      </c>
      <c r="F122" s="160" t="s">
        <v>312</v>
      </c>
      <c r="H122" s="161">
        <v>3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140</v>
      </c>
      <c r="AU122" s="159" t="s">
        <v>84</v>
      </c>
      <c r="AV122" s="13" t="s">
        <v>84</v>
      </c>
      <c r="AW122" s="13" t="s">
        <v>32</v>
      </c>
      <c r="AX122" s="13" t="s">
        <v>8</v>
      </c>
      <c r="AY122" s="159" t="s">
        <v>132</v>
      </c>
    </row>
    <row r="123" spans="1:65" s="2" customFormat="1" ht="14.4" customHeight="1">
      <c r="A123" s="32"/>
      <c r="B123" s="143"/>
      <c r="C123" s="144" t="s">
        <v>84</v>
      </c>
      <c r="D123" s="144" t="s">
        <v>135</v>
      </c>
      <c r="E123" s="145" t="s">
        <v>313</v>
      </c>
      <c r="F123" s="146" t="s">
        <v>314</v>
      </c>
      <c r="G123" s="147" t="s">
        <v>310</v>
      </c>
      <c r="H123" s="148">
        <v>8</v>
      </c>
      <c r="I123" s="149"/>
      <c r="J123" s="150">
        <f>ROUND(I123*H123,0)</f>
        <v>0</v>
      </c>
      <c r="K123" s="146"/>
      <c r="L123" s="33"/>
      <c r="M123" s="151" t="s">
        <v>1</v>
      </c>
      <c r="N123" s="152" t="s">
        <v>41</v>
      </c>
      <c r="O123" s="58"/>
      <c r="P123" s="153">
        <f>O123*H123</f>
        <v>0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5" t="s">
        <v>90</v>
      </c>
      <c r="AT123" s="155" t="s">
        <v>135</v>
      </c>
      <c r="AU123" s="155" t="s">
        <v>84</v>
      </c>
      <c r="AY123" s="17" t="s">
        <v>132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7" t="s">
        <v>8</v>
      </c>
      <c r="BK123" s="156">
        <f>ROUND(I123*H123,0)</f>
        <v>0</v>
      </c>
      <c r="BL123" s="17" t="s">
        <v>90</v>
      </c>
      <c r="BM123" s="155" t="s">
        <v>315</v>
      </c>
    </row>
    <row r="124" spans="2:51" s="13" customFormat="1" ht="12">
      <c r="B124" s="157"/>
      <c r="D124" s="158" t="s">
        <v>140</v>
      </c>
      <c r="E124" s="159" t="s">
        <v>1</v>
      </c>
      <c r="F124" s="160" t="s">
        <v>172</v>
      </c>
      <c r="H124" s="161">
        <v>8</v>
      </c>
      <c r="I124" s="162"/>
      <c r="L124" s="157"/>
      <c r="M124" s="163"/>
      <c r="N124" s="164"/>
      <c r="O124" s="164"/>
      <c r="P124" s="164"/>
      <c r="Q124" s="164"/>
      <c r="R124" s="164"/>
      <c r="S124" s="164"/>
      <c r="T124" s="165"/>
      <c r="AT124" s="159" t="s">
        <v>140</v>
      </c>
      <c r="AU124" s="159" t="s">
        <v>84</v>
      </c>
      <c r="AV124" s="13" t="s">
        <v>84</v>
      </c>
      <c r="AW124" s="13" t="s">
        <v>32</v>
      </c>
      <c r="AX124" s="13" t="s">
        <v>8</v>
      </c>
      <c r="AY124" s="159" t="s">
        <v>132</v>
      </c>
    </row>
    <row r="125" spans="1:65" s="2" customFormat="1" ht="14.4" customHeight="1">
      <c r="A125" s="32"/>
      <c r="B125" s="143"/>
      <c r="C125" s="144" t="s">
        <v>87</v>
      </c>
      <c r="D125" s="144" t="s">
        <v>135</v>
      </c>
      <c r="E125" s="145" t="s">
        <v>316</v>
      </c>
      <c r="F125" s="146" t="s">
        <v>317</v>
      </c>
      <c r="G125" s="147" t="s">
        <v>310</v>
      </c>
      <c r="H125" s="148">
        <v>2</v>
      </c>
      <c r="I125" s="149"/>
      <c r="J125" s="150">
        <f>ROUND(I125*H125,0)</f>
        <v>0</v>
      </c>
      <c r="K125" s="146"/>
      <c r="L125" s="33"/>
      <c r="M125" s="151" t="s">
        <v>1</v>
      </c>
      <c r="N125" s="152" t="s">
        <v>41</v>
      </c>
      <c r="O125" s="58"/>
      <c r="P125" s="153">
        <f>O125*H125</f>
        <v>0</v>
      </c>
      <c r="Q125" s="153">
        <v>0</v>
      </c>
      <c r="R125" s="153">
        <f>Q125*H125</f>
        <v>0</v>
      </c>
      <c r="S125" s="153">
        <v>0</v>
      </c>
      <c r="T125" s="154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5" t="s">
        <v>90</v>
      </c>
      <c r="AT125" s="155" t="s">
        <v>135</v>
      </c>
      <c r="AU125" s="155" t="s">
        <v>84</v>
      </c>
      <c r="AY125" s="17" t="s">
        <v>132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7" t="s">
        <v>8</v>
      </c>
      <c r="BK125" s="156">
        <f>ROUND(I125*H125,0)</f>
        <v>0</v>
      </c>
      <c r="BL125" s="17" t="s">
        <v>90</v>
      </c>
      <c r="BM125" s="155" t="s">
        <v>318</v>
      </c>
    </row>
    <row r="126" spans="2:51" s="13" customFormat="1" ht="12">
      <c r="B126" s="157"/>
      <c r="D126" s="158" t="s">
        <v>140</v>
      </c>
      <c r="E126" s="159" t="s">
        <v>1</v>
      </c>
      <c r="F126" s="160" t="s">
        <v>84</v>
      </c>
      <c r="H126" s="161">
        <v>2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140</v>
      </c>
      <c r="AU126" s="159" t="s">
        <v>84</v>
      </c>
      <c r="AV126" s="13" t="s">
        <v>84</v>
      </c>
      <c r="AW126" s="13" t="s">
        <v>32</v>
      </c>
      <c r="AX126" s="13" t="s">
        <v>8</v>
      </c>
      <c r="AY126" s="159" t="s">
        <v>132</v>
      </c>
    </row>
    <row r="127" spans="1:65" s="2" customFormat="1" ht="37.95" customHeight="1">
      <c r="A127" s="32"/>
      <c r="B127" s="143"/>
      <c r="C127" s="144" t="s">
        <v>90</v>
      </c>
      <c r="D127" s="144" t="s">
        <v>135</v>
      </c>
      <c r="E127" s="145" t="s">
        <v>319</v>
      </c>
      <c r="F127" s="146" t="s">
        <v>320</v>
      </c>
      <c r="G127" s="147" t="s">
        <v>164</v>
      </c>
      <c r="H127" s="148">
        <v>274</v>
      </c>
      <c r="I127" s="149"/>
      <c r="J127" s="150">
        <f>ROUND(I127*H127,0)</f>
        <v>0</v>
      </c>
      <c r="K127" s="146"/>
      <c r="L127" s="33"/>
      <c r="M127" s="151" t="s">
        <v>1</v>
      </c>
      <c r="N127" s="152" t="s">
        <v>41</v>
      </c>
      <c r="O127" s="58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5" t="s">
        <v>90</v>
      </c>
      <c r="AT127" s="155" t="s">
        <v>135</v>
      </c>
      <c r="AU127" s="155" t="s">
        <v>84</v>
      </c>
      <c r="AY127" s="17" t="s">
        <v>132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7" t="s">
        <v>8</v>
      </c>
      <c r="BK127" s="156">
        <f>ROUND(I127*H127,0)</f>
        <v>0</v>
      </c>
      <c r="BL127" s="17" t="s">
        <v>90</v>
      </c>
      <c r="BM127" s="155" t="s">
        <v>321</v>
      </c>
    </row>
    <row r="128" spans="2:51" s="13" customFormat="1" ht="12">
      <c r="B128" s="157"/>
      <c r="D128" s="158" t="s">
        <v>140</v>
      </c>
      <c r="E128" s="159" t="s">
        <v>1</v>
      </c>
      <c r="F128" s="160" t="s">
        <v>322</v>
      </c>
      <c r="H128" s="161">
        <v>274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140</v>
      </c>
      <c r="AU128" s="159" t="s">
        <v>84</v>
      </c>
      <c r="AV128" s="13" t="s">
        <v>84</v>
      </c>
      <c r="AW128" s="13" t="s">
        <v>32</v>
      </c>
      <c r="AX128" s="13" t="s">
        <v>8</v>
      </c>
      <c r="AY128" s="159" t="s">
        <v>132</v>
      </c>
    </row>
    <row r="129" spans="1:65" s="2" customFormat="1" ht="24.15" customHeight="1">
      <c r="A129" s="32"/>
      <c r="B129" s="143"/>
      <c r="C129" s="144" t="s">
        <v>93</v>
      </c>
      <c r="D129" s="144" t="s">
        <v>135</v>
      </c>
      <c r="E129" s="145" t="s">
        <v>323</v>
      </c>
      <c r="F129" s="146" t="s">
        <v>324</v>
      </c>
      <c r="G129" s="147" t="s">
        <v>310</v>
      </c>
      <c r="H129" s="148">
        <v>8</v>
      </c>
      <c r="I129" s="149"/>
      <c r="J129" s="150">
        <f>ROUND(I129*H129,0)</f>
        <v>0</v>
      </c>
      <c r="K129" s="146"/>
      <c r="L129" s="33"/>
      <c r="M129" s="151" t="s">
        <v>1</v>
      </c>
      <c r="N129" s="152" t="s">
        <v>41</v>
      </c>
      <c r="O129" s="58"/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5" t="s">
        <v>90</v>
      </c>
      <c r="AT129" s="155" t="s">
        <v>135</v>
      </c>
      <c r="AU129" s="155" t="s">
        <v>84</v>
      </c>
      <c r="AY129" s="17" t="s">
        <v>132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7" t="s">
        <v>8</v>
      </c>
      <c r="BK129" s="156">
        <f>ROUND(I129*H129,0)</f>
        <v>0</v>
      </c>
      <c r="BL129" s="17" t="s">
        <v>90</v>
      </c>
      <c r="BM129" s="155" t="s">
        <v>325</v>
      </c>
    </row>
    <row r="130" spans="2:51" s="13" customFormat="1" ht="12">
      <c r="B130" s="157"/>
      <c r="D130" s="158" t="s">
        <v>140</v>
      </c>
      <c r="E130" s="159" t="s">
        <v>1</v>
      </c>
      <c r="F130" s="160" t="s">
        <v>172</v>
      </c>
      <c r="H130" s="161">
        <v>8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140</v>
      </c>
      <c r="AU130" s="159" t="s">
        <v>84</v>
      </c>
      <c r="AV130" s="13" t="s">
        <v>84</v>
      </c>
      <c r="AW130" s="13" t="s">
        <v>32</v>
      </c>
      <c r="AX130" s="13" t="s">
        <v>8</v>
      </c>
      <c r="AY130" s="159" t="s">
        <v>132</v>
      </c>
    </row>
    <row r="131" spans="1:65" s="2" customFormat="1" ht="24.15" customHeight="1">
      <c r="A131" s="32"/>
      <c r="B131" s="143"/>
      <c r="C131" s="144" t="s">
        <v>96</v>
      </c>
      <c r="D131" s="144" t="s">
        <v>135</v>
      </c>
      <c r="E131" s="145" t="s">
        <v>326</v>
      </c>
      <c r="F131" s="146" t="s">
        <v>327</v>
      </c>
      <c r="G131" s="147" t="s">
        <v>310</v>
      </c>
      <c r="H131" s="148">
        <v>2</v>
      </c>
      <c r="I131" s="149"/>
      <c r="J131" s="150">
        <f>ROUND(I131*H131,0)</f>
        <v>0</v>
      </c>
      <c r="K131" s="146"/>
      <c r="L131" s="33"/>
      <c r="M131" s="151" t="s">
        <v>1</v>
      </c>
      <c r="N131" s="152" t="s">
        <v>41</v>
      </c>
      <c r="O131" s="58"/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5" t="s">
        <v>90</v>
      </c>
      <c r="AT131" s="155" t="s">
        <v>135</v>
      </c>
      <c r="AU131" s="155" t="s">
        <v>84</v>
      </c>
      <c r="AY131" s="17" t="s">
        <v>132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7" t="s">
        <v>8</v>
      </c>
      <c r="BK131" s="156">
        <f>ROUND(I131*H131,0)</f>
        <v>0</v>
      </c>
      <c r="BL131" s="17" t="s">
        <v>90</v>
      </c>
      <c r="BM131" s="155" t="s">
        <v>328</v>
      </c>
    </row>
    <row r="132" spans="2:51" s="13" customFormat="1" ht="12">
      <c r="B132" s="157"/>
      <c r="D132" s="158" t="s">
        <v>140</v>
      </c>
      <c r="E132" s="159" t="s">
        <v>1</v>
      </c>
      <c r="F132" s="160" t="s">
        <v>84</v>
      </c>
      <c r="H132" s="161">
        <v>2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140</v>
      </c>
      <c r="AU132" s="159" t="s">
        <v>84</v>
      </c>
      <c r="AV132" s="13" t="s">
        <v>84</v>
      </c>
      <c r="AW132" s="13" t="s">
        <v>32</v>
      </c>
      <c r="AX132" s="13" t="s">
        <v>8</v>
      </c>
      <c r="AY132" s="159" t="s">
        <v>132</v>
      </c>
    </row>
    <row r="133" spans="1:65" s="2" customFormat="1" ht="24.15" customHeight="1">
      <c r="A133" s="32"/>
      <c r="B133" s="143"/>
      <c r="C133" s="144" t="s">
        <v>167</v>
      </c>
      <c r="D133" s="144" t="s">
        <v>135</v>
      </c>
      <c r="E133" s="145" t="s">
        <v>329</v>
      </c>
      <c r="F133" s="146" t="s">
        <v>330</v>
      </c>
      <c r="G133" s="147" t="s">
        <v>310</v>
      </c>
      <c r="H133" s="148">
        <v>2</v>
      </c>
      <c r="I133" s="149"/>
      <c r="J133" s="150">
        <f>ROUND(I133*H133,0)</f>
        <v>0</v>
      </c>
      <c r="K133" s="146"/>
      <c r="L133" s="33"/>
      <c r="M133" s="151" t="s">
        <v>1</v>
      </c>
      <c r="N133" s="152" t="s">
        <v>41</v>
      </c>
      <c r="O133" s="58"/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90</v>
      </c>
      <c r="AT133" s="155" t="s">
        <v>135</v>
      </c>
      <c r="AU133" s="155" t="s">
        <v>84</v>
      </c>
      <c r="AY133" s="17" t="s">
        <v>132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7" t="s">
        <v>8</v>
      </c>
      <c r="BK133" s="156">
        <f>ROUND(I133*H133,0)</f>
        <v>0</v>
      </c>
      <c r="BL133" s="17" t="s">
        <v>90</v>
      </c>
      <c r="BM133" s="155" t="s">
        <v>331</v>
      </c>
    </row>
    <row r="134" spans="2:51" s="13" customFormat="1" ht="12">
      <c r="B134" s="157"/>
      <c r="D134" s="158" t="s">
        <v>140</v>
      </c>
      <c r="E134" s="159" t="s">
        <v>1</v>
      </c>
      <c r="F134" s="160" t="s">
        <v>84</v>
      </c>
      <c r="H134" s="161">
        <v>2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140</v>
      </c>
      <c r="AU134" s="159" t="s">
        <v>84</v>
      </c>
      <c r="AV134" s="13" t="s">
        <v>84</v>
      </c>
      <c r="AW134" s="13" t="s">
        <v>32</v>
      </c>
      <c r="AX134" s="13" t="s">
        <v>8</v>
      </c>
      <c r="AY134" s="159" t="s">
        <v>132</v>
      </c>
    </row>
    <row r="135" spans="1:65" s="2" customFormat="1" ht="24.15" customHeight="1">
      <c r="A135" s="32"/>
      <c r="B135" s="143"/>
      <c r="C135" s="144" t="s">
        <v>172</v>
      </c>
      <c r="D135" s="144" t="s">
        <v>135</v>
      </c>
      <c r="E135" s="145" t="s">
        <v>332</v>
      </c>
      <c r="F135" s="146" t="s">
        <v>333</v>
      </c>
      <c r="G135" s="147" t="s">
        <v>310</v>
      </c>
      <c r="H135" s="148">
        <v>1</v>
      </c>
      <c r="I135" s="149"/>
      <c r="J135" s="150">
        <f>ROUND(I135*H135,0)</f>
        <v>0</v>
      </c>
      <c r="K135" s="146"/>
      <c r="L135" s="33"/>
      <c r="M135" s="151" t="s">
        <v>1</v>
      </c>
      <c r="N135" s="152" t="s">
        <v>41</v>
      </c>
      <c r="O135" s="58"/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5" t="s">
        <v>90</v>
      </c>
      <c r="AT135" s="155" t="s">
        <v>135</v>
      </c>
      <c r="AU135" s="155" t="s">
        <v>84</v>
      </c>
      <c r="AY135" s="17" t="s">
        <v>132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7" t="s">
        <v>8</v>
      </c>
      <c r="BK135" s="156">
        <f>ROUND(I135*H135,0)</f>
        <v>0</v>
      </c>
      <c r="BL135" s="17" t="s">
        <v>90</v>
      </c>
      <c r="BM135" s="155" t="s">
        <v>334</v>
      </c>
    </row>
    <row r="136" spans="2:51" s="13" customFormat="1" ht="12">
      <c r="B136" s="157"/>
      <c r="D136" s="158" t="s">
        <v>140</v>
      </c>
      <c r="E136" s="159" t="s">
        <v>1</v>
      </c>
      <c r="F136" s="160" t="s">
        <v>8</v>
      </c>
      <c r="H136" s="161">
        <v>1</v>
      </c>
      <c r="I136" s="162"/>
      <c r="L136" s="157"/>
      <c r="M136" s="163"/>
      <c r="N136" s="164"/>
      <c r="O136" s="164"/>
      <c r="P136" s="164"/>
      <c r="Q136" s="164"/>
      <c r="R136" s="164"/>
      <c r="S136" s="164"/>
      <c r="T136" s="165"/>
      <c r="AT136" s="159" t="s">
        <v>140</v>
      </c>
      <c r="AU136" s="159" t="s">
        <v>84</v>
      </c>
      <c r="AV136" s="13" t="s">
        <v>84</v>
      </c>
      <c r="AW136" s="13" t="s">
        <v>32</v>
      </c>
      <c r="AX136" s="13" t="s">
        <v>8</v>
      </c>
      <c r="AY136" s="159" t="s">
        <v>132</v>
      </c>
    </row>
    <row r="137" spans="1:65" s="2" customFormat="1" ht="14.4" customHeight="1">
      <c r="A137" s="32"/>
      <c r="B137" s="143"/>
      <c r="C137" s="144" t="s">
        <v>133</v>
      </c>
      <c r="D137" s="144" t="s">
        <v>135</v>
      </c>
      <c r="E137" s="145" t="s">
        <v>335</v>
      </c>
      <c r="F137" s="146" t="s">
        <v>336</v>
      </c>
      <c r="G137" s="147" t="s">
        <v>310</v>
      </c>
      <c r="H137" s="148">
        <v>8</v>
      </c>
      <c r="I137" s="149"/>
      <c r="J137" s="150">
        <f>ROUND(I137*H137,0)</f>
        <v>0</v>
      </c>
      <c r="K137" s="146"/>
      <c r="L137" s="33"/>
      <c r="M137" s="151" t="s">
        <v>1</v>
      </c>
      <c r="N137" s="152" t="s">
        <v>41</v>
      </c>
      <c r="O137" s="58"/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5" t="s">
        <v>90</v>
      </c>
      <c r="AT137" s="155" t="s">
        <v>135</v>
      </c>
      <c r="AU137" s="155" t="s">
        <v>84</v>
      </c>
      <c r="AY137" s="17" t="s">
        <v>132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7" t="s">
        <v>8</v>
      </c>
      <c r="BK137" s="156">
        <f>ROUND(I137*H137,0)</f>
        <v>0</v>
      </c>
      <c r="BL137" s="17" t="s">
        <v>90</v>
      </c>
      <c r="BM137" s="155" t="s">
        <v>337</v>
      </c>
    </row>
    <row r="138" spans="2:51" s="13" customFormat="1" ht="12">
      <c r="B138" s="157"/>
      <c r="D138" s="158" t="s">
        <v>140</v>
      </c>
      <c r="E138" s="159" t="s">
        <v>1</v>
      </c>
      <c r="F138" s="160" t="s">
        <v>172</v>
      </c>
      <c r="H138" s="161">
        <v>8</v>
      </c>
      <c r="I138" s="162"/>
      <c r="L138" s="157"/>
      <c r="M138" s="163"/>
      <c r="N138" s="164"/>
      <c r="O138" s="164"/>
      <c r="P138" s="164"/>
      <c r="Q138" s="164"/>
      <c r="R138" s="164"/>
      <c r="S138" s="164"/>
      <c r="T138" s="165"/>
      <c r="AT138" s="159" t="s">
        <v>140</v>
      </c>
      <c r="AU138" s="159" t="s">
        <v>84</v>
      </c>
      <c r="AV138" s="13" t="s">
        <v>84</v>
      </c>
      <c r="AW138" s="13" t="s">
        <v>32</v>
      </c>
      <c r="AX138" s="13" t="s">
        <v>8</v>
      </c>
      <c r="AY138" s="159" t="s">
        <v>132</v>
      </c>
    </row>
    <row r="139" spans="1:65" s="2" customFormat="1" ht="14.4" customHeight="1">
      <c r="A139" s="32"/>
      <c r="B139" s="143"/>
      <c r="C139" s="144" t="s">
        <v>185</v>
      </c>
      <c r="D139" s="144" t="s">
        <v>135</v>
      </c>
      <c r="E139" s="145" t="s">
        <v>338</v>
      </c>
      <c r="F139" s="146" t="s">
        <v>339</v>
      </c>
      <c r="G139" s="147" t="s">
        <v>310</v>
      </c>
      <c r="H139" s="148">
        <v>4</v>
      </c>
      <c r="I139" s="149"/>
      <c r="J139" s="150">
        <f>ROUND(I139*H139,0)</f>
        <v>0</v>
      </c>
      <c r="K139" s="146"/>
      <c r="L139" s="33"/>
      <c r="M139" s="151" t="s">
        <v>1</v>
      </c>
      <c r="N139" s="152" t="s">
        <v>41</v>
      </c>
      <c r="O139" s="58"/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5" t="s">
        <v>90</v>
      </c>
      <c r="AT139" s="155" t="s">
        <v>135</v>
      </c>
      <c r="AU139" s="155" t="s">
        <v>84</v>
      </c>
      <c r="AY139" s="17" t="s">
        <v>132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7" t="s">
        <v>8</v>
      </c>
      <c r="BK139" s="156">
        <f>ROUND(I139*H139,0)</f>
        <v>0</v>
      </c>
      <c r="BL139" s="17" t="s">
        <v>90</v>
      </c>
      <c r="BM139" s="155" t="s">
        <v>340</v>
      </c>
    </row>
    <row r="140" spans="2:51" s="13" customFormat="1" ht="12">
      <c r="B140" s="157"/>
      <c r="D140" s="158" t="s">
        <v>140</v>
      </c>
      <c r="E140" s="159" t="s">
        <v>1</v>
      </c>
      <c r="F140" s="160" t="s">
        <v>341</v>
      </c>
      <c r="H140" s="161">
        <v>4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140</v>
      </c>
      <c r="AU140" s="159" t="s">
        <v>84</v>
      </c>
      <c r="AV140" s="13" t="s">
        <v>84</v>
      </c>
      <c r="AW140" s="13" t="s">
        <v>32</v>
      </c>
      <c r="AX140" s="13" t="s">
        <v>8</v>
      </c>
      <c r="AY140" s="159" t="s">
        <v>132</v>
      </c>
    </row>
    <row r="141" spans="1:65" s="2" customFormat="1" ht="14.4" customHeight="1">
      <c r="A141" s="32"/>
      <c r="B141" s="143"/>
      <c r="C141" s="144" t="s">
        <v>190</v>
      </c>
      <c r="D141" s="144" t="s">
        <v>135</v>
      </c>
      <c r="E141" s="145" t="s">
        <v>342</v>
      </c>
      <c r="F141" s="146" t="s">
        <v>343</v>
      </c>
      <c r="G141" s="147" t="s">
        <v>310</v>
      </c>
      <c r="H141" s="148">
        <v>1</v>
      </c>
      <c r="I141" s="149"/>
      <c r="J141" s="150">
        <f>ROUND(I141*H141,0)</f>
        <v>0</v>
      </c>
      <c r="K141" s="146"/>
      <c r="L141" s="33"/>
      <c r="M141" s="151" t="s">
        <v>1</v>
      </c>
      <c r="N141" s="152" t="s">
        <v>41</v>
      </c>
      <c r="O141" s="58"/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5" t="s">
        <v>90</v>
      </c>
      <c r="AT141" s="155" t="s">
        <v>135</v>
      </c>
      <c r="AU141" s="155" t="s">
        <v>84</v>
      </c>
      <c r="AY141" s="17" t="s">
        <v>132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7" t="s">
        <v>8</v>
      </c>
      <c r="BK141" s="156">
        <f>ROUND(I141*H141,0)</f>
        <v>0</v>
      </c>
      <c r="BL141" s="17" t="s">
        <v>90</v>
      </c>
      <c r="BM141" s="155" t="s">
        <v>344</v>
      </c>
    </row>
    <row r="142" spans="2:51" s="13" customFormat="1" ht="12">
      <c r="B142" s="157"/>
      <c r="D142" s="158" t="s">
        <v>140</v>
      </c>
      <c r="E142" s="159" t="s">
        <v>1</v>
      </c>
      <c r="F142" s="160" t="s">
        <v>8</v>
      </c>
      <c r="H142" s="161">
        <v>1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140</v>
      </c>
      <c r="AU142" s="159" t="s">
        <v>84</v>
      </c>
      <c r="AV142" s="13" t="s">
        <v>84</v>
      </c>
      <c r="AW142" s="13" t="s">
        <v>32</v>
      </c>
      <c r="AX142" s="13" t="s">
        <v>8</v>
      </c>
      <c r="AY142" s="159" t="s">
        <v>132</v>
      </c>
    </row>
    <row r="143" spans="1:65" s="2" customFormat="1" ht="24.15" customHeight="1">
      <c r="A143" s="32"/>
      <c r="B143" s="143"/>
      <c r="C143" s="144" t="s">
        <v>194</v>
      </c>
      <c r="D143" s="144" t="s">
        <v>135</v>
      </c>
      <c r="E143" s="145" t="s">
        <v>345</v>
      </c>
      <c r="F143" s="146" t="s">
        <v>346</v>
      </c>
      <c r="G143" s="147" t="s">
        <v>164</v>
      </c>
      <c r="H143" s="148">
        <v>1</v>
      </c>
      <c r="I143" s="149"/>
      <c r="J143" s="150">
        <f>ROUND(I143*H143,0)</f>
        <v>0</v>
      </c>
      <c r="K143" s="146"/>
      <c r="L143" s="33"/>
      <c r="M143" s="151" t="s">
        <v>1</v>
      </c>
      <c r="N143" s="152" t="s">
        <v>41</v>
      </c>
      <c r="O143" s="58"/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5" t="s">
        <v>90</v>
      </c>
      <c r="AT143" s="155" t="s">
        <v>135</v>
      </c>
      <c r="AU143" s="155" t="s">
        <v>84</v>
      </c>
      <c r="AY143" s="17" t="s">
        <v>132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7" t="s">
        <v>8</v>
      </c>
      <c r="BK143" s="156">
        <f>ROUND(I143*H143,0)</f>
        <v>0</v>
      </c>
      <c r="BL143" s="17" t="s">
        <v>90</v>
      </c>
      <c r="BM143" s="155" t="s">
        <v>347</v>
      </c>
    </row>
    <row r="144" spans="2:51" s="13" customFormat="1" ht="20.4">
      <c r="B144" s="157"/>
      <c r="D144" s="158" t="s">
        <v>140</v>
      </c>
      <c r="E144" s="159" t="s">
        <v>1</v>
      </c>
      <c r="F144" s="160" t="s">
        <v>348</v>
      </c>
      <c r="H144" s="161">
        <v>1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140</v>
      </c>
      <c r="AU144" s="159" t="s">
        <v>84</v>
      </c>
      <c r="AV144" s="13" t="s">
        <v>84</v>
      </c>
      <c r="AW144" s="13" t="s">
        <v>32</v>
      </c>
      <c r="AX144" s="13" t="s">
        <v>8</v>
      </c>
      <c r="AY144" s="159" t="s">
        <v>132</v>
      </c>
    </row>
    <row r="145" spans="1:65" s="2" customFormat="1" ht="24.15" customHeight="1">
      <c r="A145" s="32"/>
      <c r="B145" s="143"/>
      <c r="C145" s="144" t="s">
        <v>199</v>
      </c>
      <c r="D145" s="144" t="s">
        <v>135</v>
      </c>
      <c r="E145" s="145" t="s">
        <v>349</v>
      </c>
      <c r="F145" s="146" t="s">
        <v>350</v>
      </c>
      <c r="G145" s="147" t="s">
        <v>164</v>
      </c>
      <c r="H145" s="148">
        <v>1</v>
      </c>
      <c r="I145" s="149"/>
      <c r="J145" s="150">
        <f>ROUND(I145*H145,0)</f>
        <v>0</v>
      </c>
      <c r="K145" s="146"/>
      <c r="L145" s="33"/>
      <c r="M145" s="151" t="s">
        <v>1</v>
      </c>
      <c r="N145" s="152" t="s">
        <v>41</v>
      </c>
      <c r="O145" s="58"/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90</v>
      </c>
      <c r="AT145" s="155" t="s">
        <v>135</v>
      </c>
      <c r="AU145" s="155" t="s">
        <v>84</v>
      </c>
      <c r="AY145" s="17" t="s">
        <v>132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8</v>
      </c>
      <c r="BK145" s="156">
        <f>ROUND(I145*H145,0)</f>
        <v>0</v>
      </c>
      <c r="BL145" s="17" t="s">
        <v>90</v>
      </c>
      <c r="BM145" s="155" t="s">
        <v>351</v>
      </c>
    </row>
    <row r="146" spans="2:51" s="13" customFormat="1" ht="20.4">
      <c r="B146" s="157"/>
      <c r="D146" s="158" t="s">
        <v>140</v>
      </c>
      <c r="E146" s="159" t="s">
        <v>1</v>
      </c>
      <c r="F146" s="160" t="s">
        <v>348</v>
      </c>
      <c r="H146" s="161">
        <v>1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140</v>
      </c>
      <c r="AU146" s="159" t="s">
        <v>84</v>
      </c>
      <c r="AV146" s="13" t="s">
        <v>84</v>
      </c>
      <c r="AW146" s="13" t="s">
        <v>32</v>
      </c>
      <c r="AX146" s="13" t="s">
        <v>8</v>
      </c>
      <c r="AY146" s="159" t="s">
        <v>132</v>
      </c>
    </row>
    <row r="147" spans="1:65" s="2" customFormat="1" ht="24.15" customHeight="1">
      <c r="A147" s="32"/>
      <c r="B147" s="143"/>
      <c r="C147" s="144" t="s">
        <v>203</v>
      </c>
      <c r="D147" s="144" t="s">
        <v>135</v>
      </c>
      <c r="E147" s="145" t="s">
        <v>352</v>
      </c>
      <c r="F147" s="146" t="s">
        <v>353</v>
      </c>
      <c r="G147" s="147" t="s">
        <v>310</v>
      </c>
      <c r="H147" s="148">
        <v>8</v>
      </c>
      <c r="I147" s="149"/>
      <c r="J147" s="150">
        <f aca="true" t="shared" si="0" ref="J147:J158">ROUND(I147*H147,0)</f>
        <v>0</v>
      </c>
      <c r="K147" s="146"/>
      <c r="L147" s="33"/>
      <c r="M147" s="151" t="s">
        <v>1</v>
      </c>
      <c r="N147" s="152" t="s">
        <v>41</v>
      </c>
      <c r="O147" s="58"/>
      <c r="P147" s="153">
        <f aca="true" t="shared" si="1" ref="P147:P158">O147*H147</f>
        <v>0</v>
      </c>
      <c r="Q147" s="153">
        <v>0</v>
      </c>
      <c r="R147" s="153">
        <f aca="true" t="shared" si="2" ref="R147:R158">Q147*H147</f>
        <v>0</v>
      </c>
      <c r="S147" s="153">
        <v>0</v>
      </c>
      <c r="T147" s="154">
        <f aca="true" t="shared" si="3" ref="T147:T158"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5" t="s">
        <v>90</v>
      </c>
      <c r="AT147" s="155" t="s">
        <v>135</v>
      </c>
      <c r="AU147" s="155" t="s">
        <v>84</v>
      </c>
      <c r="AY147" s="17" t="s">
        <v>132</v>
      </c>
      <c r="BE147" s="156">
        <f aca="true" t="shared" si="4" ref="BE147:BE158">IF(N147="základní",J147,0)</f>
        <v>0</v>
      </c>
      <c r="BF147" s="156">
        <f aca="true" t="shared" si="5" ref="BF147:BF158">IF(N147="snížená",J147,0)</f>
        <v>0</v>
      </c>
      <c r="BG147" s="156">
        <f aca="true" t="shared" si="6" ref="BG147:BG158">IF(N147="zákl. přenesená",J147,0)</f>
        <v>0</v>
      </c>
      <c r="BH147" s="156">
        <f aca="true" t="shared" si="7" ref="BH147:BH158">IF(N147="sníž. přenesená",J147,0)</f>
        <v>0</v>
      </c>
      <c r="BI147" s="156">
        <f aca="true" t="shared" si="8" ref="BI147:BI158">IF(N147="nulová",J147,0)</f>
        <v>0</v>
      </c>
      <c r="BJ147" s="17" t="s">
        <v>8</v>
      </c>
      <c r="BK147" s="156">
        <f aca="true" t="shared" si="9" ref="BK147:BK158">ROUND(I147*H147,0)</f>
        <v>0</v>
      </c>
      <c r="BL147" s="17" t="s">
        <v>90</v>
      </c>
      <c r="BM147" s="155" t="s">
        <v>354</v>
      </c>
    </row>
    <row r="148" spans="1:65" s="2" customFormat="1" ht="24.15" customHeight="1">
      <c r="A148" s="32"/>
      <c r="B148" s="143"/>
      <c r="C148" s="144" t="s">
        <v>9</v>
      </c>
      <c r="D148" s="144" t="s">
        <v>135</v>
      </c>
      <c r="E148" s="145" t="s">
        <v>355</v>
      </c>
      <c r="F148" s="146" t="s">
        <v>356</v>
      </c>
      <c r="G148" s="147" t="s">
        <v>310</v>
      </c>
      <c r="H148" s="148">
        <v>2</v>
      </c>
      <c r="I148" s="149"/>
      <c r="J148" s="150">
        <f t="shared" si="0"/>
        <v>0</v>
      </c>
      <c r="K148" s="146"/>
      <c r="L148" s="33"/>
      <c r="M148" s="151" t="s">
        <v>1</v>
      </c>
      <c r="N148" s="152" t="s">
        <v>41</v>
      </c>
      <c r="O148" s="58"/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5" t="s">
        <v>90</v>
      </c>
      <c r="AT148" s="155" t="s">
        <v>135</v>
      </c>
      <c r="AU148" s="155" t="s">
        <v>84</v>
      </c>
      <c r="AY148" s="17" t="s">
        <v>132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7" t="s">
        <v>8</v>
      </c>
      <c r="BK148" s="156">
        <f t="shared" si="9"/>
        <v>0</v>
      </c>
      <c r="BL148" s="17" t="s">
        <v>90</v>
      </c>
      <c r="BM148" s="155" t="s">
        <v>357</v>
      </c>
    </row>
    <row r="149" spans="1:65" s="2" customFormat="1" ht="24.15" customHeight="1">
      <c r="A149" s="32"/>
      <c r="B149" s="143"/>
      <c r="C149" s="144" t="s">
        <v>214</v>
      </c>
      <c r="D149" s="144" t="s">
        <v>135</v>
      </c>
      <c r="E149" s="145" t="s">
        <v>358</v>
      </c>
      <c r="F149" s="146" t="s">
        <v>359</v>
      </c>
      <c r="G149" s="147" t="s">
        <v>310</v>
      </c>
      <c r="H149" s="148">
        <v>2</v>
      </c>
      <c r="I149" s="149"/>
      <c r="J149" s="150">
        <f t="shared" si="0"/>
        <v>0</v>
      </c>
      <c r="K149" s="146"/>
      <c r="L149" s="33"/>
      <c r="M149" s="151" t="s">
        <v>1</v>
      </c>
      <c r="N149" s="152" t="s">
        <v>41</v>
      </c>
      <c r="O149" s="58"/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90</v>
      </c>
      <c r="AT149" s="155" t="s">
        <v>135</v>
      </c>
      <c r="AU149" s="155" t="s">
        <v>84</v>
      </c>
      <c r="AY149" s="17" t="s">
        <v>132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8</v>
      </c>
      <c r="BK149" s="156">
        <f t="shared" si="9"/>
        <v>0</v>
      </c>
      <c r="BL149" s="17" t="s">
        <v>90</v>
      </c>
      <c r="BM149" s="155" t="s">
        <v>360</v>
      </c>
    </row>
    <row r="150" spans="1:65" s="2" customFormat="1" ht="24.15" customHeight="1">
      <c r="A150" s="32"/>
      <c r="B150" s="143"/>
      <c r="C150" s="144" t="s">
        <v>221</v>
      </c>
      <c r="D150" s="144" t="s">
        <v>135</v>
      </c>
      <c r="E150" s="145" t="s">
        <v>361</v>
      </c>
      <c r="F150" s="146" t="s">
        <v>362</v>
      </c>
      <c r="G150" s="147" t="s">
        <v>310</v>
      </c>
      <c r="H150" s="148">
        <v>1</v>
      </c>
      <c r="I150" s="149"/>
      <c r="J150" s="150">
        <f t="shared" si="0"/>
        <v>0</v>
      </c>
      <c r="K150" s="146"/>
      <c r="L150" s="33"/>
      <c r="M150" s="151" t="s">
        <v>1</v>
      </c>
      <c r="N150" s="152" t="s">
        <v>41</v>
      </c>
      <c r="O150" s="58"/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5" t="s">
        <v>90</v>
      </c>
      <c r="AT150" s="155" t="s">
        <v>135</v>
      </c>
      <c r="AU150" s="155" t="s">
        <v>84</v>
      </c>
      <c r="AY150" s="17" t="s">
        <v>132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7" t="s">
        <v>8</v>
      </c>
      <c r="BK150" s="156">
        <f t="shared" si="9"/>
        <v>0</v>
      </c>
      <c r="BL150" s="17" t="s">
        <v>90</v>
      </c>
      <c r="BM150" s="155" t="s">
        <v>363</v>
      </c>
    </row>
    <row r="151" spans="1:65" s="2" customFormat="1" ht="24.15" customHeight="1">
      <c r="A151" s="32"/>
      <c r="B151" s="143"/>
      <c r="C151" s="144" t="s">
        <v>232</v>
      </c>
      <c r="D151" s="144" t="s">
        <v>135</v>
      </c>
      <c r="E151" s="145" t="s">
        <v>364</v>
      </c>
      <c r="F151" s="146" t="s">
        <v>365</v>
      </c>
      <c r="G151" s="147" t="s">
        <v>310</v>
      </c>
      <c r="H151" s="148">
        <v>8</v>
      </c>
      <c r="I151" s="149"/>
      <c r="J151" s="150">
        <f t="shared" si="0"/>
        <v>0</v>
      </c>
      <c r="K151" s="146"/>
      <c r="L151" s="33"/>
      <c r="M151" s="151" t="s">
        <v>1</v>
      </c>
      <c r="N151" s="152" t="s">
        <v>41</v>
      </c>
      <c r="O151" s="58"/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5" t="s">
        <v>90</v>
      </c>
      <c r="AT151" s="155" t="s">
        <v>135</v>
      </c>
      <c r="AU151" s="155" t="s">
        <v>84</v>
      </c>
      <c r="AY151" s="17" t="s">
        <v>132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7" t="s">
        <v>8</v>
      </c>
      <c r="BK151" s="156">
        <f t="shared" si="9"/>
        <v>0</v>
      </c>
      <c r="BL151" s="17" t="s">
        <v>90</v>
      </c>
      <c r="BM151" s="155" t="s">
        <v>366</v>
      </c>
    </row>
    <row r="152" spans="1:65" s="2" customFormat="1" ht="24.15" customHeight="1">
      <c r="A152" s="32"/>
      <c r="B152" s="143"/>
      <c r="C152" s="144" t="s">
        <v>238</v>
      </c>
      <c r="D152" s="144" t="s">
        <v>135</v>
      </c>
      <c r="E152" s="145" t="s">
        <v>367</v>
      </c>
      <c r="F152" s="146" t="s">
        <v>368</v>
      </c>
      <c r="G152" s="147" t="s">
        <v>310</v>
      </c>
      <c r="H152" s="148">
        <v>2</v>
      </c>
      <c r="I152" s="149"/>
      <c r="J152" s="150">
        <f t="shared" si="0"/>
        <v>0</v>
      </c>
      <c r="K152" s="146"/>
      <c r="L152" s="33"/>
      <c r="M152" s="151" t="s">
        <v>1</v>
      </c>
      <c r="N152" s="152" t="s">
        <v>41</v>
      </c>
      <c r="O152" s="58"/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5" t="s">
        <v>90</v>
      </c>
      <c r="AT152" s="155" t="s">
        <v>135</v>
      </c>
      <c r="AU152" s="155" t="s">
        <v>84</v>
      </c>
      <c r="AY152" s="17" t="s">
        <v>132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7" t="s">
        <v>8</v>
      </c>
      <c r="BK152" s="156">
        <f t="shared" si="9"/>
        <v>0</v>
      </c>
      <c r="BL152" s="17" t="s">
        <v>90</v>
      </c>
      <c r="BM152" s="155" t="s">
        <v>369</v>
      </c>
    </row>
    <row r="153" spans="1:65" s="2" customFormat="1" ht="24.15" customHeight="1">
      <c r="A153" s="32"/>
      <c r="B153" s="143"/>
      <c r="C153" s="144" t="s">
        <v>243</v>
      </c>
      <c r="D153" s="144" t="s">
        <v>135</v>
      </c>
      <c r="E153" s="145" t="s">
        <v>370</v>
      </c>
      <c r="F153" s="146" t="s">
        <v>371</v>
      </c>
      <c r="G153" s="147" t="s">
        <v>310</v>
      </c>
      <c r="H153" s="148">
        <v>2</v>
      </c>
      <c r="I153" s="149"/>
      <c r="J153" s="150">
        <f t="shared" si="0"/>
        <v>0</v>
      </c>
      <c r="K153" s="146"/>
      <c r="L153" s="33"/>
      <c r="M153" s="151" t="s">
        <v>1</v>
      </c>
      <c r="N153" s="152" t="s">
        <v>41</v>
      </c>
      <c r="O153" s="58"/>
      <c r="P153" s="153">
        <f t="shared" si="1"/>
        <v>0</v>
      </c>
      <c r="Q153" s="153">
        <v>0</v>
      </c>
      <c r="R153" s="153">
        <f t="shared" si="2"/>
        <v>0</v>
      </c>
      <c r="S153" s="153">
        <v>0</v>
      </c>
      <c r="T153" s="154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90</v>
      </c>
      <c r="AT153" s="155" t="s">
        <v>135</v>
      </c>
      <c r="AU153" s="155" t="s">
        <v>84</v>
      </c>
      <c r="AY153" s="17" t="s">
        <v>132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7" t="s">
        <v>8</v>
      </c>
      <c r="BK153" s="156">
        <f t="shared" si="9"/>
        <v>0</v>
      </c>
      <c r="BL153" s="17" t="s">
        <v>90</v>
      </c>
      <c r="BM153" s="155" t="s">
        <v>372</v>
      </c>
    </row>
    <row r="154" spans="1:65" s="2" customFormat="1" ht="24.15" customHeight="1">
      <c r="A154" s="32"/>
      <c r="B154" s="143"/>
      <c r="C154" s="144" t="s">
        <v>7</v>
      </c>
      <c r="D154" s="144" t="s">
        <v>135</v>
      </c>
      <c r="E154" s="145" t="s">
        <v>373</v>
      </c>
      <c r="F154" s="146" t="s">
        <v>374</v>
      </c>
      <c r="G154" s="147" t="s">
        <v>310</v>
      </c>
      <c r="H154" s="148">
        <v>1</v>
      </c>
      <c r="I154" s="149"/>
      <c r="J154" s="150">
        <f t="shared" si="0"/>
        <v>0</v>
      </c>
      <c r="K154" s="146"/>
      <c r="L154" s="33"/>
      <c r="M154" s="151" t="s">
        <v>1</v>
      </c>
      <c r="N154" s="152" t="s">
        <v>41</v>
      </c>
      <c r="O154" s="58"/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5" t="s">
        <v>90</v>
      </c>
      <c r="AT154" s="155" t="s">
        <v>135</v>
      </c>
      <c r="AU154" s="155" t="s">
        <v>84</v>
      </c>
      <c r="AY154" s="17" t="s">
        <v>132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7" t="s">
        <v>8</v>
      </c>
      <c r="BK154" s="156">
        <f t="shared" si="9"/>
        <v>0</v>
      </c>
      <c r="BL154" s="17" t="s">
        <v>90</v>
      </c>
      <c r="BM154" s="155" t="s">
        <v>375</v>
      </c>
    </row>
    <row r="155" spans="1:65" s="2" customFormat="1" ht="14.4" customHeight="1">
      <c r="A155" s="32"/>
      <c r="B155" s="143"/>
      <c r="C155" s="144" t="s">
        <v>251</v>
      </c>
      <c r="D155" s="144" t="s">
        <v>135</v>
      </c>
      <c r="E155" s="145" t="s">
        <v>376</v>
      </c>
      <c r="F155" s="146" t="s">
        <v>377</v>
      </c>
      <c r="G155" s="147" t="s">
        <v>310</v>
      </c>
      <c r="H155" s="148">
        <v>8</v>
      </c>
      <c r="I155" s="149"/>
      <c r="J155" s="150">
        <f t="shared" si="0"/>
        <v>0</v>
      </c>
      <c r="K155" s="146"/>
      <c r="L155" s="33"/>
      <c r="M155" s="151" t="s">
        <v>1</v>
      </c>
      <c r="N155" s="152" t="s">
        <v>41</v>
      </c>
      <c r="O155" s="58"/>
      <c r="P155" s="153">
        <f t="shared" si="1"/>
        <v>0</v>
      </c>
      <c r="Q155" s="153">
        <v>0</v>
      </c>
      <c r="R155" s="153">
        <f t="shared" si="2"/>
        <v>0</v>
      </c>
      <c r="S155" s="153">
        <v>0</v>
      </c>
      <c r="T155" s="154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5" t="s">
        <v>90</v>
      </c>
      <c r="AT155" s="155" t="s">
        <v>135</v>
      </c>
      <c r="AU155" s="155" t="s">
        <v>84</v>
      </c>
      <c r="AY155" s="17" t="s">
        <v>132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7" t="s">
        <v>8</v>
      </c>
      <c r="BK155" s="156">
        <f t="shared" si="9"/>
        <v>0</v>
      </c>
      <c r="BL155" s="17" t="s">
        <v>90</v>
      </c>
      <c r="BM155" s="155" t="s">
        <v>378</v>
      </c>
    </row>
    <row r="156" spans="1:65" s="2" customFormat="1" ht="14.4" customHeight="1">
      <c r="A156" s="32"/>
      <c r="B156" s="143"/>
      <c r="C156" s="144" t="s">
        <v>256</v>
      </c>
      <c r="D156" s="144" t="s">
        <v>135</v>
      </c>
      <c r="E156" s="145" t="s">
        <v>379</v>
      </c>
      <c r="F156" s="146" t="s">
        <v>380</v>
      </c>
      <c r="G156" s="147" t="s">
        <v>310</v>
      </c>
      <c r="H156" s="148">
        <v>4</v>
      </c>
      <c r="I156" s="149"/>
      <c r="J156" s="150">
        <f t="shared" si="0"/>
        <v>0</v>
      </c>
      <c r="K156" s="146"/>
      <c r="L156" s="33"/>
      <c r="M156" s="151" t="s">
        <v>1</v>
      </c>
      <c r="N156" s="152" t="s">
        <v>41</v>
      </c>
      <c r="O156" s="58"/>
      <c r="P156" s="153">
        <f t="shared" si="1"/>
        <v>0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5" t="s">
        <v>90</v>
      </c>
      <c r="AT156" s="155" t="s">
        <v>135</v>
      </c>
      <c r="AU156" s="155" t="s">
        <v>84</v>
      </c>
      <c r="AY156" s="17" t="s">
        <v>132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7" t="s">
        <v>8</v>
      </c>
      <c r="BK156" s="156">
        <f t="shared" si="9"/>
        <v>0</v>
      </c>
      <c r="BL156" s="17" t="s">
        <v>90</v>
      </c>
      <c r="BM156" s="155" t="s">
        <v>381</v>
      </c>
    </row>
    <row r="157" spans="1:65" s="2" customFormat="1" ht="14.4" customHeight="1">
      <c r="A157" s="32"/>
      <c r="B157" s="143"/>
      <c r="C157" s="144" t="s">
        <v>261</v>
      </c>
      <c r="D157" s="144" t="s">
        <v>135</v>
      </c>
      <c r="E157" s="145" t="s">
        <v>382</v>
      </c>
      <c r="F157" s="146" t="s">
        <v>383</v>
      </c>
      <c r="G157" s="147" t="s">
        <v>310</v>
      </c>
      <c r="H157" s="148">
        <v>1</v>
      </c>
      <c r="I157" s="149"/>
      <c r="J157" s="150">
        <f t="shared" si="0"/>
        <v>0</v>
      </c>
      <c r="K157" s="146"/>
      <c r="L157" s="33"/>
      <c r="M157" s="151" t="s">
        <v>1</v>
      </c>
      <c r="N157" s="152" t="s">
        <v>41</v>
      </c>
      <c r="O157" s="58"/>
      <c r="P157" s="153">
        <f t="shared" si="1"/>
        <v>0</v>
      </c>
      <c r="Q157" s="153">
        <v>0</v>
      </c>
      <c r="R157" s="153">
        <f t="shared" si="2"/>
        <v>0</v>
      </c>
      <c r="S157" s="153">
        <v>0</v>
      </c>
      <c r="T157" s="154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5" t="s">
        <v>90</v>
      </c>
      <c r="AT157" s="155" t="s">
        <v>135</v>
      </c>
      <c r="AU157" s="155" t="s">
        <v>84</v>
      </c>
      <c r="AY157" s="17" t="s">
        <v>132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7" t="s">
        <v>8</v>
      </c>
      <c r="BK157" s="156">
        <f t="shared" si="9"/>
        <v>0</v>
      </c>
      <c r="BL157" s="17" t="s">
        <v>90</v>
      </c>
      <c r="BM157" s="155" t="s">
        <v>384</v>
      </c>
    </row>
    <row r="158" spans="1:65" s="2" customFormat="1" ht="24.15" customHeight="1">
      <c r="A158" s="32"/>
      <c r="B158" s="143"/>
      <c r="C158" s="144" t="s">
        <v>266</v>
      </c>
      <c r="D158" s="144" t="s">
        <v>135</v>
      </c>
      <c r="E158" s="145" t="s">
        <v>385</v>
      </c>
      <c r="F158" s="146" t="s">
        <v>386</v>
      </c>
      <c r="G158" s="147" t="s">
        <v>164</v>
      </c>
      <c r="H158" s="148">
        <v>274</v>
      </c>
      <c r="I158" s="149"/>
      <c r="J158" s="150">
        <f t="shared" si="0"/>
        <v>0</v>
      </c>
      <c r="K158" s="146"/>
      <c r="L158" s="33"/>
      <c r="M158" s="151" t="s">
        <v>1</v>
      </c>
      <c r="N158" s="152" t="s">
        <v>41</v>
      </c>
      <c r="O158" s="58"/>
      <c r="P158" s="153">
        <f t="shared" si="1"/>
        <v>0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5" t="s">
        <v>90</v>
      </c>
      <c r="AT158" s="155" t="s">
        <v>135</v>
      </c>
      <c r="AU158" s="155" t="s">
        <v>84</v>
      </c>
      <c r="AY158" s="17" t="s">
        <v>132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7" t="s">
        <v>8</v>
      </c>
      <c r="BK158" s="156">
        <f t="shared" si="9"/>
        <v>0</v>
      </c>
      <c r="BL158" s="17" t="s">
        <v>90</v>
      </c>
      <c r="BM158" s="155" t="s">
        <v>387</v>
      </c>
    </row>
    <row r="159" spans="2:51" s="13" customFormat="1" ht="12">
      <c r="B159" s="157"/>
      <c r="D159" s="158" t="s">
        <v>140</v>
      </c>
      <c r="E159" s="159" t="s">
        <v>1</v>
      </c>
      <c r="F159" s="160" t="s">
        <v>322</v>
      </c>
      <c r="H159" s="161">
        <v>274</v>
      </c>
      <c r="I159" s="162"/>
      <c r="L159" s="157"/>
      <c r="M159" s="163"/>
      <c r="N159" s="164"/>
      <c r="O159" s="164"/>
      <c r="P159" s="164"/>
      <c r="Q159" s="164"/>
      <c r="R159" s="164"/>
      <c r="S159" s="164"/>
      <c r="T159" s="165"/>
      <c r="AT159" s="159" t="s">
        <v>140</v>
      </c>
      <c r="AU159" s="159" t="s">
        <v>84</v>
      </c>
      <c r="AV159" s="13" t="s">
        <v>84</v>
      </c>
      <c r="AW159" s="13" t="s">
        <v>32</v>
      </c>
      <c r="AX159" s="13" t="s">
        <v>8</v>
      </c>
      <c r="AY159" s="159" t="s">
        <v>132</v>
      </c>
    </row>
    <row r="160" spans="1:65" s="2" customFormat="1" ht="24.15" customHeight="1">
      <c r="A160" s="32"/>
      <c r="B160" s="143"/>
      <c r="C160" s="144" t="s">
        <v>273</v>
      </c>
      <c r="D160" s="144" t="s">
        <v>135</v>
      </c>
      <c r="E160" s="145" t="s">
        <v>388</v>
      </c>
      <c r="F160" s="146" t="s">
        <v>389</v>
      </c>
      <c r="G160" s="147" t="s">
        <v>310</v>
      </c>
      <c r="H160" s="148">
        <v>120</v>
      </c>
      <c r="I160" s="149"/>
      <c r="J160" s="150">
        <f>ROUND(I160*H160,0)</f>
        <v>0</v>
      </c>
      <c r="K160" s="146"/>
      <c r="L160" s="33"/>
      <c r="M160" s="151" t="s">
        <v>1</v>
      </c>
      <c r="N160" s="152" t="s">
        <v>41</v>
      </c>
      <c r="O160" s="58"/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5" t="s">
        <v>90</v>
      </c>
      <c r="AT160" s="155" t="s">
        <v>135</v>
      </c>
      <c r="AU160" s="155" t="s">
        <v>84</v>
      </c>
      <c r="AY160" s="17" t="s">
        <v>132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7" t="s">
        <v>8</v>
      </c>
      <c r="BK160" s="156">
        <f>ROUND(I160*H160,0)</f>
        <v>0</v>
      </c>
      <c r="BL160" s="17" t="s">
        <v>90</v>
      </c>
      <c r="BM160" s="155" t="s">
        <v>390</v>
      </c>
    </row>
    <row r="161" spans="2:51" s="13" customFormat="1" ht="12">
      <c r="B161" s="157"/>
      <c r="D161" s="158" t="s">
        <v>140</v>
      </c>
      <c r="F161" s="160" t="s">
        <v>391</v>
      </c>
      <c r="H161" s="161">
        <v>120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140</v>
      </c>
      <c r="AU161" s="159" t="s">
        <v>84</v>
      </c>
      <c r="AV161" s="13" t="s">
        <v>84</v>
      </c>
      <c r="AW161" s="13" t="s">
        <v>3</v>
      </c>
      <c r="AX161" s="13" t="s">
        <v>8</v>
      </c>
      <c r="AY161" s="159" t="s">
        <v>132</v>
      </c>
    </row>
    <row r="162" spans="1:65" s="2" customFormat="1" ht="24.15" customHeight="1">
      <c r="A162" s="32"/>
      <c r="B162" s="143"/>
      <c r="C162" s="144" t="s">
        <v>277</v>
      </c>
      <c r="D162" s="144" t="s">
        <v>135</v>
      </c>
      <c r="E162" s="145" t="s">
        <v>392</v>
      </c>
      <c r="F162" s="146" t="s">
        <v>393</v>
      </c>
      <c r="G162" s="147" t="s">
        <v>310</v>
      </c>
      <c r="H162" s="148">
        <v>30</v>
      </c>
      <c r="I162" s="149"/>
      <c r="J162" s="150">
        <f>ROUND(I162*H162,0)</f>
        <v>0</v>
      </c>
      <c r="K162" s="146"/>
      <c r="L162" s="33"/>
      <c r="M162" s="151" t="s">
        <v>1</v>
      </c>
      <c r="N162" s="152" t="s">
        <v>41</v>
      </c>
      <c r="O162" s="58"/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5" t="s">
        <v>90</v>
      </c>
      <c r="AT162" s="155" t="s">
        <v>135</v>
      </c>
      <c r="AU162" s="155" t="s">
        <v>84</v>
      </c>
      <c r="AY162" s="17" t="s">
        <v>132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7" t="s">
        <v>8</v>
      </c>
      <c r="BK162" s="156">
        <f>ROUND(I162*H162,0)</f>
        <v>0</v>
      </c>
      <c r="BL162" s="17" t="s">
        <v>90</v>
      </c>
      <c r="BM162" s="155" t="s">
        <v>394</v>
      </c>
    </row>
    <row r="163" spans="2:51" s="13" customFormat="1" ht="12">
      <c r="B163" s="157"/>
      <c r="D163" s="158" t="s">
        <v>140</v>
      </c>
      <c r="F163" s="160" t="s">
        <v>395</v>
      </c>
      <c r="H163" s="161">
        <v>30</v>
      </c>
      <c r="I163" s="162"/>
      <c r="L163" s="157"/>
      <c r="M163" s="163"/>
      <c r="N163" s="164"/>
      <c r="O163" s="164"/>
      <c r="P163" s="164"/>
      <c r="Q163" s="164"/>
      <c r="R163" s="164"/>
      <c r="S163" s="164"/>
      <c r="T163" s="165"/>
      <c r="AT163" s="159" t="s">
        <v>140</v>
      </c>
      <c r="AU163" s="159" t="s">
        <v>84</v>
      </c>
      <c r="AV163" s="13" t="s">
        <v>84</v>
      </c>
      <c r="AW163" s="13" t="s">
        <v>3</v>
      </c>
      <c r="AX163" s="13" t="s">
        <v>8</v>
      </c>
      <c r="AY163" s="159" t="s">
        <v>132</v>
      </c>
    </row>
    <row r="164" spans="1:65" s="2" customFormat="1" ht="24.15" customHeight="1">
      <c r="A164" s="32"/>
      <c r="B164" s="143"/>
      <c r="C164" s="144" t="s">
        <v>284</v>
      </c>
      <c r="D164" s="144" t="s">
        <v>135</v>
      </c>
      <c r="E164" s="145" t="s">
        <v>396</v>
      </c>
      <c r="F164" s="146" t="s">
        <v>397</v>
      </c>
      <c r="G164" s="147" t="s">
        <v>310</v>
      </c>
      <c r="H164" s="148">
        <v>30</v>
      </c>
      <c r="I164" s="149"/>
      <c r="J164" s="150">
        <f>ROUND(I164*H164,0)</f>
        <v>0</v>
      </c>
      <c r="K164" s="146"/>
      <c r="L164" s="33"/>
      <c r="M164" s="151" t="s">
        <v>1</v>
      </c>
      <c r="N164" s="152" t="s">
        <v>41</v>
      </c>
      <c r="O164" s="58"/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5" t="s">
        <v>90</v>
      </c>
      <c r="AT164" s="155" t="s">
        <v>135</v>
      </c>
      <c r="AU164" s="155" t="s">
        <v>84</v>
      </c>
      <c r="AY164" s="17" t="s">
        <v>132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7" t="s">
        <v>8</v>
      </c>
      <c r="BK164" s="156">
        <f>ROUND(I164*H164,0)</f>
        <v>0</v>
      </c>
      <c r="BL164" s="17" t="s">
        <v>90</v>
      </c>
      <c r="BM164" s="155" t="s">
        <v>398</v>
      </c>
    </row>
    <row r="165" spans="2:51" s="13" customFormat="1" ht="12">
      <c r="B165" s="157"/>
      <c r="D165" s="158" t="s">
        <v>140</v>
      </c>
      <c r="F165" s="160" t="s">
        <v>395</v>
      </c>
      <c r="H165" s="161">
        <v>30</v>
      </c>
      <c r="I165" s="162"/>
      <c r="L165" s="157"/>
      <c r="M165" s="163"/>
      <c r="N165" s="164"/>
      <c r="O165" s="164"/>
      <c r="P165" s="164"/>
      <c r="Q165" s="164"/>
      <c r="R165" s="164"/>
      <c r="S165" s="164"/>
      <c r="T165" s="165"/>
      <c r="AT165" s="159" t="s">
        <v>140</v>
      </c>
      <c r="AU165" s="159" t="s">
        <v>84</v>
      </c>
      <c r="AV165" s="13" t="s">
        <v>84</v>
      </c>
      <c r="AW165" s="13" t="s">
        <v>3</v>
      </c>
      <c r="AX165" s="13" t="s">
        <v>8</v>
      </c>
      <c r="AY165" s="159" t="s">
        <v>132</v>
      </c>
    </row>
    <row r="166" spans="1:65" s="2" customFormat="1" ht="24.15" customHeight="1">
      <c r="A166" s="32"/>
      <c r="B166" s="143"/>
      <c r="C166" s="144" t="s">
        <v>290</v>
      </c>
      <c r="D166" s="144" t="s">
        <v>135</v>
      </c>
      <c r="E166" s="145" t="s">
        <v>399</v>
      </c>
      <c r="F166" s="146" t="s">
        <v>400</v>
      </c>
      <c r="G166" s="147" t="s">
        <v>310</v>
      </c>
      <c r="H166" s="148">
        <v>15</v>
      </c>
      <c r="I166" s="149"/>
      <c r="J166" s="150">
        <f>ROUND(I166*H166,0)</f>
        <v>0</v>
      </c>
      <c r="K166" s="146"/>
      <c r="L166" s="33"/>
      <c r="M166" s="151" t="s">
        <v>1</v>
      </c>
      <c r="N166" s="152" t="s">
        <v>41</v>
      </c>
      <c r="O166" s="58"/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5" t="s">
        <v>90</v>
      </c>
      <c r="AT166" s="155" t="s">
        <v>135</v>
      </c>
      <c r="AU166" s="155" t="s">
        <v>84</v>
      </c>
      <c r="AY166" s="17" t="s">
        <v>132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7" t="s">
        <v>8</v>
      </c>
      <c r="BK166" s="156">
        <f>ROUND(I166*H166,0)</f>
        <v>0</v>
      </c>
      <c r="BL166" s="17" t="s">
        <v>90</v>
      </c>
      <c r="BM166" s="155" t="s">
        <v>401</v>
      </c>
    </row>
    <row r="167" spans="2:51" s="13" customFormat="1" ht="12">
      <c r="B167" s="157"/>
      <c r="D167" s="158" t="s">
        <v>140</v>
      </c>
      <c r="F167" s="160" t="s">
        <v>402</v>
      </c>
      <c r="H167" s="161">
        <v>15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140</v>
      </c>
      <c r="AU167" s="159" t="s">
        <v>84</v>
      </c>
      <c r="AV167" s="13" t="s">
        <v>84</v>
      </c>
      <c r="AW167" s="13" t="s">
        <v>3</v>
      </c>
      <c r="AX167" s="13" t="s">
        <v>8</v>
      </c>
      <c r="AY167" s="159" t="s">
        <v>132</v>
      </c>
    </row>
    <row r="168" spans="1:65" s="2" customFormat="1" ht="24.15" customHeight="1">
      <c r="A168" s="32"/>
      <c r="B168" s="143"/>
      <c r="C168" s="144" t="s">
        <v>298</v>
      </c>
      <c r="D168" s="144" t="s">
        <v>135</v>
      </c>
      <c r="E168" s="145" t="s">
        <v>403</v>
      </c>
      <c r="F168" s="146" t="s">
        <v>404</v>
      </c>
      <c r="G168" s="147" t="s">
        <v>310</v>
      </c>
      <c r="H168" s="148">
        <v>120</v>
      </c>
      <c r="I168" s="149"/>
      <c r="J168" s="150">
        <f>ROUND(I168*H168,0)</f>
        <v>0</v>
      </c>
      <c r="K168" s="146"/>
      <c r="L168" s="33"/>
      <c r="M168" s="151" t="s">
        <v>1</v>
      </c>
      <c r="N168" s="152" t="s">
        <v>41</v>
      </c>
      <c r="O168" s="58"/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5" t="s">
        <v>90</v>
      </c>
      <c r="AT168" s="155" t="s">
        <v>135</v>
      </c>
      <c r="AU168" s="155" t="s">
        <v>84</v>
      </c>
      <c r="AY168" s="17" t="s">
        <v>132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7" t="s">
        <v>8</v>
      </c>
      <c r="BK168" s="156">
        <f>ROUND(I168*H168,0)</f>
        <v>0</v>
      </c>
      <c r="BL168" s="17" t="s">
        <v>90</v>
      </c>
      <c r="BM168" s="155" t="s">
        <v>405</v>
      </c>
    </row>
    <row r="169" spans="2:51" s="13" customFormat="1" ht="12">
      <c r="B169" s="157"/>
      <c r="D169" s="158" t="s">
        <v>140</v>
      </c>
      <c r="F169" s="160" t="s">
        <v>391</v>
      </c>
      <c r="H169" s="161">
        <v>120</v>
      </c>
      <c r="I169" s="162"/>
      <c r="L169" s="157"/>
      <c r="M169" s="163"/>
      <c r="N169" s="164"/>
      <c r="O169" s="164"/>
      <c r="P169" s="164"/>
      <c r="Q169" s="164"/>
      <c r="R169" s="164"/>
      <c r="S169" s="164"/>
      <c r="T169" s="165"/>
      <c r="AT169" s="159" t="s">
        <v>140</v>
      </c>
      <c r="AU169" s="159" t="s">
        <v>84</v>
      </c>
      <c r="AV169" s="13" t="s">
        <v>84</v>
      </c>
      <c r="AW169" s="13" t="s">
        <v>3</v>
      </c>
      <c r="AX169" s="13" t="s">
        <v>8</v>
      </c>
      <c r="AY169" s="159" t="s">
        <v>132</v>
      </c>
    </row>
    <row r="170" spans="1:65" s="2" customFormat="1" ht="24.15" customHeight="1">
      <c r="A170" s="32"/>
      <c r="B170" s="143"/>
      <c r="C170" s="144" t="s">
        <v>406</v>
      </c>
      <c r="D170" s="144" t="s">
        <v>135</v>
      </c>
      <c r="E170" s="145" t="s">
        <v>407</v>
      </c>
      <c r="F170" s="146" t="s">
        <v>408</v>
      </c>
      <c r="G170" s="147" t="s">
        <v>310</v>
      </c>
      <c r="H170" s="148">
        <v>30</v>
      </c>
      <c r="I170" s="149"/>
      <c r="J170" s="150">
        <f>ROUND(I170*H170,0)</f>
        <v>0</v>
      </c>
      <c r="K170" s="146"/>
      <c r="L170" s="33"/>
      <c r="M170" s="151" t="s">
        <v>1</v>
      </c>
      <c r="N170" s="152" t="s">
        <v>41</v>
      </c>
      <c r="O170" s="58"/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5" t="s">
        <v>90</v>
      </c>
      <c r="AT170" s="155" t="s">
        <v>135</v>
      </c>
      <c r="AU170" s="155" t="s">
        <v>84</v>
      </c>
      <c r="AY170" s="17" t="s">
        <v>132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7" t="s">
        <v>8</v>
      </c>
      <c r="BK170" s="156">
        <f>ROUND(I170*H170,0)</f>
        <v>0</v>
      </c>
      <c r="BL170" s="17" t="s">
        <v>90</v>
      </c>
      <c r="BM170" s="155" t="s">
        <v>409</v>
      </c>
    </row>
    <row r="171" spans="2:51" s="13" customFormat="1" ht="12">
      <c r="B171" s="157"/>
      <c r="D171" s="158" t="s">
        <v>140</v>
      </c>
      <c r="F171" s="160" t="s">
        <v>395</v>
      </c>
      <c r="H171" s="161">
        <v>30</v>
      </c>
      <c r="I171" s="162"/>
      <c r="L171" s="157"/>
      <c r="M171" s="163"/>
      <c r="N171" s="164"/>
      <c r="O171" s="164"/>
      <c r="P171" s="164"/>
      <c r="Q171" s="164"/>
      <c r="R171" s="164"/>
      <c r="S171" s="164"/>
      <c r="T171" s="165"/>
      <c r="AT171" s="159" t="s">
        <v>140</v>
      </c>
      <c r="AU171" s="159" t="s">
        <v>84</v>
      </c>
      <c r="AV171" s="13" t="s">
        <v>84</v>
      </c>
      <c r="AW171" s="13" t="s">
        <v>3</v>
      </c>
      <c r="AX171" s="13" t="s">
        <v>8</v>
      </c>
      <c r="AY171" s="159" t="s">
        <v>132</v>
      </c>
    </row>
    <row r="172" spans="1:65" s="2" customFormat="1" ht="24.15" customHeight="1">
      <c r="A172" s="32"/>
      <c r="B172" s="143"/>
      <c r="C172" s="144" t="s">
        <v>410</v>
      </c>
      <c r="D172" s="144" t="s">
        <v>135</v>
      </c>
      <c r="E172" s="145" t="s">
        <v>411</v>
      </c>
      <c r="F172" s="146" t="s">
        <v>412</v>
      </c>
      <c r="G172" s="147" t="s">
        <v>310</v>
      </c>
      <c r="H172" s="148">
        <v>30</v>
      </c>
      <c r="I172" s="149"/>
      <c r="J172" s="150">
        <f>ROUND(I172*H172,0)</f>
        <v>0</v>
      </c>
      <c r="K172" s="146"/>
      <c r="L172" s="33"/>
      <c r="M172" s="151" t="s">
        <v>1</v>
      </c>
      <c r="N172" s="152" t="s">
        <v>41</v>
      </c>
      <c r="O172" s="58"/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5" t="s">
        <v>90</v>
      </c>
      <c r="AT172" s="155" t="s">
        <v>135</v>
      </c>
      <c r="AU172" s="155" t="s">
        <v>84</v>
      </c>
      <c r="AY172" s="17" t="s">
        <v>132</v>
      </c>
      <c r="BE172" s="156">
        <f>IF(N172="základní",J172,0)</f>
        <v>0</v>
      </c>
      <c r="BF172" s="156">
        <f>IF(N172="snížená",J172,0)</f>
        <v>0</v>
      </c>
      <c r="BG172" s="156">
        <f>IF(N172="zákl. přenesená",J172,0)</f>
        <v>0</v>
      </c>
      <c r="BH172" s="156">
        <f>IF(N172="sníž. přenesená",J172,0)</f>
        <v>0</v>
      </c>
      <c r="BI172" s="156">
        <f>IF(N172="nulová",J172,0)</f>
        <v>0</v>
      </c>
      <c r="BJ172" s="17" t="s">
        <v>8</v>
      </c>
      <c r="BK172" s="156">
        <f>ROUND(I172*H172,0)</f>
        <v>0</v>
      </c>
      <c r="BL172" s="17" t="s">
        <v>90</v>
      </c>
      <c r="BM172" s="155" t="s">
        <v>413</v>
      </c>
    </row>
    <row r="173" spans="2:51" s="13" customFormat="1" ht="12">
      <c r="B173" s="157"/>
      <c r="D173" s="158" t="s">
        <v>140</v>
      </c>
      <c r="F173" s="160" t="s">
        <v>395</v>
      </c>
      <c r="H173" s="161">
        <v>30</v>
      </c>
      <c r="I173" s="162"/>
      <c r="L173" s="157"/>
      <c r="M173" s="163"/>
      <c r="N173" s="164"/>
      <c r="O173" s="164"/>
      <c r="P173" s="164"/>
      <c r="Q173" s="164"/>
      <c r="R173" s="164"/>
      <c r="S173" s="164"/>
      <c r="T173" s="165"/>
      <c r="AT173" s="159" t="s">
        <v>140</v>
      </c>
      <c r="AU173" s="159" t="s">
        <v>84</v>
      </c>
      <c r="AV173" s="13" t="s">
        <v>84</v>
      </c>
      <c r="AW173" s="13" t="s">
        <v>3</v>
      </c>
      <c r="AX173" s="13" t="s">
        <v>8</v>
      </c>
      <c r="AY173" s="159" t="s">
        <v>132</v>
      </c>
    </row>
    <row r="174" spans="1:65" s="2" customFormat="1" ht="24.15" customHeight="1">
      <c r="A174" s="32"/>
      <c r="B174" s="143"/>
      <c r="C174" s="144" t="s">
        <v>414</v>
      </c>
      <c r="D174" s="144" t="s">
        <v>135</v>
      </c>
      <c r="E174" s="145" t="s">
        <v>415</v>
      </c>
      <c r="F174" s="146" t="s">
        <v>416</v>
      </c>
      <c r="G174" s="147" t="s">
        <v>310</v>
      </c>
      <c r="H174" s="148">
        <v>15</v>
      </c>
      <c r="I174" s="149"/>
      <c r="J174" s="150">
        <f>ROUND(I174*H174,0)</f>
        <v>0</v>
      </c>
      <c r="K174" s="146"/>
      <c r="L174" s="33"/>
      <c r="M174" s="151" t="s">
        <v>1</v>
      </c>
      <c r="N174" s="152" t="s">
        <v>41</v>
      </c>
      <c r="O174" s="58"/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5" t="s">
        <v>90</v>
      </c>
      <c r="AT174" s="155" t="s">
        <v>135</v>
      </c>
      <c r="AU174" s="155" t="s">
        <v>84</v>
      </c>
      <c r="AY174" s="17" t="s">
        <v>132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7" t="s">
        <v>8</v>
      </c>
      <c r="BK174" s="156">
        <f>ROUND(I174*H174,0)</f>
        <v>0</v>
      </c>
      <c r="BL174" s="17" t="s">
        <v>90</v>
      </c>
      <c r="BM174" s="155" t="s">
        <v>417</v>
      </c>
    </row>
    <row r="175" spans="2:51" s="13" customFormat="1" ht="12">
      <c r="B175" s="157"/>
      <c r="D175" s="158" t="s">
        <v>140</v>
      </c>
      <c r="F175" s="160" t="s">
        <v>402</v>
      </c>
      <c r="H175" s="161">
        <v>15</v>
      </c>
      <c r="I175" s="162"/>
      <c r="L175" s="157"/>
      <c r="M175" s="163"/>
      <c r="N175" s="164"/>
      <c r="O175" s="164"/>
      <c r="P175" s="164"/>
      <c r="Q175" s="164"/>
      <c r="R175" s="164"/>
      <c r="S175" s="164"/>
      <c r="T175" s="165"/>
      <c r="AT175" s="159" t="s">
        <v>140</v>
      </c>
      <c r="AU175" s="159" t="s">
        <v>84</v>
      </c>
      <c r="AV175" s="13" t="s">
        <v>84</v>
      </c>
      <c r="AW175" s="13" t="s">
        <v>3</v>
      </c>
      <c r="AX175" s="13" t="s">
        <v>8</v>
      </c>
      <c r="AY175" s="159" t="s">
        <v>132</v>
      </c>
    </row>
    <row r="176" spans="1:65" s="2" customFormat="1" ht="24.15" customHeight="1">
      <c r="A176" s="32"/>
      <c r="B176" s="143"/>
      <c r="C176" s="144" t="s">
        <v>418</v>
      </c>
      <c r="D176" s="144" t="s">
        <v>135</v>
      </c>
      <c r="E176" s="145" t="s">
        <v>419</v>
      </c>
      <c r="F176" s="146" t="s">
        <v>420</v>
      </c>
      <c r="G176" s="147" t="s">
        <v>310</v>
      </c>
      <c r="H176" s="148">
        <v>120</v>
      </c>
      <c r="I176" s="149"/>
      <c r="J176" s="150">
        <f>ROUND(I176*H176,0)</f>
        <v>0</v>
      </c>
      <c r="K176" s="146"/>
      <c r="L176" s="33"/>
      <c r="M176" s="151" t="s">
        <v>1</v>
      </c>
      <c r="N176" s="152" t="s">
        <v>41</v>
      </c>
      <c r="O176" s="58"/>
      <c r="P176" s="153">
        <f>O176*H176</f>
        <v>0</v>
      </c>
      <c r="Q176" s="153">
        <v>0</v>
      </c>
      <c r="R176" s="153">
        <f>Q176*H176</f>
        <v>0</v>
      </c>
      <c r="S176" s="153">
        <v>0</v>
      </c>
      <c r="T176" s="154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5" t="s">
        <v>90</v>
      </c>
      <c r="AT176" s="155" t="s">
        <v>135</v>
      </c>
      <c r="AU176" s="155" t="s">
        <v>84</v>
      </c>
      <c r="AY176" s="17" t="s">
        <v>132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7" t="s">
        <v>8</v>
      </c>
      <c r="BK176" s="156">
        <f>ROUND(I176*H176,0)</f>
        <v>0</v>
      </c>
      <c r="BL176" s="17" t="s">
        <v>90</v>
      </c>
      <c r="BM176" s="155" t="s">
        <v>421</v>
      </c>
    </row>
    <row r="177" spans="2:51" s="13" customFormat="1" ht="12">
      <c r="B177" s="157"/>
      <c r="D177" s="158" t="s">
        <v>140</v>
      </c>
      <c r="F177" s="160" t="s">
        <v>391</v>
      </c>
      <c r="H177" s="161">
        <v>120</v>
      </c>
      <c r="I177" s="162"/>
      <c r="L177" s="157"/>
      <c r="M177" s="163"/>
      <c r="N177" s="164"/>
      <c r="O177" s="164"/>
      <c r="P177" s="164"/>
      <c r="Q177" s="164"/>
      <c r="R177" s="164"/>
      <c r="S177" s="164"/>
      <c r="T177" s="165"/>
      <c r="AT177" s="159" t="s">
        <v>140</v>
      </c>
      <c r="AU177" s="159" t="s">
        <v>84</v>
      </c>
      <c r="AV177" s="13" t="s">
        <v>84</v>
      </c>
      <c r="AW177" s="13" t="s">
        <v>3</v>
      </c>
      <c r="AX177" s="13" t="s">
        <v>8</v>
      </c>
      <c r="AY177" s="159" t="s">
        <v>132</v>
      </c>
    </row>
    <row r="178" spans="1:65" s="2" customFormat="1" ht="24.15" customHeight="1">
      <c r="A178" s="32"/>
      <c r="B178" s="143"/>
      <c r="C178" s="144" t="s">
        <v>422</v>
      </c>
      <c r="D178" s="144" t="s">
        <v>135</v>
      </c>
      <c r="E178" s="145" t="s">
        <v>423</v>
      </c>
      <c r="F178" s="146" t="s">
        <v>424</v>
      </c>
      <c r="G178" s="147" t="s">
        <v>310</v>
      </c>
      <c r="H178" s="148">
        <v>60</v>
      </c>
      <c r="I178" s="149"/>
      <c r="J178" s="150">
        <f>ROUND(I178*H178,0)</f>
        <v>0</v>
      </c>
      <c r="K178" s="146"/>
      <c r="L178" s="33"/>
      <c r="M178" s="151" t="s">
        <v>1</v>
      </c>
      <c r="N178" s="152" t="s">
        <v>41</v>
      </c>
      <c r="O178" s="58"/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5" t="s">
        <v>90</v>
      </c>
      <c r="AT178" s="155" t="s">
        <v>135</v>
      </c>
      <c r="AU178" s="155" t="s">
        <v>84</v>
      </c>
      <c r="AY178" s="17" t="s">
        <v>132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7" t="s">
        <v>8</v>
      </c>
      <c r="BK178" s="156">
        <f>ROUND(I178*H178,0)</f>
        <v>0</v>
      </c>
      <c r="BL178" s="17" t="s">
        <v>90</v>
      </c>
      <c r="BM178" s="155" t="s">
        <v>425</v>
      </c>
    </row>
    <row r="179" spans="2:51" s="13" customFormat="1" ht="12">
      <c r="B179" s="157"/>
      <c r="D179" s="158" t="s">
        <v>140</v>
      </c>
      <c r="F179" s="160" t="s">
        <v>426</v>
      </c>
      <c r="H179" s="161">
        <v>60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140</v>
      </c>
      <c r="AU179" s="159" t="s">
        <v>84</v>
      </c>
      <c r="AV179" s="13" t="s">
        <v>84</v>
      </c>
      <c r="AW179" s="13" t="s">
        <v>3</v>
      </c>
      <c r="AX179" s="13" t="s">
        <v>8</v>
      </c>
      <c r="AY179" s="159" t="s">
        <v>132</v>
      </c>
    </row>
    <row r="180" spans="1:65" s="2" customFormat="1" ht="24.15" customHeight="1">
      <c r="A180" s="32"/>
      <c r="B180" s="143"/>
      <c r="C180" s="144" t="s">
        <v>427</v>
      </c>
      <c r="D180" s="144" t="s">
        <v>135</v>
      </c>
      <c r="E180" s="145" t="s">
        <v>428</v>
      </c>
      <c r="F180" s="146" t="s">
        <v>429</v>
      </c>
      <c r="G180" s="147" t="s">
        <v>310</v>
      </c>
      <c r="H180" s="148">
        <v>15</v>
      </c>
      <c r="I180" s="149"/>
      <c r="J180" s="150">
        <f>ROUND(I180*H180,0)</f>
        <v>0</v>
      </c>
      <c r="K180" s="146"/>
      <c r="L180" s="33"/>
      <c r="M180" s="151" t="s">
        <v>1</v>
      </c>
      <c r="N180" s="152" t="s">
        <v>41</v>
      </c>
      <c r="O180" s="58"/>
      <c r="P180" s="153">
        <f>O180*H180</f>
        <v>0</v>
      </c>
      <c r="Q180" s="153">
        <v>0</v>
      </c>
      <c r="R180" s="153">
        <f>Q180*H180</f>
        <v>0</v>
      </c>
      <c r="S180" s="153">
        <v>0</v>
      </c>
      <c r="T180" s="154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5" t="s">
        <v>90</v>
      </c>
      <c r="AT180" s="155" t="s">
        <v>135</v>
      </c>
      <c r="AU180" s="155" t="s">
        <v>84</v>
      </c>
      <c r="AY180" s="17" t="s">
        <v>132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7" t="s">
        <v>8</v>
      </c>
      <c r="BK180" s="156">
        <f>ROUND(I180*H180,0)</f>
        <v>0</v>
      </c>
      <c r="BL180" s="17" t="s">
        <v>90</v>
      </c>
      <c r="BM180" s="155" t="s">
        <v>430</v>
      </c>
    </row>
    <row r="181" spans="2:51" s="13" customFormat="1" ht="12">
      <c r="B181" s="157"/>
      <c r="D181" s="158" t="s">
        <v>140</v>
      </c>
      <c r="F181" s="160" t="s">
        <v>402</v>
      </c>
      <c r="H181" s="161">
        <v>15</v>
      </c>
      <c r="I181" s="162"/>
      <c r="L181" s="157"/>
      <c r="M181" s="163"/>
      <c r="N181" s="164"/>
      <c r="O181" s="164"/>
      <c r="P181" s="164"/>
      <c r="Q181" s="164"/>
      <c r="R181" s="164"/>
      <c r="S181" s="164"/>
      <c r="T181" s="165"/>
      <c r="AT181" s="159" t="s">
        <v>140</v>
      </c>
      <c r="AU181" s="159" t="s">
        <v>84</v>
      </c>
      <c r="AV181" s="13" t="s">
        <v>84</v>
      </c>
      <c r="AW181" s="13" t="s">
        <v>3</v>
      </c>
      <c r="AX181" s="13" t="s">
        <v>8</v>
      </c>
      <c r="AY181" s="159" t="s">
        <v>132</v>
      </c>
    </row>
    <row r="182" spans="1:65" s="2" customFormat="1" ht="24.15" customHeight="1">
      <c r="A182" s="32"/>
      <c r="B182" s="143"/>
      <c r="C182" s="144" t="s">
        <v>431</v>
      </c>
      <c r="D182" s="144" t="s">
        <v>135</v>
      </c>
      <c r="E182" s="145" t="s">
        <v>432</v>
      </c>
      <c r="F182" s="146" t="s">
        <v>433</v>
      </c>
      <c r="G182" s="147" t="s">
        <v>164</v>
      </c>
      <c r="H182" s="148">
        <v>2740</v>
      </c>
      <c r="I182" s="149"/>
      <c r="J182" s="150">
        <f>ROUND(I182*H182,0)</f>
        <v>0</v>
      </c>
      <c r="K182" s="146"/>
      <c r="L182" s="33"/>
      <c r="M182" s="151" t="s">
        <v>1</v>
      </c>
      <c r="N182" s="152" t="s">
        <v>41</v>
      </c>
      <c r="O182" s="58"/>
      <c r="P182" s="153">
        <f>O182*H182</f>
        <v>0</v>
      </c>
      <c r="Q182" s="153">
        <v>0</v>
      </c>
      <c r="R182" s="153">
        <f>Q182*H182</f>
        <v>0</v>
      </c>
      <c r="S182" s="153">
        <v>0</v>
      </c>
      <c r="T182" s="154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5" t="s">
        <v>90</v>
      </c>
      <c r="AT182" s="155" t="s">
        <v>135</v>
      </c>
      <c r="AU182" s="155" t="s">
        <v>84</v>
      </c>
      <c r="AY182" s="17" t="s">
        <v>132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7" t="s">
        <v>8</v>
      </c>
      <c r="BK182" s="156">
        <f>ROUND(I182*H182,0)</f>
        <v>0</v>
      </c>
      <c r="BL182" s="17" t="s">
        <v>90</v>
      </c>
      <c r="BM182" s="155" t="s">
        <v>434</v>
      </c>
    </row>
    <row r="183" spans="2:51" s="13" customFormat="1" ht="12">
      <c r="B183" s="157"/>
      <c r="D183" s="158" t="s">
        <v>140</v>
      </c>
      <c r="E183" s="159" t="s">
        <v>1</v>
      </c>
      <c r="F183" s="160" t="s">
        <v>322</v>
      </c>
      <c r="H183" s="161">
        <v>274</v>
      </c>
      <c r="I183" s="162"/>
      <c r="L183" s="157"/>
      <c r="M183" s="163"/>
      <c r="N183" s="164"/>
      <c r="O183" s="164"/>
      <c r="P183" s="164"/>
      <c r="Q183" s="164"/>
      <c r="R183" s="164"/>
      <c r="S183" s="164"/>
      <c r="T183" s="165"/>
      <c r="AT183" s="159" t="s">
        <v>140</v>
      </c>
      <c r="AU183" s="159" t="s">
        <v>84</v>
      </c>
      <c r="AV183" s="13" t="s">
        <v>84</v>
      </c>
      <c r="AW183" s="13" t="s">
        <v>32</v>
      </c>
      <c r="AX183" s="13" t="s">
        <v>8</v>
      </c>
      <c r="AY183" s="159" t="s">
        <v>132</v>
      </c>
    </row>
    <row r="184" spans="2:51" s="13" customFormat="1" ht="12">
      <c r="B184" s="157"/>
      <c r="D184" s="158" t="s">
        <v>140</v>
      </c>
      <c r="F184" s="160" t="s">
        <v>435</v>
      </c>
      <c r="H184" s="161">
        <v>2740</v>
      </c>
      <c r="I184" s="162"/>
      <c r="L184" s="157"/>
      <c r="M184" s="174"/>
      <c r="N184" s="175"/>
      <c r="O184" s="175"/>
      <c r="P184" s="175"/>
      <c r="Q184" s="175"/>
      <c r="R184" s="175"/>
      <c r="S184" s="175"/>
      <c r="T184" s="176"/>
      <c r="AT184" s="159" t="s">
        <v>140</v>
      </c>
      <c r="AU184" s="159" t="s">
        <v>84</v>
      </c>
      <c r="AV184" s="13" t="s">
        <v>84</v>
      </c>
      <c r="AW184" s="13" t="s">
        <v>3</v>
      </c>
      <c r="AX184" s="13" t="s">
        <v>8</v>
      </c>
      <c r="AY184" s="159" t="s">
        <v>132</v>
      </c>
    </row>
    <row r="185" spans="1:31" s="2" customFormat="1" ht="6.9" customHeight="1">
      <c r="A185" s="32"/>
      <c r="B185" s="47"/>
      <c r="C185" s="48"/>
      <c r="D185" s="48"/>
      <c r="E185" s="48"/>
      <c r="F185" s="48"/>
      <c r="G185" s="48"/>
      <c r="H185" s="48"/>
      <c r="I185" s="48"/>
      <c r="J185" s="48"/>
      <c r="K185" s="48"/>
      <c r="L185" s="33"/>
      <c r="M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</row>
  </sheetData>
  <autoFilter ref="C117:K18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5"/>
  <sheetViews>
    <sheetView showGridLines="0" workbookViewId="0" topLeftCell="A110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89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s="1" customFormat="1" ht="24.9" customHeight="1">
      <c r="B4" s="20"/>
      <c r="D4" s="21" t="s">
        <v>99</v>
      </c>
      <c r="L4" s="20"/>
      <c r="M4" s="93" t="s">
        <v>11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2" t="str">
        <f>'Rekapitulace stavby'!K6</f>
        <v>Hvězdárna v Úpici</v>
      </c>
      <c r="F7" s="253"/>
      <c r="G7" s="253"/>
      <c r="H7" s="253"/>
      <c r="L7" s="20"/>
    </row>
    <row r="8" spans="1:31" s="2" customFormat="1" ht="12" customHeight="1">
      <c r="A8" s="32"/>
      <c r="B8" s="33"/>
      <c r="C8" s="32"/>
      <c r="D8" s="27" t="s">
        <v>100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2" t="s">
        <v>436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27" t="s">
        <v>23</v>
      </c>
      <c r="J12" s="55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24"/>
      <c r="G18" s="224"/>
      <c r="H18" s="224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8" t="s">
        <v>1</v>
      </c>
      <c r="F27" s="228"/>
      <c r="G27" s="228"/>
      <c r="H27" s="22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36</v>
      </c>
      <c r="E30" s="32"/>
      <c r="F30" s="32"/>
      <c r="G30" s="32"/>
      <c r="H30" s="32"/>
      <c r="I30" s="32"/>
      <c r="J30" s="71">
        <f>ROUND(J118,0)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40</v>
      </c>
      <c r="E33" s="27" t="s">
        <v>41</v>
      </c>
      <c r="F33" s="99">
        <f>ROUND((SUM(BE118:BE124)),0)</f>
        <v>0</v>
      </c>
      <c r="G33" s="32"/>
      <c r="H33" s="32"/>
      <c r="I33" s="100">
        <v>0.21</v>
      </c>
      <c r="J33" s="99">
        <f>ROUND(((SUM(BE118:BE124))*I33),0)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42</v>
      </c>
      <c r="F34" s="99">
        <f>ROUND((SUM(BF118:BF124)),0)</f>
        <v>0</v>
      </c>
      <c r="G34" s="32"/>
      <c r="H34" s="32"/>
      <c r="I34" s="100">
        <v>0.15</v>
      </c>
      <c r="J34" s="99">
        <f>ROUND(((SUM(BF118:BF124))*I34),0)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43</v>
      </c>
      <c r="F35" s="99">
        <f>ROUND((SUM(BG118:BG124)),0)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44</v>
      </c>
      <c r="F36" s="99">
        <f>ROUND((SUM(BH118:BH124)),0)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99">
        <f>ROUND((SUM(BI118:BI124)),0)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0"/>
      <c r="F39" s="60"/>
      <c r="G39" s="103" t="s">
        <v>47</v>
      </c>
      <c r="H39" s="104" t="s">
        <v>48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2"/>
      <c r="B61" s="33"/>
      <c r="C61" s="32"/>
      <c r="D61" s="45" t="s">
        <v>51</v>
      </c>
      <c r="E61" s="35"/>
      <c r="F61" s="107" t="s">
        <v>52</v>
      </c>
      <c r="G61" s="45" t="s">
        <v>51</v>
      </c>
      <c r="H61" s="35"/>
      <c r="I61" s="35"/>
      <c r="J61" s="10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2"/>
      <c r="B76" s="33"/>
      <c r="C76" s="32"/>
      <c r="D76" s="45" t="s">
        <v>51</v>
      </c>
      <c r="E76" s="35"/>
      <c r="F76" s="107" t="s">
        <v>52</v>
      </c>
      <c r="G76" s="45" t="s">
        <v>51</v>
      </c>
      <c r="H76" s="35"/>
      <c r="I76" s="35"/>
      <c r="J76" s="10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102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Hvězdárna v Úpici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100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2" t="str">
        <f>E9</f>
        <v>3 - Samostatná stavební buňka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Úpice</v>
      </c>
      <c r="G89" s="32"/>
      <c r="H89" s="32"/>
      <c r="I89" s="27" t="s">
        <v>23</v>
      </c>
      <c r="J89" s="55" t="str">
        <f>IF(J12="","",J12)</f>
        <v/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.2" customHeight="1">
      <c r="A91" s="32"/>
      <c r="B91" s="33"/>
      <c r="C91" s="27" t="s">
        <v>24</v>
      </c>
      <c r="D91" s="32"/>
      <c r="E91" s="32"/>
      <c r="F91" s="25" t="str">
        <f>E15</f>
        <v>Královéhradecký kraj, Pivovarské nám.1245, H.K.</v>
      </c>
      <c r="G91" s="32"/>
      <c r="H91" s="32"/>
      <c r="I91" s="27" t="s">
        <v>30</v>
      </c>
      <c r="J91" s="30" t="str">
        <f>E21</f>
        <v xml:space="preserve">Ateliér Pavlíček, Roosveltova 2855, Dvůr Králové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103</v>
      </c>
      <c r="D94" s="101"/>
      <c r="E94" s="101"/>
      <c r="F94" s="101"/>
      <c r="G94" s="101"/>
      <c r="H94" s="101"/>
      <c r="I94" s="101"/>
      <c r="J94" s="110" t="s">
        <v>104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5" customHeight="1">
      <c r="A96" s="32"/>
      <c r="B96" s="33"/>
      <c r="C96" s="111" t="s">
        <v>105</v>
      </c>
      <c r="D96" s="32"/>
      <c r="E96" s="32"/>
      <c r="F96" s="32"/>
      <c r="G96" s="32"/>
      <c r="H96" s="32"/>
      <c r="I96" s="32"/>
      <c r="J96" s="71">
        <f>J118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106</v>
      </c>
    </row>
    <row r="97" spans="2:12" s="9" customFormat="1" ht="24.9" customHeight="1">
      <c r="B97" s="112"/>
      <c r="D97" s="113" t="s">
        <v>107</v>
      </c>
      <c r="E97" s="114"/>
      <c r="F97" s="114"/>
      <c r="G97" s="114"/>
      <c r="H97" s="114"/>
      <c r="I97" s="114"/>
      <c r="J97" s="115">
        <f>J119</f>
        <v>0</v>
      </c>
      <c r="L97" s="112"/>
    </row>
    <row r="98" spans="2:12" s="10" customFormat="1" ht="19.95" customHeight="1">
      <c r="B98" s="116"/>
      <c r="D98" s="117" t="s">
        <v>437</v>
      </c>
      <c r="E98" s="118"/>
      <c r="F98" s="118"/>
      <c r="G98" s="118"/>
      <c r="H98" s="118"/>
      <c r="I98" s="118"/>
      <c r="J98" s="119">
        <f>J120</f>
        <v>0</v>
      </c>
      <c r="L98" s="116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" customHeight="1">
      <c r="A104" s="32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" customHeight="1">
      <c r="A105" s="32"/>
      <c r="B105" s="33"/>
      <c r="C105" s="21" t="s">
        <v>117</v>
      </c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17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52" t="str">
        <f>E7</f>
        <v>Hvězdárna v Úpici</v>
      </c>
      <c r="F108" s="253"/>
      <c r="G108" s="253"/>
      <c r="H108" s="253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100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42" t="str">
        <f>E9</f>
        <v>3 - Samostatná stavební buňka</v>
      </c>
      <c r="F110" s="251"/>
      <c r="G110" s="251"/>
      <c r="H110" s="251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21</v>
      </c>
      <c r="D112" s="32"/>
      <c r="E112" s="32"/>
      <c r="F112" s="25" t="str">
        <f>F12</f>
        <v>Úpice</v>
      </c>
      <c r="G112" s="32"/>
      <c r="H112" s="32"/>
      <c r="I112" s="27" t="s">
        <v>23</v>
      </c>
      <c r="J112" s="55" t="str">
        <f>IF(J12="","",J12)</f>
        <v/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40.2" customHeight="1">
      <c r="A114" s="32"/>
      <c r="B114" s="33"/>
      <c r="C114" s="27" t="s">
        <v>24</v>
      </c>
      <c r="D114" s="32"/>
      <c r="E114" s="32"/>
      <c r="F114" s="25" t="str">
        <f>E15</f>
        <v>Královéhradecký kraj, Pivovarské nám.1245, H.K.</v>
      </c>
      <c r="G114" s="32"/>
      <c r="H114" s="32"/>
      <c r="I114" s="27" t="s">
        <v>30</v>
      </c>
      <c r="J114" s="30" t="str">
        <f>E21</f>
        <v xml:space="preserve">Ateliér Pavlíček, Roosveltova 2855, Dvůr Králové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15" customHeight="1">
      <c r="A115" s="32"/>
      <c r="B115" s="33"/>
      <c r="C115" s="27" t="s">
        <v>28</v>
      </c>
      <c r="D115" s="32"/>
      <c r="E115" s="32"/>
      <c r="F115" s="25" t="str">
        <f>IF(E18="","",E18)</f>
        <v>Vyplň údaj</v>
      </c>
      <c r="G115" s="32"/>
      <c r="H115" s="32"/>
      <c r="I115" s="27" t="s">
        <v>33</v>
      </c>
      <c r="J115" s="30" t="str">
        <f>E24</f>
        <v>ing. V. Švehla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20"/>
      <c r="B117" s="121"/>
      <c r="C117" s="122" t="s">
        <v>118</v>
      </c>
      <c r="D117" s="123" t="s">
        <v>61</v>
      </c>
      <c r="E117" s="123" t="s">
        <v>57</v>
      </c>
      <c r="F117" s="123" t="s">
        <v>58</v>
      </c>
      <c r="G117" s="123" t="s">
        <v>119</v>
      </c>
      <c r="H117" s="123" t="s">
        <v>120</v>
      </c>
      <c r="I117" s="123" t="s">
        <v>121</v>
      </c>
      <c r="J117" s="123" t="s">
        <v>104</v>
      </c>
      <c r="K117" s="124" t="s">
        <v>122</v>
      </c>
      <c r="L117" s="125"/>
      <c r="M117" s="62" t="s">
        <v>1</v>
      </c>
      <c r="N117" s="63" t="s">
        <v>40</v>
      </c>
      <c r="O117" s="63" t="s">
        <v>123</v>
      </c>
      <c r="P117" s="63" t="s">
        <v>124</v>
      </c>
      <c r="Q117" s="63" t="s">
        <v>125</v>
      </c>
      <c r="R117" s="63" t="s">
        <v>126</v>
      </c>
      <c r="S117" s="63" t="s">
        <v>127</v>
      </c>
      <c r="T117" s="64" t="s">
        <v>128</v>
      </c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</row>
    <row r="118" spans="1:63" s="2" customFormat="1" ht="22.95" customHeight="1">
      <c r="A118" s="32"/>
      <c r="B118" s="33"/>
      <c r="C118" s="69" t="s">
        <v>129</v>
      </c>
      <c r="D118" s="32"/>
      <c r="E118" s="32"/>
      <c r="F118" s="32"/>
      <c r="G118" s="32"/>
      <c r="H118" s="32"/>
      <c r="I118" s="32"/>
      <c r="J118" s="126">
        <f>BK118</f>
        <v>0</v>
      </c>
      <c r="K118" s="32"/>
      <c r="L118" s="33"/>
      <c r="M118" s="65"/>
      <c r="N118" s="56"/>
      <c r="O118" s="66"/>
      <c r="P118" s="127">
        <f>P119</f>
        <v>0</v>
      </c>
      <c r="Q118" s="66"/>
      <c r="R118" s="127">
        <f>R119</f>
        <v>1</v>
      </c>
      <c r="S118" s="66"/>
      <c r="T118" s="128">
        <f>T119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75</v>
      </c>
      <c r="AU118" s="17" t="s">
        <v>106</v>
      </c>
      <c r="BK118" s="129">
        <f>BK119</f>
        <v>0</v>
      </c>
    </row>
    <row r="119" spans="2:63" s="12" customFormat="1" ht="25.95" customHeight="1">
      <c r="B119" s="130"/>
      <c r="D119" s="131" t="s">
        <v>75</v>
      </c>
      <c r="E119" s="132" t="s">
        <v>130</v>
      </c>
      <c r="F119" s="132" t="s">
        <v>131</v>
      </c>
      <c r="I119" s="133"/>
      <c r="J119" s="134">
        <f>BK119</f>
        <v>0</v>
      </c>
      <c r="L119" s="130"/>
      <c r="M119" s="135"/>
      <c r="N119" s="136"/>
      <c r="O119" s="136"/>
      <c r="P119" s="137">
        <f>P120</f>
        <v>0</v>
      </c>
      <c r="Q119" s="136"/>
      <c r="R119" s="137">
        <f>R120</f>
        <v>1</v>
      </c>
      <c r="S119" s="136"/>
      <c r="T119" s="138">
        <f>T120</f>
        <v>0</v>
      </c>
      <c r="AR119" s="131" t="s">
        <v>8</v>
      </c>
      <c r="AT119" s="139" t="s">
        <v>75</v>
      </c>
      <c r="AU119" s="139" t="s">
        <v>76</v>
      </c>
      <c r="AY119" s="131" t="s">
        <v>132</v>
      </c>
      <c r="BK119" s="140">
        <f>BK120</f>
        <v>0</v>
      </c>
    </row>
    <row r="120" spans="2:63" s="12" customFormat="1" ht="22.95" customHeight="1">
      <c r="B120" s="130"/>
      <c r="D120" s="131" t="s">
        <v>75</v>
      </c>
      <c r="E120" s="141" t="s">
        <v>87</v>
      </c>
      <c r="F120" s="141" t="s">
        <v>438</v>
      </c>
      <c r="I120" s="133"/>
      <c r="J120" s="142">
        <f>BK120</f>
        <v>0</v>
      </c>
      <c r="L120" s="130"/>
      <c r="M120" s="135"/>
      <c r="N120" s="136"/>
      <c r="O120" s="136"/>
      <c r="P120" s="137">
        <f>SUM(P121:P124)</f>
        <v>0</v>
      </c>
      <c r="Q120" s="136"/>
      <c r="R120" s="137">
        <f>SUM(R121:R124)</f>
        <v>1</v>
      </c>
      <c r="S120" s="136"/>
      <c r="T120" s="138">
        <f>SUM(T121:T124)</f>
        <v>0</v>
      </c>
      <c r="AR120" s="131" t="s">
        <v>8</v>
      </c>
      <c r="AT120" s="139" t="s">
        <v>75</v>
      </c>
      <c r="AU120" s="139" t="s">
        <v>8</v>
      </c>
      <c r="AY120" s="131" t="s">
        <v>132</v>
      </c>
      <c r="BK120" s="140">
        <f>SUM(BK121:BK124)</f>
        <v>0</v>
      </c>
    </row>
    <row r="121" spans="1:65" s="2" customFormat="1" ht="24.15" customHeight="1">
      <c r="A121" s="32"/>
      <c r="B121" s="143"/>
      <c r="C121" s="144" t="s">
        <v>8</v>
      </c>
      <c r="D121" s="144" t="s">
        <v>135</v>
      </c>
      <c r="E121" s="145" t="s">
        <v>439</v>
      </c>
      <c r="F121" s="146" t="s">
        <v>440</v>
      </c>
      <c r="G121" s="147" t="s">
        <v>310</v>
      </c>
      <c r="H121" s="148">
        <v>1</v>
      </c>
      <c r="I121" s="149"/>
      <c r="J121" s="150">
        <f>ROUND(I121*H121,0)</f>
        <v>0</v>
      </c>
      <c r="K121" s="146" t="s">
        <v>1</v>
      </c>
      <c r="L121" s="33"/>
      <c r="M121" s="151" t="s">
        <v>1</v>
      </c>
      <c r="N121" s="152" t="s">
        <v>41</v>
      </c>
      <c r="O121" s="58"/>
      <c r="P121" s="153">
        <f>O121*H121</f>
        <v>0</v>
      </c>
      <c r="Q121" s="153">
        <v>0</v>
      </c>
      <c r="R121" s="153">
        <f>Q121*H121</f>
        <v>0</v>
      </c>
      <c r="S121" s="153">
        <v>0</v>
      </c>
      <c r="T121" s="154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5" t="s">
        <v>90</v>
      </c>
      <c r="AT121" s="155" t="s">
        <v>135</v>
      </c>
      <c r="AU121" s="155" t="s">
        <v>84</v>
      </c>
      <c r="AY121" s="17" t="s">
        <v>132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7" t="s">
        <v>8</v>
      </c>
      <c r="BK121" s="156">
        <f>ROUND(I121*H121,0)</f>
        <v>0</v>
      </c>
      <c r="BL121" s="17" t="s">
        <v>90</v>
      </c>
      <c r="BM121" s="155" t="s">
        <v>441</v>
      </c>
    </row>
    <row r="122" spans="2:51" s="13" customFormat="1" ht="12">
      <c r="B122" s="157"/>
      <c r="D122" s="158" t="s">
        <v>140</v>
      </c>
      <c r="E122" s="159" t="s">
        <v>1</v>
      </c>
      <c r="F122" s="160" t="s">
        <v>8</v>
      </c>
      <c r="H122" s="161">
        <v>1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140</v>
      </c>
      <c r="AU122" s="159" t="s">
        <v>84</v>
      </c>
      <c r="AV122" s="13" t="s">
        <v>84</v>
      </c>
      <c r="AW122" s="13" t="s">
        <v>32</v>
      </c>
      <c r="AX122" s="13" t="s">
        <v>8</v>
      </c>
      <c r="AY122" s="159" t="s">
        <v>132</v>
      </c>
    </row>
    <row r="123" spans="1:65" s="2" customFormat="1" ht="24.15" customHeight="1">
      <c r="A123" s="32"/>
      <c r="B123" s="143"/>
      <c r="C123" s="177" t="s">
        <v>84</v>
      </c>
      <c r="D123" s="177" t="s">
        <v>442</v>
      </c>
      <c r="E123" s="178" t="s">
        <v>443</v>
      </c>
      <c r="F123" s="179" t="s">
        <v>444</v>
      </c>
      <c r="G123" s="180" t="s">
        <v>310</v>
      </c>
      <c r="H123" s="181">
        <v>1</v>
      </c>
      <c r="I123" s="182"/>
      <c r="J123" s="183">
        <f>ROUND(I123*H123,0)</f>
        <v>0</v>
      </c>
      <c r="K123" s="179" t="s">
        <v>1</v>
      </c>
      <c r="L123" s="184"/>
      <c r="M123" s="185" t="s">
        <v>1</v>
      </c>
      <c r="N123" s="186" t="s">
        <v>41</v>
      </c>
      <c r="O123" s="58"/>
      <c r="P123" s="153">
        <f>O123*H123</f>
        <v>0</v>
      </c>
      <c r="Q123" s="153">
        <v>1</v>
      </c>
      <c r="R123" s="153">
        <f>Q123*H123</f>
        <v>1</v>
      </c>
      <c r="S123" s="153">
        <v>0</v>
      </c>
      <c r="T123" s="154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5" t="s">
        <v>172</v>
      </c>
      <c r="AT123" s="155" t="s">
        <v>442</v>
      </c>
      <c r="AU123" s="155" t="s">
        <v>84</v>
      </c>
      <c r="AY123" s="17" t="s">
        <v>132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7" t="s">
        <v>8</v>
      </c>
      <c r="BK123" s="156">
        <f>ROUND(I123*H123,0)</f>
        <v>0</v>
      </c>
      <c r="BL123" s="17" t="s">
        <v>90</v>
      </c>
      <c r="BM123" s="155" t="s">
        <v>445</v>
      </c>
    </row>
    <row r="124" spans="1:65" s="2" customFormat="1" ht="24.15" customHeight="1">
      <c r="A124" s="32"/>
      <c r="B124" s="143"/>
      <c r="C124" s="144" t="s">
        <v>87</v>
      </c>
      <c r="D124" s="144" t="s">
        <v>135</v>
      </c>
      <c r="E124" s="145" t="s">
        <v>446</v>
      </c>
      <c r="F124" s="146" t="s">
        <v>447</v>
      </c>
      <c r="G124" s="147" t="s">
        <v>310</v>
      </c>
      <c r="H124" s="148">
        <v>1</v>
      </c>
      <c r="I124" s="149"/>
      <c r="J124" s="150">
        <f>ROUND(I124*H124,0)</f>
        <v>0</v>
      </c>
      <c r="K124" s="146" t="s">
        <v>1</v>
      </c>
      <c r="L124" s="33"/>
      <c r="M124" s="187" t="s">
        <v>1</v>
      </c>
      <c r="N124" s="188" t="s">
        <v>41</v>
      </c>
      <c r="O124" s="189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5" t="s">
        <v>90</v>
      </c>
      <c r="AT124" s="155" t="s">
        <v>135</v>
      </c>
      <c r="AU124" s="155" t="s">
        <v>84</v>
      </c>
      <c r="AY124" s="17" t="s">
        <v>132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7" t="s">
        <v>8</v>
      </c>
      <c r="BK124" s="156">
        <f>ROUND(I124*H124,0)</f>
        <v>0</v>
      </c>
      <c r="BL124" s="17" t="s">
        <v>90</v>
      </c>
      <c r="BM124" s="155" t="s">
        <v>448</v>
      </c>
    </row>
    <row r="125" spans="1:31" s="2" customFormat="1" ht="6.9" customHeight="1">
      <c r="A125" s="32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33"/>
      <c r="M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</sheetData>
  <autoFilter ref="C117:K12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713"/>
  <sheetViews>
    <sheetView showGridLines="0" workbookViewId="0" topLeftCell="A124">
      <selection activeCell="K141" sqref="K141:K7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92</v>
      </c>
      <c r="AZ2" s="192" t="s">
        <v>449</v>
      </c>
      <c r="BA2" s="192" t="s">
        <v>450</v>
      </c>
      <c r="BB2" s="192" t="s">
        <v>1</v>
      </c>
      <c r="BC2" s="192" t="s">
        <v>451</v>
      </c>
      <c r="BD2" s="192" t="s">
        <v>84</v>
      </c>
    </row>
    <row r="3" spans="2:5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  <c r="AZ3" s="192" t="s">
        <v>452</v>
      </c>
      <c r="BA3" s="192" t="s">
        <v>453</v>
      </c>
      <c r="BB3" s="192" t="s">
        <v>1</v>
      </c>
      <c r="BC3" s="192" t="s">
        <v>454</v>
      </c>
      <c r="BD3" s="192" t="s">
        <v>84</v>
      </c>
    </row>
    <row r="4" spans="2:56" s="1" customFormat="1" ht="24.9" customHeight="1">
      <c r="B4" s="20"/>
      <c r="D4" s="21" t="s">
        <v>99</v>
      </c>
      <c r="L4" s="20"/>
      <c r="M4" s="93" t="s">
        <v>11</v>
      </c>
      <c r="AT4" s="17" t="s">
        <v>3</v>
      </c>
      <c r="AZ4" s="192" t="s">
        <v>455</v>
      </c>
      <c r="BA4" s="192" t="s">
        <v>456</v>
      </c>
      <c r="BB4" s="192" t="s">
        <v>1</v>
      </c>
      <c r="BC4" s="192" t="s">
        <v>457</v>
      </c>
      <c r="BD4" s="192" t="s">
        <v>84</v>
      </c>
    </row>
    <row r="5" spans="2:56" s="1" customFormat="1" ht="6.9" customHeight="1">
      <c r="B5" s="20"/>
      <c r="L5" s="20"/>
      <c r="AZ5" s="192" t="s">
        <v>458</v>
      </c>
      <c r="BA5" s="192" t="s">
        <v>459</v>
      </c>
      <c r="BB5" s="192" t="s">
        <v>1</v>
      </c>
      <c r="BC5" s="192" t="s">
        <v>460</v>
      </c>
      <c r="BD5" s="192" t="s">
        <v>84</v>
      </c>
    </row>
    <row r="6" spans="2:56" s="1" customFormat="1" ht="12" customHeight="1">
      <c r="B6" s="20"/>
      <c r="D6" s="27" t="s">
        <v>17</v>
      </c>
      <c r="L6" s="20"/>
      <c r="AZ6" s="192" t="s">
        <v>461</v>
      </c>
      <c r="BA6" s="192" t="s">
        <v>462</v>
      </c>
      <c r="BB6" s="192" t="s">
        <v>1</v>
      </c>
      <c r="BC6" s="192" t="s">
        <v>463</v>
      </c>
      <c r="BD6" s="192" t="s">
        <v>84</v>
      </c>
    </row>
    <row r="7" spans="2:56" s="1" customFormat="1" ht="16.5" customHeight="1">
      <c r="B7" s="20"/>
      <c r="E7" s="252" t="str">
        <f>'Rekapitulace stavby'!K6</f>
        <v>Hvězdárna v Úpici</v>
      </c>
      <c r="F7" s="253"/>
      <c r="G7" s="253"/>
      <c r="H7" s="253"/>
      <c r="L7" s="20"/>
      <c r="AZ7" s="192" t="s">
        <v>464</v>
      </c>
      <c r="BA7" s="192" t="s">
        <v>465</v>
      </c>
      <c r="BB7" s="192" t="s">
        <v>1</v>
      </c>
      <c r="BC7" s="192" t="s">
        <v>466</v>
      </c>
      <c r="BD7" s="192" t="s">
        <v>84</v>
      </c>
    </row>
    <row r="8" spans="1:56" s="2" customFormat="1" ht="12" customHeight="1">
      <c r="A8" s="32"/>
      <c r="B8" s="33"/>
      <c r="C8" s="32"/>
      <c r="D8" s="27" t="s">
        <v>100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192" t="s">
        <v>467</v>
      </c>
      <c r="BA8" s="192" t="s">
        <v>468</v>
      </c>
      <c r="BB8" s="192" t="s">
        <v>1</v>
      </c>
      <c r="BC8" s="192" t="s">
        <v>469</v>
      </c>
      <c r="BD8" s="192" t="s">
        <v>84</v>
      </c>
    </row>
    <row r="9" spans="1:56" s="2" customFormat="1" ht="16.5" customHeight="1">
      <c r="A9" s="32"/>
      <c r="B9" s="33"/>
      <c r="C9" s="32"/>
      <c r="D9" s="32"/>
      <c r="E9" s="242" t="s">
        <v>470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Z9" s="192" t="s">
        <v>471</v>
      </c>
      <c r="BA9" s="192" t="s">
        <v>472</v>
      </c>
      <c r="BB9" s="192" t="s">
        <v>1</v>
      </c>
      <c r="BC9" s="192" t="s">
        <v>469</v>
      </c>
      <c r="BD9" s="192" t="s">
        <v>84</v>
      </c>
    </row>
    <row r="10" spans="1:56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Z10" s="192" t="s">
        <v>473</v>
      </c>
      <c r="BA10" s="192" t="s">
        <v>474</v>
      </c>
      <c r="BB10" s="192" t="s">
        <v>1</v>
      </c>
      <c r="BC10" s="192" t="s">
        <v>475</v>
      </c>
      <c r="BD10" s="192" t="s">
        <v>84</v>
      </c>
    </row>
    <row r="11" spans="1:56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Z11" s="192" t="s">
        <v>476</v>
      </c>
      <c r="BA11" s="192" t="s">
        <v>477</v>
      </c>
      <c r="BB11" s="192" t="s">
        <v>1</v>
      </c>
      <c r="BC11" s="192" t="s">
        <v>478</v>
      </c>
      <c r="BD11" s="192" t="s">
        <v>84</v>
      </c>
    </row>
    <row r="12" spans="1:56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27" t="s">
        <v>23</v>
      </c>
      <c r="J12" s="55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Z12" s="192" t="s">
        <v>479</v>
      </c>
      <c r="BA12" s="192" t="s">
        <v>480</v>
      </c>
      <c r="BB12" s="192" t="s">
        <v>1</v>
      </c>
      <c r="BC12" s="192" t="s">
        <v>481</v>
      </c>
      <c r="BD12" s="192" t="s">
        <v>84</v>
      </c>
    </row>
    <row r="13" spans="1:56" s="2" customFormat="1" ht="10.9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Z13" s="192" t="s">
        <v>482</v>
      </c>
      <c r="BA13" s="192" t="s">
        <v>483</v>
      </c>
      <c r="BB13" s="192" t="s">
        <v>1</v>
      </c>
      <c r="BC13" s="192" t="s">
        <v>243</v>
      </c>
      <c r="BD13" s="192" t="s">
        <v>84</v>
      </c>
    </row>
    <row r="14" spans="1:5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Z14" s="192" t="s">
        <v>484</v>
      </c>
      <c r="BA14" s="192" t="s">
        <v>485</v>
      </c>
      <c r="BB14" s="192" t="s">
        <v>1</v>
      </c>
      <c r="BC14" s="192" t="s">
        <v>172</v>
      </c>
      <c r="BD14" s="192" t="s">
        <v>84</v>
      </c>
    </row>
    <row r="15" spans="1:56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Z15" s="192" t="s">
        <v>486</v>
      </c>
      <c r="BA15" s="192" t="s">
        <v>487</v>
      </c>
      <c r="BB15" s="192" t="s">
        <v>1</v>
      </c>
      <c r="BC15" s="192" t="s">
        <v>488</v>
      </c>
      <c r="BD15" s="192" t="s">
        <v>84</v>
      </c>
    </row>
    <row r="16" spans="1:56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Z16" s="192" t="s">
        <v>489</v>
      </c>
      <c r="BA16" s="192" t="s">
        <v>490</v>
      </c>
      <c r="BB16" s="192" t="s">
        <v>1</v>
      </c>
      <c r="BC16" s="192" t="s">
        <v>491</v>
      </c>
      <c r="BD16" s="192" t="s">
        <v>84</v>
      </c>
    </row>
    <row r="17" spans="1:56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Z17" s="192" t="s">
        <v>492</v>
      </c>
      <c r="BA17" s="192" t="s">
        <v>493</v>
      </c>
      <c r="BB17" s="192" t="s">
        <v>1</v>
      </c>
      <c r="BC17" s="192" t="s">
        <v>494</v>
      </c>
      <c r="BD17" s="192" t="s">
        <v>84</v>
      </c>
    </row>
    <row r="18" spans="1:56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24"/>
      <c r="G18" s="224"/>
      <c r="H18" s="224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Z18" s="192" t="s">
        <v>495</v>
      </c>
      <c r="BA18" s="192" t="s">
        <v>496</v>
      </c>
      <c r="BB18" s="192" t="s">
        <v>1</v>
      </c>
      <c r="BC18" s="192" t="s">
        <v>497</v>
      </c>
      <c r="BD18" s="192" t="s">
        <v>84</v>
      </c>
    </row>
    <row r="19" spans="1:56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Z19" s="192" t="s">
        <v>498</v>
      </c>
      <c r="BA19" s="192" t="s">
        <v>499</v>
      </c>
      <c r="BB19" s="192" t="s">
        <v>1</v>
      </c>
      <c r="BC19" s="192" t="s">
        <v>500</v>
      </c>
      <c r="BD19" s="192" t="s">
        <v>84</v>
      </c>
    </row>
    <row r="20" spans="1:56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Z20" s="192" t="s">
        <v>501</v>
      </c>
      <c r="BA20" s="192" t="s">
        <v>502</v>
      </c>
      <c r="BB20" s="192" t="s">
        <v>1</v>
      </c>
      <c r="BC20" s="192" t="s">
        <v>503</v>
      </c>
      <c r="BD20" s="192" t="s">
        <v>84</v>
      </c>
    </row>
    <row r="21" spans="1:56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Z21" s="192" t="s">
        <v>504</v>
      </c>
      <c r="BA21" s="192" t="s">
        <v>505</v>
      </c>
      <c r="BB21" s="192" t="s">
        <v>1</v>
      </c>
      <c r="BC21" s="192" t="s">
        <v>506</v>
      </c>
      <c r="BD21" s="192" t="s">
        <v>84</v>
      </c>
    </row>
    <row r="22" spans="1:56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Z22" s="192" t="s">
        <v>507</v>
      </c>
      <c r="BA22" s="192" t="s">
        <v>508</v>
      </c>
      <c r="BB22" s="192" t="s">
        <v>1</v>
      </c>
      <c r="BC22" s="192" t="s">
        <v>509</v>
      </c>
      <c r="BD22" s="192" t="s">
        <v>84</v>
      </c>
    </row>
    <row r="23" spans="1:56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Z23" s="192" t="s">
        <v>510</v>
      </c>
      <c r="BA23" s="192" t="s">
        <v>511</v>
      </c>
      <c r="BB23" s="192" t="s">
        <v>1</v>
      </c>
      <c r="BC23" s="192" t="s">
        <v>512</v>
      </c>
      <c r="BD23" s="192" t="s">
        <v>84</v>
      </c>
    </row>
    <row r="24" spans="1:56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Z24" s="192" t="s">
        <v>513</v>
      </c>
      <c r="BA24" s="192" t="s">
        <v>514</v>
      </c>
      <c r="BB24" s="192" t="s">
        <v>1</v>
      </c>
      <c r="BC24" s="192" t="s">
        <v>515</v>
      </c>
      <c r="BD24" s="192" t="s">
        <v>84</v>
      </c>
    </row>
    <row r="25" spans="1:56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Z25" s="192" t="s">
        <v>516</v>
      </c>
      <c r="BA25" s="192" t="s">
        <v>517</v>
      </c>
      <c r="BB25" s="192" t="s">
        <v>1</v>
      </c>
      <c r="BC25" s="192" t="s">
        <v>515</v>
      </c>
      <c r="BD25" s="192" t="s">
        <v>84</v>
      </c>
    </row>
    <row r="26" spans="1:56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Z26" s="192" t="s">
        <v>518</v>
      </c>
      <c r="BA26" s="192" t="s">
        <v>519</v>
      </c>
      <c r="BB26" s="192" t="s">
        <v>1</v>
      </c>
      <c r="BC26" s="192" t="s">
        <v>520</v>
      </c>
      <c r="BD26" s="192" t="s">
        <v>84</v>
      </c>
    </row>
    <row r="27" spans="1:56" s="8" customFormat="1" ht="16.5" customHeight="1">
      <c r="A27" s="94"/>
      <c r="B27" s="95"/>
      <c r="C27" s="94"/>
      <c r="D27" s="94"/>
      <c r="E27" s="228" t="s">
        <v>1</v>
      </c>
      <c r="F27" s="228"/>
      <c r="G27" s="228"/>
      <c r="H27" s="22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Z27" s="193" t="s">
        <v>521</v>
      </c>
      <c r="BA27" s="193" t="s">
        <v>522</v>
      </c>
      <c r="BB27" s="193" t="s">
        <v>1</v>
      </c>
      <c r="BC27" s="193" t="s">
        <v>523</v>
      </c>
      <c r="BD27" s="193" t="s">
        <v>84</v>
      </c>
    </row>
    <row r="28" spans="1:56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Z28" s="192" t="s">
        <v>524</v>
      </c>
      <c r="BA28" s="192" t="s">
        <v>525</v>
      </c>
      <c r="BB28" s="192" t="s">
        <v>1</v>
      </c>
      <c r="BC28" s="192" t="s">
        <v>526</v>
      </c>
      <c r="BD28" s="192" t="s">
        <v>84</v>
      </c>
    </row>
    <row r="29" spans="1:56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Z29" s="192" t="s">
        <v>527</v>
      </c>
      <c r="BA29" s="192" t="s">
        <v>528</v>
      </c>
      <c r="BB29" s="192" t="s">
        <v>1</v>
      </c>
      <c r="BC29" s="192" t="s">
        <v>529</v>
      </c>
      <c r="BD29" s="192" t="s">
        <v>84</v>
      </c>
    </row>
    <row r="30" spans="1:56" s="2" customFormat="1" ht="25.35" customHeight="1">
      <c r="A30" s="32"/>
      <c r="B30" s="33"/>
      <c r="C30" s="32"/>
      <c r="D30" s="97" t="s">
        <v>36</v>
      </c>
      <c r="E30" s="32"/>
      <c r="F30" s="32"/>
      <c r="G30" s="32"/>
      <c r="H30" s="32"/>
      <c r="I30" s="32"/>
      <c r="J30" s="71">
        <f>ROUND(J139,0)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Z30" s="192" t="s">
        <v>530</v>
      </c>
      <c r="BA30" s="192" t="s">
        <v>531</v>
      </c>
      <c r="BB30" s="192" t="s">
        <v>1</v>
      </c>
      <c r="BC30" s="192" t="s">
        <v>523</v>
      </c>
      <c r="BD30" s="192" t="s">
        <v>84</v>
      </c>
    </row>
    <row r="31" spans="1:56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Z31" s="192" t="s">
        <v>532</v>
      </c>
      <c r="BA31" s="192" t="s">
        <v>533</v>
      </c>
      <c r="BB31" s="192" t="s">
        <v>1</v>
      </c>
      <c r="BC31" s="192" t="s">
        <v>534</v>
      </c>
      <c r="BD31" s="192" t="s">
        <v>84</v>
      </c>
    </row>
    <row r="32" spans="1:56" s="2" customFormat="1" ht="14.4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Z32" s="192" t="s">
        <v>535</v>
      </c>
      <c r="BA32" s="192" t="s">
        <v>536</v>
      </c>
      <c r="BB32" s="192" t="s">
        <v>1</v>
      </c>
      <c r="BC32" s="192" t="s">
        <v>537</v>
      </c>
      <c r="BD32" s="192" t="s">
        <v>84</v>
      </c>
    </row>
    <row r="33" spans="1:56" s="2" customFormat="1" ht="14.4" customHeight="1">
      <c r="A33" s="32"/>
      <c r="B33" s="33"/>
      <c r="C33" s="32"/>
      <c r="D33" s="98" t="s">
        <v>40</v>
      </c>
      <c r="E33" s="27" t="s">
        <v>41</v>
      </c>
      <c r="F33" s="99">
        <f>ROUND((SUM(BE139:BE712)),0)</f>
        <v>0</v>
      </c>
      <c r="G33" s="32"/>
      <c r="H33" s="32"/>
      <c r="I33" s="100">
        <v>0.21</v>
      </c>
      <c r="J33" s="99">
        <f>ROUND(((SUM(BE139:BE712))*I33),0)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Z33" s="192" t="s">
        <v>538</v>
      </c>
      <c r="BA33" s="192" t="s">
        <v>539</v>
      </c>
      <c r="BB33" s="192" t="s">
        <v>1</v>
      </c>
      <c r="BC33" s="192" t="s">
        <v>540</v>
      </c>
      <c r="BD33" s="192" t="s">
        <v>84</v>
      </c>
    </row>
    <row r="34" spans="1:56" s="2" customFormat="1" ht="14.4" customHeight="1">
      <c r="A34" s="32"/>
      <c r="B34" s="33"/>
      <c r="C34" s="32"/>
      <c r="D34" s="32"/>
      <c r="E34" s="27" t="s">
        <v>42</v>
      </c>
      <c r="F34" s="99">
        <f>ROUND((SUM(BF139:BF712)),0)</f>
        <v>0</v>
      </c>
      <c r="G34" s="32"/>
      <c r="H34" s="32"/>
      <c r="I34" s="100">
        <v>0.15</v>
      </c>
      <c r="J34" s="99">
        <f>ROUND(((SUM(BF139:BF712))*I34),0)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Z34" s="192" t="s">
        <v>541</v>
      </c>
      <c r="BA34" s="192" t="s">
        <v>542</v>
      </c>
      <c r="BB34" s="192" t="s">
        <v>1</v>
      </c>
      <c r="BC34" s="192" t="s">
        <v>543</v>
      </c>
      <c r="BD34" s="192" t="s">
        <v>84</v>
      </c>
    </row>
    <row r="35" spans="1:31" s="2" customFormat="1" ht="14.4" customHeight="1" hidden="1">
      <c r="A35" s="32"/>
      <c r="B35" s="33"/>
      <c r="C35" s="32"/>
      <c r="D35" s="32"/>
      <c r="E35" s="27" t="s">
        <v>43</v>
      </c>
      <c r="F35" s="99">
        <f>ROUND((SUM(BG139:BG712)),0)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44</v>
      </c>
      <c r="F36" s="99">
        <f>ROUND((SUM(BH139:BH712)),0)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99">
        <f>ROUND((SUM(BI139:BI712)),0)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0"/>
      <c r="F39" s="60"/>
      <c r="G39" s="103" t="s">
        <v>47</v>
      </c>
      <c r="H39" s="104" t="s">
        <v>48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2"/>
      <c r="B61" s="33"/>
      <c r="C61" s="32"/>
      <c r="D61" s="45" t="s">
        <v>51</v>
      </c>
      <c r="E61" s="35"/>
      <c r="F61" s="107" t="s">
        <v>52</v>
      </c>
      <c r="G61" s="45" t="s">
        <v>51</v>
      </c>
      <c r="H61" s="35"/>
      <c r="I61" s="35"/>
      <c r="J61" s="10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2"/>
      <c r="B76" s="33"/>
      <c r="C76" s="32"/>
      <c r="D76" s="45" t="s">
        <v>51</v>
      </c>
      <c r="E76" s="35"/>
      <c r="F76" s="107" t="s">
        <v>52</v>
      </c>
      <c r="G76" s="45" t="s">
        <v>51</v>
      </c>
      <c r="H76" s="35"/>
      <c r="I76" s="35"/>
      <c r="J76" s="10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102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Hvězdárna v Úpici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100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2" t="str">
        <f>E9</f>
        <v>4 - Stavební část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Úpice</v>
      </c>
      <c r="G89" s="32"/>
      <c r="H89" s="32"/>
      <c r="I89" s="27" t="s">
        <v>23</v>
      </c>
      <c r="J89" s="55" t="str">
        <f>IF(J12="","",J12)</f>
        <v/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.2" customHeight="1">
      <c r="A91" s="32"/>
      <c r="B91" s="33"/>
      <c r="C91" s="27" t="s">
        <v>24</v>
      </c>
      <c r="D91" s="32"/>
      <c r="E91" s="32"/>
      <c r="F91" s="25" t="str">
        <f>E15</f>
        <v>Královéhradecký kraj, Pivovarské nám.1245, H.K.</v>
      </c>
      <c r="G91" s="32"/>
      <c r="H91" s="32"/>
      <c r="I91" s="27" t="s">
        <v>30</v>
      </c>
      <c r="J91" s="30" t="str">
        <f>E21</f>
        <v xml:space="preserve">Ateliér Pavlíček, Roosveltova 2855, Dvůr Králové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103</v>
      </c>
      <c r="D94" s="101"/>
      <c r="E94" s="101"/>
      <c r="F94" s="101"/>
      <c r="G94" s="101"/>
      <c r="H94" s="101"/>
      <c r="I94" s="101"/>
      <c r="J94" s="110" t="s">
        <v>104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5" customHeight="1">
      <c r="A96" s="32"/>
      <c r="B96" s="33"/>
      <c r="C96" s="111" t="s">
        <v>105</v>
      </c>
      <c r="D96" s="32"/>
      <c r="E96" s="32"/>
      <c r="F96" s="32"/>
      <c r="G96" s="32"/>
      <c r="H96" s="32"/>
      <c r="I96" s="32"/>
      <c r="J96" s="71">
        <f>J139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106</v>
      </c>
    </row>
    <row r="97" spans="2:12" s="9" customFormat="1" ht="24.9" customHeight="1">
      <c r="B97" s="112"/>
      <c r="D97" s="113" t="s">
        <v>107</v>
      </c>
      <c r="E97" s="114"/>
      <c r="F97" s="114"/>
      <c r="G97" s="114"/>
      <c r="H97" s="114"/>
      <c r="I97" s="114"/>
      <c r="J97" s="115">
        <f>J140</f>
        <v>0</v>
      </c>
      <c r="L97" s="112"/>
    </row>
    <row r="98" spans="2:12" s="10" customFormat="1" ht="19.95" customHeight="1">
      <c r="B98" s="116"/>
      <c r="D98" s="117" t="s">
        <v>306</v>
      </c>
      <c r="E98" s="118"/>
      <c r="F98" s="118"/>
      <c r="G98" s="118"/>
      <c r="H98" s="118"/>
      <c r="I98" s="118"/>
      <c r="J98" s="119">
        <f>J141</f>
        <v>0</v>
      </c>
      <c r="L98" s="116"/>
    </row>
    <row r="99" spans="2:12" s="10" customFormat="1" ht="19.95" customHeight="1">
      <c r="B99" s="116"/>
      <c r="D99" s="117" t="s">
        <v>544</v>
      </c>
      <c r="E99" s="118"/>
      <c r="F99" s="118"/>
      <c r="G99" s="118"/>
      <c r="H99" s="118"/>
      <c r="I99" s="118"/>
      <c r="J99" s="119">
        <f>J176</f>
        <v>0</v>
      </c>
      <c r="L99" s="116"/>
    </row>
    <row r="100" spans="2:12" s="10" customFormat="1" ht="19.95" customHeight="1">
      <c r="B100" s="116"/>
      <c r="D100" s="117" t="s">
        <v>437</v>
      </c>
      <c r="E100" s="118"/>
      <c r="F100" s="118"/>
      <c r="G100" s="118"/>
      <c r="H100" s="118"/>
      <c r="I100" s="118"/>
      <c r="J100" s="119">
        <f>J197</f>
        <v>0</v>
      </c>
      <c r="L100" s="116"/>
    </row>
    <row r="101" spans="2:12" s="10" customFormat="1" ht="19.95" customHeight="1">
      <c r="B101" s="116"/>
      <c r="D101" s="117" t="s">
        <v>545</v>
      </c>
      <c r="E101" s="118"/>
      <c r="F101" s="118"/>
      <c r="G101" s="118"/>
      <c r="H101" s="118"/>
      <c r="I101" s="118"/>
      <c r="J101" s="119">
        <f>J219</f>
        <v>0</v>
      </c>
      <c r="L101" s="116"/>
    </row>
    <row r="102" spans="2:12" s="10" customFormat="1" ht="19.95" customHeight="1">
      <c r="B102" s="116"/>
      <c r="D102" s="117" t="s">
        <v>546</v>
      </c>
      <c r="E102" s="118"/>
      <c r="F102" s="118"/>
      <c r="G102" s="118"/>
      <c r="H102" s="118"/>
      <c r="I102" s="118"/>
      <c r="J102" s="119">
        <f>J244</f>
        <v>0</v>
      </c>
      <c r="L102" s="116"/>
    </row>
    <row r="103" spans="2:12" s="10" customFormat="1" ht="19.95" customHeight="1">
      <c r="B103" s="116"/>
      <c r="D103" s="117" t="s">
        <v>547</v>
      </c>
      <c r="E103" s="118"/>
      <c r="F103" s="118"/>
      <c r="G103" s="118"/>
      <c r="H103" s="118"/>
      <c r="I103" s="118"/>
      <c r="J103" s="119">
        <f>J383</f>
        <v>0</v>
      </c>
      <c r="L103" s="116"/>
    </row>
    <row r="104" spans="2:12" s="10" customFormat="1" ht="19.95" customHeight="1">
      <c r="B104" s="116"/>
      <c r="D104" s="117" t="s">
        <v>108</v>
      </c>
      <c r="E104" s="118"/>
      <c r="F104" s="118"/>
      <c r="G104" s="118"/>
      <c r="H104" s="118"/>
      <c r="I104" s="118"/>
      <c r="J104" s="119">
        <f>J396</f>
        <v>0</v>
      </c>
      <c r="L104" s="116"/>
    </row>
    <row r="105" spans="2:12" s="10" customFormat="1" ht="19.95" customHeight="1">
      <c r="B105" s="116"/>
      <c r="D105" s="117" t="s">
        <v>109</v>
      </c>
      <c r="E105" s="118"/>
      <c r="F105" s="118"/>
      <c r="G105" s="118"/>
      <c r="H105" s="118"/>
      <c r="I105" s="118"/>
      <c r="J105" s="119">
        <f>J432</f>
        <v>0</v>
      </c>
      <c r="L105" s="116"/>
    </row>
    <row r="106" spans="2:12" s="10" customFormat="1" ht="19.95" customHeight="1">
      <c r="B106" s="116"/>
      <c r="D106" s="117" t="s">
        <v>548</v>
      </c>
      <c r="E106" s="118"/>
      <c r="F106" s="118"/>
      <c r="G106" s="118"/>
      <c r="H106" s="118"/>
      <c r="I106" s="118"/>
      <c r="J106" s="119">
        <f>J438</f>
        <v>0</v>
      </c>
      <c r="L106" s="116"/>
    </row>
    <row r="107" spans="2:12" s="9" customFormat="1" ht="24.9" customHeight="1">
      <c r="B107" s="112"/>
      <c r="D107" s="113" t="s">
        <v>110</v>
      </c>
      <c r="E107" s="114"/>
      <c r="F107" s="114"/>
      <c r="G107" s="114"/>
      <c r="H107" s="114"/>
      <c r="I107" s="114"/>
      <c r="J107" s="115">
        <f>J440</f>
        <v>0</v>
      </c>
      <c r="L107" s="112"/>
    </row>
    <row r="108" spans="2:12" s="10" customFormat="1" ht="19.95" customHeight="1">
      <c r="B108" s="116"/>
      <c r="D108" s="117" t="s">
        <v>549</v>
      </c>
      <c r="E108" s="118"/>
      <c r="F108" s="118"/>
      <c r="G108" s="118"/>
      <c r="H108" s="118"/>
      <c r="I108" s="118"/>
      <c r="J108" s="119">
        <f>J441</f>
        <v>0</v>
      </c>
      <c r="L108" s="116"/>
    </row>
    <row r="109" spans="2:12" s="10" customFormat="1" ht="19.95" customHeight="1">
      <c r="B109" s="116"/>
      <c r="D109" s="117" t="s">
        <v>111</v>
      </c>
      <c r="E109" s="118"/>
      <c r="F109" s="118"/>
      <c r="G109" s="118"/>
      <c r="H109" s="118"/>
      <c r="I109" s="118"/>
      <c r="J109" s="119">
        <f>J471</f>
        <v>0</v>
      </c>
      <c r="L109" s="116"/>
    </row>
    <row r="110" spans="2:12" s="10" customFormat="1" ht="19.95" customHeight="1">
      <c r="B110" s="116"/>
      <c r="D110" s="117" t="s">
        <v>550</v>
      </c>
      <c r="E110" s="118"/>
      <c r="F110" s="118"/>
      <c r="G110" s="118"/>
      <c r="H110" s="118"/>
      <c r="I110" s="118"/>
      <c r="J110" s="119">
        <f>J518</f>
        <v>0</v>
      </c>
      <c r="L110" s="116"/>
    </row>
    <row r="111" spans="2:12" s="10" customFormat="1" ht="19.95" customHeight="1">
      <c r="B111" s="116"/>
      <c r="D111" s="117" t="s">
        <v>112</v>
      </c>
      <c r="E111" s="118"/>
      <c r="F111" s="118"/>
      <c r="G111" s="118"/>
      <c r="H111" s="118"/>
      <c r="I111" s="118"/>
      <c r="J111" s="119">
        <f>J550</f>
        <v>0</v>
      </c>
      <c r="L111" s="116"/>
    </row>
    <row r="112" spans="2:12" s="10" customFormat="1" ht="19.95" customHeight="1">
      <c r="B112" s="116"/>
      <c r="D112" s="117" t="s">
        <v>551</v>
      </c>
      <c r="E112" s="118"/>
      <c r="F112" s="118"/>
      <c r="G112" s="118"/>
      <c r="H112" s="118"/>
      <c r="I112" s="118"/>
      <c r="J112" s="119">
        <f>J575</f>
        <v>0</v>
      </c>
      <c r="L112" s="116"/>
    </row>
    <row r="113" spans="2:12" s="10" customFormat="1" ht="19.95" customHeight="1">
      <c r="B113" s="116"/>
      <c r="D113" s="117" t="s">
        <v>113</v>
      </c>
      <c r="E113" s="118"/>
      <c r="F113" s="118"/>
      <c r="G113" s="118"/>
      <c r="H113" s="118"/>
      <c r="I113" s="118"/>
      <c r="J113" s="119">
        <f>J588</f>
        <v>0</v>
      </c>
      <c r="L113" s="116"/>
    </row>
    <row r="114" spans="2:12" s="10" customFormat="1" ht="19.95" customHeight="1">
      <c r="B114" s="116"/>
      <c r="D114" s="117" t="s">
        <v>114</v>
      </c>
      <c r="E114" s="118"/>
      <c r="F114" s="118"/>
      <c r="G114" s="118"/>
      <c r="H114" s="118"/>
      <c r="I114" s="118"/>
      <c r="J114" s="119">
        <f>J616</f>
        <v>0</v>
      </c>
      <c r="L114" s="116"/>
    </row>
    <row r="115" spans="2:12" s="10" customFormat="1" ht="19.95" customHeight="1">
      <c r="B115" s="116"/>
      <c r="D115" s="117" t="s">
        <v>552</v>
      </c>
      <c r="E115" s="118"/>
      <c r="F115" s="118"/>
      <c r="G115" s="118"/>
      <c r="H115" s="118"/>
      <c r="I115" s="118"/>
      <c r="J115" s="119">
        <f>J622</f>
        <v>0</v>
      </c>
      <c r="L115" s="116"/>
    </row>
    <row r="116" spans="2:12" s="10" customFormat="1" ht="19.95" customHeight="1">
      <c r="B116" s="116"/>
      <c r="D116" s="117" t="s">
        <v>553</v>
      </c>
      <c r="E116" s="118"/>
      <c r="F116" s="118"/>
      <c r="G116" s="118"/>
      <c r="H116" s="118"/>
      <c r="I116" s="118"/>
      <c r="J116" s="119">
        <f>J652</f>
        <v>0</v>
      </c>
      <c r="L116" s="116"/>
    </row>
    <row r="117" spans="2:12" s="10" customFormat="1" ht="19.95" customHeight="1">
      <c r="B117" s="116"/>
      <c r="D117" s="117" t="s">
        <v>115</v>
      </c>
      <c r="E117" s="118"/>
      <c r="F117" s="118"/>
      <c r="G117" s="118"/>
      <c r="H117" s="118"/>
      <c r="I117" s="118"/>
      <c r="J117" s="119">
        <f>J666</f>
        <v>0</v>
      </c>
      <c r="L117" s="116"/>
    </row>
    <row r="118" spans="2:12" s="10" customFormat="1" ht="19.95" customHeight="1">
      <c r="B118" s="116"/>
      <c r="D118" s="117" t="s">
        <v>554</v>
      </c>
      <c r="E118" s="118"/>
      <c r="F118" s="118"/>
      <c r="G118" s="118"/>
      <c r="H118" s="118"/>
      <c r="I118" s="118"/>
      <c r="J118" s="119">
        <f>J686</f>
        <v>0</v>
      </c>
      <c r="L118" s="116"/>
    </row>
    <row r="119" spans="2:12" s="9" customFormat="1" ht="24.9" customHeight="1">
      <c r="B119" s="112"/>
      <c r="D119" s="113" t="s">
        <v>116</v>
      </c>
      <c r="E119" s="114"/>
      <c r="F119" s="114"/>
      <c r="G119" s="114"/>
      <c r="H119" s="114"/>
      <c r="I119" s="114"/>
      <c r="J119" s="115">
        <f>J710</f>
        <v>0</v>
      </c>
      <c r="L119" s="112"/>
    </row>
    <row r="120" spans="1:31" s="2" customFormat="1" ht="21.7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" customHeight="1">
      <c r="A121" s="32"/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5" spans="1:31" s="2" customFormat="1" ht="6.9" customHeight="1">
      <c r="A125" s="32"/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24.9" customHeight="1">
      <c r="A126" s="32"/>
      <c r="B126" s="33"/>
      <c r="C126" s="21" t="s">
        <v>117</v>
      </c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17</v>
      </c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6.5" customHeight="1">
      <c r="A129" s="32"/>
      <c r="B129" s="33"/>
      <c r="C129" s="32"/>
      <c r="D129" s="32"/>
      <c r="E129" s="252" t="str">
        <f>E7</f>
        <v>Hvězdárna v Úpici</v>
      </c>
      <c r="F129" s="253"/>
      <c r="G129" s="253"/>
      <c r="H129" s="253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2" customHeight="1">
      <c r="A130" s="32"/>
      <c r="B130" s="33"/>
      <c r="C130" s="27" t="s">
        <v>100</v>
      </c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6.5" customHeight="1">
      <c r="A131" s="32"/>
      <c r="B131" s="33"/>
      <c r="C131" s="32"/>
      <c r="D131" s="32"/>
      <c r="E131" s="242" t="str">
        <f>E9</f>
        <v>4 - Stavební část</v>
      </c>
      <c r="F131" s="251"/>
      <c r="G131" s="251"/>
      <c r="H131" s="251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6.9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21</v>
      </c>
      <c r="D133" s="32"/>
      <c r="E133" s="32"/>
      <c r="F133" s="25" t="str">
        <f>F12</f>
        <v>Úpice</v>
      </c>
      <c r="G133" s="32"/>
      <c r="H133" s="32"/>
      <c r="I133" s="27" t="s">
        <v>23</v>
      </c>
      <c r="J133" s="55" t="str">
        <f>IF(J12="","",J12)</f>
        <v/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6.9" customHeight="1">
      <c r="A134" s="32"/>
      <c r="B134" s="33"/>
      <c r="C134" s="32"/>
      <c r="D134" s="32"/>
      <c r="E134" s="32"/>
      <c r="F134" s="32"/>
      <c r="G134" s="32"/>
      <c r="H134" s="32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40.2" customHeight="1">
      <c r="A135" s="32"/>
      <c r="B135" s="33"/>
      <c r="C135" s="27" t="s">
        <v>24</v>
      </c>
      <c r="D135" s="32"/>
      <c r="E135" s="32"/>
      <c r="F135" s="25" t="str">
        <f>E15</f>
        <v>Královéhradecký kraj, Pivovarské nám.1245, H.K.</v>
      </c>
      <c r="G135" s="32"/>
      <c r="H135" s="32"/>
      <c r="I135" s="27" t="s">
        <v>30</v>
      </c>
      <c r="J135" s="30" t="str">
        <f>E21</f>
        <v xml:space="preserve">Ateliér Pavlíček, Roosveltova 2855, Dvůr Králové </v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5.15" customHeight="1">
      <c r="A136" s="32"/>
      <c r="B136" s="33"/>
      <c r="C136" s="27" t="s">
        <v>28</v>
      </c>
      <c r="D136" s="32"/>
      <c r="E136" s="32"/>
      <c r="F136" s="25" t="str">
        <f>IF(E18="","",E18)</f>
        <v>Vyplň údaj</v>
      </c>
      <c r="G136" s="32"/>
      <c r="H136" s="32"/>
      <c r="I136" s="27" t="s">
        <v>33</v>
      </c>
      <c r="J136" s="30" t="str">
        <f>E24</f>
        <v>ing. V. Švehla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0.35" customHeight="1">
      <c r="A137" s="32"/>
      <c r="B137" s="33"/>
      <c r="C137" s="32"/>
      <c r="D137" s="32"/>
      <c r="E137" s="32"/>
      <c r="F137" s="32"/>
      <c r="G137" s="32"/>
      <c r="H137" s="32"/>
      <c r="I137" s="3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11" customFormat="1" ht="29.25" customHeight="1">
      <c r="A138" s="120"/>
      <c r="B138" s="121"/>
      <c r="C138" s="122" t="s">
        <v>118</v>
      </c>
      <c r="D138" s="123" t="s">
        <v>61</v>
      </c>
      <c r="E138" s="123" t="s">
        <v>57</v>
      </c>
      <c r="F138" s="123" t="s">
        <v>58</v>
      </c>
      <c r="G138" s="123" t="s">
        <v>119</v>
      </c>
      <c r="H138" s="123" t="s">
        <v>120</v>
      </c>
      <c r="I138" s="123" t="s">
        <v>121</v>
      </c>
      <c r="J138" s="123" t="s">
        <v>104</v>
      </c>
      <c r="K138" s="124" t="s">
        <v>122</v>
      </c>
      <c r="L138" s="125"/>
      <c r="M138" s="62" t="s">
        <v>1</v>
      </c>
      <c r="N138" s="63" t="s">
        <v>40</v>
      </c>
      <c r="O138" s="63" t="s">
        <v>123</v>
      </c>
      <c r="P138" s="63" t="s">
        <v>124</v>
      </c>
      <c r="Q138" s="63" t="s">
        <v>125</v>
      </c>
      <c r="R138" s="63" t="s">
        <v>126</v>
      </c>
      <c r="S138" s="63" t="s">
        <v>127</v>
      </c>
      <c r="T138" s="64" t="s">
        <v>128</v>
      </c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</row>
    <row r="139" spans="1:63" s="2" customFormat="1" ht="22.95" customHeight="1">
      <c r="A139" s="32"/>
      <c r="B139" s="33"/>
      <c r="C139" s="69" t="s">
        <v>129</v>
      </c>
      <c r="D139" s="32"/>
      <c r="E139" s="32"/>
      <c r="F139" s="32"/>
      <c r="G139" s="32"/>
      <c r="H139" s="32"/>
      <c r="I139" s="32"/>
      <c r="J139" s="126">
        <f>BK139</f>
        <v>0</v>
      </c>
      <c r="K139" s="32"/>
      <c r="L139" s="33"/>
      <c r="M139" s="65"/>
      <c r="N139" s="56"/>
      <c r="O139" s="66"/>
      <c r="P139" s="127">
        <f>P140+P440+P710</f>
        <v>0</v>
      </c>
      <c r="Q139" s="66"/>
      <c r="R139" s="127">
        <f>R140+R440+R710</f>
        <v>151.82130645895253</v>
      </c>
      <c r="S139" s="66"/>
      <c r="T139" s="128">
        <f>T140+T440+T710</f>
        <v>8.014793000000001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75</v>
      </c>
      <c r="AU139" s="17" t="s">
        <v>106</v>
      </c>
      <c r="BK139" s="129">
        <f>BK140+BK440+BK710</f>
        <v>0</v>
      </c>
    </row>
    <row r="140" spans="2:63" s="12" customFormat="1" ht="25.95" customHeight="1">
      <c r="B140" s="130"/>
      <c r="D140" s="131" t="s">
        <v>75</v>
      </c>
      <c r="E140" s="132" t="s">
        <v>130</v>
      </c>
      <c r="F140" s="132" t="s">
        <v>131</v>
      </c>
      <c r="I140" s="133"/>
      <c r="J140" s="134">
        <f>BK140</f>
        <v>0</v>
      </c>
      <c r="L140" s="130"/>
      <c r="M140" s="135"/>
      <c r="N140" s="136"/>
      <c r="O140" s="136"/>
      <c r="P140" s="137">
        <f>P141+P176+P197+P219+P244+P383+P396+P432+P438</f>
        <v>0</v>
      </c>
      <c r="Q140" s="136"/>
      <c r="R140" s="137">
        <f>R141+R176+R197+R219+R244+R383+R396+R432+R438</f>
        <v>147.81332461716153</v>
      </c>
      <c r="S140" s="136"/>
      <c r="T140" s="138">
        <f>T141+T176+T197+T219+T244+T383+T396+T432+T438</f>
        <v>8.014793000000001</v>
      </c>
      <c r="AR140" s="131" t="s">
        <v>8</v>
      </c>
      <c r="AT140" s="139" t="s">
        <v>75</v>
      </c>
      <c r="AU140" s="139" t="s">
        <v>76</v>
      </c>
      <c r="AY140" s="131" t="s">
        <v>132</v>
      </c>
      <c r="BK140" s="140">
        <f>BK141+BK176+BK197+BK219+BK244+BK383+BK396+BK432+BK438</f>
        <v>0</v>
      </c>
    </row>
    <row r="141" spans="2:63" s="12" customFormat="1" ht="22.95" customHeight="1">
      <c r="B141" s="130"/>
      <c r="D141" s="131" t="s">
        <v>75</v>
      </c>
      <c r="E141" s="141" t="s">
        <v>8</v>
      </c>
      <c r="F141" s="141" t="s">
        <v>307</v>
      </c>
      <c r="I141" s="133"/>
      <c r="J141" s="142">
        <f>BK141</f>
        <v>0</v>
      </c>
      <c r="L141" s="130"/>
      <c r="M141" s="135"/>
      <c r="N141" s="136"/>
      <c r="O141" s="136"/>
      <c r="P141" s="137">
        <f>SUM(P142:P175)</f>
        <v>0</v>
      </c>
      <c r="Q141" s="136"/>
      <c r="R141" s="137">
        <f>SUM(R142:R175)</f>
        <v>22.211</v>
      </c>
      <c r="S141" s="136"/>
      <c r="T141" s="138">
        <f>SUM(T142:T175)</f>
        <v>0</v>
      </c>
      <c r="AR141" s="131" t="s">
        <v>8</v>
      </c>
      <c r="AT141" s="139" t="s">
        <v>75</v>
      </c>
      <c r="AU141" s="139" t="s">
        <v>8</v>
      </c>
      <c r="AY141" s="131" t="s">
        <v>132</v>
      </c>
      <c r="BK141" s="140">
        <f>SUM(BK142:BK175)</f>
        <v>0</v>
      </c>
    </row>
    <row r="142" spans="1:65" s="2" customFormat="1" ht="24.15" customHeight="1">
      <c r="A142" s="32"/>
      <c r="B142" s="143"/>
      <c r="C142" s="144" t="s">
        <v>8</v>
      </c>
      <c r="D142" s="144" t="s">
        <v>135</v>
      </c>
      <c r="E142" s="145" t="s">
        <v>555</v>
      </c>
      <c r="F142" s="146" t="s">
        <v>556</v>
      </c>
      <c r="G142" s="147" t="s">
        <v>138</v>
      </c>
      <c r="H142" s="148">
        <v>45.755</v>
      </c>
      <c r="I142" s="149"/>
      <c r="J142" s="150">
        <f>ROUND(I142*H142,0)</f>
        <v>0</v>
      </c>
      <c r="K142" s="146"/>
      <c r="L142" s="33"/>
      <c r="M142" s="151" t="s">
        <v>1</v>
      </c>
      <c r="N142" s="152" t="s">
        <v>41</v>
      </c>
      <c r="O142" s="58"/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5" t="s">
        <v>90</v>
      </c>
      <c r="AT142" s="155" t="s">
        <v>135</v>
      </c>
      <c r="AU142" s="155" t="s">
        <v>84</v>
      </c>
      <c r="AY142" s="17" t="s">
        <v>132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7" t="s">
        <v>8</v>
      </c>
      <c r="BK142" s="156">
        <f>ROUND(I142*H142,0)</f>
        <v>0</v>
      </c>
      <c r="BL142" s="17" t="s">
        <v>90</v>
      </c>
      <c r="BM142" s="155" t="s">
        <v>557</v>
      </c>
    </row>
    <row r="143" spans="2:51" s="13" customFormat="1" ht="12">
      <c r="B143" s="157"/>
      <c r="D143" s="158" t="s">
        <v>140</v>
      </c>
      <c r="E143" s="159" t="s">
        <v>1</v>
      </c>
      <c r="F143" s="160" t="s">
        <v>558</v>
      </c>
      <c r="H143" s="161">
        <v>4.004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140</v>
      </c>
      <c r="AU143" s="159" t="s">
        <v>84</v>
      </c>
      <c r="AV143" s="13" t="s">
        <v>84</v>
      </c>
      <c r="AW143" s="13" t="s">
        <v>32</v>
      </c>
      <c r="AX143" s="13" t="s">
        <v>76</v>
      </c>
      <c r="AY143" s="159" t="s">
        <v>132</v>
      </c>
    </row>
    <row r="144" spans="2:51" s="13" customFormat="1" ht="12">
      <c r="B144" s="157"/>
      <c r="D144" s="158" t="s">
        <v>140</v>
      </c>
      <c r="E144" s="159" t="s">
        <v>1</v>
      </c>
      <c r="F144" s="160" t="s">
        <v>559</v>
      </c>
      <c r="H144" s="161">
        <v>3.491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140</v>
      </c>
      <c r="AU144" s="159" t="s">
        <v>84</v>
      </c>
      <c r="AV144" s="13" t="s">
        <v>84</v>
      </c>
      <c r="AW144" s="13" t="s">
        <v>32</v>
      </c>
      <c r="AX144" s="13" t="s">
        <v>76</v>
      </c>
      <c r="AY144" s="159" t="s">
        <v>132</v>
      </c>
    </row>
    <row r="145" spans="2:51" s="14" customFormat="1" ht="20.4">
      <c r="B145" s="166"/>
      <c r="D145" s="158" t="s">
        <v>140</v>
      </c>
      <c r="E145" s="167" t="s">
        <v>449</v>
      </c>
      <c r="F145" s="168" t="s">
        <v>560</v>
      </c>
      <c r="H145" s="169">
        <v>7.495</v>
      </c>
      <c r="I145" s="170"/>
      <c r="L145" s="166"/>
      <c r="M145" s="171"/>
      <c r="N145" s="172"/>
      <c r="O145" s="172"/>
      <c r="P145" s="172"/>
      <c r="Q145" s="172"/>
      <c r="R145" s="172"/>
      <c r="S145" s="172"/>
      <c r="T145" s="173"/>
      <c r="AT145" s="167" t="s">
        <v>140</v>
      </c>
      <c r="AU145" s="167" t="s">
        <v>84</v>
      </c>
      <c r="AV145" s="14" t="s">
        <v>87</v>
      </c>
      <c r="AW145" s="14" t="s">
        <v>32</v>
      </c>
      <c r="AX145" s="14" t="s">
        <v>76</v>
      </c>
      <c r="AY145" s="167" t="s">
        <v>132</v>
      </c>
    </row>
    <row r="146" spans="2:51" s="13" customFormat="1" ht="20.4">
      <c r="B146" s="157"/>
      <c r="D146" s="158" t="s">
        <v>140</v>
      </c>
      <c r="E146" s="159" t="s">
        <v>1</v>
      </c>
      <c r="F146" s="160" t="s">
        <v>561</v>
      </c>
      <c r="H146" s="161">
        <v>16.8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140</v>
      </c>
      <c r="AU146" s="159" t="s">
        <v>84</v>
      </c>
      <c r="AV146" s="13" t="s">
        <v>84</v>
      </c>
      <c r="AW146" s="13" t="s">
        <v>32</v>
      </c>
      <c r="AX146" s="13" t="s">
        <v>76</v>
      </c>
      <c r="AY146" s="159" t="s">
        <v>132</v>
      </c>
    </row>
    <row r="147" spans="2:51" s="13" customFormat="1" ht="20.4">
      <c r="B147" s="157"/>
      <c r="D147" s="158" t="s">
        <v>140</v>
      </c>
      <c r="E147" s="159" t="s">
        <v>1</v>
      </c>
      <c r="F147" s="160" t="s">
        <v>562</v>
      </c>
      <c r="H147" s="161">
        <v>7.2</v>
      </c>
      <c r="I147" s="162"/>
      <c r="L147" s="157"/>
      <c r="M147" s="163"/>
      <c r="N147" s="164"/>
      <c r="O147" s="164"/>
      <c r="P147" s="164"/>
      <c r="Q147" s="164"/>
      <c r="R147" s="164"/>
      <c r="S147" s="164"/>
      <c r="T147" s="165"/>
      <c r="AT147" s="159" t="s">
        <v>140</v>
      </c>
      <c r="AU147" s="159" t="s">
        <v>84</v>
      </c>
      <c r="AV147" s="13" t="s">
        <v>84</v>
      </c>
      <c r="AW147" s="13" t="s">
        <v>32</v>
      </c>
      <c r="AX147" s="13" t="s">
        <v>76</v>
      </c>
      <c r="AY147" s="159" t="s">
        <v>132</v>
      </c>
    </row>
    <row r="148" spans="2:51" s="13" customFormat="1" ht="12">
      <c r="B148" s="157"/>
      <c r="D148" s="158" t="s">
        <v>140</v>
      </c>
      <c r="E148" s="159" t="s">
        <v>1</v>
      </c>
      <c r="F148" s="160" t="s">
        <v>563</v>
      </c>
      <c r="H148" s="161">
        <v>0.9</v>
      </c>
      <c r="I148" s="162"/>
      <c r="L148" s="157"/>
      <c r="M148" s="163"/>
      <c r="N148" s="164"/>
      <c r="O148" s="164"/>
      <c r="P148" s="164"/>
      <c r="Q148" s="164"/>
      <c r="R148" s="164"/>
      <c r="S148" s="164"/>
      <c r="T148" s="165"/>
      <c r="AT148" s="159" t="s">
        <v>140</v>
      </c>
      <c r="AU148" s="159" t="s">
        <v>84</v>
      </c>
      <c r="AV148" s="13" t="s">
        <v>84</v>
      </c>
      <c r="AW148" s="13" t="s">
        <v>32</v>
      </c>
      <c r="AX148" s="13" t="s">
        <v>76</v>
      </c>
      <c r="AY148" s="159" t="s">
        <v>132</v>
      </c>
    </row>
    <row r="149" spans="2:51" s="13" customFormat="1" ht="20.4">
      <c r="B149" s="157"/>
      <c r="D149" s="158" t="s">
        <v>140</v>
      </c>
      <c r="E149" s="159" t="s">
        <v>1</v>
      </c>
      <c r="F149" s="160" t="s">
        <v>564</v>
      </c>
      <c r="H149" s="161">
        <v>7.6</v>
      </c>
      <c r="I149" s="162"/>
      <c r="L149" s="157"/>
      <c r="M149" s="163"/>
      <c r="N149" s="164"/>
      <c r="O149" s="164"/>
      <c r="P149" s="164"/>
      <c r="Q149" s="164"/>
      <c r="R149" s="164"/>
      <c r="S149" s="164"/>
      <c r="T149" s="165"/>
      <c r="AT149" s="159" t="s">
        <v>140</v>
      </c>
      <c r="AU149" s="159" t="s">
        <v>84</v>
      </c>
      <c r="AV149" s="13" t="s">
        <v>84</v>
      </c>
      <c r="AW149" s="13" t="s">
        <v>32</v>
      </c>
      <c r="AX149" s="13" t="s">
        <v>76</v>
      </c>
      <c r="AY149" s="159" t="s">
        <v>132</v>
      </c>
    </row>
    <row r="150" spans="2:51" s="13" customFormat="1" ht="20.4">
      <c r="B150" s="157"/>
      <c r="D150" s="158" t="s">
        <v>140</v>
      </c>
      <c r="E150" s="159" t="s">
        <v>1</v>
      </c>
      <c r="F150" s="160" t="s">
        <v>565</v>
      </c>
      <c r="H150" s="161">
        <v>5.76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140</v>
      </c>
      <c r="AU150" s="159" t="s">
        <v>84</v>
      </c>
      <c r="AV150" s="13" t="s">
        <v>84</v>
      </c>
      <c r="AW150" s="13" t="s">
        <v>32</v>
      </c>
      <c r="AX150" s="13" t="s">
        <v>76</v>
      </c>
      <c r="AY150" s="159" t="s">
        <v>132</v>
      </c>
    </row>
    <row r="151" spans="2:51" s="14" customFormat="1" ht="12">
      <c r="B151" s="166"/>
      <c r="D151" s="158" t="s">
        <v>140</v>
      </c>
      <c r="E151" s="167" t="s">
        <v>538</v>
      </c>
      <c r="F151" s="168" t="s">
        <v>146</v>
      </c>
      <c r="H151" s="169">
        <v>38.26</v>
      </c>
      <c r="I151" s="170"/>
      <c r="L151" s="166"/>
      <c r="M151" s="171"/>
      <c r="N151" s="172"/>
      <c r="O151" s="172"/>
      <c r="P151" s="172"/>
      <c r="Q151" s="172"/>
      <c r="R151" s="172"/>
      <c r="S151" s="172"/>
      <c r="T151" s="173"/>
      <c r="AT151" s="167" t="s">
        <v>140</v>
      </c>
      <c r="AU151" s="167" t="s">
        <v>84</v>
      </c>
      <c r="AV151" s="14" t="s">
        <v>87</v>
      </c>
      <c r="AW151" s="14" t="s">
        <v>32</v>
      </c>
      <c r="AX151" s="14" t="s">
        <v>76</v>
      </c>
      <c r="AY151" s="167" t="s">
        <v>132</v>
      </c>
    </row>
    <row r="152" spans="2:51" s="15" customFormat="1" ht="12">
      <c r="B152" s="194"/>
      <c r="D152" s="158" t="s">
        <v>140</v>
      </c>
      <c r="E152" s="195" t="s">
        <v>1</v>
      </c>
      <c r="F152" s="196" t="s">
        <v>566</v>
      </c>
      <c r="H152" s="197">
        <v>45.755</v>
      </c>
      <c r="I152" s="198"/>
      <c r="L152" s="194"/>
      <c r="M152" s="199"/>
      <c r="N152" s="200"/>
      <c r="O152" s="200"/>
      <c r="P152" s="200"/>
      <c r="Q152" s="200"/>
      <c r="R152" s="200"/>
      <c r="S152" s="200"/>
      <c r="T152" s="201"/>
      <c r="AT152" s="195" t="s">
        <v>140</v>
      </c>
      <c r="AU152" s="195" t="s">
        <v>84</v>
      </c>
      <c r="AV152" s="15" t="s">
        <v>90</v>
      </c>
      <c r="AW152" s="15" t="s">
        <v>32</v>
      </c>
      <c r="AX152" s="15" t="s">
        <v>8</v>
      </c>
      <c r="AY152" s="195" t="s">
        <v>132</v>
      </c>
    </row>
    <row r="153" spans="1:65" s="2" customFormat="1" ht="24.15" customHeight="1">
      <c r="A153" s="32"/>
      <c r="B153" s="143"/>
      <c r="C153" s="144" t="s">
        <v>84</v>
      </c>
      <c r="D153" s="144" t="s">
        <v>135</v>
      </c>
      <c r="E153" s="145" t="s">
        <v>567</v>
      </c>
      <c r="F153" s="146" t="s">
        <v>568</v>
      </c>
      <c r="G153" s="147" t="s">
        <v>138</v>
      </c>
      <c r="H153" s="148">
        <v>45.755</v>
      </c>
      <c r="I153" s="149"/>
      <c r="J153" s="150">
        <f>ROUND(I153*H153,0)</f>
        <v>0</v>
      </c>
      <c r="K153" s="146"/>
      <c r="L153" s="33"/>
      <c r="M153" s="151" t="s">
        <v>1</v>
      </c>
      <c r="N153" s="152" t="s">
        <v>41</v>
      </c>
      <c r="O153" s="58"/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90</v>
      </c>
      <c r="AT153" s="155" t="s">
        <v>135</v>
      </c>
      <c r="AU153" s="155" t="s">
        <v>84</v>
      </c>
      <c r="AY153" s="17" t="s">
        <v>132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7" t="s">
        <v>8</v>
      </c>
      <c r="BK153" s="156">
        <f>ROUND(I153*H153,0)</f>
        <v>0</v>
      </c>
      <c r="BL153" s="17" t="s">
        <v>90</v>
      </c>
      <c r="BM153" s="155" t="s">
        <v>569</v>
      </c>
    </row>
    <row r="154" spans="2:51" s="13" customFormat="1" ht="12">
      <c r="B154" s="157"/>
      <c r="D154" s="158" t="s">
        <v>140</v>
      </c>
      <c r="E154" s="159" t="s">
        <v>1</v>
      </c>
      <c r="F154" s="160" t="s">
        <v>449</v>
      </c>
      <c r="H154" s="161">
        <v>7.495</v>
      </c>
      <c r="I154" s="162"/>
      <c r="L154" s="157"/>
      <c r="M154" s="163"/>
      <c r="N154" s="164"/>
      <c r="O154" s="164"/>
      <c r="P154" s="164"/>
      <c r="Q154" s="164"/>
      <c r="R154" s="164"/>
      <c r="S154" s="164"/>
      <c r="T154" s="165"/>
      <c r="AT154" s="159" t="s">
        <v>140</v>
      </c>
      <c r="AU154" s="159" t="s">
        <v>84</v>
      </c>
      <c r="AV154" s="13" t="s">
        <v>84</v>
      </c>
      <c r="AW154" s="13" t="s">
        <v>32</v>
      </c>
      <c r="AX154" s="13" t="s">
        <v>76</v>
      </c>
      <c r="AY154" s="159" t="s">
        <v>132</v>
      </c>
    </row>
    <row r="155" spans="2:51" s="13" customFormat="1" ht="12">
      <c r="B155" s="157"/>
      <c r="D155" s="158" t="s">
        <v>140</v>
      </c>
      <c r="E155" s="159" t="s">
        <v>1</v>
      </c>
      <c r="F155" s="160" t="s">
        <v>538</v>
      </c>
      <c r="H155" s="161">
        <v>38.26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140</v>
      </c>
      <c r="AU155" s="159" t="s">
        <v>84</v>
      </c>
      <c r="AV155" s="13" t="s">
        <v>84</v>
      </c>
      <c r="AW155" s="13" t="s">
        <v>32</v>
      </c>
      <c r="AX155" s="13" t="s">
        <v>76</v>
      </c>
      <c r="AY155" s="159" t="s">
        <v>132</v>
      </c>
    </row>
    <row r="156" spans="2:51" s="14" customFormat="1" ht="12">
      <c r="B156" s="166"/>
      <c r="D156" s="158" t="s">
        <v>140</v>
      </c>
      <c r="E156" s="167" t="s">
        <v>1</v>
      </c>
      <c r="F156" s="168" t="s">
        <v>146</v>
      </c>
      <c r="H156" s="169">
        <v>45.755</v>
      </c>
      <c r="I156" s="170"/>
      <c r="L156" s="166"/>
      <c r="M156" s="171"/>
      <c r="N156" s="172"/>
      <c r="O156" s="172"/>
      <c r="P156" s="172"/>
      <c r="Q156" s="172"/>
      <c r="R156" s="172"/>
      <c r="S156" s="172"/>
      <c r="T156" s="173"/>
      <c r="AT156" s="167" t="s">
        <v>140</v>
      </c>
      <c r="AU156" s="167" t="s">
        <v>84</v>
      </c>
      <c r="AV156" s="14" t="s">
        <v>87</v>
      </c>
      <c r="AW156" s="14" t="s">
        <v>32</v>
      </c>
      <c r="AX156" s="14" t="s">
        <v>8</v>
      </c>
      <c r="AY156" s="167" t="s">
        <v>132</v>
      </c>
    </row>
    <row r="157" spans="1:65" s="2" customFormat="1" ht="37.95" customHeight="1">
      <c r="A157" s="32"/>
      <c r="B157" s="143"/>
      <c r="C157" s="144" t="s">
        <v>87</v>
      </c>
      <c r="D157" s="144" t="s">
        <v>135</v>
      </c>
      <c r="E157" s="145" t="s">
        <v>570</v>
      </c>
      <c r="F157" s="146" t="s">
        <v>571</v>
      </c>
      <c r="G157" s="147" t="s">
        <v>138</v>
      </c>
      <c r="H157" s="148">
        <v>274.53</v>
      </c>
      <c r="I157" s="149"/>
      <c r="J157" s="150">
        <f>ROUND(I157*H157,0)</f>
        <v>0</v>
      </c>
      <c r="K157" s="146"/>
      <c r="L157" s="33"/>
      <c r="M157" s="151" t="s">
        <v>1</v>
      </c>
      <c r="N157" s="152" t="s">
        <v>41</v>
      </c>
      <c r="O157" s="58"/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5" t="s">
        <v>90</v>
      </c>
      <c r="AT157" s="155" t="s">
        <v>135</v>
      </c>
      <c r="AU157" s="155" t="s">
        <v>84</v>
      </c>
      <c r="AY157" s="17" t="s">
        <v>132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7" t="s">
        <v>8</v>
      </c>
      <c r="BK157" s="156">
        <f>ROUND(I157*H157,0)</f>
        <v>0</v>
      </c>
      <c r="BL157" s="17" t="s">
        <v>90</v>
      </c>
      <c r="BM157" s="155" t="s">
        <v>572</v>
      </c>
    </row>
    <row r="158" spans="2:51" s="13" customFormat="1" ht="12">
      <c r="B158" s="157"/>
      <c r="D158" s="158" t="s">
        <v>140</v>
      </c>
      <c r="E158" s="159" t="s">
        <v>1</v>
      </c>
      <c r="F158" s="160" t="s">
        <v>449</v>
      </c>
      <c r="H158" s="161">
        <v>7.495</v>
      </c>
      <c r="I158" s="162"/>
      <c r="L158" s="157"/>
      <c r="M158" s="163"/>
      <c r="N158" s="164"/>
      <c r="O158" s="164"/>
      <c r="P158" s="164"/>
      <c r="Q158" s="164"/>
      <c r="R158" s="164"/>
      <c r="S158" s="164"/>
      <c r="T158" s="165"/>
      <c r="AT158" s="159" t="s">
        <v>140</v>
      </c>
      <c r="AU158" s="159" t="s">
        <v>84</v>
      </c>
      <c r="AV158" s="13" t="s">
        <v>84</v>
      </c>
      <c r="AW158" s="13" t="s">
        <v>32</v>
      </c>
      <c r="AX158" s="13" t="s">
        <v>76</v>
      </c>
      <c r="AY158" s="159" t="s">
        <v>132</v>
      </c>
    </row>
    <row r="159" spans="2:51" s="13" customFormat="1" ht="12">
      <c r="B159" s="157"/>
      <c r="D159" s="158" t="s">
        <v>140</v>
      </c>
      <c r="E159" s="159" t="s">
        <v>1</v>
      </c>
      <c r="F159" s="160" t="s">
        <v>538</v>
      </c>
      <c r="H159" s="161">
        <v>38.26</v>
      </c>
      <c r="I159" s="162"/>
      <c r="L159" s="157"/>
      <c r="M159" s="163"/>
      <c r="N159" s="164"/>
      <c r="O159" s="164"/>
      <c r="P159" s="164"/>
      <c r="Q159" s="164"/>
      <c r="R159" s="164"/>
      <c r="S159" s="164"/>
      <c r="T159" s="165"/>
      <c r="AT159" s="159" t="s">
        <v>140</v>
      </c>
      <c r="AU159" s="159" t="s">
        <v>84</v>
      </c>
      <c r="AV159" s="13" t="s">
        <v>84</v>
      </c>
      <c r="AW159" s="13" t="s">
        <v>32</v>
      </c>
      <c r="AX159" s="13" t="s">
        <v>76</v>
      </c>
      <c r="AY159" s="159" t="s">
        <v>132</v>
      </c>
    </row>
    <row r="160" spans="2:51" s="14" customFormat="1" ht="12">
      <c r="B160" s="166"/>
      <c r="D160" s="158" t="s">
        <v>140</v>
      </c>
      <c r="E160" s="167" t="s">
        <v>1</v>
      </c>
      <c r="F160" s="168" t="s">
        <v>146</v>
      </c>
      <c r="H160" s="169">
        <v>45.755</v>
      </c>
      <c r="I160" s="170"/>
      <c r="L160" s="166"/>
      <c r="M160" s="171"/>
      <c r="N160" s="172"/>
      <c r="O160" s="172"/>
      <c r="P160" s="172"/>
      <c r="Q160" s="172"/>
      <c r="R160" s="172"/>
      <c r="S160" s="172"/>
      <c r="T160" s="173"/>
      <c r="AT160" s="167" t="s">
        <v>140</v>
      </c>
      <c r="AU160" s="167" t="s">
        <v>84</v>
      </c>
      <c r="AV160" s="14" t="s">
        <v>87</v>
      </c>
      <c r="AW160" s="14" t="s">
        <v>32</v>
      </c>
      <c r="AX160" s="14" t="s">
        <v>8</v>
      </c>
      <c r="AY160" s="167" t="s">
        <v>132</v>
      </c>
    </row>
    <row r="161" spans="2:51" s="13" customFormat="1" ht="12">
      <c r="B161" s="157"/>
      <c r="D161" s="158" t="s">
        <v>140</v>
      </c>
      <c r="F161" s="160" t="s">
        <v>573</v>
      </c>
      <c r="H161" s="161">
        <v>274.53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140</v>
      </c>
      <c r="AU161" s="159" t="s">
        <v>84</v>
      </c>
      <c r="AV161" s="13" t="s">
        <v>84</v>
      </c>
      <c r="AW161" s="13" t="s">
        <v>3</v>
      </c>
      <c r="AX161" s="13" t="s">
        <v>8</v>
      </c>
      <c r="AY161" s="159" t="s">
        <v>132</v>
      </c>
    </row>
    <row r="162" spans="1:65" s="2" customFormat="1" ht="24.15" customHeight="1">
      <c r="A162" s="32"/>
      <c r="B162" s="143"/>
      <c r="C162" s="144" t="s">
        <v>90</v>
      </c>
      <c r="D162" s="144" t="s">
        <v>135</v>
      </c>
      <c r="E162" s="145" t="s">
        <v>574</v>
      </c>
      <c r="F162" s="146" t="s">
        <v>575</v>
      </c>
      <c r="G162" s="147" t="s">
        <v>188</v>
      </c>
      <c r="H162" s="148">
        <v>82.359</v>
      </c>
      <c r="I162" s="149"/>
      <c r="J162" s="150">
        <f>ROUND(I162*H162,0)</f>
        <v>0</v>
      </c>
      <c r="K162" s="146"/>
      <c r="L162" s="33"/>
      <c r="M162" s="151" t="s">
        <v>1</v>
      </c>
      <c r="N162" s="152" t="s">
        <v>41</v>
      </c>
      <c r="O162" s="58"/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5" t="s">
        <v>90</v>
      </c>
      <c r="AT162" s="155" t="s">
        <v>135</v>
      </c>
      <c r="AU162" s="155" t="s">
        <v>84</v>
      </c>
      <c r="AY162" s="17" t="s">
        <v>132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7" t="s">
        <v>8</v>
      </c>
      <c r="BK162" s="156">
        <f>ROUND(I162*H162,0)</f>
        <v>0</v>
      </c>
      <c r="BL162" s="17" t="s">
        <v>90</v>
      </c>
      <c r="BM162" s="155" t="s">
        <v>576</v>
      </c>
    </row>
    <row r="163" spans="2:51" s="13" customFormat="1" ht="12">
      <c r="B163" s="157"/>
      <c r="D163" s="158" t="s">
        <v>140</v>
      </c>
      <c r="E163" s="159" t="s">
        <v>1</v>
      </c>
      <c r="F163" s="160" t="s">
        <v>577</v>
      </c>
      <c r="H163" s="161">
        <v>13.491</v>
      </c>
      <c r="I163" s="162"/>
      <c r="L163" s="157"/>
      <c r="M163" s="163"/>
      <c r="N163" s="164"/>
      <c r="O163" s="164"/>
      <c r="P163" s="164"/>
      <c r="Q163" s="164"/>
      <c r="R163" s="164"/>
      <c r="S163" s="164"/>
      <c r="T163" s="165"/>
      <c r="AT163" s="159" t="s">
        <v>140</v>
      </c>
      <c r="AU163" s="159" t="s">
        <v>84</v>
      </c>
      <c r="AV163" s="13" t="s">
        <v>84</v>
      </c>
      <c r="AW163" s="13" t="s">
        <v>32</v>
      </c>
      <c r="AX163" s="13" t="s">
        <v>76</v>
      </c>
      <c r="AY163" s="159" t="s">
        <v>132</v>
      </c>
    </row>
    <row r="164" spans="2:51" s="13" customFormat="1" ht="12">
      <c r="B164" s="157"/>
      <c r="D164" s="158" t="s">
        <v>140</v>
      </c>
      <c r="E164" s="159" t="s">
        <v>1</v>
      </c>
      <c r="F164" s="160" t="s">
        <v>578</v>
      </c>
      <c r="H164" s="161">
        <v>68.868</v>
      </c>
      <c r="I164" s="162"/>
      <c r="L164" s="157"/>
      <c r="M164" s="163"/>
      <c r="N164" s="164"/>
      <c r="O164" s="164"/>
      <c r="P164" s="164"/>
      <c r="Q164" s="164"/>
      <c r="R164" s="164"/>
      <c r="S164" s="164"/>
      <c r="T164" s="165"/>
      <c r="AT164" s="159" t="s">
        <v>140</v>
      </c>
      <c r="AU164" s="159" t="s">
        <v>84</v>
      </c>
      <c r="AV164" s="13" t="s">
        <v>84</v>
      </c>
      <c r="AW164" s="13" t="s">
        <v>32</v>
      </c>
      <c r="AX164" s="13" t="s">
        <v>76</v>
      </c>
      <c r="AY164" s="159" t="s">
        <v>132</v>
      </c>
    </row>
    <row r="165" spans="2:51" s="14" customFormat="1" ht="12">
      <c r="B165" s="166"/>
      <c r="D165" s="158" t="s">
        <v>140</v>
      </c>
      <c r="E165" s="167" t="s">
        <v>1</v>
      </c>
      <c r="F165" s="168" t="s">
        <v>146</v>
      </c>
      <c r="H165" s="169">
        <v>82.359</v>
      </c>
      <c r="I165" s="170"/>
      <c r="L165" s="166"/>
      <c r="M165" s="171"/>
      <c r="N165" s="172"/>
      <c r="O165" s="172"/>
      <c r="P165" s="172"/>
      <c r="Q165" s="172"/>
      <c r="R165" s="172"/>
      <c r="S165" s="172"/>
      <c r="T165" s="173"/>
      <c r="AT165" s="167" t="s">
        <v>140</v>
      </c>
      <c r="AU165" s="167" t="s">
        <v>84</v>
      </c>
      <c r="AV165" s="14" t="s">
        <v>87</v>
      </c>
      <c r="AW165" s="14" t="s">
        <v>32</v>
      </c>
      <c r="AX165" s="14" t="s">
        <v>8</v>
      </c>
      <c r="AY165" s="167" t="s">
        <v>132</v>
      </c>
    </row>
    <row r="166" spans="1:65" s="2" customFormat="1" ht="14.4" customHeight="1">
      <c r="A166" s="32"/>
      <c r="B166" s="143"/>
      <c r="C166" s="144" t="s">
        <v>93</v>
      </c>
      <c r="D166" s="144" t="s">
        <v>135</v>
      </c>
      <c r="E166" s="145" t="s">
        <v>579</v>
      </c>
      <c r="F166" s="146" t="s">
        <v>580</v>
      </c>
      <c r="G166" s="147" t="s">
        <v>138</v>
      </c>
      <c r="H166" s="148">
        <v>45.755</v>
      </c>
      <c r="I166" s="149"/>
      <c r="J166" s="150">
        <f>ROUND(I166*H166,0)</f>
        <v>0</v>
      </c>
      <c r="K166" s="146"/>
      <c r="L166" s="33"/>
      <c r="M166" s="151" t="s">
        <v>1</v>
      </c>
      <c r="N166" s="152" t="s">
        <v>41</v>
      </c>
      <c r="O166" s="58"/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5" t="s">
        <v>90</v>
      </c>
      <c r="AT166" s="155" t="s">
        <v>135</v>
      </c>
      <c r="AU166" s="155" t="s">
        <v>84</v>
      </c>
      <c r="AY166" s="17" t="s">
        <v>132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7" t="s">
        <v>8</v>
      </c>
      <c r="BK166" s="156">
        <f>ROUND(I166*H166,0)</f>
        <v>0</v>
      </c>
      <c r="BL166" s="17" t="s">
        <v>90</v>
      </c>
      <c r="BM166" s="155" t="s">
        <v>581</v>
      </c>
    </row>
    <row r="167" spans="2:51" s="13" customFormat="1" ht="12">
      <c r="B167" s="157"/>
      <c r="D167" s="158" t="s">
        <v>140</v>
      </c>
      <c r="E167" s="159" t="s">
        <v>1</v>
      </c>
      <c r="F167" s="160" t="s">
        <v>449</v>
      </c>
      <c r="H167" s="161">
        <v>7.495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140</v>
      </c>
      <c r="AU167" s="159" t="s">
        <v>84</v>
      </c>
      <c r="AV167" s="13" t="s">
        <v>84</v>
      </c>
      <c r="AW167" s="13" t="s">
        <v>32</v>
      </c>
      <c r="AX167" s="13" t="s">
        <v>76</v>
      </c>
      <c r="AY167" s="159" t="s">
        <v>132</v>
      </c>
    </row>
    <row r="168" spans="2:51" s="13" customFormat="1" ht="12">
      <c r="B168" s="157"/>
      <c r="D168" s="158" t="s">
        <v>140</v>
      </c>
      <c r="E168" s="159" t="s">
        <v>1</v>
      </c>
      <c r="F168" s="160" t="s">
        <v>538</v>
      </c>
      <c r="H168" s="161">
        <v>38.26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140</v>
      </c>
      <c r="AU168" s="159" t="s">
        <v>84</v>
      </c>
      <c r="AV168" s="13" t="s">
        <v>84</v>
      </c>
      <c r="AW168" s="13" t="s">
        <v>32</v>
      </c>
      <c r="AX168" s="13" t="s">
        <v>76</v>
      </c>
      <c r="AY168" s="159" t="s">
        <v>132</v>
      </c>
    </row>
    <row r="169" spans="2:51" s="14" customFormat="1" ht="12">
      <c r="B169" s="166"/>
      <c r="D169" s="158" t="s">
        <v>140</v>
      </c>
      <c r="E169" s="167" t="s">
        <v>1</v>
      </c>
      <c r="F169" s="168" t="s">
        <v>146</v>
      </c>
      <c r="H169" s="169">
        <v>45.755</v>
      </c>
      <c r="I169" s="170"/>
      <c r="L169" s="166"/>
      <c r="M169" s="171"/>
      <c r="N169" s="172"/>
      <c r="O169" s="172"/>
      <c r="P169" s="172"/>
      <c r="Q169" s="172"/>
      <c r="R169" s="172"/>
      <c r="S169" s="172"/>
      <c r="T169" s="173"/>
      <c r="AT169" s="167" t="s">
        <v>140</v>
      </c>
      <c r="AU169" s="167" t="s">
        <v>84</v>
      </c>
      <c r="AV169" s="14" t="s">
        <v>87</v>
      </c>
      <c r="AW169" s="14" t="s">
        <v>32</v>
      </c>
      <c r="AX169" s="14" t="s">
        <v>8</v>
      </c>
      <c r="AY169" s="167" t="s">
        <v>132</v>
      </c>
    </row>
    <row r="170" spans="1:65" s="2" customFormat="1" ht="24.15" customHeight="1">
      <c r="A170" s="32"/>
      <c r="B170" s="143"/>
      <c r="C170" s="144" t="s">
        <v>96</v>
      </c>
      <c r="D170" s="144" t="s">
        <v>135</v>
      </c>
      <c r="E170" s="145" t="s">
        <v>582</v>
      </c>
      <c r="F170" s="146" t="s">
        <v>583</v>
      </c>
      <c r="G170" s="147" t="s">
        <v>138</v>
      </c>
      <c r="H170" s="148">
        <v>11.69</v>
      </c>
      <c r="I170" s="149"/>
      <c r="J170" s="150">
        <f>ROUND(I170*H170,0)</f>
        <v>0</v>
      </c>
      <c r="K170" s="146"/>
      <c r="L170" s="33"/>
      <c r="M170" s="151" t="s">
        <v>1</v>
      </c>
      <c r="N170" s="152" t="s">
        <v>41</v>
      </c>
      <c r="O170" s="58"/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5" t="s">
        <v>90</v>
      </c>
      <c r="AT170" s="155" t="s">
        <v>135</v>
      </c>
      <c r="AU170" s="155" t="s">
        <v>84</v>
      </c>
      <c r="AY170" s="17" t="s">
        <v>132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7" t="s">
        <v>8</v>
      </c>
      <c r="BK170" s="156">
        <f>ROUND(I170*H170,0)</f>
        <v>0</v>
      </c>
      <c r="BL170" s="17" t="s">
        <v>90</v>
      </c>
      <c r="BM170" s="155" t="s">
        <v>584</v>
      </c>
    </row>
    <row r="171" spans="2:51" s="13" customFormat="1" ht="20.4">
      <c r="B171" s="157"/>
      <c r="D171" s="158" t="s">
        <v>140</v>
      </c>
      <c r="E171" s="159" t="s">
        <v>1</v>
      </c>
      <c r="F171" s="160" t="s">
        <v>585</v>
      </c>
      <c r="H171" s="161">
        <v>6.65</v>
      </c>
      <c r="I171" s="162"/>
      <c r="L171" s="157"/>
      <c r="M171" s="163"/>
      <c r="N171" s="164"/>
      <c r="O171" s="164"/>
      <c r="P171" s="164"/>
      <c r="Q171" s="164"/>
      <c r="R171" s="164"/>
      <c r="S171" s="164"/>
      <c r="T171" s="165"/>
      <c r="AT171" s="159" t="s">
        <v>140</v>
      </c>
      <c r="AU171" s="159" t="s">
        <v>84</v>
      </c>
      <c r="AV171" s="13" t="s">
        <v>84</v>
      </c>
      <c r="AW171" s="13" t="s">
        <v>32</v>
      </c>
      <c r="AX171" s="13" t="s">
        <v>76</v>
      </c>
      <c r="AY171" s="159" t="s">
        <v>132</v>
      </c>
    </row>
    <row r="172" spans="2:51" s="13" customFormat="1" ht="20.4">
      <c r="B172" s="157"/>
      <c r="D172" s="158" t="s">
        <v>140</v>
      </c>
      <c r="E172" s="159" t="s">
        <v>1</v>
      </c>
      <c r="F172" s="160" t="s">
        <v>586</v>
      </c>
      <c r="H172" s="161">
        <v>5.04</v>
      </c>
      <c r="I172" s="162"/>
      <c r="L172" s="157"/>
      <c r="M172" s="163"/>
      <c r="N172" s="164"/>
      <c r="O172" s="164"/>
      <c r="P172" s="164"/>
      <c r="Q172" s="164"/>
      <c r="R172" s="164"/>
      <c r="S172" s="164"/>
      <c r="T172" s="165"/>
      <c r="AT172" s="159" t="s">
        <v>140</v>
      </c>
      <c r="AU172" s="159" t="s">
        <v>84</v>
      </c>
      <c r="AV172" s="13" t="s">
        <v>84</v>
      </c>
      <c r="AW172" s="13" t="s">
        <v>32</v>
      </c>
      <c r="AX172" s="13" t="s">
        <v>76</v>
      </c>
      <c r="AY172" s="159" t="s">
        <v>132</v>
      </c>
    </row>
    <row r="173" spans="2:51" s="14" customFormat="1" ht="12">
      <c r="B173" s="166"/>
      <c r="D173" s="158" t="s">
        <v>140</v>
      </c>
      <c r="E173" s="167" t="s">
        <v>541</v>
      </c>
      <c r="F173" s="168" t="s">
        <v>146</v>
      </c>
      <c r="H173" s="169">
        <v>11.69</v>
      </c>
      <c r="I173" s="170"/>
      <c r="L173" s="166"/>
      <c r="M173" s="171"/>
      <c r="N173" s="172"/>
      <c r="O173" s="172"/>
      <c r="P173" s="172"/>
      <c r="Q173" s="172"/>
      <c r="R173" s="172"/>
      <c r="S173" s="172"/>
      <c r="T173" s="173"/>
      <c r="AT173" s="167" t="s">
        <v>140</v>
      </c>
      <c r="AU173" s="167" t="s">
        <v>84</v>
      </c>
      <c r="AV173" s="14" t="s">
        <v>87</v>
      </c>
      <c r="AW173" s="14" t="s">
        <v>32</v>
      </c>
      <c r="AX173" s="14" t="s">
        <v>8</v>
      </c>
      <c r="AY173" s="167" t="s">
        <v>132</v>
      </c>
    </row>
    <row r="174" spans="1:65" s="2" customFormat="1" ht="14.4" customHeight="1">
      <c r="A174" s="32"/>
      <c r="B174" s="143"/>
      <c r="C174" s="177" t="s">
        <v>167</v>
      </c>
      <c r="D174" s="177" t="s">
        <v>442</v>
      </c>
      <c r="E174" s="178" t="s">
        <v>587</v>
      </c>
      <c r="F174" s="179" t="s">
        <v>588</v>
      </c>
      <c r="G174" s="180" t="s">
        <v>188</v>
      </c>
      <c r="H174" s="181">
        <v>22.211</v>
      </c>
      <c r="I174" s="182"/>
      <c r="J174" s="183">
        <f>ROUND(I174*H174,0)</f>
        <v>0</v>
      </c>
      <c r="K174" s="179"/>
      <c r="L174" s="184"/>
      <c r="M174" s="185" t="s">
        <v>1</v>
      </c>
      <c r="N174" s="186" t="s">
        <v>41</v>
      </c>
      <c r="O174" s="58"/>
      <c r="P174" s="153">
        <f>O174*H174</f>
        <v>0</v>
      </c>
      <c r="Q174" s="153">
        <v>1</v>
      </c>
      <c r="R174" s="153">
        <f>Q174*H174</f>
        <v>22.211</v>
      </c>
      <c r="S174" s="153">
        <v>0</v>
      </c>
      <c r="T174" s="154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5" t="s">
        <v>172</v>
      </c>
      <c r="AT174" s="155" t="s">
        <v>442</v>
      </c>
      <c r="AU174" s="155" t="s">
        <v>84</v>
      </c>
      <c r="AY174" s="17" t="s">
        <v>132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7" t="s">
        <v>8</v>
      </c>
      <c r="BK174" s="156">
        <f>ROUND(I174*H174,0)</f>
        <v>0</v>
      </c>
      <c r="BL174" s="17" t="s">
        <v>90</v>
      </c>
      <c r="BM174" s="155" t="s">
        <v>589</v>
      </c>
    </row>
    <row r="175" spans="2:51" s="13" customFormat="1" ht="12">
      <c r="B175" s="157"/>
      <c r="D175" s="158" t="s">
        <v>140</v>
      </c>
      <c r="E175" s="159" t="s">
        <v>1</v>
      </c>
      <c r="F175" s="160" t="s">
        <v>590</v>
      </c>
      <c r="H175" s="161">
        <v>22.211</v>
      </c>
      <c r="I175" s="162"/>
      <c r="L175" s="157"/>
      <c r="M175" s="163"/>
      <c r="N175" s="164"/>
      <c r="O175" s="164"/>
      <c r="P175" s="164"/>
      <c r="Q175" s="164"/>
      <c r="R175" s="164"/>
      <c r="S175" s="164"/>
      <c r="T175" s="165"/>
      <c r="AT175" s="159" t="s">
        <v>140</v>
      </c>
      <c r="AU175" s="159" t="s">
        <v>84</v>
      </c>
      <c r="AV175" s="13" t="s">
        <v>84</v>
      </c>
      <c r="AW175" s="13" t="s">
        <v>32</v>
      </c>
      <c r="AX175" s="13" t="s">
        <v>8</v>
      </c>
      <c r="AY175" s="159" t="s">
        <v>132</v>
      </c>
    </row>
    <row r="176" spans="2:63" s="12" customFormat="1" ht="22.95" customHeight="1">
      <c r="B176" s="130"/>
      <c r="D176" s="131" t="s">
        <v>75</v>
      </c>
      <c r="E176" s="141" t="s">
        <v>84</v>
      </c>
      <c r="F176" s="141" t="s">
        <v>591</v>
      </c>
      <c r="I176" s="133"/>
      <c r="J176" s="142">
        <f>BK176</f>
        <v>0</v>
      </c>
      <c r="L176" s="130"/>
      <c r="M176" s="135"/>
      <c r="N176" s="136"/>
      <c r="O176" s="136"/>
      <c r="P176" s="137">
        <f>SUM(P177:P196)</f>
        <v>0</v>
      </c>
      <c r="Q176" s="136"/>
      <c r="R176" s="137">
        <f>SUM(R177:R196)</f>
        <v>62.6598301708447</v>
      </c>
      <c r="S176" s="136"/>
      <c r="T176" s="138">
        <f>SUM(T177:T196)</f>
        <v>0</v>
      </c>
      <c r="AR176" s="131" t="s">
        <v>8</v>
      </c>
      <c r="AT176" s="139" t="s">
        <v>75</v>
      </c>
      <c r="AU176" s="139" t="s">
        <v>8</v>
      </c>
      <c r="AY176" s="131" t="s">
        <v>132</v>
      </c>
      <c r="BK176" s="140">
        <f>SUM(BK177:BK196)</f>
        <v>0</v>
      </c>
    </row>
    <row r="177" spans="1:65" s="2" customFormat="1" ht="24.15" customHeight="1">
      <c r="A177" s="32"/>
      <c r="B177" s="143"/>
      <c r="C177" s="144" t="s">
        <v>172</v>
      </c>
      <c r="D177" s="144" t="s">
        <v>135</v>
      </c>
      <c r="E177" s="145" t="s">
        <v>592</v>
      </c>
      <c r="F177" s="146" t="s">
        <v>593</v>
      </c>
      <c r="G177" s="147" t="s">
        <v>138</v>
      </c>
      <c r="H177" s="148">
        <v>21.9</v>
      </c>
      <c r="I177" s="149"/>
      <c r="J177" s="150">
        <f>ROUND(I177*H177,0)</f>
        <v>0</v>
      </c>
      <c r="K177" s="146"/>
      <c r="L177" s="33"/>
      <c r="M177" s="151" t="s">
        <v>1</v>
      </c>
      <c r="N177" s="152" t="s">
        <v>41</v>
      </c>
      <c r="O177" s="58"/>
      <c r="P177" s="153">
        <f>O177*H177</f>
        <v>0</v>
      </c>
      <c r="Q177" s="153">
        <v>1.63</v>
      </c>
      <c r="R177" s="153">
        <f>Q177*H177</f>
        <v>35.696999999999996</v>
      </c>
      <c r="S177" s="153">
        <v>0</v>
      </c>
      <c r="T177" s="154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5" t="s">
        <v>90</v>
      </c>
      <c r="AT177" s="155" t="s">
        <v>135</v>
      </c>
      <c r="AU177" s="155" t="s">
        <v>84</v>
      </c>
      <c r="AY177" s="17" t="s">
        <v>132</v>
      </c>
      <c r="BE177" s="156">
        <f>IF(N177="základní",J177,0)</f>
        <v>0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7" t="s">
        <v>8</v>
      </c>
      <c r="BK177" s="156">
        <f>ROUND(I177*H177,0)</f>
        <v>0</v>
      </c>
      <c r="BL177" s="17" t="s">
        <v>90</v>
      </c>
      <c r="BM177" s="155" t="s">
        <v>594</v>
      </c>
    </row>
    <row r="178" spans="2:51" s="13" customFormat="1" ht="20.4">
      <c r="B178" s="157"/>
      <c r="D178" s="158" t="s">
        <v>140</v>
      </c>
      <c r="E178" s="159" t="s">
        <v>1</v>
      </c>
      <c r="F178" s="160" t="s">
        <v>595</v>
      </c>
      <c r="H178" s="161">
        <v>14.7</v>
      </c>
      <c r="I178" s="162"/>
      <c r="L178" s="157"/>
      <c r="M178" s="163"/>
      <c r="N178" s="164"/>
      <c r="O178" s="164"/>
      <c r="P178" s="164"/>
      <c r="Q178" s="164"/>
      <c r="R178" s="164"/>
      <c r="S178" s="164"/>
      <c r="T178" s="165"/>
      <c r="AT178" s="159" t="s">
        <v>140</v>
      </c>
      <c r="AU178" s="159" t="s">
        <v>84</v>
      </c>
      <c r="AV178" s="13" t="s">
        <v>84</v>
      </c>
      <c r="AW178" s="13" t="s">
        <v>32</v>
      </c>
      <c r="AX178" s="13" t="s">
        <v>76</v>
      </c>
      <c r="AY178" s="159" t="s">
        <v>132</v>
      </c>
    </row>
    <row r="179" spans="2:51" s="13" customFormat="1" ht="20.4">
      <c r="B179" s="157"/>
      <c r="D179" s="158" t="s">
        <v>140</v>
      </c>
      <c r="E179" s="159" t="s">
        <v>1</v>
      </c>
      <c r="F179" s="160" t="s">
        <v>596</v>
      </c>
      <c r="H179" s="161">
        <v>6.3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140</v>
      </c>
      <c r="AU179" s="159" t="s">
        <v>84</v>
      </c>
      <c r="AV179" s="13" t="s">
        <v>84</v>
      </c>
      <c r="AW179" s="13" t="s">
        <v>32</v>
      </c>
      <c r="AX179" s="13" t="s">
        <v>76</v>
      </c>
      <c r="AY179" s="159" t="s">
        <v>132</v>
      </c>
    </row>
    <row r="180" spans="2:51" s="13" customFormat="1" ht="12">
      <c r="B180" s="157"/>
      <c r="D180" s="158" t="s">
        <v>140</v>
      </c>
      <c r="E180" s="159" t="s">
        <v>1</v>
      </c>
      <c r="F180" s="160" t="s">
        <v>563</v>
      </c>
      <c r="H180" s="161">
        <v>0.9</v>
      </c>
      <c r="I180" s="162"/>
      <c r="L180" s="157"/>
      <c r="M180" s="163"/>
      <c r="N180" s="164"/>
      <c r="O180" s="164"/>
      <c r="P180" s="164"/>
      <c r="Q180" s="164"/>
      <c r="R180" s="164"/>
      <c r="S180" s="164"/>
      <c r="T180" s="165"/>
      <c r="AT180" s="159" t="s">
        <v>140</v>
      </c>
      <c r="AU180" s="159" t="s">
        <v>84</v>
      </c>
      <c r="AV180" s="13" t="s">
        <v>84</v>
      </c>
      <c r="AW180" s="13" t="s">
        <v>32</v>
      </c>
      <c r="AX180" s="13" t="s">
        <v>76</v>
      </c>
      <c r="AY180" s="159" t="s">
        <v>132</v>
      </c>
    </row>
    <row r="181" spans="2:51" s="14" customFormat="1" ht="12">
      <c r="B181" s="166"/>
      <c r="D181" s="158" t="s">
        <v>140</v>
      </c>
      <c r="E181" s="167" t="s">
        <v>1</v>
      </c>
      <c r="F181" s="168" t="s">
        <v>146</v>
      </c>
      <c r="H181" s="169">
        <v>21.9</v>
      </c>
      <c r="I181" s="170"/>
      <c r="L181" s="166"/>
      <c r="M181" s="171"/>
      <c r="N181" s="172"/>
      <c r="O181" s="172"/>
      <c r="P181" s="172"/>
      <c r="Q181" s="172"/>
      <c r="R181" s="172"/>
      <c r="S181" s="172"/>
      <c r="T181" s="173"/>
      <c r="AT181" s="167" t="s">
        <v>140</v>
      </c>
      <c r="AU181" s="167" t="s">
        <v>84</v>
      </c>
      <c r="AV181" s="14" t="s">
        <v>87</v>
      </c>
      <c r="AW181" s="14" t="s">
        <v>32</v>
      </c>
      <c r="AX181" s="14" t="s">
        <v>8</v>
      </c>
      <c r="AY181" s="167" t="s">
        <v>132</v>
      </c>
    </row>
    <row r="182" spans="1:65" s="2" customFormat="1" ht="24.15" customHeight="1">
      <c r="A182" s="32"/>
      <c r="B182" s="143"/>
      <c r="C182" s="144" t="s">
        <v>133</v>
      </c>
      <c r="D182" s="144" t="s">
        <v>135</v>
      </c>
      <c r="E182" s="145" t="s">
        <v>597</v>
      </c>
      <c r="F182" s="146" t="s">
        <v>598</v>
      </c>
      <c r="G182" s="147" t="s">
        <v>235</v>
      </c>
      <c r="H182" s="148">
        <v>60</v>
      </c>
      <c r="I182" s="149"/>
      <c r="J182" s="150">
        <f>ROUND(I182*H182,0)</f>
        <v>0</v>
      </c>
      <c r="K182" s="146"/>
      <c r="L182" s="33"/>
      <c r="M182" s="151" t="s">
        <v>1</v>
      </c>
      <c r="N182" s="152" t="s">
        <v>41</v>
      </c>
      <c r="O182" s="58"/>
      <c r="P182" s="153">
        <f>O182*H182</f>
        <v>0</v>
      </c>
      <c r="Q182" s="153">
        <v>0.0004896</v>
      </c>
      <c r="R182" s="153">
        <f>Q182*H182</f>
        <v>0.029376</v>
      </c>
      <c r="S182" s="153">
        <v>0</v>
      </c>
      <c r="T182" s="154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5" t="s">
        <v>90</v>
      </c>
      <c r="AT182" s="155" t="s">
        <v>135</v>
      </c>
      <c r="AU182" s="155" t="s">
        <v>84</v>
      </c>
      <c r="AY182" s="17" t="s">
        <v>132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7" t="s">
        <v>8</v>
      </c>
      <c r="BK182" s="156">
        <f>ROUND(I182*H182,0)</f>
        <v>0</v>
      </c>
      <c r="BL182" s="17" t="s">
        <v>90</v>
      </c>
      <c r="BM182" s="155" t="s">
        <v>599</v>
      </c>
    </row>
    <row r="183" spans="2:51" s="13" customFormat="1" ht="20.4">
      <c r="B183" s="157"/>
      <c r="D183" s="158" t="s">
        <v>140</v>
      </c>
      <c r="E183" s="159" t="s">
        <v>1</v>
      </c>
      <c r="F183" s="160" t="s">
        <v>600</v>
      </c>
      <c r="H183" s="161">
        <v>42</v>
      </c>
      <c r="I183" s="162"/>
      <c r="L183" s="157"/>
      <c r="M183" s="163"/>
      <c r="N183" s="164"/>
      <c r="O183" s="164"/>
      <c r="P183" s="164"/>
      <c r="Q183" s="164"/>
      <c r="R183" s="164"/>
      <c r="S183" s="164"/>
      <c r="T183" s="165"/>
      <c r="AT183" s="159" t="s">
        <v>140</v>
      </c>
      <c r="AU183" s="159" t="s">
        <v>84</v>
      </c>
      <c r="AV183" s="13" t="s">
        <v>84</v>
      </c>
      <c r="AW183" s="13" t="s">
        <v>32</v>
      </c>
      <c r="AX183" s="13" t="s">
        <v>76</v>
      </c>
      <c r="AY183" s="159" t="s">
        <v>132</v>
      </c>
    </row>
    <row r="184" spans="2:51" s="13" customFormat="1" ht="20.4">
      <c r="B184" s="157"/>
      <c r="D184" s="158" t="s">
        <v>140</v>
      </c>
      <c r="E184" s="159" t="s">
        <v>1</v>
      </c>
      <c r="F184" s="160" t="s">
        <v>601</v>
      </c>
      <c r="H184" s="161">
        <v>18</v>
      </c>
      <c r="I184" s="162"/>
      <c r="L184" s="157"/>
      <c r="M184" s="163"/>
      <c r="N184" s="164"/>
      <c r="O184" s="164"/>
      <c r="P184" s="164"/>
      <c r="Q184" s="164"/>
      <c r="R184" s="164"/>
      <c r="S184" s="164"/>
      <c r="T184" s="165"/>
      <c r="AT184" s="159" t="s">
        <v>140</v>
      </c>
      <c r="AU184" s="159" t="s">
        <v>84</v>
      </c>
      <c r="AV184" s="13" t="s">
        <v>84</v>
      </c>
      <c r="AW184" s="13" t="s">
        <v>32</v>
      </c>
      <c r="AX184" s="13" t="s">
        <v>76</v>
      </c>
      <c r="AY184" s="159" t="s">
        <v>132</v>
      </c>
    </row>
    <row r="185" spans="2:51" s="14" customFormat="1" ht="12">
      <c r="B185" s="166"/>
      <c r="D185" s="158" t="s">
        <v>140</v>
      </c>
      <c r="E185" s="167" t="s">
        <v>1</v>
      </c>
      <c r="F185" s="168" t="s">
        <v>146</v>
      </c>
      <c r="H185" s="169">
        <v>60</v>
      </c>
      <c r="I185" s="170"/>
      <c r="L185" s="166"/>
      <c r="M185" s="171"/>
      <c r="N185" s="172"/>
      <c r="O185" s="172"/>
      <c r="P185" s="172"/>
      <c r="Q185" s="172"/>
      <c r="R185" s="172"/>
      <c r="S185" s="172"/>
      <c r="T185" s="173"/>
      <c r="AT185" s="167" t="s">
        <v>140</v>
      </c>
      <c r="AU185" s="167" t="s">
        <v>84</v>
      </c>
      <c r="AV185" s="14" t="s">
        <v>87</v>
      </c>
      <c r="AW185" s="14" t="s">
        <v>32</v>
      </c>
      <c r="AX185" s="14" t="s">
        <v>8</v>
      </c>
      <c r="AY185" s="167" t="s">
        <v>132</v>
      </c>
    </row>
    <row r="186" spans="1:65" s="2" customFormat="1" ht="24.15" customHeight="1">
      <c r="A186" s="32"/>
      <c r="B186" s="143"/>
      <c r="C186" s="144" t="s">
        <v>185</v>
      </c>
      <c r="D186" s="144" t="s">
        <v>135</v>
      </c>
      <c r="E186" s="145" t="s">
        <v>602</v>
      </c>
      <c r="F186" s="146" t="s">
        <v>603</v>
      </c>
      <c r="G186" s="147" t="s">
        <v>138</v>
      </c>
      <c r="H186" s="148">
        <v>0.647</v>
      </c>
      <c r="I186" s="149"/>
      <c r="J186" s="150">
        <f>ROUND(I186*H186,0)</f>
        <v>0</v>
      </c>
      <c r="K186" s="146"/>
      <c r="L186" s="33"/>
      <c r="M186" s="151" t="s">
        <v>1</v>
      </c>
      <c r="N186" s="152" t="s">
        <v>41</v>
      </c>
      <c r="O186" s="58"/>
      <c r="P186" s="153">
        <f>O186*H186</f>
        <v>0</v>
      </c>
      <c r="Q186" s="153">
        <v>1.98</v>
      </c>
      <c r="R186" s="153">
        <f>Q186*H186</f>
        <v>1.28106</v>
      </c>
      <c r="S186" s="153">
        <v>0</v>
      </c>
      <c r="T186" s="154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5" t="s">
        <v>90</v>
      </c>
      <c r="AT186" s="155" t="s">
        <v>135</v>
      </c>
      <c r="AU186" s="155" t="s">
        <v>84</v>
      </c>
      <c r="AY186" s="17" t="s">
        <v>132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7" t="s">
        <v>8</v>
      </c>
      <c r="BK186" s="156">
        <f>ROUND(I186*H186,0)</f>
        <v>0</v>
      </c>
      <c r="BL186" s="17" t="s">
        <v>90</v>
      </c>
      <c r="BM186" s="155" t="s">
        <v>604</v>
      </c>
    </row>
    <row r="187" spans="2:51" s="13" customFormat="1" ht="12">
      <c r="B187" s="157"/>
      <c r="D187" s="158" t="s">
        <v>140</v>
      </c>
      <c r="E187" s="159" t="s">
        <v>1</v>
      </c>
      <c r="F187" s="160" t="s">
        <v>605</v>
      </c>
      <c r="H187" s="161">
        <v>0.647</v>
      </c>
      <c r="I187" s="162"/>
      <c r="L187" s="157"/>
      <c r="M187" s="163"/>
      <c r="N187" s="164"/>
      <c r="O187" s="164"/>
      <c r="P187" s="164"/>
      <c r="Q187" s="164"/>
      <c r="R187" s="164"/>
      <c r="S187" s="164"/>
      <c r="T187" s="165"/>
      <c r="AT187" s="159" t="s">
        <v>140</v>
      </c>
      <c r="AU187" s="159" t="s">
        <v>84</v>
      </c>
      <c r="AV187" s="13" t="s">
        <v>84</v>
      </c>
      <c r="AW187" s="13" t="s">
        <v>32</v>
      </c>
      <c r="AX187" s="13" t="s">
        <v>8</v>
      </c>
      <c r="AY187" s="159" t="s">
        <v>132</v>
      </c>
    </row>
    <row r="188" spans="1:65" s="2" customFormat="1" ht="14.4" customHeight="1">
      <c r="A188" s="32"/>
      <c r="B188" s="143"/>
      <c r="C188" s="144" t="s">
        <v>190</v>
      </c>
      <c r="D188" s="144" t="s">
        <v>135</v>
      </c>
      <c r="E188" s="145" t="s">
        <v>606</v>
      </c>
      <c r="F188" s="146" t="s">
        <v>607</v>
      </c>
      <c r="G188" s="147" t="s">
        <v>138</v>
      </c>
      <c r="H188" s="148">
        <v>3.453</v>
      </c>
      <c r="I188" s="149"/>
      <c r="J188" s="150">
        <f>ROUND(I188*H188,0)</f>
        <v>0</v>
      </c>
      <c r="K188" s="146"/>
      <c r="L188" s="33"/>
      <c r="M188" s="151" t="s">
        <v>1</v>
      </c>
      <c r="N188" s="152" t="s">
        <v>41</v>
      </c>
      <c r="O188" s="58"/>
      <c r="P188" s="153">
        <f>O188*H188</f>
        <v>0</v>
      </c>
      <c r="Q188" s="153">
        <v>2.256342204</v>
      </c>
      <c r="R188" s="153">
        <f>Q188*H188</f>
        <v>7.791149630412</v>
      </c>
      <c r="S188" s="153">
        <v>0</v>
      </c>
      <c r="T188" s="154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5" t="s">
        <v>90</v>
      </c>
      <c r="AT188" s="155" t="s">
        <v>135</v>
      </c>
      <c r="AU188" s="155" t="s">
        <v>84</v>
      </c>
      <c r="AY188" s="17" t="s">
        <v>132</v>
      </c>
      <c r="BE188" s="156">
        <f>IF(N188="základní",J188,0)</f>
        <v>0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7" t="s">
        <v>8</v>
      </c>
      <c r="BK188" s="156">
        <f>ROUND(I188*H188,0)</f>
        <v>0</v>
      </c>
      <c r="BL188" s="17" t="s">
        <v>90</v>
      </c>
      <c r="BM188" s="155" t="s">
        <v>608</v>
      </c>
    </row>
    <row r="189" spans="2:51" s="13" customFormat="1" ht="12">
      <c r="B189" s="157"/>
      <c r="D189" s="158" t="s">
        <v>140</v>
      </c>
      <c r="E189" s="159" t="s">
        <v>1</v>
      </c>
      <c r="F189" s="160" t="s">
        <v>609</v>
      </c>
      <c r="H189" s="161">
        <v>3.453</v>
      </c>
      <c r="I189" s="162"/>
      <c r="L189" s="157"/>
      <c r="M189" s="163"/>
      <c r="N189" s="164"/>
      <c r="O189" s="164"/>
      <c r="P189" s="164"/>
      <c r="Q189" s="164"/>
      <c r="R189" s="164"/>
      <c r="S189" s="164"/>
      <c r="T189" s="165"/>
      <c r="AT189" s="159" t="s">
        <v>140</v>
      </c>
      <c r="AU189" s="159" t="s">
        <v>84</v>
      </c>
      <c r="AV189" s="13" t="s">
        <v>84</v>
      </c>
      <c r="AW189" s="13" t="s">
        <v>32</v>
      </c>
      <c r="AX189" s="13" t="s">
        <v>8</v>
      </c>
      <c r="AY189" s="159" t="s">
        <v>132</v>
      </c>
    </row>
    <row r="190" spans="1:65" s="2" customFormat="1" ht="14.4" customHeight="1">
      <c r="A190" s="32"/>
      <c r="B190" s="143"/>
      <c r="C190" s="144" t="s">
        <v>194</v>
      </c>
      <c r="D190" s="144" t="s">
        <v>135</v>
      </c>
      <c r="E190" s="145" t="s">
        <v>610</v>
      </c>
      <c r="F190" s="146" t="s">
        <v>611</v>
      </c>
      <c r="G190" s="147" t="s">
        <v>164</v>
      </c>
      <c r="H190" s="148">
        <v>2.88</v>
      </c>
      <c r="I190" s="149"/>
      <c r="J190" s="150">
        <f>ROUND(I190*H190,0)</f>
        <v>0</v>
      </c>
      <c r="K190" s="146"/>
      <c r="L190" s="33"/>
      <c r="M190" s="151" t="s">
        <v>1</v>
      </c>
      <c r="N190" s="152" t="s">
        <v>41</v>
      </c>
      <c r="O190" s="58"/>
      <c r="P190" s="153">
        <f>O190*H190</f>
        <v>0</v>
      </c>
      <c r="Q190" s="153">
        <v>0.0024719</v>
      </c>
      <c r="R190" s="153">
        <f>Q190*H190</f>
        <v>0.007119072</v>
      </c>
      <c r="S190" s="153">
        <v>0</v>
      </c>
      <c r="T190" s="154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5" t="s">
        <v>90</v>
      </c>
      <c r="AT190" s="155" t="s">
        <v>135</v>
      </c>
      <c r="AU190" s="155" t="s">
        <v>84</v>
      </c>
      <c r="AY190" s="17" t="s">
        <v>132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7" t="s">
        <v>8</v>
      </c>
      <c r="BK190" s="156">
        <f>ROUND(I190*H190,0)</f>
        <v>0</v>
      </c>
      <c r="BL190" s="17" t="s">
        <v>90</v>
      </c>
      <c r="BM190" s="155" t="s">
        <v>612</v>
      </c>
    </row>
    <row r="191" spans="2:51" s="13" customFormat="1" ht="12">
      <c r="B191" s="157"/>
      <c r="D191" s="158" t="s">
        <v>140</v>
      </c>
      <c r="E191" s="159" t="s">
        <v>1</v>
      </c>
      <c r="F191" s="160" t="s">
        <v>613</v>
      </c>
      <c r="H191" s="161">
        <v>2.88</v>
      </c>
      <c r="I191" s="162"/>
      <c r="L191" s="157"/>
      <c r="M191" s="163"/>
      <c r="N191" s="164"/>
      <c r="O191" s="164"/>
      <c r="P191" s="164"/>
      <c r="Q191" s="164"/>
      <c r="R191" s="164"/>
      <c r="S191" s="164"/>
      <c r="T191" s="165"/>
      <c r="AT191" s="159" t="s">
        <v>140</v>
      </c>
      <c r="AU191" s="159" t="s">
        <v>84</v>
      </c>
      <c r="AV191" s="13" t="s">
        <v>84</v>
      </c>
      <c r="AW191" s="13" t="s">
        <v>32</v>
      </c>
      <c r="AX191" s="13" t="s">
        <v>8</v>
      </c>
      <c r="AY191" s="159" t="s">
        <v>132</v>
      </c>
    </row>
    <row r="192" spans="1:65" s="2" customFormat="1" ht="14.4" customHeight="1">
      <c r="A192" s="32"/>
      <c r="B192" s="143"/>
      <c r="C192" s="144" t="s">
        <v>199</v>
      </c>
      <c r="D192" s="144" t="s">
        <v>135</v>
      </c>
      <c r="E192" s="145" t="s">
        <v>614</v>
      </c>
      <c r="F192" s="146" t="s">
        <v>615</v>
      </c>
      <c r="G192" s="147" t="s">
        <v>164</v>
      </c>
      <c r="H192" s="148">
        <v>2.88</v>
      </c>
      <c r="I192" s="149"/>
      <c r="J192" s="150">
        <f>ROUND(I192*H192,0)</f>
        <v>0</v>
      </c>
      <c r="K192" s="146"/>
      <c r="L192" s="33"/>
      <c r="M192" s="151" t="s">
        <v>1</v>
      </c>
      <c r="N192" s="152" t="s">
        <v>41</v>
      </c>
      <c r="O192" s="58"/>
      <c r="P192" s="153">
        <f>O192*H192</f>
        <v>0</v>
      </c>
      <c r="Q192" s="153">
        <v>0</v>
      </c>
      <c r="R192" s="153">
        <f>Q192*H192</f>
        <v>0</v>
      </c>
      <c r="S192" s="153">
        <v>0</v>
      </c>
      <c r="T192" s="154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5" t="s">
        <v>90</v>
      </c>
      <c r="AT192" s="155" t="s">
        <v>135</v>
      </c>
      <c r="AU192" s="155" t="s">
        <v>84</v>
      </c>
      <c r="AY192" s="17" t="s">
        <v>132</v>
      </c>
      <c r="BE192" s="156">
        <f>IF(N192="základní",J192,0)</f>
        <v>0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7" t="s">
        <v>8</v>
      </c>
      <c r="BK192" s="156">
        <f>ROUND(I192*H192,0)</f>
        <v>0</v>
      </c>
      <c r="BL192" s="17" t="s">
        <v>90</v>
      </c>
      <c r="BM192" s="155" t="s">
        <v>616</v>
      </c>
    </row>
    <row r="193" spans="1:65" s="2" customFormat="1" ht="14.4" customHeight="1">
      <c r="A193" s="32"/>
      <c r="B193" s="143"/>
      <c r="C193" s="144" t="s">
        <v>203</v>
      </c>
      <c r="D193" s="144" t="s">
        <v>135</v>
      </c>
      <c r="E193" s="145" t="s">
        <v>617</v>
      </c>
      <c r="F193" s="146" t="s">
        <v>618</v>
      </c>
      <c r="G193" s="147" t="s">
        <v>188</v>
      </c>
      <c r="H193" s="148">
        <v>0.091</v>
      </c>
      <c r="I193" s="149"/>
      <c r="J193" s="150">
        <f>ROUND(I193*H193,0)</f>
        <v>0</v>
      </c>
      <c r="K193" s="146"/>
      <c r="L193" s="33"/>
      <c r="M193" s="151" t="s">
        <v>1</v>
      </c>
      <c r="N193" s="152" t="s">
        <v>41</v>
      </c>
      <c r="O193" s="58"/>
      <c r="P193" s="153">
        <f>O193*H193</f>
        <v>0</v>
      </c>
      <c r="Q193" s="153">
        <v>1.0627727797</v>
      </c>
      <c r="R193" s="153">
        <f>Q193*H193</f>
        <v>0.09671232295269999</v>
      </c>
      <c r="S193" s="153">
        <v>0</v>
      </c>
      <c r="T193" s="154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5" t="s">
        <v>90</v>
      </c>
      <c r="AT193" s="155" t="s">
        <v>135</v>
      </c>
      <c r="AU193" s="155" t="s">
        <v>84</v>
      </c>
      <c r="AY193" s="17" t="s">
        <v>132</v>
      </c>
      <c r="BE193" s="156">
        <f>IF(N193="základní",J193,0)</f>
        <v>0</v>
      </c>
      <c r="BF193" s="156">
        <f>IF(N193="snížená",J193,0)</f>
        <v>0</v>
      </c>
      <c r="BG193" s="156">
        <f>IF(N193="zákl. přenesená",J193,0)</f>
        <v>0</v>
      </c>
      <c r="BH193" s="156">
        <f>IF(N193="sníž. přenesená",J193,0)</f>
        <v>0</v>
      </c>
      <c r="BI193" s="156">
        <f>IF(N193="nulová",J193,0)</f>
        <v>0</v>
      </c>
      <c r="BJ193" s="17" t="s">
        <v>8</v>
      </c>
      <c r="BK193" s="156">
        <f>ROUND(I193*H193,0)</f>
        <v>0</v>
      </c>
      <c r="BL193" s="17" t="s">
        <v>90</v>
      </c>
      <c r="BM193" s="155" t="s">
        <v>619</v>
      </c>
    </row>
    <row r="194" spans="2:51" s="13" customFormat="1" ht="12">
      <c r="B194" s="157"/>
      <c r="D194" s="158" t="s">
        <v>140</v>
      </c>
      <c r="E194" s="159" t="s">
        <v>1</v>
      </c>
      <c r="F194" s="160" t="s">
        <v>620</v>
      </c>
      <c r="H194" s="161">
        <v>0.091</v>
      </c>
      <c r="I194" s="162"/>
      <c r="L194" s="157"/>
      <c r="M194" s="163"/>
      <c r="N194" s="164"/>
      <c r="O194" s="164"/>
      <c r="P194" s="164"/>
      <c r="Q194" s="164"/>
      <c r="R194" s="164"/>
      <c r="S194" s="164"/>
      <c r="T194" s="165"/>
      <c r="AT194" s="159" t="s">
        <v>140</v>
      </c>
      <c r="AU194" s="159" t="s">
        <v>84</v>
      </c>
      <c r="AV194" s="13" t="s">
        <v>84</v>
      </c>
      <c r="AW194" s="13" t="s">
        <v>32</v>
      </c>
      <c r="AX194" s="13" t="s">
        <v>8</v>
      </c>
      <c r="AY194" s="159" t="s">
        <v>132</v>
      </c>
    </row>
    <row r="195" spans="1:65" s="2" customFormat="1" ht="14.4" customHeight="1">
      <c r="A195" s="32"/>
      <c r="B195" s="143"/>
      <c r="C195" s="144" t="s">
        <v>9</v>
      </c>
      <c r="D195" s="144" t="s">
        <v>135</v>
      </c>
      <c r="E195" s="145" t="s">
        <v>621</v>
      </c>
      <c r="F195" s="146" t="s">
        <v>622</v>
      </c>
      <c r="G195" s="147" t="s">
        <v>138</v>
      </c>
      <c r="H195" s="148">
        <v>7.87</v>
      </c>
      <c r="I195" s="149"/>
      <c r="J195" s="150">
        <f>ROUND(I195*H195,0)</f>
        <v>0</v>
      </c>
      <c r="K195" s="146"/>
      <c r="L195" s="33"/>
      <c r="M195" s="151" t="s">
        <v>1</v>
      </c>
      <c r="N195" s="152" t="s">
        <v>41</v>
      </c>
      <c r="O195" s="58"/>
      <c r="P195" s="153">
        <f>O195*H195</f>
        <v>0</v>
      </c>
      <c r="Q195" s="153">
        <v>2.256342204</v>
      </c>
      <c r="R195" s="153">
        <f>Q195*H195</f>
        <v>17.75741314548</v>
      </c>
      <c r="S195" s="153">
        <v>0</v>
      </c>
      <c r="T195" s="154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5" t="s">
        <v>90</v>
      </c>
      <c r="AT195" s="155" t="s">
        <v>135</v>
      </c>
      <c r="AU195" s="155" t="s">
        <v>84</v>
      </c>
      <c r="AY195" s="17" t="s">
        <v>132</v>
      </c>
      <c r="BE195" s="156">
        <f>IF(N195="základní",J195,0)</f>
        <v>0</v>
      </c>
      <c r="BF195" s="156">
        <f>IF(N195="snížená",J195,0)</f>
        <v>0</v>
      </c>
      <c r="BG195" s="156">
        <f>IF(N195="zákl. přenesená",J195,0)</f>
        <v>0</v>
      </c>
      <c r="BH195" s="156">
        <f>IF(N195="sníž. přenesená",J195,0)</f>
        <v>0</v>
      </c>
      <c r="BI195" s="156">
        <f>IF(N195="nulová",J195,0)</f>
        <v>0</v>
      </c>
      <c r="BJ195" s="17" t="s">
        <v>8</v>
      </c>
      <c r="BK195" s="156">
        <f>ROUND(I195*H195,0)</f>
        <v>0</v>
      </c>
      <c r="BL195" s="17" t="s">
        <v>90</v>
      </c>
      <c r="BM195" s="155" t="s">
        <v>623</v>
      </c>
    </row>
    <row r="196" spans="2:51" s="13" customFormat="1" ht="12">
      <c r="B196" s="157"/>
      <c r="D196" s="158" t="s">
        <v>140</v>
      </c>
      <c r="E196" s="159" t="s">
        <v>1</v>
      </c>
      <c r="F196" s="160" t="s">
        <v>624</v>
      </c>
      <c r="H196" s="161">
        <v>7.87</v>
      </c>
      <c r="I196" s="162"/>
      <c r="L196" s="157"/>
      <c r="M196" s="163"/>
      <c r="N196" s="164"/>
      <c r="O196" s="164"/>
      <c r="P196" s="164"/>
      <c r="Q196" s="164"/>
      <c r="R196" s="164"/>
      <c r="S196" s="164"/>
      <c r="T196" s="165"/>
      <c r="AT196" s="159" t="s">
        <v>140</v>
      </c>
      <c r="AU196" s="159" t="s">
        <v>84</v>
      </c>
      <c r="AV196" s="13" t="s">
        <v>84</v>
      </c>
      <c r="AW196" s="13" t="s">
        <v>32</v>
      </c>
      <c r="AX196" s="13" t="s">
        <v>8</v>
      </c>
      <c r="AY196" s="159" t="s">
        <v>132</v>
      </c>
    </row>
    <row r="197" spans="2:63" s="12" customFormat="1" ht="22.95" customHeight="1">
      <c r="B197" s="130"/>
      <c r="D197" s="131" t="s">
        <v>75</v>
      </c>
      <c r="E197" s="141" t="s">
        <v>87</v>
      </c>
      <c r="F197" s="141" t="s">
        <v>438</v>
      </c>
      <c r="I197" s="133"/>
      <c r="J197" s="142">
        <f>BK197</f>
        <v>0</v>
      </c>
      <c r="L197" s="130"/>
      <c r="M197" s="135"/>
      <c r="N197" s="136"/>
      <c r="O197" s="136"/>
      <c r="P197" s="137">
        <f>SUM(P198:P218)</f>
        <v>0</v>
      </c>
      <c r="Q197" s="136"/>
      <c r="R197" s="137">
        <f>SUM(R198:R218)</f>
        <v>14.75277499</v>
      </c>
      <c r="S197" s="136"/>
      <c r="T197" s="138">
        <f>SUM(T198:T218)</f>
        <v>0</v>
      </c>
      <c r="AR197" s="131" t="s">
        <v>8</v>
      </c>
      <c r="AT197" s="139" t="s">
        <v>75</v>
      </c>
      <c r="AU197" s="139" t="s">
        <v>8</v>
      </c>
      <c r="AY197" s="131" t="s">
        <v>132</v>
      </c>
      <c r="BK197" s="140">
        <f>SUM(BK198:BK218)</f>
        <v>0</v>
      </c>
    </row>
    <row r="198" spans="1:65" s="2" customFormat="1" ht="24.15" customHeight="1">
      <c r="A198" s="32"/>
      <c r="B198" s="143"/>
      <c r="C198" s="144" t="s">
        <v>214</v>
      </c>
      <c r="D198" s="144" t="s">
        <v>135</v>
      </c>
      <c r="E198" s="145" t="s">
        <v>625</v>
      </c>
      <c r="F198" s="146" t="s">
        <v>626</v>
      </c>
      <c r="G198" s="147" t="s">
        <v>310</v>
      </c>
      <c r="H198" s="148">
        <v>1</v>
      </c>
      <c r="I198" s="149"/>
      <c r="J198" s="150">
        <f>ROUND(I198*H198,0)</f>
        <v>0</v>
      </c>
      <c r="K198" s="146"/>
      <c r="L198" s="33"/>
      <c r="M198" s="151" t="s">
        <v>1</v>
      </c>
      <c r="N198" s="152" t="s">
        <v>41</v>
      </c>
      <c r="O198" s="58"/>
      <c r="P198" s="153">
        <f>O198*H198</f>
        <v>0</v>
      </c>
      <c r="Q198" s="153">
        <v>0.12021</v>
      </c>
      <c r="R198" s="153">
        <f>Q198*H198</f>
        <v>0.12021</v>
      </c>
      <c r="S198" s="153">
        <v>0</v>
      </c>
      <c r="T198" s="154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5" t="s">
        <v>90</v>
      </c>
      <c r="AT198" s="155" t="s">
        <v>135</v>
      </c>
      <c r="AU198" s="155" t="s">
        <v>84</v>
      </c>
      <c r="AY198" s="17" t="s">
        <v>132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7" t="s">
        <v>8</v>
      </c>
      <c r="BK198" s="156">
        <f>ROUND(I198*H198,0)</f>
        <v>0</v>
      </c>
      <c r="BL198" s="17" t="s">
        <v>90</v>
      </c>
      <c r="BM198" s="155" t="s">
        <v>627</v>
      </c>
    </row>
    <row r="199" spans="2:51" s="13" customFormat="1" ht="12">
      <c r="B199" s="157"/>
      <c r="D199" s="158" t="s">
        <v>140</v>
      </c>
      <c r="E199" s="159" t="s">
        <v>1</v>
      </c>
      <c r="F199" s="160" t="s">
        <v>628</v>
      </c>
      <c r="H199" s="161">
        <v>1</v>
      </c>
      <c r="I199" s="162"/>
      <c r="L199" s="157"/>
      <c r="M199" s="163"/>
      <c r="N199" s="164"/>
      <c r="O199" s="164"/>
      <c r="P199" s="164"/>
      <c r="Q199" s="164"/>
      <c r="R199" s="164"/>
      <c r="S199" s="164"/>
      <c r="T199" s="165"/>
      <c r="AT199" s="159" t="s">
        <v>140</v>
      </c>
      <c r="AU199" s="159" t="s">
        <v>84</v>
      </c>
      <c r="AV199" s="13" t="s">
        <v>84</v>
      </c>
      <c r="AW199" s="13" t="s">
        <v>32</v>
      </c>
      <c r="AX199" s="13" t="s">
        <v>8</v>
      </c>
      <c r="AY199" s="159" t="s">
        <v>132</v>
      </c>
    </row>
    <row r="200" spans="1:65" s="2" customFormat="1" ht="24.15" customHeight="1">
      <c r="A200" s="32"/>
      <c r="B200" s="143"/>
      <c r="C200" s="144" t="s">
        <v>221</v>
      </c>
      <c r="D200" s="144" t="s">
        <v>135</v>
      </c>
      <c r="E200" s="145" t="s">
        <v>629</v>
      </c>
      <c r="F200" s="146" t="s">
        <v>630</v>
      </c>
      <c r="G200" s="147" t="s">
        <v>164</v>
      </c>
      <c r="H200" s="148">
        <v>53.875</v>
      </c>
      <c r="I200" s="149"/>
      <c r="J200" s="150">
        <f>ROUND(I200*H200,0)</f>
        <v>0</v>
      </c>
      <c r="K200" s="146"/>
      <c r="L200" s="33"/>
      <c r="M200" s="151" t="s">
        <v>1</v>
      </c>
      <c r="N200" s="152" t="s">
        <v>41</v>
      </c>
      <c r="O200" s="58"/>
      <c r="P200" s="153">
        <f>O200*H200</f>
        <v>0</v>
      </c>
      <c r="Q200" s="153">
        <v>0.259332</v>
      </c>
      <c r="R200" s="153">
        <f>Q200*H200</f>
        <v>13.9715115</v>
      </c>
      <c r="S200" s="153">
        <v>0</v>
      </c>
      <c r="T200" s="154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5" t="s">
        <v>90</v>
      </c>
      <c r="AT200" s="155" t="s">
        <v>135</v>
      </c>
      <c r="AU200" s="155" t="s">
        <v>84</v>
      </c>
      <c r="AY200" s="17" t="s">
        <v>132</v>
      </c>
      <c r="BE200" s="156">
        <f>IF(N200="základní",J200,0)</f>
        <v>0</v>
      </c>
      <c r="BF200" s="156">
        <f>IF(N200="snížená",J200,0)</f>
        <v>0</v>
      </c>
      <c r="BG200" s="156">
        <f>IF(N200="zákl. přenesená",J200,0)</f>
        <v>0</v>
      </c>
      <c r="BH200" s="156">
        <f>IF(N200="sníž. přenesená",J200,0)</f>
        <v>0</v>
      </c>
      <c r="BI200" s="156">
        <f>IF(N200="nulová",J200,0)</f>
        <v>0</v>
      </c>
      <c r="BJ200" s="17" t="s">
        <v>8</v>
      </c>
      <c r="BK200" s="156">
        <f>ROUND(I200*H200,0)</f>
        <v>0</v>
      </c>
      <c r="BL200" s="17" t="s">
        <v>90</v>
      </c>
      <c r="BM200" s="155" t="s">
        <v>631</v>
      </c>
    </row>
    <row r="201" spans="2:51" s="13" customFormat="1" ht="12">
      <c r="B201" s="157"/>
      <c r="D201" s="158" t="s">
        <v>140</v>
      </c>
      <c r="E201" s="159" t="s">
        <v>1</v>
      </c>
      <c r="F201" s="160" t="s">
        <v>632</v>
      </c>
      <c r="H201" s="161">
        <v>47.025</v>
      </c>
      <c r="I201" s="162"/>
      <c r="L201" s="157"/>
      <c r="M201" s="163"/>
      <c r="N201" s="164"/>
      <c r="O201" s="164"/>
      <c r="P201" s="164"/>
      <c r="Q201" s="164"/>
      <c r="R201" s="164"/>
      <c r="S201" s="164"/>
      <c r="T201" s="165"/>
      <c r="AT201" s="159" t="s">
        <v>140</v>
      </c>
      <c r="AU201" s="159" t="s">
        <v>84</v>
      </c>
      <c r="AV201" s="13" t="s">
        <v>84</v>
      </c>
      <c r="AW201" s="13" t="s">
        <v>32</v>
      </c>
      <c r="AX201" s="13" t="s">
        <v>76</v>
      </c>
      <c r="AY201" s="159" t="s">
        <v>132</v>
      </c>
    </row>
    <row r="202" spans="2:51" s="13" customFormat="1" ht="12">
      <c r="B202" s="157"/>
      <c r="D202" s="158" t="s">
        <v>140</v>
      </c>
      <c r="E202" s="159" t="s">
        <v>1</v>
      </c>
      <c r="F202" s="160" t="s">
        <v>633</v>
      </c>
      <c r="H202" s="161">
        <v>-2.5</v>
      </c>
      <c r="I202" s="162"/>
      <c r="L202" s="157"/>
      <c r="M202" s="163"/>
      <c r="N202" s="164"/>
      <c r="O202" s="164"/>
      <c r="P202" s="164"/>
      <c r="Q202" s="164"/>
      <c r="R202" s="164"/>
      <c r="S202" s="164"/>
      <c r="T202" s="165"/>
      <c r="AT202" s="159" t="s">
        <v>140</v>
      </c>
      <c r="AU202" s="159" t="s">
        <v>84</v>
      </c>
      <c r="AV202" s="13" t="s">
        <v>84</v>
      </c>
      <c r="AW202" s="13" t="s">
        <v>32</v>
      </c>
      <c r="AX202" s="13" t="s">
        <v>76</v>
      </c>
      <c r="AY202" s="159" t="s">
        <v>132</v>
      </c>
    </row>
    <row r="203" spans="2:51" s="13" customFormat="1" ht="12">
      <c r="B203" s="157"/>
      <c r="D203" s="158" t="s">
        <v>140</v>
      </c>
      <c r="E203" s="159" t="s">
        <v>1</v>
      </c>
      <c r="F203" s="160" t="s">
        <v>634</v>
      </c>
      <c r="H203" s="161">
        <v>-1.875</v>
      </c>
      <c r="I203" s="162"/>
      <c r="L203" s="157"/>
      <c r="M203" s="163"/>
      <c r="N203" s="164"/>
      <c r="O203" s="164"/>
      <c r="P203" s="164"/>
      <c r="Q203" s="164"/>
      <c r="R203" s="164"/>
      <c r="S203" s="164"/>
      <c r="T203" s="165"/>
      <c r="AT203" s="159" t="s">
        <v>140</v>
      </c>
      <c r="AU203" s="159" t="s">
        <v>84</v>
      </c>
      <c r="AV203" s="13" t="s">
        <v>84</v>
      </c>
      <c r="AW203" s="13" t="s">
        <v>32</v>
      </c>
      <c r="AX203" s="13" t="s">
        <v>76</v>
      </c>
      <c r="AY203" s="159" t="s">
        <v>132</v>
      </c>
    </row>
    <row r="204" spans="2:51" s="14" customFormat="1" ht="12">
      <c r="B204" s="166"/>
      <c r="D204" s="158" t="s">
        <v>140</v>
      </c>
      <c r="E204" s="167" t="s">
        <v>1</v>
      </c>
      <c r="F204" s="168" t="s">
        <v>635</v>
      </c>
      <c r="H204" s="169">
        <v>42.65</v>
      </c>
      <c r="I204" s="170"/>
      <c r="L204" s="166"/>
      <c r="M204" s="171"/>
      <c r="N204" s="172"/>
      <c r="O204" s="172"/>
      <c r="P204" s="172"/>
      <c r="Q204" s="172"/>
      <c r="R204" s="172"/>
      <c r="S204" s="172"/>
      <c r="T204" s="173"/>
      <c r="AT204" s="167" t="s">
        <v>140</v>
      </c>
      <c r="AU204" s="167" t="s">
        <v>84</v>
      </c>
      <c r="AV204" s="14" t="s">
        <v>87</v>
      </c>
      <c r="AW204" s="14" t="s">
        <v>32</v>
      </c>
      <c r="AX204" s="14" t="s">
        <v>76</v>
      </c>
      <c r="AY204" s="167" t="s">
        <v>132</v>
      </c>
    </row>
    <row r="205" spans="2:51" s="13" customFormat="1" ht="12">
      <c r="B205" s="157"/>
      <c r="D205" s="158" t="s">
        <v>140</v>
      </c>
      <c r="E205" s="159" t="s">
        <v>1</v>
      </c>
      <c r="F205" s="160" t="s">
        <v>636</v>
      </c>
      <c r="H205" s="161">
        <v>11.225</v>
      </c>
      <c r="I205" s="162"/>
      <c r="L205" s="157"/>
      <c r="M205" s="163"/>
      <c r="N205" s="164"/>
      <c r="O205" s="164"/>
      <c r="P205" s="164"/>
      <c r="Q205" s="164"/>
      <c r="R205" s="164"/>
      <c r="S205" s="164"/>
      <c r="T205" s="165"/>
      <c r="AT205" s="159" t="s">
        <v>140</v>
      </c>
      <c r="AU205" s="159" t="s">
        <v>84</v>
      </c>
      <c r="AV205" s="13" t="s">
        <v>84</v>
      </c>
      <c r="AW205" s="13" t="s">
        <v>32</v>
      </c>
      <c r="AX205" s="13" t="s">
        <v>76</v>
      </c>
      <c r="AY205" s="159" t="s">
        <v>132</v>
      </c>
    </row>
    <row r="206" spans="2:51" s="14" customFormat="1" ht="12">
      <c r="B206" s="166"/>
      <c r="D206" s="158" t="s">
        <v>140</v>
      </c>
      <c r="E206" s="167" t="s">
        <v>1</v>
      </c>
      <c r="F206" s="168" t="s">
        <v>637</v>
      </c>
      <c r="H206" s="169">
        <v>11.225</v>
      </c>
      <c r="I206" s="170"/>
      <c r="L206" s="166"/>
      <c r="M206" s="171"/>
      <c r="N206" s="172"/>
      <c r="O206" s="172"/>
      <c r="P206" s="172"/>
      <c r="Q206" s="172"/>
      <c r="R206" s="172"/>
      <c r="S206" s="172"/>
      <c r="T206" s="173"/>
      <c r="AT206" s="167" t="s">
        <v>140</v>
      </c>
      <c r="AU206" s="167" t="s">
        <v>84</v>
      </c>
      <c r="AV206" s="14" t="s">
        <v>87</v>
      </c>
      <c r="AW206" s="14" t="s">
        <v>32</v>
      </c>
      <c r="AX206" s="14" t="s">
        <v>76</v>
      </c>
      <c r="AY206" s="167" t="s">
        <v>132</v>
      </c>
    </row>
    <row r="207" spans="2:51" s="15" customFormat="1" ht="12">
      <c r="B207" s="194"/>
      <c r="D207" s="158" t="s">
        <v>140</v>
      </c>
      <c r="E207" s="195" t="s">
        <v>1</v>
      </c>
      <c r="F207" s="196" t="s">
        <v>566</v>
      </c>
      <c r="H207" s="197">
        <v>53.875</v>
      </c>
      <c r="I207" s="198"/>
      <c r="L207" s="194"/>
      <c r="M207" s="199"/>
      <c r="N207" s="200"/>
      <c r="O207" s="200"/>
      <c r="P207" s="200"/>
      <c r="Q207" s="200"/>
      <c r="R207" s="200"/>
      <c r="S207" s="200"/>
      <c r="T207" s="201"/>
      <c r="AT207" s="195" t="s">
        <v>140</v>
      </c>
      <c r="AU207" s="195" t="s">
        <v>84</v>
      </c>
      <c r="AV207" s="15" t="s">
        <v>90</v>
      </c>
      <c r="AW207" s="15" t="s">
        <v>32</v>
      </c>
      <c r="AX207" s="15" t="s">
        <v>8</v>
      </c>
      <c r="AY207" s="195" t="s">
        <v>132</v>
      </c>
    </row>
    <row r="208" spans="1:65" s="2" customFormat="1" ht="24.15" customHeight="1">
      <c r="A208" s="32"/>
      <c r="B208" s="143"/>
      <c r="C208" s="144" t="s">
        <v>232</v>
      </c>
      <c r="D208" s="144" t="s">
        <v>135</v>
      </c>
      <c r="E208" s="145" t="s">
        <v>638</v>
      </c>
      <c r="F208" s="146" t="s">
        <v>639</v>
      </c>
      <c r="G208" s="147" t="s">
        <v>164</v>
      </c>
      <c r="H208" s="148">
        <v>0.6</v>
      </c>
      <c r="I208" s="149"/>
      <c r="J208" s="150">
        <f>ROUND(I208*H208,0)</f>
        <v>0</v>
      </c>
      <c r="K208" s="146"/>
      <c r="L208" s="33"/>
      <c r="M208" s="151" t="s">
        <v>1</v>
      </c>
      <c r="N208" s="152" t="s">
        <v>41</v>
      </c>
      <c r="O208" s="58"/>
      <c r="P208" s="153">
        <f>O208*H208</f>
        <v>0</v>
      </c>
      <c r="Q208" s="153">
        <v>0.16752</v>
      </c>
      <c r="R208" s="153">
        <f>Q208*H208</f>
        <v>0.100512</v>
      </c>
      <c r="S208" s="153">
        <v>0</v>
      </c>
      <c r="T208" s="154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5" t="s">
        <v>90</v>
      </c>
      <c r="AT208" s="155" t="s">
        <v>135</v>
      </c>
      <c r="AU208" s="155" t="s">
        <v>84</v>
      </c>
      <c r="AY208" s="17" t="s">
        <v>132</v>
      </c>
      <c r="BE208" s="156">
        <f>IF(N208="základní",J208,0)</f>
        <v>0</v>
      </c>
      <c r="BF208" s="156">
        <f>IF(N208="snížená",J208,0)</f>
        <v>0</v>
      </c>
      <c r="BG208" s="156">
        <f>IF(N208="zákl. přenesená",J208,0)</f>
        <v>0</v>
      </c>
      <c r="BH208" s="156">
        <f>IF(N208="sníž. přenesená",J208,0)</f>
        <v>0</v>
      </c>
      <c r="BI208" s="156">
        <f>IF(N208="nulová",J208,0)</f>
        <v>0</v>
      </c>
      <c r="BJ208" s="17" t="s">
        <v>8</v>
      </c>
      <c r="BK208" s="156">
        <f>ROUND(I208*H208,0)</f>
        <v>0</v>
      </c>
      <c r="BL208" s="17" t="s">
        <v>90</v>
      </c>
      <c r="BM208" s="155" t="s">
        <v>640</v>
      </c>
    </row>
    <row r="209" spans="2:51" s="13" customFormat="1" ht="12">
      <c r="B209" s="157"/>
      <c r="D209" s="158" t="s">
        <v>140</v>
      </c>
      <c r="E209" s="159" t="s">
        <v>1</v>
      </c>
      <c r="F209" s="160" t="s">
        <v>641</v>
      </c>
      <c r="H209" s="161">
        <v>0.6</v>
      </c>
      <c r="I209" s="162"/>
      <c r="L209" s="157"/>
      <c r="M209" s="163"/>
      <c r="N209" s="164"/>
      <c r="O209" s="164"/>
      <c r="P209" s="164"/>
      <c r="Q209" s="164"/>
      <c r="R209" s="164"/>
      <c r="S209" s="164"/>
      <c r="T209" s="165"/>
      <c r="AT209" s="159" t="s">
        <v>140</v>
      </c>
      <c r="AU209" s="159" t="s">
        <v>84</v>
      </c>
      <c r="AV209" s="13" t="s">
        <v>84</v>
      </c>
      <c r="AW209" s="13" t="s">
        <v>32</v>
      </c>
      <c r="AX209" s="13" t="s">
        <v>8</v>
      </c>
      <c r="AY209" s="159" t="s">
        <v>132</v>
      </c>
    </row>
    <row r="210" spans="1:65" s="2" customFormat="1" ht="14.4" customHeight="1">
      <c r="A210" s="32"/>
      <c r="B210" s="143"/>
      <c r="C210" s="144" t="s">
        <v>238</v>
      </c>
      <c r="D210" s="144" t="s">
        <v>135</v>
      </c>
      <c r="E210" s="145" t="s">
        <v>642</v>
      </c>
      <c r="F210" s="146" t="s">
        <v>643</v>
      </c>
      <c r="G210" s="147" t="s">
        <v>310</v>
      </c>
      <c r="H210" s="148">
        <v>4</v>
      </c>
      <c r="I210" s="149"/>
      <c r="J210" s="150">
        <f>ROUND(I210*H210,0)</f>
        <v>0</v>
      </c>
      <c r="K210" s="146"/>
      <c r="L210" s="33"/>
      <c r="M210" s="151" t="s">
        <v>1</v>
      </c>
      <c r="N210" s="152" t="s">
        <v>41</v>
      </c>
      <c r="O210" s="58"/>
      <c r="P210" s="153">
        <f>O210*H210</f>
        <v>0</v>
      </c>
      <c r="Q210" s="153">
        <v>0.045548</v>
      </c>
      <c r="R210" s="153">
        <f>Q210*H210</f>
        <v>0.182192</v>
      </c>
      <c r="S210" s="153">
        <v>0</v>
      </c>
      <c r="T210" s="154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5" t="s">
        <v>90</v>
      </c>
      <c r="AT210" s="155" t="s">
        <v>135</v>
      </c>
      <c r="AU210" s="155" t="s">
        <v>84</v>
      </c>
      <c r="AY210" s="17" t="s">
        <v>132</v>
      </c>
      <c r="BE210" s="156">
        <f>IF(N210="základní",J210,0)</f>
        <v>0</v>
      </c>
      <c r="BF210" s="156">
        <f>IF(N210="snížená",J210,0)</f>
        <v>0</v>
      </c>
      <c r="BG210" s="156">
        <f>IF(N210="zákl. přenesená",J210,0)</f>
        <v>0</v>
      </c>
      <c r="BH210" s="156">
        <f>IF(N210="sníž. přenesená",J210,0)</f>
        <v>0</v>
      </c>
      <c r="BI210" s="156">
        <f>IF(N210="nulová",J210,0)</f>
        <v>0</v>
      </c>
      <c r="BJ210" s="17" t="s">
        <v>8</v>
      </c>
      <c r="BK210" s="156">
        <f>ROUND(I210*H210,0)</f>
        <v>0</v>
      </c>
      <c r="BL210" s="17" t="s">
        <v>90</v>
      </c>
      <c r="BM210" s="155" t="s">
        <v>644</v>
      </c>
    </row>
    <row r="211" spans="2:51" s="13" customFormat="1" ht="12">
      <c r="B211" s="157"/>
      <c r="D211" s="158" t="s">
        <v>140</v>
      </c>
      <c r="E211" s="159" t="s">
        <v>1</v>
      </c>
      <c r="F211" s="160" t="s">
        <v>645</v>
      </c>
      <c r="H211" s="161">
        <v>4</v>
      </c>
      <c r="I211" s="162"/>
      <c r="L211" s="157"/>
      <c r="M211" s="163"/>
      <c r="N211" s="164"/>
      <c r="O211" s="164"/>
      <c r="P211" s="164"/>
      <c r="Q211" s="164"/>
      <c r="R211" s="164"/>
      <c r="S211" s="164"/>
      <c r="T211" s="165"/>
      <c r="AT211" s="159" t="s">
        <v>140</v>
      </c>
      <c r="AU211" s="159" t="s">
        <v>84</v>
      </c>
      <c r="AV211" s="13" t="s">
        <v>84</v>
      </c>
      <c r="AW211" s="13" t="s">
        <v>32</v>
      </c>
      <c r="AX211" s="13" t="s">
        <v>8</v>
      </c>
      <c r="AY211" s="159" t="s">
        <v>132</v>
      </c>
    </row>
    <row r="212" spans="1:65" s="2" customFormat="1" ht="14.4" customHeight="1">
      <c r="A212" s="32"/>
      <c r="B212" s="143"/>
      <c r="C212" s="144" t="s">
        <v>243</v>
      </c>
      <c r="D212" s="144" t="s">
        <v>135</v>
      </c>
      <c r="E212" s="145" t="s">
        <v>646</v>
      </c>
      <c r="F212" s="146" t="s">
        <v>647</v>
      </c>
      <c r="G212" s="147" t="s">
        <v>310</v>
      </c>
      <c r="H212" s="148">
        <v>4</v>
      </c>
      <c r="I212" s="149"/>
      <c r="J212" s="150">
        <f>ROUND(I212*H212,0)</f>
        <v>0</v>
      </c>
      <c r="K212" s="146"/>
      <c r="L212" s="33"/>
      <c r="M212" s="151" t="s">
        <v>1</v>
      </c>
      <c r="N212" s="152" t="s">
        <v>41</v>
      </c>
      <c r="O212" s="58"/>
      <c r="P212" s="153">
        <f>O212*H212</f>
        <v>0</v>
      </c>
      <c r="Q212" s="153">
        <v>0.054548</v>
      </c>
      <c r="R212" s="153">
        <f>Q212*H212</f>
        <v>0.218192</v>
      </c>
      <c r="S212" s="153">
        <v>0</v>
      </c>
      <c r="T212" s="154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5" t="s">
        <v>90</v>
      </c>
      <c r="AT212" s="155" t="s">
        <v>135</v>
      </c>
      <c r="AU212" s="155" t="s">
        <v>84</v>
      </c>
      <c r="AY212" s="17" t="s">
        <v>132</v>
      </c>
      <c r="BE212" s="156">
        <f>IF(N212="základní",J212,0)</f>
        <v>0</v>
      </c>
      <c r="BF212" s="156">
        <f>IF(N212="snížená",J212,0)</f>
        <v>0</v>
      </c>
      <c r="BG212" s="156">
        <f>IF(N212="zákl. přenesená",J212,0)</f>
        <v>0</v>
      </c>
      <c r="BH212" s="156">
        <f>IF(N212="sníž. přenesená",J212,0)</f>
        <v>0</v>
      </c>
      <c r="BI212" s="156">
        <f>IF(N212="nulová",J212,0)</f>
        <v>0</v>
      </c>
      <c r="BJ212" s="17" t="s">
        <v>8</v>
      </c>
      <c r="BK212" s="156">
        <f>ROUND(I212*H212,0)</f>
        <v>0</v>
      </c>
      <c r="BL212" s="17" t="s">
        <v>90</v>
      </c>
      <c r="BM212" s="155" t="s">
        <v>648</v>
      </c>
    </row>
    <row r="213" spans="2:51" s="13" customFormat="1" ht="12">
      <c r="B213" s="157"/>
      <c r="D213" s="158" t="s">
        <v>140</v>
      </c>
      <c r="E213" s="159" t="s">
        <v>1</v>
      </c>
      <c r="F213" s="160" t="s">
        <v>645</v>
      </c>
      <c r="H213" s="161">
        <v>4</v>
      </c>
      <c r="I213" s="162"/>
      <c r="L213" s="157"/>
      <c r="M213" s="163"/>
      <c r="N213" s="164"/>
      <c r="O213" s="164"/>
      <c r="P213" s="164"/>
      <c r="Q213" s="164"/>
      <c r="R213" s="164"/>
      <c r="S213" s="164"/>
      <c r="T213" s="165"/>
      <c r="AT213" s="159" t="s">
        <v>140</v>
      </c>
      <c r="AU213" s="159" t="s">
        <v>84</v>
      </c>
      <c r="AV213" s="13" t="s">
        <v>84</v>
      </c>
      <c r="AW213" s="13" t="s">
        <v>32</v>
      </c>
      <c r="AX213" s="13" t="s">
        <v>8</v>
      </c>
      <c r="AY213" s="159" t="s">
        <v>132</v>
      </c>
    </row>
    <row r="214" spans="1:65" s="2" customFormat="1" ht="24.15" customHeight="1">
      <c r="A214" s="32"/>
      <c r="B214" s="143"/>
      <c r="C214" s="144" t="s">
        <v>7</v>
      </c>
      <c r="D214" s="144" t="s">
        <v>135</v>
      </c>
      <c r="E214" s="145" t="s">
        <v>649</v>
      </c>
      <c r="F214" s="146" t="s">
        <v>650</v>
      </c>
      <c r="G214" s="147" t="s">
        <v>164</v>
      </c>
      <c r="H214" s="148">
        <v>5.25</v>
      </c>
      <c r="I214" s="149"/>
      <c r="J214" s="150">
        <f>ROUND(I214*H214,0)</f>
        <v>0</v>
      </c>
      <c r="K214" s="146"/>
      <c r="L214" s="33"/>
      <c r="M214" s="151" t="s">
        <v>1</v>
      </c>
      <c r="N214" s="152" t="s">
        <v>41</v>
      </c>
      <c r="O214" s="58"/>
      <c r="P214" s="153">
        <f>O214*H214</f>
        <v>0</v>
      </c>
      <c r="Q214" s="153">
        <v>0.02495876</v>
      </c>
      <c r="R214" s="153">
        <f>Q214*H214</f>
        <v>0.13103349</v>
      </c>
      <c r="S214" s="153">
        <v>0</v>
      </c>
      <c r="T214" s="154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5" t="s">
        <v>90</v>
      </c>
      <c r="AT214" s="155" t="s">
        <v>135</v>
      </c>
      <c r="AU214" s="155" t="s">
        <v>84</v>
      </c>
      <c r="AY214" s="17" t="s">
        <v>132</v>
      </c>
      <c r="BE214" s="156">
        <f>IF(N214="základní",J214,0)</f>
        <v>0</v>
      </c>
      <c r="BF214" s="156">
        <f>IF(N214="snížená",J214,0)</f>
        <v>0</v>
      </c>
      <c r="BG214" s="156">
        <f>IF(N214="zákl. přenesená",J214,0)</f>
        <v>0</v>
      </c>
      <c r="BH214" s="156">
        <f>IF(N214="sníž. přenesená",J214,0)</f>
        <v>0</v>
      </c>
      <c r="BI214" s="156">
        <f>IF(N214="nulová",J214,0)</f>
        <v>0</v>
      </c>
      <c r="BJ214" s="17" t="s">
        <v>8</v>
      </c>
      <c r="BK214" s="156">
        <f>ROUND(I214*H214,0)</f>
        <v>0</v>
      </c>
      <c r="BL214" s="17" t="s">
        <v>90</v>
      </c>
      <c r="BM214" s="155" t="s">
        <v>651</v>
      </c>
    </row>
    <row r="215" spans="2:51" s="13" customFormat="1" ht="12">
      <c r="B215" s="157"/>
      <c r="D215" s="158" t="s">
        <v>140</v>
      </c>
      <c r="E215" s="159" t="s">
        <v>1</v>
      </c>
      <c r="F215" s="160" t="s">
        <v>652</v>
      </c>
      <c r="H215" s="161">
        <v>5.25</v>
      </c>
      <c r="I215" s="162"/>
      <c r="L215" s="157"/>
      <c r="M215" s="163"/>
      <c r="N215" s="164"/>
      <c r="O215" s="164"/>
      <c r="P215" s="164"/>
      <c r="Q215" s="164"/>
      <c r="R215" s="164"/>
      <c r="S215" s="164"/>
      <c r="T215" s="165"/>
      <c r="AT215" s="159" t="s">
        <v>140</v>
      </c>
      <c r="AU215" s="159" t="s">
        <v>84</v>
      </c>
      <c r="AV215" s="13" t="s">
        <v>84</v>
      </c>
      <c r="AW215" s="13" t="s">
        <v>32</v>
      </c>
      <c r="AX215" s="13" t="s">
        <v>76</v>
      </c>
      <c r="AY215" s="159" t="s">
        <v>132</v>
      </c>
    </row>
    <row r="216" spans="2:51" s="14" customFormat="1" ht="12">
      <c r="B216" s="166"/>
      <c r="D216" s="158" t="s">
        <v>140</v>
      </c>
      <c r="E216" s="167" t="s">
        <v>1</v>
      </c>
      <c r="F216" s="168" t="s">
        <v>146</v>
      </c>
      <c r="H216" s="169">
        <v>5.25</v>
      </c>
      <c r="I216" s="170"/>
      <c r="L216" s="166"/>
      <c r="M216" s="171"/>
      <c r="N216" s="172"/>
      <c r="O216" s="172"/>
      <c r="P216" s="172"/>
      <c r="Q216" s="172"/>
      <c r="R216" s="172"/>
      <c r="S216" s="172"/>
      <c r="T216" s="173"/>
      <c r="AT216" s="167" t="s">
        <v>140</v>
      </c>
      <c r="AU216" s="167" t="s">
        <v>84</v>
      </c>
      <c r="AV216" s="14" t="s">
        <v>87</v>
      </c>
      <c r="AW216" s="14" t="s">
        <v>32</v>
      </c>
      <c r="AX216" s="14" t="s">
        <v>8</v>
      </c>
      <c r="AY216" s="167" t="s">
        <v>132</v>
      </c>
    </row>
    <row r="217" spans="1:65" s="2" customFormat="1" ht="14.4" customHeight="1">
      <c r="A217" s="32"/>
      <c r="B217" s="143"/>
      <c r="C217" s="144" t="s">
        <v>251</v>
      </c>
      <c r="D217" s="144" t="s">
        <v>135</v>
      </c>
      <c r="E217" s="145" t="s">
        <v>653</v>
      </c>
      <c r="F217" s="146" t="s">
        <v>654</v>
      </c>
      <c r="G217" s="147" t="s">
        <v>235</v>
      </c>
      <c r="H217" s="148">
        <v>36</v>
      </c>
      <c r="I217" s="149"/>
      <c r="J217" s="150">
        <f>ROUND(I217*H217,0)</f>
        <v>0</v>
      </c>
      <c r="K217" s="146"/>
      <c r="L217" s="33"/>
      <c r="M217" s="151" t="s">
        <v>1</v>
      </c>
      <c r="N217" s="152" t="s">
        <v>41</v>
      </c>
      <c r="O217" s="58"/>
      <c r="P217" s="153">
        <f>O217*H217</f>
        <v>0</v>
      </c>
      <c r="Q217" s="153">
        <v>0.000809</v>
      </c>
      <c r="R217" s="153">
        <f>Q217*H217</f>
        <v>0.029124</v>
      </c>
      <c r="S217" s="153">
        <v>0</v>
      </c>
      <c r="T217" s="154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5" t="s">
        <v>90</v>
      </c>
      <c r="AT217" s="155" t="s">
        <v>135</v>
      </c>
      <c r="AU217" s="155" t="s">
        <v>84</v>
      </c>
      <c r="AY217" s="17" t="s">
        <v>132</v>
      </c>
      <c r="BE217" s="156">
        <f>IF(N217="základní",J217,0)</f>
        <v>0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7" t="s">
        <v>8</v>
      </c>
      <c r="BK217" s="156">
        <f>ROUND(I217*H217,0)</f>
        <v>0</v>
      </c>
      <c r="BL217" s="17" t="s">
        <v>90</v>
      </c>
      <c r="BM217" s="155" t="s">
        <v>655</v>
      </c>
    </row>
    <row r="218" spans="2:51" s="13" customFormat="1" ht="20.4">
      <c r="B218" s="157"/>
      <c r="D218" s="158" t="s">
        <v>140</v>
      </c>
      <c r="E218" s="159" t="s">
        <v>1</v>
      </c>
      <c r="F218" s="160" t="s">
        <v>656</v>
      </c>
      <c r="H218" s="161">
        <v>36</v>
      </c>
      <c r="I218" s="162"/>
      <c r="L218" s="157"/>
      <c r="M218" s="163"/>
      <c r="N218" s="164"/>
      <c r="O218" s="164"/>
      <c r="P218" s="164"/>
      <c r="Q218" s="164"/>
      <c r="R218" s="164"/>
      <c r="S218" s="164"/>
      <c r="T218" s="165"/>
      <c r="AT218" s="159" t="s">
        <v>140</v>
      </c>
      <c r="AU218" s="159" t="s">
        <v>84</v>
      </c>
      <c r="AV218" s="13" t="s">
        <v>84</v>
      </c>
      <c r="AW218" s="13" t="s">
        <v>32</v>
      </c>
      <c r="AX218" s="13" t="s">
        <v>8</v>
      </c>
      <c r="AY218" s="159" t="s">
        <v>132</v>
      </c>
    </row>
    <row r="219" spans="2:63" s="12" customFormat="1" ht="22.95" customHeight="1">
      <c r="B219" s="130"/>
      <c r="D219" s="131" t="s">
        <v>75</v>
      </c>
      <c r="E219" s="141" t="s">
        <v>90</v>
      </c>
      <c r="F219" s="141" t="s">
        <v>657</v>
      </c>
      <c r="I219" s="133"/>
      <c r="J219" s="142">
        <f>BK219</f>
        <v>0</v>
      </c>
      <c r="L219" s="130"/>
      <c r="M219" s="135"/>
      <c r="N219" s="136"/>
      <c r="O219" s="136"/>
      <c r="P219" s="137">
        <f>SUM(P220:P243)</f>
        <v>0</v>
      </c>
      <c r="Q219" s="136"/>
      <c r="R219" s="137">
        <f>SUM(R220:R243)</f>
        <v>20.186079500690397</v>
      </c>
      <c r="S219" s="136"/>
      <c r="T219" s="138">
        <f>SUM(T220:T243)</f>
        <v>0</v>
      </c>
      <c r="AR219" s="131" t="s">
        <v>8</v>
      </c>
      <c r="AT219" s="139" t="s">
        <v>75</v>
      </c>
      <c r="AU219" s="139" t="s">
        <v>8</v>
      </c>
      <c r="AY219" s="131" t="s">
        <v>132</v>
      </c>
      <c r="BK219" s="140">
        <f>SUM(BK220:BK243)</f>
        <v>0</v>
      </c>
    </row>
    <row r="220" spans="1:65" s="2" customFormat="1" ht="24.15" customHeight="1">
      <c r="A220" s="32"/>
      <c r="B220" s="143"/>
      <c r="C220" s="144" t="s">
        <v>256</v>
      </c>
      <c r="D220" s="144" t="s">
        <v>135</v>
      </c>
      <c r="E220" s="145" t="s">
        <v>658</v>
      </c>
      <c r="F220" s="146" t="s">
        <v>659</v>
      </c>
      <c r="G220" s="147" t="s">
        <v>164</v>
      </c>
      <c r="H220" s="148">
        <v>15.795</v>
      </c>
      <c r="I220" s="149"/>
      <c r="J220" s="150">
        <f>ROUND(I220*H220,0)</f>
        <v>0</v>
      </c>
      <c r="K220" s="146"/>
      <c r="L220" s="33"/>
      <c r="M220" s="151" t="s">
        <v>1</v>
      </c>
      <c r="N220" s="152" t="s">
        <v>41</v>
      </c>
      <c r="O220" s="58"/>
      <c r="P220" s="153">
        <f>O220*H220</f>
        <v>0</v>
      </c>
      <c r="Q220" s="153">
        <v>0.3545274754</v>
      </c>
      <c r="R220" s="153">
        <f>Q220*H220</f>
        <v>5.599761473943</v>
      </c>
      <c r="S220" s="153">
        <v>0</v>
      </c>
      <c r="T220" s="154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5" t="s">
        <v>90</v>
      </c>
      <c r="AT220" s="155" t="s">
        <v>135</v>
      </c>
      <c r="AU220" s="155" t="s">
        <v>84</v>
      </c>
      <c r="AY220" s="17" t="s">
        <v>132</v>
      </c>
      <c r="BE220" s="156">
        <f>IF(N220="základní",J220,0)</f>
        <v>0</v>
      </c>
      <c r="BF220" s="156">
        <f>IF(N220="snížená",J220,0)</f>
        <v>0</v>
      </c>
      <c r="BG220" s="156">
        <f>IF(N220="zákl. přenesená",J220,0)</f>
        <v>0</v>
      </c>
      <c r="BH220" s="156">
        <f>IF(N220="sníž. přenesená",J220,0)</f>
        <v>0</v>
      </c>
      <c r="BI220" s="156">
        <f>IF(N220="nulová",J220,0)</f>
        <v>0</v>
      </c>
      <c r="BJ220" s="17" t="s">
        <v>8</v>
      </c>
      <c r="BK220" s="156">
        <f>ROUND(I220*H220,0)</f>
        <v>0</v>
      </c>
      <c r="BL220" s="17" t="s">
        <v>90</v>
      </c>
      <c r="BM220" s="155" t="s">
        <v>660</v>
      </c>
    </row>
    <row r="221" spans="2:51" s="13" customFormat="1" ht="12">
      <c r="B221" s="157"/>
      <c r="D221" s="158" t="s">
        <v>140</v>
      </c>
      <c r="E221" s="159" t="s">
        <v>1</v>
      </c>
      <c r="F221" s="160" t="s">
        <v>661</v>
      </c>
      <c r="H221" s="161">
        <v>15.795</v>
      </c>
      <c r="I221" s="162"/>
      <c r="L221" s="157"/>
      <c r="M221" s="163"/>
      <c r="N221" s="164"/>
      <c r="O221" s="164"/>
      <c r="P221" s="164"/>
      <c r="Q221" s="164"/>
      <c r="R221" s="164"/>
      <c r="S221" s="164"/>
      <c r="T221" s="165"/>
      <c r="AT221" s="159" t="s">
        <v>140</v>
      </c>
      <c r="AU221" s="159" t="s">
        <v>84</v>
      </c>
      <c r="AV221" s="13" t="s">
        <v>84</v>
      </c>
      <c r="AW221" s="13" t="s">
        <v>32</v>
      </c>
      <c r="AX221" s="13" t="s">
        <v>8</v>
      </c>
      <c r="AY221" s="159" t="s">
        <v>132</v>
      </c>
    </row>
    <row r="222" spans="1:65" s="2" customFormat="1" ht="14.4" customHeight="1">
      <c r="A222" s="32"/>
      <c r="B222" s="143"/>
      <c r="C222" s="144" t="s">
        <v>261</v>
      </c>
      <c r="D222" s="144" t="s">
        <v>135</v>
      </c>
      <c r="E222" s="145" t="s">
        <v>662</v>
      </c>
      <c r="F222" s="146" t="s">
        <v>663</v>
      </c>
      <c r="G222" s="147" t="s">
        <v>138</v>
      </c>
      <c r="H222" s="148">
        <v>0.719</v>
      </c>
      <c r="I222" s="149"/>
      <c r="J222" s="150">
        <f>ROUND(I222*H222,0)</f>
        <v>0</v>
      </c>
      <c r="K222" s="146"/>
      <c r="L222" s="33"/>
      <c r="M222" s="151" t="s">
        <v>1</v>
      </c>
      <c r="N222" s="152" t="s">
        <v>41</v>
      </c>
      <c r="O222" s="58"/>
      <c r="P222" s="153">
        <f>O222*H222</f>
        <v>0</v>
      </c>
      <c r="Q222" s="153">
        <v>2.45343</v>
      </c>
      <c r="R222" s="153">
        <f>Q222*H222</f>
        <v>1.7640161699999999</v>
      </c>
      <c r="S222" s="153">
        <v>0</v>
      </c>
      <c r="T222" s="154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5" t="s">
        <v>90</v>
      </c>
      <c r="AT222" s="155" t="s">
        <v>135</v>
      </c>
      <c r="AU222" s="155" t="s">
        <v>84</v>
      </c>
      <c r="AY222" s="17" t="s">
        <v>132</v>
      </c>
      <c r="BE222" s="156">
        <f>IF(N222="základní",J222,0)</f>
        <v>0</v>
      </c>
      <c r="BF222" s="156">
        <f>IF(N222="snížená",J222,0)</f>
        <v>0</v>
      </c>
      <c r="BG222" s="156">
        <f>IF(N222="zákl. přenesená",J222,0)</f>
        <v>0</v>
      </c>
      <c r="BH222" s="156">
        <f>IF(N222="sníž. přenesená",J222,0)</f>
        <v>0</v>
      </c>
      <c r="BI222" s="156">
        <f>IF(N222="nulová",J222,0)</f>
        <v>0</v>
      </c>
      <c r="BJ222" s="17" t="s">
        <v>8</v>
      </c>
      <c r="BK222" s="156">
        <f>ROUND(I222*H222,0)</f>
        <v>0</v>
      </c>
      <c r="BL222" s="17" t="s">
        <v>90</v>
      </c>
      <c r="BM222" s="155" t="s">
        <v>664</v>
      </c>
    </row>
    <row r="223" spans="2:51" s="13" customFormat="1" ht="12">
      <c r="B223" s="157"/>
      <c r="D223" s="158" t="s">
        <v>140</v>
      </c>
      <c r="E223" s="159" t="s">
        <v>1</v>
      </c>
      <c r="F223" s="160" t="s">
        <v>665</v>
      </c>
      <c r="H223" s="161">
        <v>0.719</v>
      </c>
      <c r="I223" s="162"/>
      <c r="L223" s="157"/>
      <c r="M223" s="163"/>
      <c r="N223" s="164"/>
      <c r="O223" s="164"/>
      <c r="P223" s="164"/>
      <c r="Q223" s="164"/>
      <c r="R223" s="164"/>
      <c r="S223" s="164"/>
      <c r="T223" s="165"/>
      <c r="AT223" s="159" t="s">
        <v>140</v>
      </c>
      <c r="AU223" s="159" t="s">
        <v>84</v>
      </c>
      <c r="AV223" s="13" t="s">
        <v>84</v>
      </c>
      <c r="AW223" s="13" t="s">
        <v>32</v>
      </c>
      <c r="AX223" s="13" t="s">
        <v>8</v>
      </c>
      <c r="AY223" s="159" t="s">
        <v>132</v>
      </c>
    </row>
    <row r="224" spans="1:65" s="2" customFormat="1" ht="14.4" customHeight="1">
      <c r="A224" s="32"/>
      <c r="B224" s="143"/>
      <c r="C224" s="144" t="s">
        <v>266</v>
      </c>
      <c r="D224" s="144" t="s">
        <v>135</v>
      </c>
      <c r="E224" s="145" t="s">
        <v>666</v>
      </c>
      <c r="F224" s="146" t="s">
        <v>667</v>
      </c>
      <c r="G224" s="147" t="s">
        <v>188</v>
      </c>
      <c r="H224" s="148">
        <v>0.042</v>
      </c>
      <c r="I224" s="149"/>
      <c r="J224" s="150">
        <f>ROUND(I224*H224,0)</f>
        <v>0</v>
      </c>
      <c r="K224" s="146"/>
      <c r="L224" s="33"/>
      <c r="M224" s="151" t="s">
        <v>1</v>
      </c>
      <c r="N224" s="152" t="s">
        <v>41</v>
      </c>
      <c r="O224" s="58"/>
      <c r="P224" s="153">
        <f>O224*H224</f>
        <v>0</v>
      </c>
      <c r="Q224" s="153">
        <v>1.0627727797</v>
      </c>
      <c r="R224" s="153">
        <f>Q224*H224</f>
        <v>0.0446364567474</v>
      </c>
      <c r="S224" s="153">
        <v>0</v>
      </c>
      <c r="T224" s="154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5" t="s">
        <v>90</v>
      </c>
      <c r="AT224" s="155" t="s">
        <v>135</v>
      </c>
      <c r="AU224" s="155" t="s">
        <v>84</v>
      </c>
      <c r="AY224" s="17" t="s">
        <v>132</v>
      </c>
      <c r="BE224" s="156">
        <f>IF(N224="základní",J224,0)</f>
        <v>0</v>
      </c>
      <c r="BF224" s="156">
        <f>IF(N224="snížená",J224,0)</f>
        <v>0</v>
      </c>
      <c r="BG224" s="156">
        <f>IF(N224="zákl. přenesená",J224,0)</f>
        <v>0</v>
      </c>
      <c r="BH224" s="156">
        <f>IF(N224="sníž. přenesená",J224,0)</f>
        <v>0</v>
      </c>
      <c r="BI224" s="156">
        <f>IF(N224="nulová",J224,0)</f>
        <v>0</v>
      </c>
      <c r="BJ224" s="17" t="s">
        <v>8</v>
      </c>
      <c r="BK224" s="156">
        <f>ROUND(I224*H224,0)</f>
        <v>0</v>
      </c>
      <c r="BL224" s="17" t="s">
        <v>90</v>
      </c>
      <c r="BM224" s="155" t="s">
        <v>668</v>
      </c>
    </row>
    <row r="225" spans="2:51" s="13" customFormat="1" ht="12">
      <c r="B225" s="157"/>
      <c r="D225" s="158" t="s">
        <v>140</v>
      </c>
      <c r="E225" s="159" t="s">
        <v>1</v>
      </c>
      <c r="F225" s="160" t="s">
        <v>669</v>
      </c>
      <c r="H225" s="161">
        <v>0.042</v>
      </c>
      <c r="I225" s="162"/>
      <c r="L225" s="157"/>
      <c r="M225" s="163"/>
      <c r="N225" s="164"/>
      <c r="O225" s="164"/>
      <c r="P225" s="164"/>
      <c r="Q225" s="164"/>
      <c r="R225" s="164"/>
      <c r="S225" s="164"/>
      <c r="T225" s="165"/>
      <c r="AT225" s="159" t="s">
        <v>140</v>
      </c>
      <c r="AU225" s="159" t="s">
        <v>84</v>
      </c>
      <c r="AV225" s="13" t="s">
        <v>84</v>
      </c>
      <c r="AW225" s="13" t="s">
        <v>32</v>
      </c>
      <c r="AX225" s="13" t="s">
        <v>8</v>
      </c>
      <c r="AY225" s="159" t="s">
        <v>132</v>
      </c>
    </row>
    <row r="226" spans="1:65" s="2" customFormat="1" ht="14.4" customHeight="1">
      <c r="A226" s="32"/>
      <c r="B226" s="143"/>
      <c r="C226" s="144" t="s">
        <v>273</v>
      </c>
      <c r="D226" s="144" t="s">
        <v>135</v>
      </c>
      <c r="E226" s="145" t="s">
        <v>670</v>
      </c>
      <c r="F226" s="146" t="s">
        <v>671</v>
      </c>
      <c r="G226" s="147" t="s">
        <v>138</v>
      </c>
      <c r="H226" s="148">
        <v>0.109</v>
      </c>
      <c r="I226" s="149"/>
      <c r="J226" s="150">
        <f>ROUND(I226*H226,0)</f>
        <v>0</v>
      </c>
      <c r="K226" s="146"/>
      <c r="L226" s="33"/>
      <c r="M226" s="151" t="s">
        <v>1</v>
      </c>
      <c r="N226" s="152" t="s">
        <v>41</v>
      </c>
      <c r="O226" s="58"/>
      <c r="P226" s="153">
        <f>O226*H226</f>
        <v>0</v>
      </c>
      <c r="Q226" s="153">
        <v>2.34276</v>
      </c>
      <c r="R226" s="153">
        <f>Q226*H226</f>
        <v>0.25536084000000003</v>
      </c>
      <c r="S226" s="153">
        <v>0</v>
      </c>
      <c r="T226" s="154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5" t="s">
        <v>90</v>
      </c>
      <c r="AT226" s="155" t="s">
        <v>135</v>
      </c>
      <c r="AU226" s="155" t="s">
        <v>84</v>
      </c>
      <c r="AY226" s="17" t="s">
        <v>132</v>
      </c>
      <c r="BE226" s="156">
        <f>IF(N226="základní",J226,0)</f>
        <v>0</v>
      </c>
      <c r="BF226" s="156">
        <f>IF(N226="snížená",J226,0)</f>
        <v>0</v>
      </c>
      <c r="BG226" s="156">
        <f>IF(N226="zákl. přenesená",J226,0)</f>
        <v>0</v>
      </c>
      <c r="BH226" s="156">
        <f>IF(N226="sníž. přenesená",J226,0)</f>
        <v>0</v>
      </c>
      <c r="BI226" s="156">
        <f>IF(N226="nulová",J226,0)</f>
        <v>0</v>
      </c>
      <c r="BJ226" s="17" t="s">
        <v>8</v>
      </c>
      <c r="BK226" s="156">
        <f>ROUND(I226*H226,0)</f>
        <v>0</v>
      </c>
      <c r="BL226" s="17" t="s">
        <v>90</v>
      </c>
      <c r="BM226" s="155" t="s">
        <v>672</v>
      </c>
    </row>
    <row r="227" spans="2:51" s="13" customFormat="1" ht="12">
      <c r="B227" s="157"/>
      <c r="D227" s="158" t="s">
        <v>140</v>
      </c>
      <c r="E227" s="159" t="s">
        <v>1</v>
      </c>
      <c r="F227" s="160" t="s">
        <v>673</v>
      </c>
      <c r="H227" s="161">
        <v>0.109</v>
      </c>
      <c r="I227" s="162"/>
      <c r="L227" s="157"/>
      <c r="M227" s="163"/>
      <c r="N227" s="164"/>
      <c r="O227" s="164"/>
      <c r="P227" s="164"/>
      <c r="Q227" s="164"/>
      <c r="R227" s="164"/>
      <c r="S227" s="164"/>
      <c r="T227" s="165"/>
      <c r="AT227" s="159" t="s">
        <v>140</v>
      </c>
      <c r="AU227" s="159" t="s">
        <v>84</v>
      </c>
      <c r="AV227" s="13" t="s">
        <v>84</v>
      </c>
      <c r="AW227" s="13" t="s">
        <v>32</v>
      </c>
      <c r="AX227" s="13" t="s">
        <v>8</v>
      </c>
      <c r="AY227" s="159" t="s">
        <v>132</v>
      </c>
    </row>
    <row r="228" spans="1:65" s="2" customFormat="1" ht="24.15" customHeight="1">
      <c r="A228" s="32"/>
      <c r="B228" s="143"/>
      <c r="C228" s="144" t="s">
        <v>277</v>
      </c>
      <c r="D228" s="144" t="s">
        <v>135</v>
      </c>
      <c r="E228" s="145" t="s">
        <v>674</v>
      </c>
      <c r="F228" s="146" t="s">
        <v>675</v>
      </c>
      <c r="G228" s="147" t="s">
        <v>188</v>
      </c>
      <c r="H228" s="148">
        <v>0.027</v>
      </c>
      <c r="I228" s="149"/>
      <c r="J228" s="150">
        <f>ROUND(I228*H228,0)</f>
        <v>0</v>
      </c>
      <c r="K228" s="146"/>
      <c r="L228" s="33"/>
      <c r="M228" s="151" t="s">
        <v>1</v>
      </c>
      <c r="N228" s="152" t="s">
        <v>41</v>
      </c>
      <c r="O228" s="58"/>
      <c r="P228" s="153">
        <f>O228*H228</f>
        <v>0</v>
      </c>
      <c r="Q228" s="153">
        <v>0.019536</v>
      </c>
      <c r="R228" s="153">
        <f>Q228*H228</f>
        <v>0.0005274720000000001</v>
      </c>
      <c r="S228" s="153">
        <v>0</v>
      </c>
      <c r="T228" s="154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5" t="s">
        <v>90</v>
      </c>
      <c r="AT228" s="155" t="s">
        <v>135</v>
      </c>
      <c r="AU228" s="155" t="s">
        <v>84</v>
      </c>
      <c r="AY228" s="17" t="s">
        <v>132</v>
      </c>
      <c r="BE228" s="156">
        <f>IF(N228="základní",J228,0)</f>
        <v>0</v>
      </c>
      <c r="BF228" s="156">
        <f>IF(N228="snížená",J228,0)</f>
        <v>0</v>
      </c>
      <c r="BG228" s="156">
        <f>IF(N228="zákl. přenesená",J228,0)</f>
        <v>0</v>
      </c>
      <c r="BH228" s="156">
        <f>IF(N228="sníž. přenesená",J228,0)</f>
        <v>0</v>
      </c>
      <c r="BI228" s="156">
        <f>IF(N228="nulová",J228,0)</f>
        <v>0</v>
      </c>
      <c r="BJ228" s="17" t="s">
        <v>8</v>
      </c>
      <c r="BK228" s="156">
        <f>ROUND(I228*H228,0)</f>
        <v>0</v>
      </c>
      <c r="BL228" s="17" t="s">
        <v>90</v>
      </c>
      <c r="BM228" s="155" t="s">
        <v>676</v>
      </c>
    </row>
    <row r="229" spans="2:51" s="13" customFormat="1" ht="12">
      <c r="B229" s="157"/>
      <c r="D229" s="158" t="s">
        <v>140</v>
      </c>
      <c r="E229" s="159" t="s">
        <v>1</v>
      </c>
      <c r="F229" s="160" t="s">
        <v>677</v>
      </c>
      <c r="H229" s="161">
        <v>0.027</v>
      </c>
      <c r="I229" s="162"/>
      <c r="L229" s="157"/>
      <c r="M229" s="163"/>
      <c r="N229" s="164"/>
      <c r="O229" s="164"/>
      <c r="P229" s="164"/>
      <c r="Q229" s="164"/>
      <c r="R229" s="164"/>
      <c r="S229" s="164"/>
      <c r="T229" s="165"/>
      <c r="AT229" s="159" t="s">
        <v>140</v>
      </c>
      <c r="AU229" s="159" t="s">
        <v>84</v>
      </c>
      <c r="AV229" s="13" t="s">
        <v>84</v>
      </c>
      <c r="AW229" s="13" t="s">
        <v>32</v>
      </c>
      <c r="AX229" s="13" t="s">
        <v>8</v>
      </c>
      <c r="AY229" s="159" t="s">
        <v>132</v>
      </c>
    </row>
    <row r="230" spans="1:65" s="2" customFormat="1" ht="14.4" customHeight="1">
      <c r="A230" s="32"/>
      <c r="B230" s="143"/>
      <c r="C230" s="177" t="s">
        <v>284</v>
      </c>
      <c r="D230" s="177" t="s">
        <v>442</v>
      </c>
      <c r="E230" s="178" t="s">
        <v>678</v>
      </c>
      <c r="F230" s="179" t="s">
        <v>679</v>
      </c>
      <c r="G230" s="180" t="s">
        <v>188</v>
      </c>
      <c r="H230" s="181">
        <v>0.029</v>
      </c>
      <c r="I230" s="182"/>
      <c r="J230" s="183">
        <f>ROUND(I230*H230,0)</f>
        <v>0</v>
      </c>
      <c r="K230" s="179"/>
      <c r="L230" s="184"/>
      <c r="M230" s="185" t="s">
        <v>1</v>
      </c>
      <c r="N230" s="186" t="s">
        <v>41</v>
      </c>
      <c r="O230" s="58"/>
      <c r="P230" s="153">
        <f>O230*H230</f>
        <v>0</v>
      </c>
      <c r="Q230" s="153">
        <v>1</v>
      </c>
      <c r="R230" s="153">
        <f>Q230*H230</f>
        <v>0.029</v>
      </c>
      <c r="S230" s="153">
        <v>0</v>
      </c>
      <c r="T230" s="154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5" t="s">
        <v>172</v>
      </c>
      <c r="AT230" s="155" t="s">
        <v>442</v>
      </c>
      <c r="AU230" s="155" t="s">
        <v>84</v>
      </c>
      <c r="AY230" s="17" t="s">
        <v>132</v>
      </c>
      <c r="BE230" s="156">
        <f>IF(N230="základní",J230,0)</f>
        <v>0</v>
      </c>
      <c r="BF230" s="156">
        <f>IF(N230="snížená",J230,0)</f>
        <v>0</v>
      </c>
      <c r="BG230" s="156">
        <f>IF(N230="zákl. přenesená",J230,0)</f>
        <v>0</v>
      </c>
      <c r="BH230" s="156">
        <f>IF(N230="sníž. přenesená",J230,0)</f>
        <v>0</v>
      </c>
      <c r="BI230" s="156">
        <f>IF(N230="nulová",J230,0)</f>
        <v>0</v>
      </c>
      <c r="BJ230" s="17" t="s">
        <v>8</v>
      </c>
      <c r="BK230" s="156">
        <f>ROUND(I230*H230,0)</f>
        <v>0</v>
      </c>
      <c r="BL230" s="17" t="s">
        <v>90</v>
      </c>
      <c r="BM230" s="155" t="s">
        <v>680</v>
      </c>
    </row>
    <row r="231" spans="2:51" s="13" customFormat="1" ht="12">
      <c r="B231" s="157"/>
      <c r="D231" s="158" t="s">
        <v>140</v>
      </c>
      <c r="E231" s="159" t="s">
        <v>1</v>
      </c>
      <c r="F231" s="160" t="s">
        <v>681</v>
      </c>
      <c r="H231" s="161">
        <v>0.029</v>
      </c>
      <c r="I231" s="162"/>
      <c r="L231" s="157"/>
      <c r="M231" s="163"/>
      <c r="N231" s="164"/>
      <c r="O231" s="164"/>
      <c r="P231" s="164"/>
      <c r="Q231" s="164"/>
      <c r="R231" s="164"/>
      <c r="S231" s="164"/>
      <c r="T231" s="165"/>
      <c r="AT231" s="159" t="s">
        <v>140</v>
      </c>
      <c r="AU231" s="159" t="s">
        <v>84</v>
      </c>
      <c r="AV231" s="13" t="s">
        <v>84</v>
      </c>
      <c r="AW231" s="13" t="s">
        <v>32</v>
      </c>
      <c r="AX231" s="13" t="s">
        <v>8</v>
      </c>
      <c r="AY231" s="159" t="s">
        <v>132</v>
      </c>
    </row>
    <row r="232" spans="1:65" s="2" customFormat="1" ht="24.15" customHeight="1">
      <c r="A232" s="32"/>
      <c r="B232" s="143"/>
      <c r="C232" s="144" t="s">
        <v>290</v>
      </c>
      <c r="D232" s="144" t="s">
        <v>135</v>
      </c>
      <c r="E232" s="145" t="s">
        <v>682</v>
      </c>
      <c r="F232" s="146" t="s">
        <v>683</v>
      </c>
      <c r="G232" s="147" t="s">
        <v>188</v>
      </c>
      <c r="H232" s="148">
        <v>0.322</v>
      </c>
      <c r="I232" s="149"/>
      <c r="J232" s="150">
        <f>ROUND(I232*H232,0)</f>
        <v>0</v>
      </c>
      <c r="K232" s="146"/>
      <c r="L232" s="33"/>
      <c r="M232" s="151" t="s">
        <v>1</v>
      </c>
      <c r="N232" s="152" t="s">
        <v>41</v>
      </c>
      <c r="O232" s="58"/>
      <c r="P232" s="153">
        <f>O232*H232</f>
        <v>0</v>
      </c>
      <c r="Q232" s="153">
        <v>0.017094</v>
      </c>
      <c r="R232" s="153">
        <f>Q232*H232</f>
        <v>0.0055042680000000005</v>
      </c>
      <c r="S232" s="153">
        <v>0</v>
      </c>
      <c r="T232" s="154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5" t="s">
        <v>90</v>
      </c>
      <c r="AT232" s="155" t="s">
        <v>135</v>
      </c>
      <c r="AU232" s="155" t="s">
        <v>84</v>
      </c>
      <c r="AY232" s="17" t="s">
        <v>132</v>
      </c>
      <c r="BE232" s="156">
        <f>IF(N232="základní",J232,0)</f>
        <v>0</v>
      </c>
      <c r="BF232" s="156">
        <f>IF(N232="snížená",J232,0)</f>
        <v>0</v>
      </c>
      <c r="BG232" s="156">
        <f>IF(N232="zákl. přenesená",J232,0)</f>
        <v>0</v>
      </c>
      <c r="BH232" s="156">
        <f>IF(N232="sníž. přenesená",J232,0)</f>
        <v>0</v>
      </c>
      <c r="BI232" s="156">
        <f>IF(N232="nulová",J232,0)</f>
        <v>0</v>
      </c>
      <c r="BJ232" s="17" t="s">
        <v>8</v>
      </c>
      <c r="BK232" s="156">
        <f>ROUND(I232*H232,0)</f>
        <v>0</v>
      </c>
      <c r="BL232" s="17" t="s">
        <v>90</v>
      </c>
      <c r="BM232" s="155" t="s">
        <v>684</v>
      </c>
    </row>
    <row r="233" spans="2:51" s="13" customFormat="1" ht="12">
      <c r="B233" s="157"/>
      <c r="D233" s="158" t="s">
        <v>140</v>
      </c>
      <c r="E233" s="159" t="s">
        <v>1</v>
      </c>
      <c r="F233" s="160" t="s">
        <v>685</v>
      </c>
      <c r="H233" s="161">
        <v>0.322</v>
      </c>
      <c r="I233" s="162"/>
      <c r="L233" s="157"/>
      <c r="M233" s="163"/>
      <c r="N233" s="164"/>
      <c r="O233" s="164"/>
      <c r="P233" s="164"/>
      <c r="Q233" s="164"/>
      <c r="R233" s="164"/>
      <c r="S233" s="164"/>
      <c r="T233" s="165"/>
      <c r="AT233" s="159" t="s">
        <v>140</v>
      </c>
      <c r="AU233" s="159" t="s">
        <v>84</v>
      </c>
      <c r="AV233" s="13" t="s">
        <v>84</v>
      </c>
      <c r="AW233" s="13" t="s">
        <v>32</v>
      </c>
      <c r="AX233" s="13" t="s">
        <v>8</v>
      </c>
      <c r="AY233" s="159" t="s">
        <v>132</v>
      </c>
    </row>
    <row r="234" spans="1:65" s="2" customFormat="1" ht="14.4" customHeight="1">
      <c r="A234" s="32"/>
      <c r="B234" s="143"/>
      <c r="C234" s="177" t="s">
        <v>298</v>
      </c>
      <c r="D234" s="177" t="s">
        <v>442</v>
      </c>
      <c r="E234" s="178" t="s">
        <v>686</v>
      </c>
      <c r="F234" s="179" t="s">
        <v>687</v>
      </c>
      <c r="G234" s="180" t="s">
        <v>188</v>
      </c>
      <c r="H234" s="181">
        <v>0.354</v>
      </c>
      <c r="I234" s="182"/>
      <c r="J234" s="183">
        <f>ROUND(I234*H234,0)</f>
        <v>0</v>
      </c>
      <c r="K234" s="179"/>
      <c r="L234" s="184"/>
      <c r="M234" s="185" t="s">
        <v>1</v>
      </c>
      <c r="N234" s="186" t="s">
        <v>41</v>
      </c>
      <c r="O234" s="58"/>
      <c r="P234" s="153">
        <f>O234*H234</f>
        <v>0</v>
      </c>
      <c r="Q234" s="153">
        <v>1</v>
      </c>
      <c r="R234" s="153">
        <f>Q234*H234</f>
        <v>0.354</v>
      </c>
      <c r="S234" s="153">
        <v>0</v>
      </c>
      <c r="T234" s="154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5" t="s">
        <v>172</v>
      </c>
      <c r="AT234" s="155" t="s">
        <v>442</v>
      </c>
      <c r="AU234" s="155" t="s">
        <v>84</v>
      </c>
      <c r="AY234" s="17" t="s">
        <v>132</v>
      </c>
      <c r="BE234" s="156">
        <f>IF(N234="základní",J234,0)</f>
        <v>0</v>
      </c>
      <c r="BF234" s="156">
        <f>IF(N234="snížená",J234,0)</f>
        <v>0</v>
      </c>
      <c r="BG234" s="156">
        <f>IF(N234="zákl. přenesená",J234,0)</f>
        <v>0</v>
      </c>
      <c r="BH234" s="156">
        <f>IF(N234="sníž. přenesená",J234,0)</f>
        <v>0</v>
      </c>
      <c r="BI234" s="156">
        <f>IF(N234="nulová",J234,0)</f>
        <v>0</v>
      </c>
      <c r="BJ234" s="17" t="s">
        <v>8</v>
      </c>
      <c r="BK234" s="156">
        <f>ROUND(I234*H234,0)</f>
        <v>0</v>
      </c>
      <c r="BL234" s="17" t="s">
        <v>90</v>
      </c>
      <c r="BM234" s="155" t="s">
        <v>688</v>
      </c>
    </row>
    <row r="235" spans="2:51" s="13" customFormat="1" ht="12">
      <c r="B235" s="157"/>
      <c r="D235" s="158" t="s">
        <v>140</v>
      </c>
      <c r="E235" s="159" t="s">
        <v>1</v>
      </c>
      <c r="F235" s="160" t="s">
        <v>689</v>
      </c>
      <c r="H235" s="161">
        <v>0.354</v>
      </c>
      <c r="I235" s="162"/>
      <c r="L235" s="157"/>
      <c r="M235" s="163"/>
      <c r="N235" s="164"/>
      <c r="O235" s="164"/>
      <c r="P235" s="164"/>
      <c r="Q235" s="164"/>
      <c r="R235" s="164"/>
      <c r="S235" s="164"/>
      <c r="T235" s="165"/>
      <c r="AT235" s="159" t="s">
        <v>140</v>
      </c>
      <c r="AU235" s="159" t="s">
        <v>84</v>
      </c>
      <c r="AV235" s="13" t="s">
        <v>84</v>
      </c>
      <c r="AW235" s="13" t="s">
        <v>32</v>
      </c>
      <c r="AX235" s="13" t="s">
        <v>8</v>
      </c>
      <c r="AY235" s="159" t="s">
        <v>132</v>
      </c>
    </row>
    <row r="236" spans="1:65" s="2" customFormat="1" ht="24.15" customHeight="1">
      <c r="A236" s="32"/>
      <c r="B236" s="143"/>
      <c r="C236" s="144" t="s">
        <v>406</v>
      </c>
      <c r="D236" s="144" t="s">
        <v>135</v>
      </c>
      <c r="E236" s="145" t="s">
        <v>690</v>
      </c>
      <c r="F236" s="146" t="s">
        <v>691</v>
      </c>
      <c r="G236" s="147" t="s">
        <v>235</v>
      </c>
      <c r="H236" s="148">
        <v>18.3</v>
      </c>
      <c r="I236" s="149"/>
      <c r="J236" s="150">
        <f>ROUND(I236*H236,0)</f>
        <v>0</v>
      </c>
      <c r="K236" s="146"/>
      <c r="L236" s="33"/>
      <c r="M236" s="151" t="s">
        <v>1</v>
      </c>
      <c r="N236" s="152" t="s">
        <v>41</v>
      </c>
      <c r="O236" s="58"/>
      <c r="P236" s="153">
        <f>O236*H236</f>
        <v>0</v>
      </c>
      <c r="Q236" s="153">
        <v>0.1805124</v>
      </c>
      <c r="R236" s="153">
        <f>Q236*H236</f>
        <v>3.30337692</v>
      </c>
      <c r="S236" s="153">
        <v>0</v>
      </c>
      <c r="T236" s="154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5" t="s">
        <v>90</v>
      </c>
      <c r="AT236" s="155" t="s">
        <v>135</v>
      </c>
      <c r="AU236" s="155" t="s">
        <v>84</v>
      </c>
      <c r="AY236" s="17" t="s">
        <v>132</v>
      </c>
      <c r="BE236" s="156">
        <f>IF(N236="základní",J236,0)</f>
        <v>0</v>
      </c>
      <c r="BF236" s="156">
        <f>IF(N236="snížená",J236,0)</f>
        <v>0</v>
      </c>
      <c r="BG236" s="156">
        <f>IF(N236="zákl. přenesená",J236,0)</f>
        <v>0</v>
      </c>
      <c r="BH236" s="156">
        <f>IF(N236="sníž. přenesená",J236,0)</f>
        <v>0</v>
      </c>
      <c r="BI236" s="156">
        <f>IF(N236="nulová",J236,0)</f>
        <v>0</v>
      </c>
      <c r="BJ236" s="17" t="s">
        <v>8</v>
      </c>
      <c r="BK236" s="156">
        <f>ROUND(I236*H236,0)</f>
        <v>0</v>
      </c>
      <c r="BL236" s="17" t="s">
        <v>90</v>
      </c>
      <c r="BM236" s="155" t="s">
        <v>692</v>
      </c>
    </row>
    <row r="237" spans="2:51" s="13" customFormat="1" ht="12">
      <c r="B237" s="157"/>
      <c r="D237" s="158" t="s">
        <v>140</v>
      </c>
      <c r="E237" s="159" t="s">
        <v>1</v>
      </c>
      <c r="F237" s="160" t="s">
        <v>693</v>
      </c>
      <c r="H237" s="161">
        <v>18.3</v>
      </c>
      <c r="I237" s="162"/>
      <c r="L237" s="157"/>
      <c r="M237" s="163"/>
      <c r="N237" s="164"/>
      <c r="O237" s="164"/>
      <c r="P237" s="164"/>
      <c r="Q237" s="164"/>
      <c r="R237" s="164"/>
      <c r="S237" s="164"/>
      <c r="T237" s="165"/>
      <c r="AT237" s="159" t="s">
        <v>140</v>
      </c>
      <c r="AU237" s="159" t="s">
        <v>84</v>
      </c>
      <c r="AV237" s="13" t="s">
        <v>84</v>
      </c>
      <c r="AW237" s="13" t="s">
        <v>32</v>
      </c>
      <c r="AX237" s="13" t="s">
        <v>8</v>
      </c>
      <c r="AY237" s="159" t="s">
        <v>132</v>
      </c>
    </row>
    <row r="238" spans="1:65" s="2" customFormat="1" ht="24.15" customHeight="1">
      <c r="A238" s="32"/>
      <c r="B238" s="143"/>
      <c r="C238" s="144" t="s">
        <v>410</v>
      </c>
      <c r="D238" s="144" t="s">
        <v>135</v>
      </c>
      <c r="E238" s="145" t="s">
        <v>694</v>
      </c>
      <c r="F238" s="146" t="s">
        <v>695</v>
      </c>
      <c r="G238" s="147" t="s">
        <v>138</v>
      </c>
      <c r="H238" s="148">
        <v>4.67</v>
      </c>
      <c r="I238" s="149"/>
      <c r="J238" s="150">
        <f>ROUND(I238*H238,0)</f>
        <v>0</v>
      </c>
      <c r="K238" s="146"/>
      <c r="L238" s="33"/>
      <c r="M238" s="151" t="s">
        <v>1</v>
      </c>
      <c r="N238" s="152" t="s">
        <v>41</v>
      </c>
      <c r="O238" s="58"/>
      <c r="P238" s="153">
        <f>O238*H238</f>
        <v>0</v>
      </c>
      <c r="Q238" s="153">
        <v>1.89077</v>
      </c>
      <c r="R238" s="153">
        <f>Q238*H238</f>
        <v>8.8298959</v>
      </c>
      <c r="S238" s="153">
        <v>0</v>
      </c>
      <c r="T238" s="154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5" t="s">
        <v>90</v>
      </c>
      <c r="AT238" s="155" t="s">
        <v>135</v>
      </c>
      <c r="AU238" s="155" t="s">
        <v>84</v>
      </c>
      <c r="AY238" s="17" t="s">
        <v>132</v>
      </c>
      <c r="BE238" s="156">
        <f>IF(N238="základní",J238,0)</f>
        <v>0</v>
      </c>
      <c r="BF238" s="156">
        <f>IF(N238="snížená",J238,0)</f>
        <v>0</v>
      </c>
      <c r="BG238" s="156">
        <f>IF(N238="zákl. přenesená",J238,0)</f>
        <v>0</v>
      </c>
      <c r="BH238" s="156">
        <f>IF(N238="sníž. přenesená",J238,0)</f>
        <v>0</v>
      </c>
      <c r="BI238" s="156">
        <f>IF(N238="nulová",J238,0)</f>
        <v>0</v>
      </c>
      <c r="BJ238" s="17" t="s">
        <v>8</v>
      </c>
      <c r="BK238" s="156">
        <f>ROUND(I238*H238,0)</f>
        <v>0</v>
      </c>
      <c r="BL238" s="17" t="s">
        <v>90</v>
      </c>
      <c r="BM238" s="155" t="s">
        <v>696</v>
      </c>
    </row>
    <row r="239" spans="2:51" s="13" customFormat="1" ht="20.4">
      <c r="B239" s="157"/>
      <c r="D239" s="158" t="s">
        <v>140</v>
      </c>
      <c r="E239" s="159" t="s">
        <v>1</v>
      </c>
      <c r="F239" s="160" t="s">
        <v>697</v>
      </c>
      <c r="H239" s="161">
        <v>2.1</v>
      </c>
      <c r="I239" s="162"/>
      <c r="L239" s="157"/>
      <c r="M239" s="163"/>
      <c r="N239" s="164"/>
      <c r="O239" s="164"/>
      <c r="P239" s="164"/>
      <c r="Q239" s="164"/>
      <c r="R239" s="164"/>
      <c r="S239" s="164"/>
      <c r="T239" s="165"/>
      <c r="AT239" s="159" t="s">
        <v>140</v>
      </c>
      <c r="AU239" s="159" t="s">
        <v>84</v>
      </c>
      <c r="AV239" s="13" t="s">
        <v>84</v>
      </c>
      <c r="AW239" s="13" t="s">
        <v>32</v>
      </c>
      <c r="AX239" s="13" t="s">
        <v>76</v>
      </c>
      <c r="AY239" s="159" t="s">
        <v>132</v>
      </c>
    </row>
    <row r="240" spans="2:51" s="13" customFormat="1" ht="20.4">
      <c r="B240" s="157"/>
      <c r="D240" s="158" t="s">
        <v>140</v>
      </c>
      <c r="E240" s="159" t="s">
        <v>1</v>
      </c>
      <c r="F240" s="160" t="s">
        <v>698</v>
      </c>
      <c r="H240" s="161">
        <v>0.9</v>
      </c>
      <c r="I240" s="162"/>
      <c r="L240" s="157"/>
      <c r="M240" s="163"/>
      <c r="N240" s="164"/>
      <c r="O240" s="164"/>
      <c r="P240" s="164"/>
      <c r="Q240" s="164"/>
      <c r="R240" s="164"/>
      <c r="S240" s="164"/>
      <c r="T240" s="165"/>
      <c r="AT240" s="159" t="s">
        <v>140</v>
      </c>
      <c r="AU240" s="159" t="s">
        <v>84</v>
      </c>
      <c r="AV240" s="13" t="s">
        <v>84</v>
      </c>
      <c r="AW240" s="13" t="s">
        <v>32</v>
      </c>
      <c r="AX240" s="13" t="s">
        <v>76</v>
      </c>
      <c r="AY240" s="159" t="s">
        <v>132</v>
      </c>
    </row>
    <row r="241" spans="2:51" s="13" customFormat="1" ht="20.4">
      <c r="B241" s="157"/>
      <c r="D241" s="158" t="s">
        <v>140</v>
      </c>
      <c r="E241" s="159" t="s">
        <v>1</v>
      </c>
      <c r="F241" s="160" t="s">
        <v>699</v>
      </c>
      <c r="H241" s="161">
        <v>0.95</v>
      </c>
      <c r="I241" s="162"/>
      <c r="L241" s="157"/>
      <c r="M241" s="163"/>
      <c r="N241" s="164"/>
      <c r="O241" s="164"/>
      <c r="P241" s="164"/>
      <c r="Q241" s="164"/>
      <c r="R241" s="164"/>
      <c r="S241" s="164"/>
      <c r="T241" s="165"/>
      <c r="AT241" s="159" t="s">
        <v>140</v>
      </c>
      <c r="AU241" s="159" t="s">
        <v>84</v>
      </c>
      <c r="AV241" s="13" t="s">
        <v>84</v>
      </c>
      <c r="AW241" s="13" t="s">
        <v>32</v>
      </c>
      <c r="AX241" s="13" t="s">
        <v>76</v>
      </c>
      <c r="AY241" s="159" t="s">
        <v>132</v>
      </c>
    </row>
    <row r="242" spans="2:51" s="13" customFormat="1" ht="20.4">
      <c r="B242" s="157"/>
      <c r="D242" s="158" t="s">
        <v>140</v>
      </c>
      <c r="E242" s="159" t="s">
        <v>1</v>
      </c>
      <c r="F242" s="160" t="s">
        <v>700</v>
      </c>
      <c r="H242" s="161">
        <v>0.72</v>
      </c>
      <c r="I242" s="162"/>
      <c r="L242" s="157"/>
      <c r="M242" s="163"/>
      <c r="N242" s="164"/>
      <c r="O242" s="164"/>
      <c r="P242" s="164"/>
      <c r="Q242" s="164"/>
      <c r="R242" s="164"/>
      <c r="S242" s="164"/>
      <c r="T242" s="165"/>
      <c r="AT242" s="159" t="s">
        <v>140</v>
      </c>
      <c r="AU242" s="159" t="s">
        <v>84</v>
      </c>
      <c r="AV242" s="13" t="s">
        <v>84</v>
      </c>
      <c r="AW242" s="13" t="s">
        <v>32</v>
      </c>
      <c r="AX242" s="13" t="s">
        <v>76</v>
      </c>
      <c r="AY242" s="159" t="s">
        <v>132</v>
      </c>
    </row>
    <row r="243" spans="2:51" s="14" customFormat="1" ht="12">
      <c r="B243" s="166"/>
      <c r="D243" s="158" t="s">
        <v>140</v>
      </c>
      <c r="E243" s="167" t="s">
        <v>701</v>
      </c>
      <c r="F243" s="168" t="s">
        <v>146</v>
      </c>
      <c r="H243" s="169">
        <v>4.67</v>
      </c>
      <c r="I243" s="170"/>
      <c r="L243" s="166"/>
      <c r="M243" s="171"/>
      <c r="N243" s="172"/>
      <c r="O243" s="172"/>
      <c r="P243" s="172"/>
      <c r="Q243" s="172"/>
      <c r="R243" s="172"/>
      <c r="S243" s="172"/>
      <c r="T243" s="173"/>
      <c r="AT243" s="167" t="s">
        <v>140</v>
      </c>
      <c r="AU243" s="167" t="s">
        <v>84</v>
      </c>
      <c r="AV243" s="14" t="s">
        <v>87</v>
      </c>
      <c r="AW243" s="14" t="s">
        <v>32</v>
      </c>
      <c r="AX243" s="14" t="s">
        <v>8</v>
      </c>
      <c r="AY243" s="167" t="s">
        <v>132</v>
      </c>
    </row>
    <row r="244" spans="2:63" s="12" customFormat="1" ht="22.95" customHeight="1">
      <c r="B244" s="130"/>
      <c r="D244" s="131" t="s">
        <v>75</v>
      </c>
      <c r="E244" s="141" t="s">
        <v>96</v>
      </c>
      <c r="F244" s="141" t="s">
        <v>702</v>
      </c>
      <c r="I244" s="133"/>
      <c r="J244" s="142">
        <f>BK244</f>
        <v>0</v>
      </c>
      <c r="L244" s="130"/>
      <c r="M244" s="135"/>
      <c r="N244" s="136"/>
      <c r="O244" s="136"/>
      <c r="P244" s="137">
        <f>SUM(P245:P382)</f>
        <v>0</v>
      </c>
      <c r="Q244" s="136"/>
      <c r="R244" s="137">
        <f>SUM(R245:R382)</f>
        <v>27.603673494626403</v>
      </c>
      <c r="S244" s="136"/>
      <c r="T244" s="138">
        <f>SUM(T245:T382)</f>
        <v>0</v>
      </c>
      <c r="AR244" s="131" t="s">
        <v>8</v>
      </c>
      <c r="AT244" s="139" t="s">
        <v>75</v>
      </c>
      <c r="AU244" s="139" t="s">
        <v>8</v>
      </c>
      <c r="AY244" s="131" t="s">
        <v>132</v>
      </c>
      <c r="BK244" s="140">
        <f>SUM(BK245:BK382)</f>
        <v>0</v>
      </c>
    </row>
    <row r="245" spans="1:65" s="2" customFormat="1" ht="24.15" customHeight="1">
      <c r="A245" s="32"/>
      <c r="B245" s="143"/>
      <c r="C245" s="144" t="s">
        <v>414</v>
      </c>
      <c r="D245" s="144" t="s">
        <v>135</v>
      </c>
      <c r="E245" s="145" t="s">
        <v>703</v>
      </c>
      <c r="F245" s="146" t="s">
        <v>704</v>
      </c>
      <c r="G245" s="147" t="s">
        <v>164</v>
      </c>
      <c r="H245" s="148">
        <v>33.428</v>
      </c>
      <c r="I245" s="149"/>
      <c r="J245" s="150">
        <f>ROUND(I245*H245,0)</f>
        <v>0</v>
      </c>
      <c r="K245" s="146"/>
      <c r="L245" s="33"/>
      <c r="M245" s="151" t="s">
        <v>1</v>
      </c>
      <c r="N245" s="152" t="s">
        <v>41</v>
      </c>
      <c r="O245" s="58"/>
      <c r="P245" s="153">
        <f>O245*H245</f>
        <v>0</v>
      </c>
      <c r="Q245" s="153">
        <v>0.00735</v>
      </c>
      <c r="R245" s="153">
        <f>Q245*H245</f>
        <v>0.24569579999999996</v>
      </c>
      <c r="S245" s="153">
        <v>0</v>
      </c>
      <c r="T245" s="154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5" t="s">
        <v>90</v>
      </c>
      <c r="AT245" s="155" t="s">
        <v>135</v>
      </c>
      <c r="AU245" s="155" t="s">
        <v>84</v>
      </c>
      <c r="AY245" s="17" t="s">
        <v>132</v>
      </c>
      <c r="BE245" s="156">
        <f>IF(N245="základní",J245,0)</f>
        <v>0</v>
      </c>
      <c r="BF245" s="156">
        <f>IF(N245="snížená",J245,0)</f>
        <v>0</v>
      </c>
      <c r="BG245" s="156">
        <f>IF(N245="zákl. přenesená",J245,0)</f>
        <v>0</v>
      </c>
      <c r="BH245" s="156">
        <f>IF(N245="sníž. přenesená",J245,0)</f>
        <v>0</v>
      </c>
      <c r="BI245" s="156">
        <f>IF(N245="nulová",J245,0)</f>
        <v>0</v>
      </c>
      <c r="BJ245" s="17" t="s">
        <v>8</v>
      </c>
      <c r="BK245" s="156">
        <f>ROUND(I245*H245,0)</f>
        <v>0</v>
      </c>
      <c r="BL245" s="17" t="s">
        <v>90</v>
      </c>
      <c r="BM245" s="155" t="s">
        <v>705</v>
      </c>
    </row>
    <row r="246" spans="2:51" s="13" customFormat="1" ht="12">
      <c r="B246" s="157"/>
      <c r="D246" s="158" t="s">
        <v>140</v>
      </c>
      <c r="E246" s="159" t="s">
        <v>1</v>
      </c>
      <c r="F246" s="160" t="s">
        <v>706</v>
      </c>
      <c r="H246" s="161">
        <v>2.03</v>
      </c>
      <c r="I246" s="162"/>
      <c r="L246" s="157"/>
      <c r="M246" s="163"/>
      <c r="N246" s="164"/>
      <c r="O246" s="164"/>
      <c r="P246" s="164"/>
      <c r="Q246" s="164"/>
      <c r="R246" s="164"/>
      <c r="S246" s="164"/>
      <c r="T246" s="165"/>
      <c r="AT246" s="159" t="s">
        <v>140</v>
      </c>
      <c r="AU246" s="159" t="s">
        <v>84</v>
      </c>
      <c r="AV246" s="13" t="s">
        <v>84</v>
      </c>
      <c r="AW246" s="13" t="s">
        <v>32</v>
      </c>
      <c r="AX246" s="13" t="s">
        <v>76</v>
      </c>
      <c r="AY246" s="159" t="s">
        <v>132</v>
      </c>
    </row>
    <row r="247" spans="2:51" s="13" customFormat="1" ht="12">
      <c r="B247" s="157"/>
      <c r="D247" s="158" t="s">
        <v>140</v>
      </c>
      <c r="E247" s="159" t="s">
        <v>1</v>
      </c>
      <c r="F247" s="160" t="s">
        <v>707</v>
      </c>
      <c r="H247" s="161">
        <v>15.603</v>
      </c>
      <c r="I247" s="162"/>
      <c r="L247" s="157"/>
      <c r="M247" s="163"/>
      <c r="N247" s="164"/>
      <c r="O247" s="164"/>
      <c r="P247" s="164"/>
      <c r="Q247" s="164"/>
      <c r="R247" s="164"/>
      <c r="S247" s="164"/>
      <c r="T247" s="165"/>
      <c r="AT247" s="159" t="s">
        <v>140</v>
      </c>
      <c r="AU247" s="159" t="s">
        <v>84</v>
      </c>
      <c r="AV247" s="13" t="s">
        <v>84</v>
      </c>
      <c r="AW247" s="13" t="s">
        <v>32</v>
      </c>
      <c r="AX247" s="13" t="s">
        <v>76</v>
      </c>
      <c r="AY247" s="159" t="s">
        <v>132</v>
      </c>
    </row>
    <row r="248" spans="2:51" s="13" customFormat="1" ht="12">
      <c r="B248" s="157"/>
      <c r="D248" s="158" t="s">
        <v>140</v>
      </c>
      <c r="E248" s="159" t="s">
        <v>1</v>
      </c>
      <c r="F248" s="160" t="s">
        <v>708</v>
      </c>
      <c r="H248" s="161">
        <v>15.795</v>
      </c>
      <c r="I248" s="162"/>
      <c r="L248" s="157"/>
      <c r="M248" s="163"/>
      <c r="N248" s="164"/>
      <c r="O248" s="164"/>
      <c r="P248" s="164"/>
      <c r="Q248" s="164"/>
      <c r="R248" s="164"/>
      <c r="S248" s="164"/>
      <c r="T248" s="165"/>
      <c r="AT248" s="159" t="s">
        <v>140</v>
      </c>
      <c r="AU248" s="159" t="s">
        <v>84</v>
      </c>
      <c r="AV248" s="13" t="s">
        <v>84</v>
      </c>
      <c r="AW248" s="13" t="s">
        <v>32</v>
      </c>
      <c r="AX248" s="13" t="s">
        <v>76</v>
      </c>
      <c r="AY248" s="159" t="s">
        <v>132</v>
      </c>
    </row>
    <row r="249" spans="2:51" s="14" customFormat="1" ht="12">
      <c r="B249" s="166"/>
      <c r="D249" s="158" t="s">
        <v>140</v>
      </c>
      <c r="E249" s="167" t="s">
        <v>458</v>
      </c>
      <c r="F249" s="168" t="s">
        <v>146</v>
      </c>
      <c r="H249" s="169">
        <v>33.428</v>
      </c>
      <c r="I249" s="170"/>
      <c r="L249" s="166"/>
      <c r="M249" s="171"/>
      <c r="N249" s="172"/>
      <c r="O249" s="172"/>
      <c r="P249" s="172"/>
      <c r="Q249" s="172"/>
      <c r="R249" s="172"/>
      <c r="S249" s="172"/>
      <c r="T249" s="173"/>
      <c r="AT249" s="167" t="s">
        <v>140</v>
      </c>
      <c r="AU249" s="167" t="s">
        <v>84</v>
      </c>
      <c r="AV249" s="14" t="s">
        <v>87</v>
      </c>
      <c r="AW249" s="14" t="s">
        <v>32</v>
      </c>
      <c r="AX249" s="14" t="s">
        <v>8</v>
      </c>
      <c r="AY249" s="167" t="s">
        <v>132</v>
      </c>
    </row>
    <row r="250" spans="1:65" s="2" customFormat="1" ht="24.15" customHeight="1">
      <c r="A250" s="32"/>
      <c r="B250" s="143"/>
      <c r="C250" s="144" t="s">
        <v>418</v>
      </c>
      <c r="D250" s="144" t="s">
        <v>135</v>
      </c>
      <c r="E250" s="145" t="s">
        <v>709</v>
      </c>
      <c r="F250" s="146" t="s">
        <v>710</v>
      </c>
      <c r="G250" s="147" t="s">
        <v>164</v>
      </c>
      <c r="H250" s="148">
        <v>33.428</v>
      </c>
      <c r="I250" s="149"/>
      <c r="J250" s="150">
        <f>ROUND(I250*H250,0)</f>
        <v>0</v>
      </c>
      <c r="K250" s="146"/>
      <c r="L250" s="33"/>
      <c r="M250" s="151" t="s">
        <v>1</v>
      </c>
      <c r="N250" s="152" t="s">
        <v>41</v>
      </c>
      <c r="O250" s="58"/>
      <c r="P250" s="153">
        <f>O250*H250</f>
        <v>0</v>
      </c>
      <c r="Q250" s="153">
        <v>0.01838</v>
      </c>
      <c r="R250" s="153">
        <f>Q250*H250</f>
        <v>0.61440664</v>
      </c>
      <c r="S250" s="153">
        <v>0</v>
      </c>
      <c r="T250" s="154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5" t="s">
        <v>90</v>
      </c>
      <c r="AT250" s="155" t="s">
        <v>135</v>
      </c>
      <c r="AU250" s="155" t="s">
        <v>84</v>
      </c>
      <c r="AY250" s="17" t="s">
        <v>132</v>
      </c>
      <c r="BE250" s="156">
        <f>IF(N250="základní",J250,0)</f>
        <v>0</v>
      </c>
      <c r="BF250" s="156">
        <f>IF(N250="snížená",J250,0)</f>
        <v>0</v>
      </c>
      <c r="BG250" s="156">
        <f>IF(N250="zákl. přenesená",J250,0)</f>
        <v>0</v>
      </c>
      <c r="BH250" s="156">
        <f>IF(N250="sníž. přenesená",J250,0)</f>
        <v>0</v>
      </c>
      <c r="BI250" s="156">
        <f>IF(N250="nulová",J250,0)</f>
        <v>0</v>
      </c>
      <c r="BJ250" s="17" t="s">
        <v>8</v>
      </c>
      <c r="BK250" s="156">
        <f>ROUND(I250*H250,0)</f>
        <v>0</v>
      </c>
      <c r="BL250" s="17" t="s">
        <v>90</v>
      </c>
      <c r="BM250" s="155" t="s">
        <v>711</v>
      </c>
    </row>
    <row r="251" spans="2:51" s="13" customFormat="1" ht="12">
      <c r="B251" s="157"/>
      <c r="D251" s="158" t="s">
        <v>140</v>
      </c>
      <c r="E251" s="159" t="s">
        <v>1</v>
      </c>
      <c r="F251" s="160" t="s">
        <v>458</v>
      </c>
      <c r="H251" s="161">
        <v>33.428</v>
      </c>
      <c r="I251" s="162"/>
      <c r="L251" s="157"/>
      <c r="M251" s="163"/>
      <c r="N251" s="164"/>
      <c r="O251" s="164"/>
      <c r="P251" s="164"/>
      <c r="Q251" s="164"/>
      <c r="R251" s="164"/>
      <c r="S251" s="164"/>
      <c r="T251" s="165"/>
      <c r="AT251" s="159" t="s">
        <v>140</v>
      </c>
      <c r="AU251" s="159" t="s">
        <v>84</v>
      </c>
      <c r="AV251" s="13" t="s">
        <v>84</v>
      </c>
      <c r="AW251" s="13" t="s">
        <v>32</v>
      </c>
      <c r="AX251" s="13" t="s">
        <v>8</v>
      </c>
      <c r="AY251" s="159" t="s">
        <v>132</v>
      </c>
    </row>
    <row r="252" spans="1:65" s="2" customFormat="1" ht="24.15" customHeight="1">
      <c r="A252" s="32"/>
      <c r="B252" s="143"/>
      <c r="C252" s="144" t="s">
        <v>422</v>
      </c>
      <c r="D252" s="144" t="s">
        <v>135</v>
      </c>
      <c r="E252" s="145" t="s">
        <v>712</v>
      </c>
      <c r="F252" s="146" t="s">
        <v>713</v>
      </c>
      <c r="G252" s="147" t="s">
        <v>164</v>
      </c>
      <c r="H252" s="148">
        <v>33.428</v>
      </c>
      <c r="I252" s="149"/>
      <c r="J252" s="150">
        <f>ROUND(I252*H252,0)</f>
        <v>0</v>
      </c>
      <c r="K252" s="146"/>
      <c r="L252" s="33"/>
      <c r="M252" s="151" t="s">
        <v>1</v>
      </c>
      <c r="N252" s="152" t="s">
        <v>41</v>
      </c>
      <c r="O252" s="58"/>
      <c r="P252" s="153">
        <f>O252*H252</f>
        <v>0</v>
      </c>
      <c r="Q252" s="153">
        <v>0.0079</v>
      </c>
      <c r="R252" s="153">
        <f>Q252*H252</f>
        <v>0.2640812</v>
      </c>
      <c r="S252" s="153">
        <v>0</v>
      </c>
      <c r="T252" s="154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5" t="s">
        <v>90</v>
      </c>
      <c r="AT252" s="155" t="s">
        <v>135</v>
      </c>
      <c r="AU252" s="155" t="s">
        <v>84</v>
      </c>
      <c r="AY252" s="17" t="s">
        <v>132</v>
      </c>
      <c r="BE252" s="156">
        <f>IF(N252="základní",J252,0)</f>
        <v>0</v>
      </c>
      <c r="BF252" s="156">
        <f>IF(N252="snížená",J252,0)</f>
        <v>0</v>
      </c>
      <c r="BG252" s="156">
        <f>IF(N252="zákl. přenesená",J252,0)</f>
        <v>0</v>
      </c>
      <c r="BH252" s="156">
        <f>IF(N252="sníž. přenesená",J252,0)</f>
        <v>0</v>
      </c>
      <c r="BI252" s="156">
        <f>IF(N252="nulová",J252,0)</f>
        <v>0</v>
      </c>
      <c r="BJ252" s="17" t="s">
        <v>8</v>
      </c>
      <c r="BK252" s="156">
        <f>ROUND(I252*H252,0)</f>
        <v>0</v>
      </c>
      <c r="BL252" s="17" t="s">
        <v>90</v>
      </c>
      <c r="BM252" s="155" t="s">
        <v>714</v>
      </c>
    </row>
    <row r="253" spans="2:51" s="13" customFormat="1" ht="12">
      <c r="B253" s="157"/>
      <c r="D253" s="158" t="s">
        <v>140</v>
      </c>
      <c r="E253" s="159" t="s">
        <v>1</v>
      </c>
      <c r="F253" s="160" t="s">
        <v>458</v>
      </c>
      <c r="H253" s="161">
        <v>33.428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140</v>
      </c>
      <c r="AU253" s="159" t="s">
        <v>84</v>
      </c>
      <c r="AV253" s="13" t="s">
        <v>84</v>
      </c>
      <c r="AW253" s="13" t="s">
        <v>32</v>
      </c>
      <c r="AX253" s="13" t="s">
        <v>8</v>
      </c>
      <c r="AY253" s="159" t="s">
        <v>132</v>
      </c>
    </row>
    <row r="254" spans="1:65" s="2" customFormat="1" ht="24.15" customHeight="1">
      <c r="A254" s="32"/>
      <c r="B254" s="143"/>
      <c r="C254" s="144" t="s">
        <v>427</v>
      </c>
      <c r="D254" s="144" t="s">
        <v>135</v>
      </c>
      <c r="E254" s="145" t="s">
        <v>715</v>
      </c>
      <c r="F254" s="146" t="s">
        <v>716</v>
      </c>
      <c r="G254" s="147" t="s">
        <v>164</v>
      </c>
      <c r="H254" s="148">
        <v>95.804</v>
      </c>
      <c r="I254" s="149"/>
      <c r="J254" s="150">
        <f>ROUND(I254*H254,0)</f>
        <v>0</v>
      </c>
      <c r="K254" s="146"/>
      <c r="L254" s="33"/>
      <c r="M254" s="151" t="s">
        <v>1</v>
      </c>
      <c r="N254" s="152" t="s">
        <v>41</v>
      </c>
      <c r="O254" s="58"/>
      <c r="P254" s="153">
        <f>O254*H254</f>
        <v>0</v>
      </c>
      <c r="Q254" s="153">
        <v>0.00735</v>
      </c>
      <c r="R254" s="153">
        <f>Q254*H254</f>
        <v>0.7041594</v>
      </c>
      <c r="S254" s="153">
        <v>0</v>
      </c>
      <c r="T254" s="154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5" t="s">
        <v>90</v>
      </c>
      <c r="AT254" s="155" t="s">
        <v>135</v>
      </c>
      <c r="AU254" s="155" t="s">
        <v>84</v>
      </c>
      <c r="AY254" s="17" t="s">
        <v>132</v>
      </c>
      <c r="BE254" s="156">
        <f>IF(N254="základní",J254,0)</f>
        <v>0</v>
      </c>
      <c r="BF254" s="156">
        <f>IF(N254="snížená",J254,0)</f>
        <v>0</v>
      </c>
      <c r="BG254" s="156">
        <f>IF(N254="zákl. přenesená",J254,0)</f>
        <v>0</v>
      </c>
      <c r="BH254" s="156">
        <f>IF(N254="sníž. přenesená",J254,0)</f>
        <v>0</v>
      </c>
      <c r="BI254" s="156">
        <f>IF(N254="nulová",J254,0)</f>
        <v>0</v>
      </c>
      <c r="BJ254" s="17" t="s">
        <v>8</v>
      </c>
      <c r="BK254" s="156">
        <f>ROUND(I254*H254,0)</f>
        <v>0</v>
      </c>
      <c r="BL254" s="17" t="s">
        <v>90</v>
      </c>
      <c r="BM254" s="155" t="s">
        <v>717</v>
      </c>
    </row>
    <row r="255" spans="2:51" s="13" customFormat="1" ht="12">
      <c r="B255" s="157"/>
      <c r="D255" s="158" t="s">
        <v>140</v>
      </c>
      <c r="E255" s="159" t="s">
        <v>1</v>
      </c>
      <c r="F255" s="160" t="s">
        <v>718</v>
      </c>
      <c r="H255" s="161">
        <v>11.799</v>
      </c>
      <c r="I255" s="162"/>
      <c r="L255" s="157"/>
      <c r="M255" s="163"/>
      <c r="N255" s="164"/>
      <c r="O255" s="164"/>
      <c r="P255" s="164"/>
      <c r="Q255" s="164"/>
      <c r="R255" s="164"/>
      <c r="S255" s="164"/>
      <c r="T255" s="165"/>
      <c r="AT255" s="159" t="s">
        <v>140</v>
      </c>
      <c r="AU255" s="159" t="s">
        <v>84</v>
      </c>
      <c r="AV255" s="13" t="s">
        <v>84</v>
      </c>
      <c r="AW255" s="13" t="s">
        <v>32</v>
      </c>
      <c r="AX255" s="13" t="s">
        <v>76</v>
      </c>
      <c r="AY255" s="159" t="s">
        <v>132</v>
      </c>
    </row>
    <row r="256" spans="2:51" s="13" customFormat="1" ht="12">
      <c r="B256" s="157"/>
      <c r="D256" s="158" t="s">
        <v>140</v>
      </c>
      <c r="E256" s="159" t="s">
        <v>1</v>
      </c>
      <c r="F256" s="160" t="s">
        <v>719</v>
      </c>
      <c r="H256" s="161">
        <v>41.87</v>
      </c>
      <c r="I256" s="162"/>
      <c r="L256" s="157"/>
      <c r="M256" s="163"/>
      <c r="N256" s="164"/>
      <c r="O256" s="164"/>
      <c r="P256" s="164"/>
      <c r="Q256" s="164"/>
      <c r="R256" s="164"/>
      <c r="S256" s="164"/>
      <c r="T256" s="165"/>
      <c r="AT256" s="159" t="s">
        <v>140</v>
      </c>
      <c r="AU256" s="159" t="s">
        <v>84</v>
      </c>
      <c r="AV256" s="13" t="s">
        <v>84</v>
      </c>
      <c r="AW256" s="13" t="s">
        <v>32</v>
      </c>
      <c r="AX256" s="13" t="s">
        <v>76</v>
      </c>
      <c r="AY256" s="159" t="s">
        <v>132</v>
      </c>
    </row>
    <row r="257" spans="2:51" s="13" customFormat="1" ht="12">
      <c r="B257" s="157"/>
      <c r="D257" s="158" t="s">
        <v>140</v>
      </c>
      <c r="E257" s="159" t="s">
        <v>1</v>
      </c>
      <c r="F257" s="160" t="s">
        <v>720</v>
      </c>
      <c r="H257" s="161">
        <v>42.135</v>
      </c>
      <c r="I257" s="162"/>
      <c r="L257" s="157"/>
      <c r="M257" s="163"/>
      <c r="N257" s="164"/>
      <c r="O257" s="164"/>
      <c r="P257" s="164"/>
      <c r="Q257" s="164"/>
      <c r="R257" s="164"/>
      <c r="S257" s="164"/>
      <c r="T257" s="165"/>
      <c r="AT257" s="159" t="s">
        <v>140</v>
      </c>
      <c r="AU257" s="159" t="s">
        <v>84</v>
      </c>
      <c r="AV257" s="13" t="s">
        <v>84</v>
      </c>
      <c r="AW257" s="13" t="s">
        <v>32</v>
      </c>
      <c r="AX257" s="13" t="s">
        <v>76</v>
      </c>
      <c r="AY257" s="159" t="s">
        <v>132</v>
      </c>
    </row>
    <row r="258" spans="2:51" s="14" customFormat="1" ht="12">
      <c r="B258" s="166"/>
      <c r="D258" s="158" t="s">
        <v>140</v>
      </c>
      <c r="E258" s="167" t="s">
        <v>461</v>
      </c>
      <c r="F258" s="168" t="s">
        <v>146</v>
      </c>
      <c r="H258" s="169">
        <v>95.804</v>
      </c>
      <c r="I258" s="170"/>
      <c r="L258" s="166"/>
      <c r="M258" s="171"/>
      <c r="N258" s="172"/>
      <c r="O258" s="172"/>
      <c r="P258" s="172"/>
      <c r="Q258" s="172"/>
      <c r="R258" s="172"/>
      <c r="S258" s="172"/>
      <c r="T258" s="173"/>
      <c r="AT258" s="167" t="s">
        <v>140</v>
      </c>
      <c r="AU258" s="167" t="s">
        <v>84</v>
      </c>
      <c r="AV258" s="14" t="s">
        <v>87</v>
      </c>
      <c r="AW258" s="14" t="s">
        <v>32</v>
      </c>
      <c r="AX258" s="14" t="s">
        <v>8</v>
      </c>
      <c r="AY258" s="167" t="s">
        <v>132</v>
      </c>
    </row>
    <row r="259" spans="1:65" s="2" customFormat="1" ht="24.15" customHeight="1">
      <c r="A259" s="32"/>
      <c r="B259" s="143"/>
      <c r="C259" s="144" t="s">
        <v>431</v>
      </c>
      <c r="D259" s="144" t="s">
        <v>135</v>
      </c>
      <c r="E259" s="145" t="s">
        <v>721</v>
      </c>
      <c r="F259" s="146" t="s">
        <v>722</v>
      </c>
      <c r="G259" s="147" t="s">
        <v>164</v>
      </c>
      <c r="H259" s="148">
        <v>95.804</v>
      </c>
      <c r="I259" s="149"/>
      <c r="J259" s="150">
        <f>ROUND(I259*H259,0)</f>
        <v>0</v>
      </c>
      <c r="K259" s="146"/>
      <c r="L259" s="33"/>
      <c r="M259" s="151" t="s">
        <v>1</v>
      </c>
      <c r="N259" s="152" t="s">
        <v>41</v>
      </c>
      <c r="O259" s="58"/>
      <c r="P259" s="153">
        <f>O259*H259</f>
        <v>0</v>
      </c>
      <c r="Q259" s="153">
        <v>0.01838</v>
      </c>
      <c r="R259" s="153">
        <f>Q259*H259</f>
        <v>1.7608775200000002</v>
      </c>
      <c r="S259" s="153">
        <v>0</v>
      </c>
      <c r="T259" s="154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5" t="s">
        <v>90</v>
      </c>
      <c r="AT259" s="155" t="s">
        <v>135</v>
      </c>
      <c r="AU259" s="155" t="s">
        <v>84</v>
      </c>
      <c r="AY259" s="17" t="s">
        <v>132</v>
      </c>
      <c r="BE259" s="156">
        <f>IF(N259="základní",J259,0)</f>
        <v>0</v>
      </c>
      <c r="BF259" s="156">
        <f>IF(N259="snížená",J259,0)</f>
        <v>0</v>
      </c>
      <c r="BG259" s="156">
        <f>IF(N259="zákl. přenesená",J259,0)</f>
        <v>0</v>
      </c>
      <c r="BH259" s="156">
        <f>IF(N259="sníž. přenesená",J259,0)</f>
        <v>0</v>
      </c>
      <c r="BI259" s="156">
        <f>IF(N259="nulová",J259,0)</f>
        <v>0</v>
      </c>
      <c r="BJ259" s="17" t="s">
        <v>8</v>
      </c>
      <c r="BK259" s="156">
        <f>ROUND(I259*H259,0)</f>
        <v>0</v>
      </c>
      <c r="BL259" s="17" t="s">
        <v>90</v>
      </c>
      <c r="BM259" s="155" t="s">
        <v>723</v>
      </c>
    </row>
    <row r="260" spans="2:51" s="13" customFormat="1" ht="12">
      <c r="B260" s="157"/>
      <c r="D260" s="158" t="s">
        <v>140</v>
      </c>
      <c r="E260" s="159" t="s">
        <v>1</v>
      </c>
      <c r="F260" s="160" t="s">
        <v>461</v>
      </c>
      <c r="H260" s="161">
        <v>95.804</v>
      </c>
      <c r="I260" s="162"/>
      <c r="L260" s="157"/>
      <c r="M260" s="163"/>
      <c r="N260" s="164"/>
      <c r="O260" s="164"/>
      <c r="P260" s="164"/>
      <c r="Q260" s="164"/>
      <c r="R260" s="164"/>
      <c r="S260" s="164"/>
      <c r="T260" s="165"/>
      <c r="AT260" s="159" t="s">
        <v>140</v>
      </c>
      <c r="AU260" s="159" t="s">
        <v>84</v>
      </c>
      <c r="AV260" s="13" t="s">
        <v>84</v>
      </c>
      <c r="AW260" s="13" t="s">
        <v>32</v>
      </c>
      <c r="AX260" s="13" t="s">
        <v>8</v>
      </c>
      <c r="AY260" s="159" t="s">
        <v>132</v>
      </c>
    </row>
    <row r="261" spans="1:65" s="2" customFormat="1" ht="24.15" customHeight="1">
      <c r="A261" s="32"/>
      <c r="B261" s="143"/>
      <c r="C261" s="144" t="s">
        <v>724</v>
      </c>
      <c r="D261" s="144" t="s">
        <v>135</v>
      </c>
      <c r="E261" s="145" t="s">
        <v>725</v>
      </c>
      <c r="F261" s="146" t="s">
        <v>726</v>
      </c>
      <c r="G261" s="147" t="s">
        <v>164</v>
      </c>
      <c r="H261" s="148">
        <v>95.804</v>
      </c>
      <c r="I261" s="149"/>
      <c r="J261" s="150">
        <f>ROUND(I261*H261,0)</f>
        <v>0</v>
      </c>
      <c r="K261" s="146"/>
      <c r="L261" s="33"/>
      <c r="M261" s="151" t="s">
        <v>1</v>
      </c>
      <c r="N261" s="152" t="s">
        <v>41</v>
      </c>
      <c r="O261" s="58"/>
      <c r="P261" s="153">
        <f>O261*H261</f>
        <v>0</v>
      </c>
      <c r="Q261" s="153">
        <v>0.0079</v>
      </c>
      <c r="R261" s="153">
        <f>Q261*H261</f>
        <v>0.7568516000000001</v>
      </c>
      <c r="S261" s="153">
        <v>0</v>
      </c>
      <c r="T261" s="154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5" t="s">
        <v>90</v>
      </c>
      <c r="AT261" s="155" t="s">
        <v>135</v>
      </c>
      <c r="AU261" s="155" t="s">
        <v>84</v>
      </c>
      <c r="AY261" s="17" t="s">
        <v>132</v>
      </c>
      <c r="BE261" s="156">
        <f>IF(N261="základní",J261,0)</f>
        <v>0</v>
      </c>
      <c r="BF261" s="156">
        <f>IF(N261="snížená",J261,0)</f>
        <v>0</v>
      </c>
      <c r="BG261" s="156">
        <f>IF(N261="zákl. přenesená",J261,0)</f>
        <v>0</v>
      </c>
      <c r="BH261" s="156">
        <f>IF(N261="sníž. přenesená",J261,0)</f>
        <v>0</v>
      </c>
      <c r="BI261" s="156">
        <f>IF(N261="nulová",J261,0)</f>
        <v>0</v>
      </c>
      <c r="BJ261" s="17" t="s">
        <v>8</v>
      </c>
      <c r="BK261" s="156">
        <f>ROUND(I261*H261,0)</f>
        <v>0</v>
      </c>
      <c r="BL261" s="17" t="s">
        <v>90</v>
      </c>
      <c r="BM261" s="155" t="s">
        <v>727</v>
      </c>
    </row>
    <row r="262" spans="2:51" s="13" customFormat="1" ht="12">
      <c r="B262" s="157"/>
      <c r="D262" s="158" t="s">
        <v>140</v>
      </c>
      <c r="E262" s="159" t="s">
        <v>1</v>
      </c>
      <c r="F262" s="160" t="s">
        <v>461</v>
      </c>
      <c r="H262" s="161">
        <v>95.804</v>
      </c>
      <c r="I262" s="162"/>
      <c r="L262" s="157"/>
      <c r="M262" s="163"/>
      <c r="N262" s="164"/>
      <c r="O262" s="164"/>
      <c r="P262" s="164"/>
      <c r="Q262" s="164"/>
      <c r="R262" s="164"/>
      <c r="S262" s="164"/>
      <c r="T262" s="165"/>
      <c r="AT262" s="159" t="s">
        <v>140</v>
      </c>
      <c r="AU262" s="159" t="s">
        <v>84</v>
      </c>
      <c r="AV262" s="13" t="s">
        <v>84</v>
      </c>
      <c r="AW262" s="13" t="s">
        <v>32</v>
      </c>
      <c r="AX262" s="13" t="s">
        <v>8</v>
      </c>
      <c r="AY262" s="159" t="s">
        <v>132</v>
      </c>
    </row>
    <row r="263" spans="1:65" s="2" customFormat="1" ht="24.15" customHeight="1">
      <c r="A263" s="32"/>
      <c r="B263" s="143"/>
      <c r="C263" s="144" t="s">
        <v>728</v>
      </c>
      <c r="D263" s="144" t="s">
        <v>135</v>
      </c>
      <c r="E263" s="145" t="s">
        <v>729</v>
      </c>
      <c r="F263" s="146" t="s">
        <v>730</v>
      </c>
      <c r="G263" s="147" t="s">
        <v>164</v>
      </c>
      <c r="H263" s="148">
        <v>33.406</v>
      </c>
      <c r="I263" s="149"/>
      <c r="J263" s="150">
        <f>ROUND(I263*H263,0)</f>
        <v>0</v>
      </c>
      <c r="K263" s="146"/>
      <c r="L263" s="33"/>
      <c r="M263" s="151" t="s">
        <v>1</v>
      </c>
      <c r="N263" s="152" t="s">
        <v>41</v>
      </c>
      <c r="O263" s="58"/>
      <c r="P263" s="153">
        <f>O263*H263</f>
        <v>0</v>
      </c>
      <c r="Q263" s="153">
        <v>0</v>
      </c>
      <c r="R263" s="153">
        <f>Q263*H263</f>
        <v>0</v>
      </c>
      <c r="S263" s="153">
        <v>0</v>
      </c>
      <c r="T263" s="154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5" t="s">
        <v>90</v>
      </c>
      <c r="AT263" s="155" t="s">
        <v>135</v>
      </c>
      <c r="AU263" s="155" t="s">
        <v>84</v>
      </c>
      <c r="AY263" s="17" t="s">
        <v>132</v>
      </c>
      <c r="BE263" s="156">
        <f>IF(N263="základní",J263,0)</f>
        <v>0</v>
      </c>
      <c r="BF263" s="156">
        <f>IF(N263="snížená",J263,0)</f>
        <v>0</v>
      </c>
      <c r="BG263" s="156">
        <f>IF(N263="zákl. přenesená",J263,0)</f>
        <v>0</v>
      </c>
      <c r="BH263" s="156">
        <f>IF(N263="sníž. přenesená",J263,0)</f>
        <v>0</v>
      </c>
      <c r="BI263" s="156">
        <f>IF(N263="nulová",J263,0)</f>
        <v>0</v>
      </c>
      <c r="BJ263" s="17" t="s">
        <v>8</v>
      </c>
      <c r="BK263" s="156">
        <f>ROUND(I263*H263,0)</f>
        <v>0</v>
      </c>
      <c r="BL263" s="17" t="s">
        <v>90</v>
      </c>
      <c r="BM263" s="155" t="s">
        <v>731</v>
      </c>
    </row>
    <row r="264" spans="2:51" s="13" customFormat="1" ht="12">
      <c r="B264" s="157"/>
      <c r="D264" s="158" t="s">
        <v>140</v>
      </c>
      <c r="E264" s="159" t="s">
        <v>1</v>
      </c>
      <c r="F264" s="160" t="s">
        <v>732</v>
      </c>
      <c r="H264" s="161">
        <v>8.649</v>
      </c>
      <c r="I264" s="162"/>
      <c r="L264" s="157"/>
      <c r="M264" s="163"/>
      <c r="N264" s="164"/>
      <c r="O264" s="164"/>
      <c r="P264" s="164"/>
      <c r="Q264" s="164"/>
      <c r="R264" s="164"/>
      <c r="S264" s="164"/>
      <c r="T264" s="165"/>
      <c r="AT264" s="159" t="s">
        <v>140</v>
      </c>
      <c r="AU264" s="159" t="s">
        <v>84</v>
      </c>
      <c r="AV264" s="13" t="s">
        <v>84</v>
      </c>
      <c r="AW264" s="13" t="s">
        <v>32</v>
      </c>
      <c r="AX264" s="13" t="s">
        <v>76</v>
      </c>
      <c r="AY264" s="159" t="s">
        <v>132</v>
      </c>
    </row>
    <row r="265" spans="2:51" s="13" customFormat="1" ht="12">
      <c r="B265" s="157"/>
      <c r="D265" s="158" t="s">
        <v>140</v>
      </c>
      <c r="E265" s="159" t="s">
        <v>1</v>
      </c>
      <c r="F265" s="160" t="s">
        <v>733</v>
      </c>
      <c r="H265" s="161">
        <v>24.757</v>
      </c>
      <c r="I265" s="162"/>
      <c r="L265" s="157"/>
      <c r="M265" s="163"/>
      <c r="N265" s="164"/>
      <c r="O265" s="164"/>
      <c r="P265" s="164"/>
      <c r="Q265" s="164"/>
      <c r="R265" s="164"/>
      <c r="S265" s="164"/>
      <c r="T265" s="165"/>
      <c r="AT265" s="159" t="s">
        <v>140</v>
      </c>
      <c r="AU265" s="159" t="s">
        <v>84</v>
      </c>
      <c r="AV265" s="13" t="s">
        <v>84</v>
      </c>
      <c r="AW265" s="13" t="s">
        <v>32</v>
      </c>
      <c r="AX265" s="13" t="s">
        <v>76</v>
      </c>
      <c r="AY265" s="159" t="s">
        <v>132</v>
      </c>
    </row>
    <row r="266" spans="2:51" s="14" customFormat="1" ht="12">
      <c r="B266" s="166"/>
      <c r="D266" s="158" t="s">
        <v>140</v>
      </c>
      <c r="E266" s="167" t="s">
        <v>1</v>
      </c>
      <c r="F266" s="168" t="s">
        <v>734</v>
      </c>
      <c r="H266" s="169">
        <v>33.406</v>
      </c>
      <c r="I266" s="170"/>
      <c r="L266" s="166"/>
      <c r="M266" s="171"/>
      <c r="N266" s="172"/>
      <c r="O266" s="172"/>
      <c r="P266" s="172"/>
      <c r="Q266" s="172"/>
      <c r="R266" s="172"/>
      <c r="S266" s="172"/>
      <c r="T266" s="173"/>
      <c r="AT266" s="167" t="s">
        <v>140</v>
      </c>
      <c r="AU266" s="167" t="s">
        <v>84</v>
      </c>
      <c r="AV266" s="14" t="s">
        <v>87</v>
      </c>
      <c r="AW266" s="14" t="s">
        <v>32</v>
      </c>
      <c r="AX266" s="14" t="s">
        <v>8</v>
      </c>
      <c r="AY266" s="167" t="s">
        <v>132</v>
      </c>
    </row>
    <row r="267" spans="1:65" s="2" customFormat="1" ht="14.4" customHeight="1">
      <c r="A267" s="32"/>
      <c r="B267" s="143"/>
      <c r="C267" s="144" t="s">
        <v>735</v>
      </c>
      <c r="D267" s="144" t="s">
        <v>135</v>
      </c>
      <c r="E267" s="145" t="s">
        <v>736</v>
      </c>
      <c r="F267" s="146" t="s">
        <v>737</v>
      </c>
      <c r="G267" s="147" t="s">
        <v>235</v>
      </c>
      <c r="H267" s="148">
        <v>17.56</v>
      </c>
      <c r="I267" s="149"/>
      <c r="J267" s="150">
        <f>ROUND(I267*H267,0)</f>
        <v>0</v>
      </c>
      <c r="K267" s="146"/>
      <c r="L267" s="33"/>
      <c r="M267" s="151" t="s">
        <v>1</v>
      </c>
      <c r="N267" s="152" t="s">
        <v>41</v>
      </c>
      <c r="O267" s="58"/>
      <c r="P267" s="153">
        <f>O267*H267</f>
        <v>0</v>
      </c>
      <c r="Q267" s="153">
        <v>0</v>
      </c>
      <c r="R267" s="153">
        <f>Q267*H267</f>
        <v>0</v>
      </c>
      <c r="S267" s="153">
        <v>0</v>
      </c>
      <c r="T267" s="154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5" t="s">
        <v>90</v>
      </c>
      <c r="AT267" s="155" t="s">
        <v>135</v>
      </c>
      <c r="AU267" s="155" t="s">
        <v>84</v>
      </c>
      <c r="AY267" s="17" t="s">
        <v>132</v>
      </c>
      <c r="BE267" s="156">
        <f>IF(N267="základní",J267,0)</f>
        <v>0</v>
      </c>
      <c r="BF267" s="156">
        <f>IF(N267="snížená",J267,0)</f>
        <v>0</v>
      </c>
      <c r="BG267" s="156">
        <f>IF(N267="zákl. přenesená",J267,0)</f>
        <v>0</v>
      </c>
      <c r="BH267" s="156">
        <f>IF(N267="sníž. přenesená",J267,0)</f>
        <v>0</v>
      </c>
      <c r="BI267" s="156">
        <f>IF(N267="nulová",J267,0)</f>
        <v>0</v>
      </c>
      <c r="BJ267" s="17" t="s">
        <v>8</v>
      </c>
      <c r="BK267" s="156">
        <f>ROUND(I267*H267,0)</f>
        <v>0</v>
      </c>
      <c r="BL267" s="17" t="s">
        <v>90</v>
      </c>
      <c r="BM267" s="155" t="s">
        <v>738</v>
      </c>
    </row>
    <row r="268" spans="2:51" s="13" customFormat="1" ht="12">
      <c r="B268" s="157"/>
      <c r="D268" s="158" t="s">
        <v>140</v>
      </c>
      <c r="E268" s="159" t="s">
        <v>1</v>
      </c>
      <c r="F268" s="160" t="s">
        <v>739</v>
      </c>
      <c r="H268" s="161">
        <v>6.48</v>
      </c>
      <c r="I268" s="162"/>
      <c r="L268" s="157"/>
      <c r="M268" s="163"/>
      <c r="N268" s="164"/>
      <c r="O268" s="164"/>
      <c r="P268" s="164"/>
      <c r="Q268" s="164"/>
      <c r="R268" s="164"/>
      <c r="S268" s="164"/>
      <c r="T268" s="165"/>
      <c r="AT268" s="159" t="s">
        <v>140</v>
      </c>
      <c r="AU268" s="159" t="s">
        <v>84</v>
      </c>
      <c r="AV268" s="13" t="s">
        <v>84</v>
      </c>
      <c r="AW268" s="13" t="s">
        <v>32</v>
      </c>
      <c r="AX268" s="13" t="s">
        <v>76</v>
      </c>
      <c r="AY268" s="159" t="s">
        <v>132</v>
      </c>
    </row>
    <row r="269" spans="2:51" s="13" customFormat="1" ht="12">
      <c r="B269" s="157"/>
      <c r="D269" s="158" t="s">
        <v>140</v>
      </c>
      <c r="E269" s="159" t="s">
        <v>1</v>
      </c>
      <c r="F269" s="160" t="s">
        <v>740</v>
      </c>
      <c r="H269" s="161">
        <v>11.08</v>
      </c>
      <c r="I269" s="162"/>
      <c r="L269" s="157"/>
      <c r="M269" s="163"/>
      <c r="N269" s="164"/>
      <c r="O269" s="164"/>
      <c r="P269" s="164"/>
      <c r="Q269" s="164"/>
      <c r="R269" s="164"/>
      <c r="S269" s="164"/>
      <c r="T269" s="165"/>
      <c r="AT269" s="159" t="s">
        <v>140</v>
      </c>
      <c r="AU269" s="159" t="s">
        <v>84</v>
      </c>
      <c r="AV269" s="13" t="s">
        <v>84</v>
      </c>
      <c r="AW269" s="13" t="s">
        <v>32</v>
      </c>
      <c r="AX269" s="13" t="s">
        <v>76</v>
      </c>
      <c r="AY269" s="159" t="s">
        <v>132</v>
      </c>
    </row>
    <row r="270" spans="2:51" s="14" customFormat="1" ht="12">
      <c r="B270" s="166"/>
      <c r="D270" s="158" t="s">
        <v>140</v>
      </c>
      <c r="E270" s="167" t="s">
        <v>1</v>
      </c>
      <c r="F270" s="168" t="s">
        <v>146</v>
      </c>
      <c r="H270" s="169">
        <v>17.56</v>
      </c>
      <c r="I270" s="170"/>
      <c r="L270" s="166"/>
      <c r="M270" s="171"/>
      <c r="N270" s="172"/>
      <c r="O270" s="172"/>
      <c r="P270" s="172"/>
      <c r="Q270" s="172"/>
      <c r="R270" s="172"/>
      <c r="S270" s="172"/>
      <c r="T270" s="173"/>
      <c r="AT270" s="167" t="s">
        <v>140</v>
      </c>
      <c r="AU270" s="167" t="s">
        <v>84</v>
      </c>
      <c r="AV270" s="14" t="s">
        <v>87</v>
      </c>
      <c r="AW270" s="14" t="s">
        <v>32</v>
      </c>
      <c r="AX270" s="14" t="s">
        <v>8</v>
      </c>
      <c r="AY270" s="167" t="s">
        <v>132</v>
      </c>
    </row>
    <row r="271" spans="1:65" s="2" customFormat="1" ht="24.15" customHeight="1">
      <c r="A271" s="32"/>
      <c r="B271" s="143"/>
      <c r="C271" s="144" t="s">
        <v>741</v>
      </c>
      <c r="D271" s="144" t="s">
        <v>135</v>
      </c>
      <c r="E271" s="145" t="s">
        <v>742</v>
      </c>
      <c r="F271" s="146" t="s">
        <v>743</v>
      </c>
      <c r="G271" s="147" t="s">
        <v>164</v>
      </c>
      <c r="H271" s="148">
        <v>115.129</v>
      </c>
      <c r="I271" s="149"/>
      <c r="J271" s="150">
        <f>ROUND(I271*H271,0)</f>
        <v>0</v>
      </c>
      <c r="K271" s="146"/>
      <c r="L271" s="33"/>
      <c r="M271" s="151" t="s">
        <v>1</v>
      </c>
      <c r="N271" s="152" t="s">
        <v>41</v>
      </c>
      <c r="O271" s="58"/>
      <c r="P271" s="153">
        <f>O271*H271</f>
        <v>0</v>
      </c>
      <c r="Q271" s="153">
        <v>0.00735</v>
      </c>
      <c r="R271" s="153">
        <f>Q271*H271</f>
        <v>0.84619815</v>
      </c>
      <c r="S271" s="153">
        <v>0</v>
      </c>
      <c r="T271" s="154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5" t="s">
        <v>90</v>
      </c>
      <c r="AT271" s="155" t="s">
        <v>135</v>
      </c>
      <c r="AU271" s="155" t="s">
        <v>84</v>
      </c>
      <c r="AY271" s="17" t="s">
        <v>132</v>
      </c>
      <c r="BE271" s="156">
        <f>IF(N271="základní",J271,0)</f>
        <v>0</v>
      </c>
      <c r="BF271" s="156">
        <f>IF(N271="snížená",J271,0)</f>
        <v>0</v>
      </c>
      <c r="BG271" s="156">
        <f>IF(N271="zákl. přenesená",J271,0)</f>
        <v>0</v>
      </c>
      <c r="BH271" s="156">
        <f>IF(N271="sníž. přenesená",J271,0)</f>
        <v>0</v>
      </c>
      <c r="BI271" s="156">
        <f>IF(N271="nulová",J271,0)</f>
        <v>0</v>
      </c>
      <c r="BJ271" s="17" t="s">
        <v>8</v>
      </c>
      <c r="BK271" s="156">
        <f>ROUND(I271*H271,0)</f>
        <v>0</v>
      </c>
      <c r="BL271" s="17" t="s">
        <v>90</v>
      </c>
      <c r="BM271" s="155" t="s">
        <v>744</v>
      </c>
    </row>
    <row r="272" spans="2:51" s="13" customFormat="1" ht="20.4">
      <c r="B272" s="157"/>
      <c r="D272" s="158" t="s">
        <v>140</v>
      </c>
      <c r="E272" s="159" t="s">
        <v>1</v>
      </c>
      <c r="F272" s="160" t="s">
        <v>745</v>
      </c>
      <c r="H272" s="161">
        <v>82.333</v>
      </c>
      <c r="I272" s="162"/>
      <c r="L272" s="157"/>
      <c r="M272" s="163"/>
      <c r="N272" s="164"/>
      <c r="O272" s="164"/>
      <c r="P272" s="164"/>
      <c r="Q272" s="164"/>
      <c r="R272" s="164"/>
      <c r="S272" s="164"/>
      <c r="T272" s="165"/>
      <c r="AT272" s="159" t="s">
        <v>140</v>
      </c>
      <c r="AU272" s="159" t="s">
        <v>84</v>
      </c>
      <c r="AV272" s="13" t="s">
        <v>84</v>
      </c>
      <c r="AW272" s="13" t="s">
        <v>32</v>
      </c>
      <c r="AX272" s="13" t="s">
        <v>76</v>
      </c>
      <c r="AY272" s="159" t="s">
        <v>132</v>
      </c>
    </row>
    <row r="273" spans="2:51" s="13" customFormat="1" ht="12">
      <c r="B273" s="157"/>
      <c r="D273" s="158" t="s">
        <v>140</v>
      </c>
      <c r="E273" s="159" t="s">
        <v>1</v>
      </c>
      <c r="F273" s="160" t="s">
        <v>746</v>
      </c>
      <c r="H273" s="161">
        <v>4.65</v>
      </c>
      <c r="I273" s="162"/>
      <c r="L273" s="157"/>
      <c r="M273" s="163"/>
      <c r="N273" s="164"/>
      <c r="O273" s="164"/>
      <c r="P273" s="164"/>
      <c r="Q273" s="164"/>
      <c r="R273" s="164"/>
      <c r="S273" s="164"/>
      <c r="T273" s="165"/>
      <c r="AT273" s="159" t="s">
        <v>140</v>
      </c>
      <c r="AU273" s="159" t="s">
        <v>84</v>
      </c>
      <c r="AV273" s="13" t="s">
        <v>84</v>
      </c>
      <c r="AW273" s="13" t="s">
        <v>32</v>
      </c>
      <c r="AX273" s="13" t="s">
        <v>76</v>
      </c>
      <c r="AY273" s="159" t="s">
        <v>132</v>
      </c>
    </row>
    <row r="274" spans="2:51" s="13" customFormat="1" ht="12">
      <c r="B274" s="157"/>
      <c r="D274" s="158" t="s">
        <v>140</v>
      </c>
      <c r="E274" s="159" t="s">
        <v>1</v>
      </c>
      <c r="F274" s="160" t="s">
        <v>747</v>
      </c>
      <c r="H274" s="161">
        <v>4.59</v>
      </c>
      <c r="I274" s="162"/>
      <c r="L274" s="157"/>
      <c r="M274" s="163"/>
      <c r="N274" s="164"/>
      <c r="O274" s="164"/>
      <c r="P274" s="164"/>
      <c r="Q274" s="164"/>
      <c r="R274" s="164"/>
      <c r="S274" s="164"/>
      <c r="T274" s="165"/>
      <c r="AT274" s="159" t="s">
        <v>140</v>
      </c>
      <c r="AU274" s="159" t="s">
        <v>84</v>
      </c>
      <c r="AV274" s="13" t="s">
        <v>84</v>
      </c>
      <c r="AW274" s="13" t="s">
        <v>32</v>
      </c>
      <c r="AX274" s="13" t="s">
        <v>76</v>
      </c>
      <c r="AY274" s="159" t="s">
        <v>132</v>
      </c>
    </row>
    <row r="275" spans="2:51" s="13" customFormat="1" ht="12">
      <c r="B275" s="157"/>
      <c r="D275" s="158" t="s">
        <v>140</v>
      </c>
      <c r="E275" s="159" t="s">
        <v>1</v>
      </c>
      <c r="F275" s="160" t="s">
        <v>748</v>
      </c>
      <c r="H275" s="161">
        <v>23.556</v>
      </c>
      <c r="I275" s="162"/>
      <c r="L275" s="157"/>
      <c r="M275" s="163"/>
      <c r="N275" s="164"/>
      <c r="O275" s="164"/>
      <c r="P275" s="164"/>
      <c r="Q275" s="164"/>
      <c r="R275" s="164"/>
      <c r="S275" s="164"/>
      <c r="T275" s="165"/>
      <c r="AT275" s="159" t="s">
        <v>140</v>
      </c>
      <c r="AU275" s="159" t="s">
        <v>84</v>
      </c>
      <c r="AV275" s="13" t="s">
        <v>84</v>
      </c>
      <c r="AW275" s="13" t="s">
        <v>32</v>
      </c>
      <c r="AX275" s="13" t="s">
        <v>76</v>
      </c>
      <c r="AY275" s="159" t="s">
        <v>132</v>
      </c>
    </row>
    <row r="276" spans="2:51" s="14" customFormat="1" ht="12">
      <c r="B276" s="166"/>
      <c r="D276" s="158" t="s">
        <v>140</v>
      </c>
      <c r="E276" s="167" t="s">
        <v>464</v>
      </c>
      <c r="F276" s="168" t="s">
        <v>146</v>
      </c>
      <c r="H276" s="169">
        <v>115.129</v>
      </c>
      <c r="I276" s="170"/>
      <c r="L276" s="166"/>
      <c r="M276" s="171"/>
      <c r="N276" s="172"/>
      <c r="O276" s="172"/>
      <c r="P276" s="172"/>
      <c r="Q276" s="172"/>
      <c r="R276" s="172"/>
      <c r="S276" s="172"/>
      <c r="T276" s="173"/>
      <c r="AT276" s="167" t="s">
        <v>140</v>
      </c>
      <c r="AU276" s="167" t="s">
        <v>84</v>
      </c>
      <c r="AV276" s="14" t="s">
        <v>87</v>
      </c>
      <c r="AW276" s="14" t="s">
        <v>32</v>
      </c>
      <c r="AX276" s="14" t="s">
        <v>8</v>
      </c>
      <c r="AY276" s="167" t="s">
        <v>132</v>
      </c>
    </row>
    <row r="277" spans="1:65" s="2" customFormat="1" ht="37.95" customHeight="1">
      <c r="A277" s="32"/>
      <c r="B277" s="143"/>
      <c r="C277" s="144" t="s">
        <v>749</v>
      </c>
      <c r="D277" s="144" t="s">
        <v>135</v>
      </c>
      <c r="E277" s="145" t="s">
        <v>750</v>
      </c>
      <c r="F277" s="146" t="s">
        <v>751</v>
      </c>
      <c r="G277" s="147" t="s">
        <v>164</v>
      </c>
      <c r="H277" s="148">
        <v>36.34</v>
      </c>
      <c r="I277" s="149"/>
      <c r="J277" s="150">
        <f>ROUND(I277*H277,0)</f>
        <v>0</v>
      </c>
      <c r="K277" s="146"/>
      <c r="L277" s="33"/>
      <c r="M277" s="151" t="s">
        <v>1</v>
      </c>
      <c r="N277" s="152" t="s">
        <v>41</v>
      </c>
      <c r="O277" s="58"/>
      <c r="P277" s="153">
        <f>O277*H277</f>
        <v>0</v>
      </c>
      <c r="Q277" s="153">
        <v>0.00859616</v>
      </c>
      <c r="R277" s="153">
        <f>Q277*H277</f>
        <v>0.3123844544</v>
      </c>
      <c r="S277" s="153">
        <v>0</v>
      </c>
      <c r="T277" s="154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5" t="s">
        <v>90</v>
      </c>
      <c r="AT277" s="155" t="s">
        <v>135</v>
      </c>
      <c r="AU277" s="155" t="s">
        <v>84</v>
      </c>
      <c r="AY277" s="17" t="s">
        <v>132</v>
      </c>
      <c r="BE277" s="156">
        <f>IF(N277="základní",J277,0)</f>
        <v>0</v>
      </c>
      <c r="BF277" s="156">
        <f>IF(N277="snížená",J277,0)</f>
        <v>0</v>
      </c>
      <c r="BG277" s="156">
        <f>IF(N277="zákl. přenesená",J277,0)</f>
        <v>0</v>
      </c>
      <c r="BH277" s="156">
        <f>IF(N277="sníž. přenesená",J277,0)</f>
        <v>0</v>
      </c>
      <c r="BI277" s="156">
        <f>IF(N277="nulová",J277,0)</f>
        <v>0</v>
      </c>
      <c r="BJ277" s="17" t="s">
        <v>8</v>
      </c>
      <c r="BK277" s="156">
        <f>ROUND(I277*H277,0)</f>
        <v>0</v>
      </c>
      <c r="BL277" s="17" t="s">
        <v>90</v>
      </c>
      <c r="BM277" s="155" t="s">
        <v>752</v>
      </c>
    </row>
    <row r="278" spans="2:51" s="13" customFormat="1" ht="12">
      <c r="B278" s="157"/>
      <c r="D278" s="158" t="s">
        <v>140</v>
      </c>
      <c r="E278" s="159" t="s">
        <v>1</v>
      </c>
      <c r="F278" s="160" t="s">
        <v>753</v>
      </c>
      <c r="H278" s="161">
        <v>18.17</v>
      </c>
      <c r="I278" s="162"/>
      <c r="L278" s="157"/>
      <c r="M278" s="163"/>
      <c r="N278" s="164"/>
      <c r="O278" s="164"/>
      <c r="P278" s="164"/>
      <c r="Q278" s="164"/>
      <c r="R278" s="164"/>
      <c r="S278" s="164"/>
      <c r="T278" s="165"/>
      <c r="AT278" s="159" t="s">
        <v>140</v>
      </c>
      <c r="AU278" s="159" t="s">
        <v>84</v>
      </c>
      <c r="AV278" s="13" t="s">
        <v>84</v>
      </c>
      <c r="AW278" s="13" t="s">
        <v>32</v>
      </c>
      <c r="AX278" s="13" t="s">
        <v>76</v>
      </c>
      <c r="AY278" s="159" t="s">
        <v>132</v>
      </c>
    </row>
    <row r="279" spans="2:51" s="14" customFormat="1" ht="20.4">
      <c r="B279" s="166"/>
      <c r="D279" s="158" t="s">
        <v>140</v>
      </c>
      <c r="E279" s="167" t="s">
        <v>467</v>
      </c>
      <c r="F279" s="168" t="s">
        <v>754</v>
      </c>
      <c r="H279" s="169">
        <v>18.17</v>
      </c>
      <c r="I279" s="170"/>
      <c r="L279" s="166"/>
      <c r="M279" s="171"/>
      <c r="N279" s="172"/>
      <c r="O279" s="172"/>
      <c r="P279" s="172"/>
      <c r="Q279" s="172"/>
      <c r="R279" s="172"/>
      <c r="S279" s="172"/>
      <c r="T279" s="173"/>
      <c r="AT279" s="167" t="s">
        <v>140</v>
      </c>
      <c r="AU279" s="167" t="s">
        <v>84</v>
      </c>
      <c r="AV279" s="14" t="s">
        <v>87</v>
      </c>
      <c r="AW279" s="14" t="s">
        <v>32</v>
      </c>
      <c r="AX279" s="14" t="s">
        <v>76</v>
      </c>
      <c r="AY279" s="167" t="s">
        <v>132</v>
      </c>
    </row>
    <row r="280" spans="2:51" s="13" customFormat="1" ht="12">
      <c r="B280" s="157"/>
      <c r="D280" s="158" t="s">
        <v>140</v>
      </c>
      <c r="E280" s="159" t="s">
        <v>1</v>
      </c>
      <c r="F280" s="160" t="s">
        <v>753</v>
      </c>
      <c r="H280" s="161">
        <v>18.17</v>
      </c>
      <c r="I280" s="162"/>
      <c r="L280" s="157"/>
      <c r="M280" s="163"/>
      <c r="N280" s="164"/>
      <c r="O280" s="164"/>
      <c r="P280" s="164"/>
      <c r="Q280" s="164"/>
      <c r="R280" s="164"/>
      <c r="S280" s="164"/>
      <c r="T280" s="165"/>
      <c r="AT280" s="159" t="s">
        <v>140</v>
      </c>
      <c r="AU280" s="159" t="s">
        <v>84</v>
      </c>
      <c r="AV280" s="13" t="s">
        <v>84</v>
      </c>
      <c r="AW280" s="13" t="s">
        <v>32</v>
      </c>
      <c r="AX280" s="13" t="s">
        <v>76</v>
      </c>
      <c r="AY280" s="159" t="s">
        <v>132</v>
      </c>
    </row>
    <row r="281" spans="2:51" s="14" customFormat="1" ht="20.4">
      <c r="B281" s="166"/>
      <c r="D281" s="158" t="s">
        <v>140</v>
      </c>
      <c r="E281" s="167" t="s">
        <v>471</v>
      </c>
      <c r="F281" s="168" t="s">
        <v>755</v>
      </c>
      <c r="H281" s="169">
        <v>18.17</v>
      </c>
      <c r="I281" s="170"/>
      <c r="L281" s="166"/>
      <c r="M281" s="171"/>
      <c r="N281" s="172"/>
      <c r="O281" s="172"/>
      <c r="P281" s="172"/>
      <c r="Q281" s="172"/>
      <c r="R281" s="172"/>
      <c r="S281" s="172"/>
      <c r="T281" s="173"/>
      <c r="AT281" s="167" t="s">
        <v>140</v>
      </c>
      <c r="AU281" s="167" t="s">
        <v>84</v>
      </c>
      <c r="AV281" s="14" t="s">
        <v>87</v>
      </c>
      <c r="AW281" s="14" t="s">
        <v>32</v>
      </c>
      <c r="AX281" s="14" t="s">
        <v>76</v>
      </c>
      <c r="AY281" s="167" t="s">
        <v>132</v>
      </c>
    </row>
    <row r="282" spans="2:51" s="15" customFormat="1" ht="12">
      <c r="B282" s="194"/>
      <c r="D282" s="158" t="s">
        <v>140</v>
      </c>
      <c r="E282" s="195" t="s">
        <v>1</v>
      </c>
      <c r="F282" s="196" t="s">
        <v>566</v>
      </c>
      <c r="H282" s="197">
        <v>36.34</v>
      </c>
      <c r="I282" s="198"/>
      <c r="L282" s="194"/>
      <c r="M282" s="199"/>
      <c r="N282" s="200"/>
      <c r="O282" s="200"/>
      <c r="P282" s="200"/>
      <c r="Q282" s="200"/>
      <c r="R282" s="200"/>
      <c r="S282" s="200"/>
      <c r="T282" s="201"/>
      <c r="AT282" s="195" t="s">
        <v>140</v>
      </c>
      <c r="AU282" s="195" t="s">
        <v>84</v>
      </c>
      <c r="AV282" s="15" t="s">
        <v>90</v>
      </c>
      <c r="AW282" s="15" t="s">
        <v>32</v>
      </c>
      <c r="AX282" s="15" t="s">
        <v>8</v>
      </c>
      <c r="AY282" s="195" t="s">
        <v>132</v>
      </c>
    </row>
    <row r="283" spans="1:65" s="2" customFormat="1" ht="24.15" customHeight="1">
      <c r="A283" s="32"/>
      <c r="B283" s="143"/>
      <c r="C283" s="177" t="s">
        <v>756</v>
      </c>
      <c r="D283" s="177" t="s">
        <v>442</v>
      </c>
      <c r="E283" s="178" t="s">
        <v>757</v>
      </c>
      <c r="F283" s="179" t="s">
        <v>758</v>
      </c>
      <c r="G283" s="180" t="s">
        <v>164</v>
      </c>
      <c r="H283" s="181">
        <v>38.158</v>
      </c>
      <c r="I283" s="182"/>
      <c r="J283" s="183">
        <f>ROUND(I283*H283,0)</f>
        <v>0</v>
      </c>
      <c r="K283" s="179"/>
      <c r="L283" s="184"/>
      <c r="M283" s="185" t="s">
        <v>1</v>
      </c>
      <c r="N283" s="186" t="s">
        <v>41</v>
      </c>
      <c r="O283" s="58"/>
      <c r="P283" s="153">
        <f>O283*H283</f>
        <v>0</v>
      </c>
      <c r="Q283" s="153">
        <v>0.0042</v>
      </c>
      <c r="R283" s="153">
        <f>Q283*H283</f>
        <v>0.1602636</v>
      </c>
      <c r="S283" s="153">
        <v>0</v>
      </c>
      <c r="T283" s="154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5" t="s">
        <v>172</v>
      </c>
      <c r="AT283" s="155" t="s">
        <v>442</v>
      </c>
      <c r="AU283" s="155" t="s">
        <v>84</v>
      </c>
      <c r="AY283" s="17" t="s">
        <v>132</v>
      </c>
      <c r="BE283" s="156">
        <f>IF(N283="základní",J283,0)</f>
        <v>0</v>
      </c>
      <c r="BF283" s="156">
        <f>IF(N283="snížená",J283,0)</f>
        <v>0</v>
      </c>
      <c r="BG283" s="156">
        <f>IF(N283="zákl. přenesená",J283,0)</f>
        <v>0</v>
      </c>
      <c r="BH283" s="156">
        <f>IF(N283="sníž. přenesená",J283,0)</f>
        <v>0</v>
      </c>
      <c r="BI283" s="156">
        <f>IF(N283="nulová",J283,0)</f>
        <v>0</v>
      </c>
      <c r="BJ283" s="17" t="s">
        <v>8</v>
      </c>
      <c r="BK283" s="156">
        <f>ROUND(I283*H283,0)</f>
        <v>0</v>
      </c>
      <c r="BL283" s="17" t="s">
        <v>90</v>
      </c>
      <c r="BM283" s="155" t="s">
        <v>759</v>
      </c>
    </row>
    <row r="284" spans="2:51" s="13" customFormat="1" ht="12">
      <c r="B284" s="157"/>
      <c r="D284" s="158" t="s">
        <v>140</v>
      </c>
      <c r="E284" s="159" t="s">
        <v>1</v>
      </c>
      <c r="F284" s="160" t="s">
        <v>760</v>
      </c>
      <c r="H284" s="161">
        <v>19.079</v>
      </c>
      <c r="I284" s="162"/>
      <c r="L284" s="157"/>
      <c r="M284" s="163"/>
      <c r="N284" s="164"/>
      <c r="O284" s="164"/>
      <c r="P284" s="164"/>
      <c r="Q284" s="164"/>
      <c r="R284" s="164"/>
      <c r="S284" s="164"/>
      <c r="T284" s="165"/>
      <c r="AT284" s="159" t="s">
        <v>140</v>
      </c>
      <c r="AU284" s="159" t="s">
        <v>84</v>
      </c>
      <c r="AV284" s="13" t="s">
        <v>84</v>
      </c>
      <c r="AW284" s="13" t="s">
        <v>32</v>
      </c>
      <c r="AX284" s="13" t="s">
        <v>76</v>
      </c>
      <c r="AY284" s="159" t="s">
        <v>132</v>
      </c>
    </row>
    <row r="285" spans="2:51" s="13" customFormat="1" ht="12">
      <c r="B285" s="157"/>
      <c r="D285" s="158" t="s">
        <v>140</v>
      </c>
      <c r="E285" s="159" t="s">
        <v>1</v>
      </c>
      <c r="F285" s="160" t="s">
        <v>761</v>
      </c>
      <c r="H285" s="161">
        <v>19.079</v>
      </c>
      <c r="I285" s="162"/>
      <c r="L285" s="157"/>
      <c r="M285" s="163"/>
      <c r="N285" s="164"/>
      <c r="O285" s="164"/>
      <c r="P285" s="164"/>
      <c r="Q285" s="164"/>
      <c r="R285" s="164"/>
      <c r="S285" s="164"/>
      <c r="T285" s="165"/>
      <c r="AT285" s="159" t="s">
        <v>140</v>
      </c>
      <c r="AU285" s="159" t="s">
        <v>84</v>
      </c>
      <c r="AV285" s="13" t="s">
        <v>84</v>
      </c>
      <c r="AW285" s="13" t="s">
        <v>32</v>
      </c>
      <c r="AX285" s="13" t="s">
        <v>76</v>
      </c>
      <c r="AY285" s="159" t="s">
        <v>132</v>
      </c>
    </row>
    <row r="286" spans="2:51" s="14" customFormat="1" ht="12">
      <c r="B286" s="166"/>
      <c r="D286" s="158" t="s">
        <v>140</v>
      </c>
      <c r="E286" s="167" t="s">
        <v>1</v>
      </c>
      <c r="F286" s="168" t="s">
        <v>146</v>
      </c>
      <c r="H286" s="169">
        <v>38.158</v>
      </c>
      <c r="I286" s="170"/>
      <c r="L286" s="166"/>
      <c r="M286" s="171"/>
      <c r="N286" s="172"/>
      <c r="O286" s="172"/>
      <c r="P286" s="172"/>
      <c r="Q286" s="172"/>
      <c r="R286" s="172"/>
      <c r="S286" s="172"/>
      <c r="T286" s="173"/>
      <c r="AT286" s="167" t="s">
        <v>140</v>
      </c>
      <c r="AU286" s="167" t="s">
        <v>84</v>
      </c>
      <c r="AV286" s="14" t="s">
        <v>87</v>
      </c>
      <c r="AW286" s="14" t="s">
        <v>32</v>
      </c>
      <c r="AX286" s="14" t="s">
        <v>8</v>
      </c>
      <c r="AY286" s="167" t="s">
        <v>132</v>
      </c>
    </row>
    <row r="287" spans="1:65" s="2" customFormat="1" ht="37.95" customHeight="1">
      <c r="A287" s="32"/>
      <c r="B287" s="143"/>
      <c r="C287" s="144" t="s">
        <v>762</v>
      </c>
      <c r="D287" s="144" t="s">
        <v>135</v>
      </c>
      <c r="E287" s="145" t="s">
        <v>763</v>
      </c>
      <c r="F287" s="146" t="s">
        <v>764</v>
      </c>
      <c r="G287" s="147" t="s">
        <v>164</v>
      </c>
      <c r="H287" s="148">
        <v>96.053</v>
      </c>
      <c r="I287" s="149"/>
      <c r="J287" s="150">
        <f>ROUND(I287*H287,0)</f>
        <v>0</v>
      </c>
      <c r="K287" s="146"/>
      <c r="L287" s="33"/>
      <c r="M287" s="151" t="s">
        <v>1</v>
      </c>
      <c r="N287" s="152" t="s">
        <v>41</v>
      </c>
      <c r="O287" s="58"/>
      <c r="P287" s="153">
        <f>O287*H287</f>
        <v>0</v>
      </c>
      <c r="Q287" s="153">
        <v>0.00867616</v>
      </c>
      <c r="R287" s="153">
        <f>Q287*H287</f>
        <v>0.83337119648</v>
      </c>
      <c r="S287" s="153">
        <v>0</v>
      </c>
      <c r="T287" s="154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55" t="s">
        <v>90</v>
      </c>
      <c r="AT287" s="155" t="s">
        <v>135</v>
      </c>
      <c r="AU287" s="155" t="s">
        <v>84</v>
      </c>
      <c r="AY287" s="17" t="s">
        <v>132</v>
      </c>
      <c r="BE287" s="156">
        <f>IF(N287="základní",J287,0)</f>
        <v>0</v>
      </c>
      <c r="BF287" s="156">
        <f>IF(N287="snížená",J287,0)</f>
        <v>0</v>
      </c>
      <c r="BG287" s="156">
        <f>IF(N287="zákl. přenesená",J287,0)</f>
        <v>0</v>
      </c>
      <c r="BH287" s="156">
        <f>IF(N287="sníž. přenesená",J287,0)</f>
        <v>0</v>
      </c>
      <c r="BI287" s="156">
        <f>IF(N287="nulová",J287,0)</f>
        <v>0</v>
      </c>
      <c r="BJ287" s="17" t="s">
        <v>8</v>
      </c>
      <c r="BK287" s="156">
        <f>ROUND(I287*H287,0)</f>
        <v>0</v>
      </c>
      <c r="BL287" s="17" t="s">
        <v>90</v>
      </c>
      <c r="BM287" s="155" t="s">
        <v>765</v>
      </c>
    </row>
    <row r="288" spans="2:51" s="13" customFormat="1" ht="20.4">
      <c r="B288" s="157"/>
      <c r="D288" s="158" t="s">
        <v>140</v>
      </c>
      <c r="E288" s="159" t="s">
        <v>1</v>
      </c>
      <c r="F288" s="160" t="s">
        <v>766</v>
      </c>
      <c r="H288" s="161">
        <v>84.835</v>
      </c>
      <c r="I288" s="162"/>
      <c r="L288" s="157"/>
      <c r="M288" s="163"/>
      <c r="N288" s="164"/>
      <c r="O288" s="164"/>
      <c r="P288" s="164"/>
      <c r="Q288" s="164"/>
      <c r="R288" s="164"/>
      <c r="S288" s="164"/>
      <c r="T288" s="165"/>
      <c r="AT288" s="159" t="s">
        <v>140</v>
      </c>
      <c r="AU288" s="159" t="s">
        <v>84</v>
      </c>
      <c r="AV288" s="13" t="s">
        <v>84</v>
      </c>
      <c r="AW288" s="13" t="s">
        <v>32</v>
      </c>
      <c r="AX288" s="13" t="s">
        <v>76</v>
      </c>
      <c r="AY288" s="159" t="s">
        <v>132</v>
      </c>
    </row>
    <row r="289" spans="2:51" s="13" customFormat="1" ht="12">
      <c r="B289" s="157"/>
      <c r="D289" s="158" t="s">
        <v>140</v>
      </c>
      <c r="E289" s="159" t="s">
        <v>1</v>
      </c>
      <c r="F289" s="160" t="s">
        <v>767</v>
      </c>
      <c r="H289" s="161">
        <v>5.511</v>
      </c>
      <c r="I289" s="162"/>
      <c r="L289" s="157"/>
      <c r="M289" s="163"/>
      <c r="N289" s="164"/>
      <c r="O289" s="164"/>
      <c r="P289" s="164"/>
      <c r="Q289" s="164"/>
      <c r="R289" s="164"/>
      <c r="S289" s="164"/>
      <c r="T289" s="165"/>
      <c r="AT289" s="159" t="s">
        <v>140</v>
      </c>
      <c r="AU289" s="159" t="s">
        <v>84</v>
      </c>
      <c r="AV289" s="13" t="s">
        <v>84</v>
      </c>
      <c r="AW289" s="13" t="s">
        <v>32</v>
      </c>
      <c r="AX289" s="13" t="s">
        <v>76</v>
      </c>
      <c r="AY289" s="159" t="s">
        <v>132</v>
      </c>
    </row>
    <row r="290" spans="2:51" s="13" customFormat="1" ht="12">
      <c r="B290" s="157"/>
      <c r="D290" s="158" t="s">
        <v>140</v>
      </c>
      <c r="E290" s="159" t="s">
        <v>1</v>
      </c>
      <c r="F290" s="160" t="s">
        <v>747</v>
      </c>
      <c r="H290" s="161">
        <v>4.59</v>
      </c>
      <c r="I290" s="162"/>
      <c r="L290" s="157"/>
      <c r="M290" s="163"/>
      <c r="N290" s="164"/>
      <c r="O290" s="164"/>
      <c r="P290" s="164"/>
      <c r="Q290" s="164"/>
      <c r="R290" s="164"/>
      <c r="S290" s="164"/>
      <c r="T290" s="165"/>
      <c r="AT290" s="159" t="s">
        <v>140</v>
      </c>
      <c r="AU290" s="159" t="s">
        <v>84</v>
      </c>
      <c r="AV290" s="13" t="s">
        <v>84</v>
      </c>
      <c r="AW290" s="13" t="s">
        <v>32</v>
      </c>
      <c r="AX290" s="13" t="s">
        <v>76</v>
      </c>
      <c r="AY290" s="159" t="s">
        <v>132</v>
      </c>
    </row>
    <row r="291" spans="2:51" s="13" customFormat="1" ht="12">
      <c r="B291" s="157"/>
      <c r="D291" s="158" t="s">
        <v>140</v>
      </c>
      <c r="E291" s="159" t="s">
        <v>1</v>
      </c>
      <c r="F291" s="160" t="s">
        <v>768</v>
      </c>
      <c r="H291" s="161">
        <v>24.395</v>
      </c>
      <c r="I291" s="162"/>
      <c r="L291" s="157"/>
      <c r="M291" s="163"/>
      <c r="N291" s="164"/>
      <c r="O291" s="164"/>
      <c r="P291" s="164"/>
      <c r="Q291" s="164"/>
      <c r="R291" s="164"/>
      <c r="S291" s="164"/>
      <c r="T291" s="165"/>
      <c r="AT291" s="159" t="s">
        <v>140</v>
      </c>
      <c r="AU291" s="159" t="s">
        <v>84</v>
      </c>
      <c r="AV291" s="13" t="s">
        <v>84</v>
      </c>
      <c r="AW291" s="13" t="s">
        <v>32</v>
      </c>
      <c r="AX291" s="13" t="s">
        <v>76</v>
      </c>
      <c r="AY291" s="159" t="s">
        <v>132</v>
      </c>
    </row>
    <row r="292" spans="2:51" s="13" customFormat="1" ht="12">
      <c r="B292" s="157"/>
      <c r="D292" s="158" t="s">
        <v>140</v>
      </c>
      <c r="E292" s="159" t="s">
        <v>1</v>
      </c>
      <c r="F292" s="160" t="s">
        <v>769</v>
      </c>
      <c r="H292" s="161">
        <v>13.062</v>
      </c>
      <c r="I292" s="162"/>
      <c r="L292" s="157"/>
      <c r="M292" s="163"/>
      <c r="N292" s="164"/>
      <c r="O292" s="164"/>
      <c r="P292" s="164"/>
      <c r="Q292" s="164"/>
      <c r="R292" s="164"/>
      <c r="S292" s="164"/>
      <c r="T292" s="165"/>
      <c r="AT292" s="159" t="s">
        <v>140</v>
      </c>
      <c r="AU292" s="159" t="s">
        <v>84</v>
      </c>
      <c r="AV292" s="13" t="s">
        <v>84</v>
      </c>
      <c r="AW292" s="13" t="s">
        <v>32</v>
      </c>
      <c r="AX292" s="13" t="s">
        <v>76</v>
      </c>
      <c r="AY292" s="159" t="s">
        <v>132</v>
      </c>
    </row>
    <row r="293" spans="2:51" s="14" customFormat="1" ht="20.4">
      <c r="B293" s="166"/>
      <c r="D293" s="158" t="s">
        <v>140</v>
      </c>
      <c r="E293" s="167" t="s">
        <v>1</v>
      </c>
      <c r="F293" s="168" t="s">
        <v>770</v>
      </c>
      <c r="H293" s="169">
        <v>132.393</v>
      </c>
      <c r="I293" s="170"/>
      <c r="L293" s="166"/>
      <c r="M293" s="171"/>
      <c r="N293" s="172"/>
      <c r="O293" s="172"/>
      <c r="P293" s="172"/>
      <c r="Q293" s="172"/>
      <c r="R293" s="172"/>
      <c r="S293" s="172"/>
      <c r="T293" s="173"/>
      <c r="AT293" s="167" t="s">
        <v>140</v>
      </c>
      <c r="AU293" s="167" t="s">
        <v>84</v>
      </c>
      <c r="AV293" s="14" t="s">
        <v>87</v>
      </c>
      <c r="AW293" s="14" t="s">
        <v>32</v>
      </c>
      <c r="AX293" s="14" t="s">
        <v>76</v>
      </c>
      <c r="AY293" s="167" t="s">
        <v>132</v>
      </c>
    </row>
    <row r="294" spans="2:51" s="13" customFormat="1" ht="12">
      <c r="B294" s="157"/>
      <c r="D294" s="158" t="s">
        <v>140</v>
      </c>
      <c r="E294" s="159" t="s">
        <v>1</v>
      </c>
      <c r="F294" s="160" t="s">
        <v>771</v>
      </c>
      <c r="H294" s="161">
        <v>-18.17</v>
      </c>
      <c r="I294" s="162"/>
      <c r="L294" s="157"/>
      <c r="M294" s="163"/>
      <c r="N294" s="164"/>
      <c r="O294" s="164"/>
      <c r="P294" s="164"/>
      <c r="Q294" s="164"/>
      <c r="R294" s="164"/>
      <c r="S294" s="164"/>
      <c r="T294" s="165"/>
      <c r="AT294" s="159" t="s">
        <v>140</v>
      </c>
      <c r="AU294" s="159" t="s">
        <v>84</v>
      </c>
      <c r="AV294" s="13" t="s">
        <v>84</v>
      </c>
      <c r="AW294" s="13" t="s">
        <v>32</v>
      </c>
      <c r="AX294" s="13" t="s">
        <v>76</v>
      </c>
      <c r="AY294" s="159" t="s">
        <v>132</v>
      </c>
    </row>
    <row r="295" spans="2:51" s="13" customFormat="1" ht="12">
      <c r="B295" s="157"/>
      <c r="D295" s="158" t="s">
        <v>140</v>
      </c>
      <c r="E295" s="159" t="s">
        <v>1</v>
      </c>
      <c r="F295" s="160" t="s">
        <v>772</v>
      </c>
      <c r="H295" s="161">
        <v>-18.17</v>
      </c>
      <c r="I295" s="162"/>
      <c r="L295" s="157"/>
      <c r="M295" s="163"/>
      <c r="N295" s="164"/>
      <c r="O295" s="164"/>
      <c r="P295" s="164"/>
      <c r="Q295" s="164"/>
      <c r="R295" s="164"/>
      <c r="S295" s="164"/>
      <c r="T295" s="165"/>
      <c r="AT295" s="159" t="s">
        <v>140</v>
      </c>
      <c r="AU295" s="159" t="s">
        <v>84</v>
      </c>
      <c r="AV295" s="13" t="s">
        <v>84</v>
      </c>
      <c r="AW295" s="13" t="s">
        <v>32</v>
      </c>
      <c r="AX295" s="13" t="s">
        <v>76</v>
      </c>
      <c r="AY295" s="159" t="s">
        <v>132</v>
      </c>
    </row>
    <row r="296" spans="2:51" s="14" customFormat="1" ht="20.4">
      <c r="B296" s="166"/>
      <c r="D296" s="158" t="s">
        <v>140</v>
      </c>
      <c r="E296" s="167" t="s">
        <v>1</v>
      </c>
      <c r="F296" s="168" t="s">
        <v>773</v>
      </c>
      <c r="H296" s="169">
        <v>-36.34</v>
      </c>
      <c r="I296" s="170"/>
      <c r="L296" s="166"/>
      <c r="M296" s="171"/>
      <c r="N296" s="172"/>
      <c r="O296" s="172"/>
      <c r="P296" s="172"/>
      <c r="Q296" s="172"/>
      <c r="R296" s="172"/>
      <c r="S296" s="172"/>
      <c r="T296" s="173"/>
      <c r="AT296" s="167" t="s">
        <v>140</v>
      </c>
      <c r="AU296" s="167" t="s">
        <v>84</v>
      </c>
      <c r="AV296" s="14" t="s">
        <v>87</v>
      </c>
      <c r="AW296" s="14" t="s">
        <v>32</v>
      </c>
      <c r="AX296" s="14" t="s">
        <v>76</v>
      </c>
      <c r="AY296" s="167" t="s">
        <v>132</v>
      </c>
    </row>
    <row r="297" spans="2:51" s="15" customFormat="1" ht="20.4">
      <c r="B297" s="194"/>
      <c r="D297" s="158" t="s">
        <v>140</v>
      </c>
      <c r="E297" s="195" t="s">
        <v>473</v>
      </c>
      <c r="F297" s="196" t="s">
        <v>774</v>
      </c>
      <c r="H297" s="197">
        <v>96.053</v>
      </c>
      <c r="I297" s="198"/>
      <c r="L297" s="194"/>
      <c r="M297" s="199"/>
      <c r="N297" s="200"/>
      <c r="O297" s="200"/>
      <c r="P297" s="200"/>
      <c r="Q297" s="200"/>
      <c r="R297" s="200"/>
      <c r="S297" s="200"/>
      <c r="T297" s="201"/>
      <c r="AT297" s="195" t="s">
        <v>140</v>
      </c>
      <c r="AU297" s="195" t="s">
        <v>84</v>
      </c>
      <c r="AV297" s="15" t="s">
        <v>90</v>
      </c>
      <c r="AW297" s="15" t="s">
        <v>32</v>
      </c>
      <c r="AX297" s="15" t="s">
        <v>8</v>
      </c>
      <c r="AY297" s="195" t="s">
        <v>132</v>
      </c>
    </row>
    <row r="298" spans="1:65" s="2" customFormat="1" ht="14.4" customHeight="1">
      <c r="A298" s="32"/>
      <c r="B298" s="143"/>
      <c r="C298" s="177" t="s">
        <v>775</v>
      </c>
      <c r="D298" s="177" t="s">
        <v>442</v>
      </c>
      <c r="E298" s="178" t="s">
        <v>776</v>
      </c>
      <c r="F298" s="179" t="s">
        <v>777</v>
      </c>
      <c r="G298" s="180" t="s">
        <v>164</v>
      </c>
      <c r="H298" s="181">
        <v>100.856</v>
      </c>
      <c r="I298" s="182"/>
      <c r="J298" s="183">
        <f>ROUND(I298*H298,0)</f>
        <v>0</v>
      </c>
      <c r="K298" s="179"/>
      <c r="L298" s="184"/>
      <c r="M298" s="185" t="s">
        <v>1</v>
      </c>
      <c r="N298" s="186" t="s">
        <v>41</v>
      </c>
      <c r="O298" s="58"/>
      <c r="P298" s="153">
        <f>O298*H298</f>
        <v>0</v>
      </c>
      <c r="Q298" s="153">
        <v>0.00306</v>
      </c>
      <c r="R298" s="153">
        <f>Q298*H298</f>
        <v>0.30861935999999995</v>
      </c>
      <c r="S298" s="153">
        <v>0</v>
      </c>
      <c r="T298" s="154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55" t="s">
        <v>172</v>
      </c>
      <c r="AT298" s="155" t="s">
        <v>442</v>
      </c>
      <c r="AU298" s="155" t="s">
        <v>84</v>
      </c>
      <c r="AY298" s="17" t="s">
        <v>132</v>
      </c>
      <c r="BE298" s="156">
        <f>IF(N298="základní",J298,0)</f>
        <v>0</v>
      </c>
      <c r="BF298" s="156">
        <f>IF(N298="snížená",J298,0)</f>
        <v>0</v>
      </c>
      <c r="BG298" s="156">
        <f>IF(N298="zákl. přenesená",J298,0)</f>
        <v>0</v>
      </c>
      <c r="BH298" s="156">
        <f>IF(N298="sníž. přenesená",J298,0)</f>
        <v>0</v>
      </c>
      <c r="BI298" s="156">
        <f>IF(N298="nulová",J298,0)</f>
        <v>0</v>
      </c>
      <c r="BJ298" s="17" t="s">
        <v>8</v>
      </c>
      <c r="BK298" s="156">
        <f>ROUND(I298*H298,0)</f>
        <v>0</v>
      </c>
      <c r="BL298" s="17" t="s">
        <v>90</v>
      </c>
      <c r="BM298" s="155" t="s">
        <v>778</v>
      </c>
    </row>
    <row r="299" spans="2:51" s="13" customFormat="1" ht="12">
      <c r="B299" s="157"/>
      <c r="D299" s="158" t="s">
        <v>140</v>
      </c>
      <c r="E299" s="159" t="s">
        <v>1</v>
      </c>
      <c r="F299" s="160" t="s">
        <v>779</v>
      </c>
      <c r="H299" s="161">
        <v>100.856</v>
      </c>
      <c r="I299" s="162"/>
      <c r="L299" s="157"/>
      <c r="M299" s="163"/>
      <c r="N299" s="164"/>
      <c r="O299" s="164"/>
      <c r="P299" s="164"/>
      <c r="Q299" s="164"/>
      <c r="R299" s="164"/>
      <c r="S299" s="164"/>
      <c r="T299" s="165"/>
      <c r="AT299" s="159" t="s">
        <v>140</v>
      </c>
      <c r="AU299" s="159" t="s">
        <v>84</v>
      </c>
      <c r="AV299" s="13" t="s">
        <v>84</v>
      </c>
      <c r="AW299" s="13" t="s">
        <v>32</v>
      </c>
      <c r="AX299" s="13" t="s">
        <v>8</v>
      </c>
      <c r="AY299" s="159" t="s">
        <v>132</v>
      </c>
    </row>
    <row r="300" spans="1:65" s="2" customFormat="1" ht="37.95" customHeight="1">
      <c r="A300" s="32"/>
      <c r="B300" s="143"/>
      <c r="C300" s="144" t="s">
        <v>780</v>
      </c>
      <c r="D300" s="144" t="s">
        <v>135</v>
      </c>
      <c r="E300" s="145" t="s">
        <v>781</v>
      </c>
      <c r="F300" s="146" t="s">
        <v>782</v>
      </c>
      <c r="G300" s="147" t="s">
        <v>235</v>
      </c>
      <c r="H300" s="148">
        <v>16.1</v>
      </c>
      <c r="I300" s="149"/>
      <c r="J300" s="150">
        <f>ROUND(I300*H300,0)</f>
        <v>0</v>
      </c>
      <c r="K300" s="146"/>
      <c r="L300" s="33"/>
      <c r="M300" s="151" t="s">
        <v>1</v>
      </c>
      <c r="N300" s="152" t="s">
        <v>41</v>
      </c>
      <c r="O300" s="58"/>
      <c r="P300" s="153">
        <f>O300*H300</f>
        <v>0</v>
      </c>
      <c r="Q300" s="153">
        <v>0.001758</v>
      </c>
      <c r="R300" s="153">
        <f>Q300*H300</f>
        <v>0.028303800000000004</v>
      </c>
      <c r="S300" s="153">
        <v>0</v>
      </c>
      <c r="T300" s="154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55" t="s">
        <v>90</v>
      </c>
      <c r="AT300" s="155" t="s">
        <v>135</v>
      </c>
      <c r="AU300" s="155" t="s">
        <v>84</v>
      </c>
      <c r="AY300" s="17" t="s">
        <v>132</v>
      </c>
      <c r="BE300" s="156">
        <f>IF(N300="základní",J300,0)</f>
        <v>0</v>
      </c>
      <c r="BF300" s="156">
        <f>IF(N300="snížená",J300,0)</f>
        <v>0</v>
      </c>
      <c r="BG300" s="156">
        <f>IF(N300="zákl. přenesená",J300,0)</f>
        <v>0</v>
      </c>
      <c r="BH300" s="156">
        <f>IF(N300="sníž. přenesená",J300,0)</f>
        <v>0</v>
      </c>
      <c r="BI300" s="156">
        <f>IF(N300="nulová",J300,0)</f>
        <v>0</v>
      </c>
      <c r="BJ300" s="17" t="s">
        <v>8</v>
      </c>
      <c r="BK300" s="156">
        <f>ROUND(I300*H300,0)</f>
        <v>0</v>
      </c>
      <c r="BL300" s="17" t="s">
        <v>90</v>
      </c>
      <c r="BM300" s="155" t="s">
        <v>783</v>
      </c>
    </row>
    <row r="301" spans="2:51" s="13" customFormat="1" ht="12">
      <c r="B301" s="157"/>
      <c r="D301" s="158" t="s">
        <v>140</v>
      </c>
      <c r="E301" s="159" t="s">
        <v>1</v>
      </c>
      <c r="F301" s="160" t="s">
        <v>784</v>
      </c>
      <c r="H301" s="161">
        <v>5.1</v>
      </c>
      <c r="I301" s="162"/>
      <c r="L301" s="157"/>
      <c r="M301" s="163"/>
      <c r="N301" s="164"/>
      <c r="O301" s="164"/>
      <c r="P301" s="164"/>
      <c r="Q301" s="164"/>
      <c r="R301" s="164"/>
      <c r="S301" s="164"/>
      <c r="T301" s="165"/>
      <c r="AT301" s="159" t="s">
        <v>140</v>
      </c>
      <c r="AU301" s="159" t="s">
        <v>84</v>
      </c>
      <c r="AV301" s="13" t="s">
        <v>84</v>
      </c>
      <c r="AW301" s="13" t="s">
        <v>32</v>
      </c>
      <c r="AX301" s="13" t="s">
        <v>76</v>
      </c>
      <c r="AY301" s="159" t="s">
        <v>132</v>
      </c>
    </row>
    <row r="302" spans="2:51" s="13" customFormat="1" ht="12">
      <c r="B302" s="157"/>
      <c r="D302" s="158" t="s">
        <v>140</v>
      </c>
      <c r="E302" s="159" t="s">
        <v>1</v>
      </c>
      <c r="F302" s="160" t="s">
        <v>785</v>
      </c>
      <c r="H302" s="161">
        <v>11</v>
      </c>
      <c r="I302" s="162"/>
      <c r="L302" s="157"/>
      <c r="M302" s="163"/>
      <c r="N302" s="164"/>
      <c r="O302" s="164"/>
      <c r="P302" s="164"/>
      <c r="Q302" s="164"/>
      <c r="R302" s="164"/>
      <c r="S302" s="164"/>
      <c r="T302" s="165"/>
      <c r="AT302" s="159" t="s">
        <v>140</v>
      </c>
      <c r="AU302" s="159" t="s">
        <v>84</v>
      </c>
      <c r="AV302" s="13" t="s">
        <v>84</v>
      </c>
      <c r="AW302" s="13" t="s">
        <v>32</v>
      </c>
      <c r="AX302" s="13" t="s">
        <v>76</v>
      </c>
      <c r="AY302" s="159" t="s">
        <v>132</v>
      </c>
    </row>
    <row r="303" spans="2:51" s="14" customFormat="1" ht="12">
      <c r="B303" s="166"/>
      <c r="D303" s="158" t="s">
        <v>140</v>
      </c>
      <c r="E303" s="167" t="s">
        <v>476</v>
      </c>
      <c r="F303" s="168" t="s">
        <v>146</v>
      </c>
      <c r="H303" s="169">
        <v>16.1</v>
      </c>
      <c r="I303" s="170"/>
      <c r="L303" s="166"/>
      <c r="M303" s="171"/>
      <c r="N303" s="172"/>
      <c r="O303" s="172"/>
      <c r="P303" s="172"/>
      <c r="Q303" s="172"/>
      <c r="R303" s="172"/>
      <c r="S303" s="172"/>
      <c r="T303" s="173"/>
      <c r="AT303" s="167" t="s">
        <v>140</v>
      </c>
      <c r="AU303" s="167" t="s">
        <v>84</v>
      </c>
      <c r="AV303" s="14" t="s">
        <v>87</v>
      </c>
      <c r="AW303" s="14" t="s">
        <v>32</v>
      </c>
      <c r="AX303" s="14" t="s">
        <v>8</v>
      </c>
      <c r="AY303" s="167" t="s">
        <v>132</v>
      </c>
    </row>
    <row r="304" spans="1:65" s="2" customFormat="1" ht="14.4" customHeight="1">
      <c r="A304" s="32"/>
      <c r="B304" s="143"/>
      <c r="C304" s="177" t="s">
        <v>786</v>
      </c>
      <c r="D304" s="177" t="s">
        <v>442</v>
      </c>
      <c r="E304" s="178" t="s">
        <v>787</v>
      </c>
      <c r="F304" s="179" t="s">
        <v>788</v>
      </c>
      <c r="G304" s="180" t="s">
        <v>164</v>
      </c>
      <c r="H304" s="181">
        <v>3.542</v>
      </c>
      <c r="I304" s="182"/>
      <c r="J304" s="183">
        <f>ROUND(I304*H304,0)</f>
        <v>0</v>
      </c>
      <c r="K304" s="179"/>
      <c r="L304" s="184"/>
      <c r="M304" s="185" t="s">
        <v>1</v>
      </c>
      <c r="N304" s="186" t="s">
        <v>41</v>
      </c>
      <c r="O304" s="58"/>
      <c r="P304" s="153">
        <f>O304*H304</f>
        <v>0</v>
      </c>
      <c r="Q304" s="153">
        <v>0.00068</v>
      </c>
      <c r="R304" s="153">
        <f>Q304*H304</f>
        <v>0.00240856</v>
      </c>
      <c r="S304" s="153">
        <v>0</v>
      </c>
      <c r="T304" s="154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5" t="s">
        <v>172</v>
      </c>
      <c r="AT304" s="155" t="s">
        <v>442</v>
      </c>
      <c r="AU304" s="155" t="s">
        <v>84</v>
      </c>
      <c r="AY304" s="17" t="s">
        <v>132</v>
      </c>
      <c r="BE304" s="156">
        <f>IF(N304="základní",J304,0)</f>
        <v>0</v>
      </c>
      <c r="BF304" s="156">
        <f>IF(N304="snížená",J304,0)</f>
        <v>0</v>
      </c>
      <c r="BG304" s="156">
        <f>IF(N304="zákl. přenesená",J304,0)</f>
        <v>0</v>
      </c>
      <c r="BH304" s="156">
        <f>IF(N304="sníž. přenesená",J304,0)</f>
        <v>0</v>
      </c>
      <c r="BI304" s="156">
        <f>IF(N304="nulová",J304,0)</f>
        <v>0</v>
      </c>
      <c r="BJ304" s="17" t="s">
        <v>8</v>
      </c>
      <c r="BK304" s="156">
        <f>ROUND(I304*H304,0)</f>
        <v>0</v>
      </c>
      <c r="BL304" s="17" t="s">
        <v>90</v>
      </c>
      <c r="BM304" s="155" t="s">
        <v>789</v>
      </c>
    </row>
    <row r="305" spans="2:51" s="13" customFormat="1" ht="12">
      <c r="B305" s="157"/>
      <c r="D305" s="158" t="s">
        <v>140</v>
      </c>
      <c r="E305" s="159" t="s">
        <v>1</v>
      </c>
      <c r="F305" s="160" t="s">
        <v>790</v>
      </c>
      <c r="H305" s="161">
        <v>3.542</v>
      </c>
      <c r="I305" s="162"/>
      <c r="L305" s="157"/>
      <c r="M305" s="163"/>
      <c r="N305" s="164"/>
      <c r="O305" s="164"/>
      <c r="P305" s="164"/>
      <c r="Q305" s="164"/>
      <c r="R305" s="164"/>
      <c r="S305" s="164"/>
      <c r="T305" s="165"/>
      <c r="AT305" s="159" t="s">
        <v>140</v>
      </c>
      <c r="AU305" s="159" t="s">
        <v>84</v>
      </c>
      <c r="AV305" s="13" t="s">
        <v>84</v>
      </c>
      <c r="AW305" s="13" t="s">
        <v>32</v>
      </c>
      <c r="AX305" s="13" t="s">
        <v>8</v>
      </c>
      <c r="AY305" s="159" t="s">
        <v>132</v>
      </c>
    </row>
    <row r="306" spans="1:65" s="2" customFormat="1" ht="24.15" customHeight="1">
      <c r="A306" s="32"/>
      <c r="B306" s="143"/>
      <c r="C306" s="144" t="s">
        <v>791</v>
      </c>
      <c r="D306" s="144" t="s">
        <v>135</v>
      </c>
      <c r="E306" s="145" t="s">
        <v>792</v>
      </c>
      <c r="F306" s="146" t="s">
        <v>793</v>
      </c>
      <c r="G306" s="147" t="s">
        <v>164</v>
      </c>
      <c r="H306" s="148">
        <v>132.393</v>
      </c>
      <c r="I306" s="149"/>
      <c r="J306" s="150">
        <f>ROUND(I306*H306,0)</f>
        <v>0</v>
      </c>
      <c r="K306" s="146"/>
      <c r="L306" s="33"/>
      <c r="M306" s="151" t="s">
        <v>1</v>
      </c>
      <c r="N306" s="152" t="s">
        <v>41</v>
      </c>
      <c r="O306" s="58"/>
      <c r="P306" s="153">
        <f>O306*H306</f>
        <v>0</v>
      </c>
      <c r="Q306" s="153">
        <v>6E-05</v>
      </c>
      <c r="R306" s="153">
        <f>Q306*H306</f>
        <v>0.00794358</v>
      </c>
      <c r="S306" s="153">
        <v>0</v>
      </c>
      <c r="T306" s="154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5" t="s">
        <v>90</v>
      </c>
      <c r="AT306" s="155" t="s">
        <v>135</v>
      </c>
      <c r="AU306" s="155" t="s">
        <v>84</v>
      </c>
      <c r="AY306" s="17" t="s">
        <v>132</v>
      </c>
      <c r="BE306" s="156">
        <f>IF(N306="základní",J306,0)</f>
        <v>0</v>
      </c>
      <c r="BF306" s="156">
        <f>IF(N306="snížená",J306,0)</f>
        <v>0</v>
      </c>
      <c r="BG306" s="156">
        <f>IF(N306="zákl. přenesená",J306,0)</f>
        <v>0</v>
      </c>
      <c r="BH306" s="156">
        <f>IF(N306="sníž. přenesená",J306,0)</f>
        <v>0</v>
      </c>
      <c r="BI306" s="156">
        <f>IF(N306="nulová",J306,0)</f>
        <v>0</v>
      </c>
      <c r="BJ306" s="17" t="s">
        <v>8</v>
      </c>
      <c r="BK306" s="156">
        <f>ROUND(I306*H306,0)</f>
        <v>0</v>
      </c>
      <c r="BL306" s="17" t="s">
        <v>90</v>
      </c>
      <c r="BM306" s="155" t="s">
        <v>794</v>
      </c>
    </row>
    <row r="307" spans="2:51" s="13" customFormat="1" ht="12">
      <c r="B307" s="157"/>
      <c r="D307" s="158" t="s">
        <v>140</v>
      </c>
      <c r="E307" s="159" t="s">
        <v>1</v>
      </c>
      <c r="F307" s="160" t="s">
        <v>467</v>
      </c>
      <c r="H307" s="161">
        <v>18.17</v>
      </c>
      <c r="I307" s="162"/>
      <c r="L307" s="157"/>
      <c r="M307" s="163"/>
      <c r="N307" s="164"/>
      <c r="O307" s="164"/>
      <c r="P307" s="164"/>
      <c r="Q307" s="164"/>
      <c r="R307" s="164"/>
      <c r="S307" s="164"/>
      <c r="T307" s="165"/>
      <c r="AT307" s="159" t="s">
        <v>140</v>
      </c>
      <c r="AU307" s="159" t="s">
        <v>84</v>
      </c>
      <c r="AV307" s="13" t="s">
        <v>84</v>
      </c>
      <c r="AW307" s="13" t="s">
        <v>32</v>
      </c>
      <c r="AX307" s="13" t="s">
        <v>76</v>
      </c>
      <c r="AY307" s="159" t="s">
        <v>132</v>
      </c>
    </row>
    <row r="308" spans="2:51" s="13" customFormat="1" ht="12">
      <c r="B308" s="157"/>
      <c r="D308" s="158" t="s">
        <v>140</v>
      </c>
      <c r="E308" s="159" t="s">
        <v>1</v>
      </c>
      <c r="F308" s="160" t="s">
        <v>471</v>
      </c>
      <c r="H308" s="161">
        <v>18.17</v>
      </c>
      <c r="I308" s="162"/>
      <c r="L308" s="157"/>
      <c r="M308" s="163"/>
      <c r="N308" s="164"/>
      <c r="O308" s="164"/>
      <c r="P308" s="164"/>
      <c r="Q308" s="164"/>
      <c r="R308" s="164"/>
      <c r="S308" s="164"/>
      <c r="T308" s="165"/>
      <c r="AT308" s="159" t="s">
        <v>140</v>
      </c>
      <c r="AU308" s="159" t="s">
        <v>84</v>
      </c>
      <c r="AV308" s="13" t="s">
        <v>84</v>
      </c>
      <c r="AW308" s="13" t="s">
        <v>32</v>
      </c>
      <c r="AX308" s="13" t="s">
        <v>76</v>
      </c>
      <c r="AY308" s="159" t="s">
        <v>132</v>
      </c>
    </row>
    <row r="309" spans="2:51" s="13" customFormat="1" ht="12">
      <c r="B309" s="157"/>
      <c r="D309" s="158" t="s">
        <v>140</v>
      </c>
      <c r="E309" s="159" t="s">
        <v>1</v>
      </c>
      <c r="F309" s="160" t="s">
        <v>473</v>
      </c>
      <c r="H309" s="161">
        <v>96.053</v>
      </c>
      <c r="I309" s="162"/>
      <c r="L309" s="157"/>
      <c r="M309" s="163"/>
      <c r="N309" s="164"/>
      <c r="O309" s="164"/>
      <c r="P309" s="164"/>
      <c r="Q309" s="164"/>
      <c r="R309" s="164"/>
      <c r="S309" s="164"/>
      <c r="T309" s="165"/>
      <c r="AT309" s="159" t="s">
        <v>140</v>
      </c>
      <c r="AU309" s="159" t="s">
        <v>84</v>
      </c>
      <c r="AV309" s="13" t="s">
        <v>84</v>
      </c>
      <c r="AW309" s="13" t="s">
        <v>32</v>
      </c>
      <c r="AX309" s="13" t="s">
        <v>76</v>
      </c>
      <c r="AY309" s="159" t="s">
        <v>132</v>
      </c>
    </row>
    <row r="310" spans="2:51" s="14" customFormat="1" ht="12">
      <c r="B310" s="166"/>
      <c r="D310" s="158" t="s">
        <v>140</v>
      </c>
      <c r="E310" s="167" t="s">
        <v>1</v>
      </c>
      <c r="F310" s="168" t="s">
        <v>146</v>
      </c>
      <c r="H310" s="169">
        <v>132.393</v>
      </c>
      <c r="I310" s="170"/>
      <c r="L310" s="166"/>
      <c r="M310" s="171"/>
      <c r="N310" s="172"/>
      <c r="O310" s="172"/>
      <c r="P310" s="172"/>
      <c r="Q310" s="172"/>
      <c r="R310" s="172"/>
      <c r="S310" s="172"/>
      <c r="T310" s="173"/>
      <c r="AT310" s="167" t="s">
        <v>140</v>
      </c>
      <c r="AU310" s="167" t="s">
        <v>84</v>
      </c>
      <c r="AV310" s="14" t="s">
        <v>87</v>
      </c>
      <c r="AW310" s="14" t="s">
        <v>32</v>
      </c>
      <c r="AX310" s="14" t="s">
        <v>8</v>
      </c>
      <c r="AY310" s="167" t="s">
        <v>132</v>
      </c>
    </row>
    <row r="311" spans="1:65" s="2" customFormat="1" ht="24.15" customHeight="1">
      <c r="A311" s="32"/>
      <c r="B311" s="143"/>
      <c r="C311" s="144" t="s">
        <v>795</v>
      </c>
      <c r="D311" s="144" t="s">
        <v>135</v>
      </c>
      <c r="E311" s="145" t="s">
        <v>796</v>
      </c>
      <c r="F311" s="146" t="s">
        <v>797</v>
      </c>
      <c r="G311" s="147" t="s">
        <v>235</v>
      </c>
      <c r="H311" s="148">
        <v>36.34</v>
      </c>
      <c r="I311" s="149"/>
      <c r="J311" s="150">
        <f>ROUND(I311*H311,0)</f>
        <v>0</v>
      </c>
      <c r="K311" s="146"/>
      <c r="L311" s="33"/>
      <c r="M311" s="151" t="s">
        <v>1</v>
      </c>
      <c r="N311" s="152" t="s">
        <v>41</v>
      </c>
      <c r="O311" s="58"/>
      <c r="P311" s="153">
        <f>O311*H311</f>
        <v>0</v>
      </c>
      <c r="Q311" s="153">
        <v>3E-05</v>
      </c>
      <c r="R311" s="153">
        <f>Q311*H311</f>
        <v>0.0010902000000000002</v>
      </c>
      <c r="S311" s="153">
        <v>0</v>
      </c>
      <c r="T311" s="154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5" t="s">
        <v>90</v>
      </c>
      <c r="AT311" s="155" t="s">
        <v>135</v>
      </c>
      <c r="AU311" s="155" t="s">
        <v>84</v>
      </c>
      <c r="AY311" s="17" t="s">
        <v>132</v>
      </c>
      <c r="BE311" s="156">
        <f>IF(N311="základní",J311,0)</f>
        <v>0</v>
      </c>
      <c r="BF311" s="156">
        <f>IF(N311="snížená",J311,0)</f>
        <v>0</v>
      </c>
      <c r="BG311" s="156">
        <f>IF(N311="zákl. přenesená",J311,0)</f>
        <v>0</v>
      </c>
      <c r="BH311" s="156">
        <f>IF(N311="sníž. přenesená",J311,0)</f>
        <v>0</v>
      </c>
      <c r="BI311" s="156">
        <f>IF(N311="nulová",J311,0)</f>
        <v>0</v>
      </c>
      <c r="BJ311" s="17" t="s">
        <v>8</v>
      </c>
      <c r="BK311" s="156">
        <f>ROUND(I311*H311,0)</f>
        <v>0</v>
      </c>
      <c r="BL311" s="17" t="s">
        <v>90</v>
      </c>
      <c r="BM311" s="155" t="s">
        <v>798</v>
      </c>
    </row>
    <row r="312" spans="2:51" s="13" customFormat="1" ht="12">
      <c r="B312" s="157"/>
      <c r="D312" s="158" t="s">
        <v>140</v>
      </c>
      <c r="E312" s="159" t="s">
        <v>1</v>
      </c>
      <c r="F312" s="160" t="s">
        <v>799</v>
      </c>
      <c r="H312" s="161">
        <v>36.34</v>
      </c>
      <c r="I312" s="162"/>
      <c r="L312" s="157"/>
      <c r="M312" s="163"/>
      <c r="N312" s="164"/>
      <c r="O312" s="164"/>
      <c r="P312" s="164"/>
      <c r="Q312" s="164"/>
      <c r="R312" s="164"/>
      <c r="S312" s="164"/>
      <c r="T312" s="165"/>
      <c r="AT312" s="159" t="s">
        <v>140</v>
      </c>
      <c r="AU312" s="159" t="s">
        <v>84</v>
      </c>
      <c r="AV312" s="13" t="s">
        <v>84</v>
      </c>
      <c r="AW312" s="13" t="s">
        <v>32</v>
      </c>
      <c r="AX312" s="13" t="s">
        <v>76</v>
      </c>
      <c r="AY312" s="159" t="s">
        <v>132</v>
      </c>
    </row>
    <row r="313" spans="2:51" s="14" customFormat="1" ht="12">
      <c r="B313" s="166"/>
      <c r="D313" s="158" t="s">
        <v>140</v>
      </c>
      <c r="E313" s="167" t="s">
        <v>479</v>
      </c>
      <c r="F313" s="168" t="s">
        <v>146</v>
      </c>
      <c r="H313" s="169">
        <v>36.34</v>
      </c>
      <c r="I313" s="170"/>
      <c r="L313" s="166"/>
      <c r="M313" s="171"/>
      <c r="N313" s="172"/>
      <c r="O313" s="172"/>
      <c r="P313" s="172"/>
      <c r="Q313" s="172"/>
      <c r="R313" s="172"/>
      <c r="S313" s="172"/>
      <c r="T313" s="173"/>
      <c r="AT313" s="167" t="s">
        <v>140</v>
      </c>
      <c r="AU313" s="167" t="s">
        <v>84</v>
      </c>
      <c r="AV313" s="14" t="s">
        <v>87</v>
      </c>
      <c r="AW313" s="14" t="s">
        <v>32</v>
      </c>
      <c r="AX313" s="14" t="s">
        <v>8</v>
      </c>
      <c r="AY313" s="167" t="s">
        <v>132</v>
      </c>
    </row>
    <row r="314" spans="1:65" s="2" customFormat="1" ht="24.15" customHeight="1">
      <c r="A314" s="32"/>
      <c r="B314" s="143"/>
      <c r="C314" s="177" t="s">
        <v>800</v>
      </c>
      <c r="D314" s="177" t="s">
        <v>442</v>
      </c>
      <c r="E314" s="178" t="s">
        <v>801</v>
      </c>
      <c r="F314" s="179" t="s">
        <v>802</v>
      </c>
      <c r="G314" s="180" t="s">
        <v>235</v>
      </c>
      <c r="H314" s="181">
        <v>38.157</v>
      </c>
      <c r="I314" s="182"/>
      <c r="J314" s="183">
        <f>ROUND(I314*H314,0)</f>
        <v>0</v>
      </c>
      <c r="K314" s="179"/>
      <c r="L314" s="184"/>
      <c r="M314" s="185" t="s">
        <v>1</v>
      </c>
      <c r="N314" s="186" t="s">
        <v>41</v>
      </c>
      <c r="O314" s="58"/>
      <c r="P314" s="153">
        <f>O314*H314</f>
        <v>0</v>
      </c>
      <c r="Q314" s="153">
        <v>0.00068</v>
      </c>
      <c r="R314" s="153">
        <f>Q314*H314</f>
        <v>0.02594676</v>
      </c>
      <c r="S314" s="153">
        <v>0</v>
      </c>
      <c r="T314" s="154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5" t="s">
        <v>172</v>
      </c>
      <c r="AT314" s="155" t="s">
        <v>442</v>
      </c>
      <c r="AU314" s="155" t="s">
        <v>84</v>
      </c>
      <c r="AY314" s="17" t="s">
        <v>132</v>
      </c>
      <c r="BE314" s="156">
        <f>IF(N314="základní",J314,0)</f>
        <v>0</v>
      </c>
      <c r="BF314" s="156">
        <f>IF(N314="snížená",J314,0)</f>
        <v>0</v>
      </c>
      <c r="BG314" s="156">
        <f>IF(N314="zákl. přenesená",J314,0)</f>
        <v>0</v>
      </c>
      <c r="BH314" s="156">
        <f>IF(N314="sníž. přenesená",J314,0)</f>
        <v>0</v>
      </c>
      <c r="BI314" s="156">
        <f>IF(N314="nulová",J314,0)</f>
        <v>0</v>
      </c>
      <c r="BJ314" s="17" t="s">
        <v>8</v>
      </c>
      <c r="BK314" s="156">
        <f>ROUND(I314*H314,0)</f>
        <v>0</v>
      </c>
      <c r="BL314" s="17" t="s">
        <v>90</v>
      </c>
      <c r="BM314" s="155" t="s">
        <v>803</v>
      </c>
    </row>
    <row r="315" spans="2:51" s="13" customFormat="1" ht="12">
      <c r="B315" s="157"/>
      <c r="D315" s="158" t="s">
        <v>140</v>
      </c>
      <c r="E315" s="159" t="s">
        <v>1</v>
      </c>
      <c r="F315" s="160" t="s">
        <v>804</v>
      </c>
      <c r="H315" s="161">
        <v>38.157</v>
      </c>
      <c r="I315" s="162"/>
      <c r="L315" s="157"/>
      <c r="M315" s="163"/>
      <c r="N315" s="164"/>
      <c r="O315" s="164"/>
      <c r="P315" s="164"/>
      <c r="Q315" s="164"/>
      <c r="R315" s="164"/>
      <c r="S315" s="164"/>
      <c r="T315" s="165"/>
      <c r="AT315" s="159" t="s">
        <v>140</v>
      </c>
      <c r="AU315" s="159" t="s">
        <v>84</v>
      </c>
      <c r="AV315" s="13" t="s">
        <v>84</v>
      </c>
      <c r="AW315" s="13" t="s">
        <v>32</v>
      </c>
      <c r="AX315" s="13" t="s">
        <v>8</v>
      </c>
      <c r="AY315" s="159" t="s">
        <v>132</v>
      </c>
    </row>
    <row r="316" spans="1:65" s="2" customFormat="1" ht="14.4" customHeight="1">
      <c r="A316" s="32"/>
      <c r="B316" s="143"/>
      <c r="C316" s="144" t="s">
        <v>805</v>
      </c>
      <c r="D316" s="144" t="s">
        <v>135</v>
      </c>
      <c r="E316" s="145" t="s">
        <v>806</v>
      </c>
      <c r="F316" s="146" t="s">
        <v>807</v>
      </c>
      <c r="G316" s="147" t="s">
        <v>235</v>
      </c>
      <c r="H316" s="148">
        <v>44.1</v>
      </c>
      <c r="I316" s="149"/>
      <c r="J316" s="150">
        <f>ROUND(I316*H316,0)</f>
        <v>0</v>
      </c>
      <c r="K316" s="146"/>
      <c r="L316" s="33"/>
      <c r="M316" s="151" t="s">
        <v>1</v>
      </c>
      <c r="N316" s="152" t="s">
        <v>41</v>
      </c>
      <c r="O316" s="58"/>
      <c r="P316" s="153">
        <f>O316*H316</f>
        <v>0</v>
      </c>
      <c r="Q316" s="153">
        <v>0</v>
      </c>
      <c r="R316" s="153">
        <f>Q316*H316</f>
        <v>0</v>
      </c>
      <c r="S316" s="153">
        <v>0</v>
      </c>
      <c r="T316" s="154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55" t="s">
        <v>90</v>
      </c>
      <c r="AT316" s="155" t="s">
        <v>135</v>
      </c>
      <c r="AU316" s="155" t="s">
        <v>84</v>
      </c>
      <c r="AY316" s="17" t="s">
        <v>132</v>
      </c>
      <c r="BE316" s="156">
        <f>IF(N316="základní",J316,0)</f>
        <v>0</v>
      </c>
      <c r="BF316" s="156">
        <f>IF(N316="snížená",J316,0)</f>
        <v>0</v>
      </c>
      <c r="BG316" s="156">
        <f>IF(N316="zákl. přenesená",J316,0)</f>
        <v>0</v>
      </c>
      <c r="BH316" s="156">
        <f>IF(N316="sníž. přenesená",J316,0)</f>
        <v>0</v>
      </c>
      <c r="BI316" s="156">
        <f>IF(N316="nulová",J316,0)</f>
        <v>0</v>
      </c>
      <c r="BJ316" s="17" t="s">
        <v>8</v>
      </c>
      <c r="BK316" s="156">
        <f>ROUND(I316*H316,0)</f>
        <v>0</v>
      </c>
      <c r="BL316" s="17" t="s">
        <v>90</v>
      </c>
      <c r="BM316" s="155" t="s">
        <v>808</v>
      </c>
    </row>
    <row r="317" spans="2:51" s="13" customFormat="1" ht="12">
      <c r="B317" s="157"/>
      <c r="D317" s="158" t="s">
        <v>140</v>
      </c>
      <c r="E317" s="159" t="s">
        <v>1</v>
      </c>
      <c r="F317" s="160" t="s">
        <v>809</v>
      </c>
      <c r="H317" s="161">
        <v>20</v>
      </c>
      <c r="I317" s="162"/>
      <c r="L317" s="157"/>
      <c r="M317" s="163"/>
      <c r="N317" s="164"/>
      <c r="O317" s="164"/>
      <c r="P317" s="164"/>
      <c r="Q317" s="164"/>
      <c r="R317" s="164"/>
      <c r="S317" s="164"/>
      <c r="T317" s="165"/>
      <c r="AT317" s="159" t="s">
        <v>140</v>
      </c>
      <c r="AU317" s="159" t="s">
        <v>84</v>
      </c>
      <c r="AV317" s="13" t="s">
        <v>84</v>
      </c>
      <c r="AW317" s="13" t="s">
        <v>32</v>
      </c>
      <c r="AX317" s="13" t="s">
        <v>76</v>
      </c>
      <c r="AY317" s="159" t="s">
        <v>132</v>
      </c>
    </row>
    <row r="318" spans="2:51" s="14" customFormat="1" ht="12">
      <c r="B318" s="166"/>
      <c r="D318" s="158" t="s">
        <v>140</v>
      </c>
      <c r="E318" s="167" t="s">
        <v>482</v>
      </c>
      <c r="F318" s="168" t="s">
        <v>810</v>
      </c>
      <c r="H318" s="169">
        <v>20</v>
      </c>
      <c r="I318" s="170"/>
      <c r="L318" s="166"/>
      <c r="M318" s="171"/>
      <c r="N318" s="172"/>
      <c r="O318" s="172"/>
      <c r="P318" s="172"/>
      <c r="Q318" s="172"/>
      <c r="R318" s="172"/>
      <c r="S318" s="172"/>
      <c r="T318" s="173"/>
      <c r="AT318" s="167" t="s">
        <v>140</v>
      </c>
      <c r="AU318" s="167" t="s">
        <v>84</v>
      </c>
      <c r="AV318" s="14" t="s">
        <v>87</v>
      </c>
      <c r="AW318" s="14" t="s">
        <v>32</v>
      </c>
      <c r="AX318" s="14" t="s">
        <v>76</v>
      </c>
      <c r="AY318" s="167" t="s">
        <v>132</v>
      </c>
    </row>
    <row r="319" spans="2:51" s="13" customFormat="1" ht="12">
      <c r="B319" s="157"/>
      <c r="D319" s="158" t="s">
        <v>140</v>
      </c>
      <c r="E319" s="159" t="s">
        <v>1</v>
      </c>
      <c r="F319" s="160" t="s">
        <v>811</v>
      </c>
      <c r="H319" s="161">
        <v>8</v>
      </c>
      <c r="I319" s="162"/>
      <c r="L319" s="157"/>
      <c r="M319" s="163"/>
      <c r="N319" s="164"/>
      <c r="O319" s="164"/>
      <c r="P319" s="164"/>
      <c r="Q319" s="164"/>
      <c r="R319" s="164"/>
      <c r="S319" s="164"/>
      <c r="T319" s="165"/>
      <c r="AT319" s="159" t="s">
        <v>140</v>
      </c>
      <c r="AU319" s="159" t="s">
        <v>84</v>
      </c>
      <c r="AV319" s="13" t="s">
        <v>84</v>
      </c>
      <c r="AW319" s="13" t="s">
        <v>32</v>
      </c>
      <c r="AX319" s="13" t="s">
        <v>76</v>
      </c>
      <c r="AY319" s="159" t="s">
        <v>132</v>
      </c>
    </row>
    <row r="320" spans="2:51" s="14" customFormat="1" ht="12">
      <c r="B320" s="166"/>
      <c r="D320" s="158" t="s">
        <v>140</v>
      </c>
      <c r="E320" s="167" t="s">
        <v>484</v>
      </c>
      <c r="F320" s="168" t="s">
        <v>812</v>
      </c>
      <c r="H320" s="169">
        <v>8</v>
      </c>
      <c r="I320" s="170"/>
      <c r="L320" s="166"/>
      <c r="M320" s="171"/>
      <c r="N320" s="172"/>
      <c r="O320" s="172"/>
      <c r="P320" s="172"/>
      <c r="Q320" s="172"/>
      <c r="R320" s="172"/>
      <c r="S320" s="172"/>
      <c r="T320" s="173"/>
      <c r="AT320" s="167" t="s">
        <v>140</v>
      </c>
      <c r="AU320" s="167" t="s">
        <v>84</v>
      </c>
      <c r="AV320" s="14" t="s">
        <v>87</v>
      </c>
      <c r="AW320" s="14" t="s">
        <v>32</v>
      </c>
      <c r="AX320" s="14" t="s">
        <v>76</v>
      </c>
      <c r="AY320" s="167" t="s">
        <v>132</v>
      </c>
    </row>
    <row r="321" spans="2:51" s="13" customFormat="1" ht="12">
      <c r="B321" s="157"/>
      <c r="D321" s="158" t="s">
        <v>140</v>
      </c>
      <c r="E321" s="159" t="s">
        <v>1</v>
      </c>
      <c r="F321" s="160" t="s">
        <v>784</v>
      </c>
      <c r="H321" s="161">
        <v>5.1</v>
      </c>
      <c r="I321" s="162"/>
      <c r="L321" s="157"/>
      <c r="M321" s="163"/>
      <c r="N321" s="164"/>
      <c r="O321" s="164"/>
      <c r="P321" s="164"/>
      <c r="Q321" s="164"/>
      <c r="R321" s="164"/>
      <c r="S321" s="164"/>
      <c r="T321" s="165"/>
      <c r="AT321" s="159" t="s">
        <v>140</v>
      </c>
      <c r="AU321" s="159" t="s">
        <v>84</v>
      </c>
      <c r="AV321" s="13" t="s">
        <v>84</v>
      </c>
      <c r="AW321" s="13" t="s">
        <v>32</v>
      </c>
      <c r="AX321" s="13" t="s">
        <v>76</v>
      </c>
      <c r="AY321" s="159" t="s">
        <v>132</v>
      </c>
    </row>
    <row r="322" spans="2:51" s="13" customFormat="1" ht="12">
      <c r="B322" s="157"/>
      <c r="D322" s="158" t="s">
        <v>140</v>
      </c>
      <c r="E322" s="159" t="s">
        <v>1</v>
      </c>
      <c r="F322" s="160" t="s">
        <v>813</v>
      </c>
      <c r="H322" s="161">
        <v>8.5</v>
      </c>
      <c r="I322" s="162"/>
      <c r="L322" s="157"/>
      <c r="M322" s="163"/>
      <c r="N322" s="164"/>
      <c r="O322" s="164"/>
      <c r="P322" s="164"/>
      <c r="Q322" s="164"/>
      <c r="R322" s="164"/>
      <c r="S322" s="164"/>
      <c r="T322" s="165"/>
      <c r="AT322" s="159" t="s">
        <v>140</v>
      </c>
      <c r="AU322" s="159" t="s">
        <v>84</v>
      </c>
      <c r="AV322" s="13" t="s">
        <v>84</v>
      </c>
      <c r="AW322" s="13" t="s">
        <v>32</v>
      </c>
      <c r="AX322" s="13" t="s">
        <v>76</v>
      </c>
      <c r="AY322" s="159" t="s">
        <v>132</v>
      </c>
    </row>
    <row r="323" spans="2:51" s="14" customFormat="1" ht="12">
      <c r="B323" s="166"/>
      <c r="D323" s="158" t="s">
        <v>140</v>
      </c>
      <c r="E323" s="167" t="s">
        <v>486</v>
      </c>
      <c r="F323" s="168" t="s">
        <v>814</v>
      </c>
      <c r="H323" s="169">
        <v>13.6</v>
      </c>
      <c r="I323" s="170"/>
      <c r="L323" s="166"/>
      <c r="M323" s="171"/>
      <c r="N323" s="172"/>
      <c r="O323" s="172"/>
      <c r="P323" s="172"/>
      <c r="Q323" s="172"/>
      <c r="R323" s="172"/>
      <c r="S323" s="172"/>
      <c r="T323" s="173"/>
      <c r="AT323" s="167" t="s">
        <v>140</v>
      </c>
      <c r="AU323" s="167" t="s">
        <v>84</v>
      </c>
      <c r="AV323" s="14" t="s">
        <v>87</v>
      </c>
      <c r="AW323" s="14" t="s">
        <v>32</v>
      </c>
      <c r="AX323" s="14" t="s">
        <v>76</v>
      </c>
      <c r="AY323" s="167" t="s">
        <v>132</v>
      </c>
    </row>
    <row r="324" spans="2:51" s="13" customFormat="1" ht="12">
      <c r="B324" s="157"/>
      <c r="D324" s="158" t="s">
        <v>140</v>
      </c>
      <c r="E324" s="159" t="s">
        <v>1</v>
      </c>
      <c r="F324" s="160" t="s">
        <v>815</v>
      </c>
      <c r="H324" s="161">
        <v>2.5</v>
      </c>
      <c r="I324" s="162"/>
      <c r="L324" s="157"/>
      <c r="M324" s="163"/>
      <c r="N324" s="164"/>
      <c r="O324" s="164"/>
      <c r="P324" s="164"/>
      <c r="Q324" s="164"/>
      <c r="R324" s="164"/>
      <c r="S324" s="164"/>
      <c r="T324" s="165"/>
      <c r="AT324" s="159" t="s">
        <v>140</v>
      </c>
      <c r="AU324" s="159" t="s">
        <v>84</v>
      </c>
      <c r="AV324" s="13" t="s">
        <v>84</v>
      </c>
      <c r="AW324" s="13" t="s">
        <v>32</v>
      </c>
      <c r="AX324" s="13" t="s">
        <v>76</v>
      </c>
      <c r="AY324" s="159" t="s">
        <v>132</v>
      </c>
    </row>
    <row r="325" spans="2:51" s="14" customFormat="1" ht="12">
      <c r="B325" s="166"/>
      <c r="D325" s="158" t="s">
        <v>140</v>
      </c>
      <c r="E325" s="167" t="s">
        <v>489</v>
      </c>
      <c r="F325" s="168" t="s">
        <v>816</v>
      </c>
      <c r="H325" s="169">
        <v>2.5</v>
      </c>
      <c r="I325" s="170"/>
      <c r="L325" s="166"/>
      <c r="M325" s="171"/>
      <c r="N325" s="172"/>
      <c r="O325" s="172"/>
      <c r="P325" s="172"/>
      <c r="Q325" s="172"/>
      <c r="R325" s="172"/>
      <c r="S325" s="172"/>
      <c r="T325" s="173"/>
      <c r="AT325" s="167" t="s">
        <v>140</v>
      </c>
      <c r="AU325" s="167" t="s">
        <v>84</v>
      </c>
      <c r="AV325" s="14" t="s">
        <v>87</v>
      </c>
      <c r="AW325" s="14" t="s">
        <v>32</v>
      </c>
      <c r="AX325" s="14" t="s">
        <v>76</v>
      </c>
      <c r="AY325" s="167" t="s">
        <v>132</v>
      </c>
    </row>
    <row r="326" spans="2:51" s="15" customFormat="1" ht="12">
      <c r="B326" s="194"/>
      <c r="D326" s="158" t="s">
        <v>140</v>
      </c>
      <c r="E326" s="195" t="s">
        <v>1</v>
      </c>
      <c r="F326" s="196" t="s">
        <v>566</v>
      </c>
      <c r="H326" s="197">
        <v>44.1</v>
      </c>
      <c r="I326" s="198"/>
      <c r="L326" s="194"/>
      <c r="M326" s="199"/>
      <c r="N326" s="200"/>
      <c r="O326" s="200"/>
      <c r="P326" s="200"/>
      <c r="Q326" s="200"/>
      <c r="R326" s="200"/>
      <c r="S326" s="200"/>
      <c r="T326" s="201"/>
      <c r="AT326" s="195" t="s">
        <v>140</v>
      </c>
      <c r="AU326" s="195" t="s">
        <v>84</v>
      </c>
      <c r="AV326" s="15" t="s">
        <v>90</v>
      </c>
      <c r="AW326" s="15" t="s">
        <v>32</v>
      </c>
      <c r="AX326" s="15" t="s">
        <v>8</v>
      </c>
      <c r="AY326" s="195" t="s">
        <v>132</v>
      </c>
    </row>
    <row r="327" spans="1:65" s="2" customFormat="1" ht="24.15" customHeight="1">
      <c r="A327" s="32"/>
      <c r="B327" s="143"/>
      <c r="C327" s="177" t="s">
        <v>817</v>
      </c>
      <c r="D327" s="177" t="s">
        <v>442</v>
      </c>
      <c r="E327" s="178" t="s">
        <v>818</v>
      </c>
      <c r="F327" s="179" t="s">
        <v>819</v>
      </c>
      <c r="G327" s="180" t="s">
        <v>235</v>
      </c>
      <c r="H327" s="181">
        <v>21</v>
      </c>
      <c r="I327" s="182"/>
      <c r="J327" s="183">
        <f>ROUND(I327*H327,0)</f>
        <v>0</v>
      </c>
      <c r="K327" s="179"/>
      <c r="L327" s="184"/>
      <c r="M327" s="185" t="s">
        <v>1</v>
      </c>
      <c r="N327" s="186" t="s">
        <v>41</v>
      </c>
      <c r="O327" s="58"/>
      <c r="P327" s="153">
        <f>O327*H327</f>
        <v>0</v>
      </c>
      <c r="Q327" s="153">
        <v>3E-05</v>
      </c>
      <c r="R327" s="153">
        <f>Q327*H327</f>
        <v>0.00063</v>
      </c>
      <c r="S327" s="153">
        <v>0</v>
      </c>
      <c r="T327" s="154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55" t="s">
        <v>172</v>
      </c>
      <c r="AT327" s="155" t="s">
        <v>442</v>
      </c>
      <c r="AU327" s="155" t="s">
        <v>84</v>
      </c>
      <c r="AY327" s="17" t="s">
        <v>132</v>
      </c>
      <c r="BE327" s="156">
        <f>IF(N327="základní",J327,0)</f>
        <v>0</v>
      </c>
      <c r="BF327" s="156">
        <f>IF(N327="snížená",J327,0)</f>
        <v>0</v>
      </c>
      <c r="BG327" s="156">
        <f>IF(N327="zákl. přenesená",J327,0)</f>
        <v>0</v>
      </c>
      <c r="BH327" s="156">
        <f>IF(N327="sníž. přenesená",J327,0)</f>
        <v>0</v>
      </c>
      <c r="BI327" s="156">
        <f>IF(N327="nulová",J327,0)</f>
        <v>0</v>
      </c>
      <c r="BJ327" s="17" t="s">
        <v>8</v>
      </c>
      <c r="BK327" s="156">
        <f>ROUND(I327*H327,0)</f>
        <v>0</v>
      </c>
      <c r="BL327" s="17" t="s">
        <v>90</v>
      </c>
      <c r="BM327" s="155" t="s">
        <v>820</v>
      </c>
    </row>
    <row r="328" spans="2:51" s="13" customFormat="1" ht="12">
      <c r="B328" s="157"/>
      <c r="D328" s="158" t="s">
        <v>140</v>
      </c>
      <c r="E328" s="159" t="s">
        <v>1</v>
      </c>
      <c r="F328" s="160" t="s">
        <v>821</v>
      </c>
      <c r="H328" s="161">
        <v>21</v>
      </c>
      <c r="I328" s="162"/>
      <c r="L328" s="157"/>
      <c r="M328" s="163"/>
      <c r="N328" s="164"/>
      <c r="O328" s="164"/>
      <c r="P328" s="164"/>
      <c r="Q328" s="164"/>
      <c r="R328" s="164"/>
      <c r="S328" s="164"/>
      <c r="T328" s="165"/>
      <c r="AT328" s="159" t="s">
        <v>140</v>
      </c>
      <c r="AU328" s="159" t="s">
        <v>84</v>
      </c>
      <c r="AV328" s="13" t="s">
        <v>84</v>
      </c>
      <c r="AW328" s="13" t="s">
        <v>32</v>
      </c>
      <c r="AX328" s="13" t="s">
        <v>8</v>
      </c>
      <c r="AY328" s="159" t="s">
        <v>132</v>
      </c>
    </row>
    <row r="329" spans="1:65" s="2" customFormat="1" ht="24.15" customHeight="1">
      <c r="A329" s="32"/>
      <c r="B329" s="143"/>
      <c r="C329" s="177" t="s">
        <v>822</v>
      </c>
      <c r="D329" s="177" t="s">
        <v>442</v>
      </c>
      <c r="E329" s="178" t="s">
        <v>823</v>
      </c>
      <c r="F329" s="179" t="s">
        <v>824</v>
      </c>
      <c r="G329" s="180" t="s">
        <v>235</v>
      </c>
      <c r="H329" s="181">
        <v>8.4</v>
      </c>
      <c r="I329" s="182"/>
      <c r="J329" s="183">
        <f>ROUND(I329*H329,0)</f>
        <v>0</v>
      </c>
      <c r="K329" s="179"/>
      <c r="L329" s="184"/>
      <c r="M329" s="185" t="s">
        <v>1</v>
      </c>
      <c r="N329" s="186" t="s">
        <v>41</v>
      </c>
      <c r="O329" s="58"/>
      <c r="P329" s="153">
        <f>O329*H329</f>
        <v>0</v>
      </c>
      <c r="Q329" s="153">
        <v>0.0005</v>
      </c>
      <c r="R329" s="153">
        <f>Q329*H329</f>
        <v>0.004200000000000001</v>
      </c>
      <c r="S329" s="153">
        <v>0</v>
      </c>
      <c r="T329" s="154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55" t="s">
        <v>172</v>
      </c>
      <c r="AT329" s="155" t="s">
        <v>442</v>
      </c>
      <c r="AU329" s="155" t="s">
        <v>84</v>
      </c>
      <c r="AY329" s="17" t="s">
        <v>132</v>
      </c>
      <c r="BE329" s="156">
        <f>IF(N329="základní",J329,0)</f>
        <v>0</v>
      </c>
      <c r="BF329" s="156">
        <f>IF(N329="snížená",J329,0)</f>
        <v>0</v>
      </c>
      <c r="BG329" s="156">
        <f>IF(N329="zákl. přenesená",J329,0)</f>
        <v>0</v>
      </c>
      <c r="BH329" s="156">
        <f>IF(N329="sníž. přenesená",J329,0)</f>
        <v>0</v>
      </c>
      <c r="BI329" s="156">
        <f>IF(N329="nulová",J329,0)</f>
        <v>0</v>
      </c>
      <c r="BJ329" s="17" t="s">
        <v>8</v>
      </c>
      <c r="BK329" s="156">
        <f>ROUND(I329*H329,0)</f>
        <v>0</v>
      </c>
      <c r="BL329" s="17" t="s">
        <v>90</v>
      </c>
      <c r="BM329" s="155" t="s">
        <v>825</v>
      </c>
    </row>
    <row r="330" spans="2:51" s="13" customFormat="1" ht="12">
      <c r="B330" s="157"/>
      <c r="D330" s="158" t="s">
        <v>140</v>
      </c>
      <c r="E330" s="159" t="s">
        <v>1</v>
      </c>
      <c r="F330" s="160" t="s">
        <v>826</v>
      </c>
      <c r="H330" s="161">
        <v>8.4</v>
      </c>
      <c r="I330" s="162"/>
      <c r="L330" s="157"/>
      <c r="M330" s="163"/>
      <c r="N330" s="164"/>
      <c r="O330" s="164"/>
      <c r="P330" s="164"/>
      <c r="Q330" s="164"/>
      <c r="R330" s="164"/>
      <c r="S330" s="164"/>
      <c r="T330" s="165"/>
      <c r="AT330" s="159" t="s">
        <v>140</v>
      </c>
      <c r="AU330" s="159" t="s">
        <v>84</v>
      </c>
      <c r="AV330" s="13" t="s">
        <v>84</v>
      </c>
      <c r="AW330" s="13" t="s">
        <v>32</v>
      </c>
      <c r="AX330" s="13" t="s">
        <v>8</v>
      </c>
      <c r="AY330" s="159" t="s">
        <v>132</v>
      </c>
    </row>
    <row r="331" spans="1:65" s="2" customFormat="1" ht="24.15" customHeight="1">
      <c r="A331" s="32"/>
      <c r="B331" s="143"/>
      <c r="C331" s="177" t="s">
        <v>827</v>
      </c>
      <c r="D331" s="177" t="s">
        <v>442</v>
      </c>
      <c r="E331" s="178" t="s">
        <v>828</v>
      </c>
      <c r="F331" s="179" t="s">
        <v>829</v>
      </c>
      <c r="G331" s="180" t="s">
        <v>235</v>
      </c>
      <c r="H331" s="181">
        <v>14.28</v>
      </c>
      <c r="I331" s="182"/>
      <c r="J331" s="183">
        <f>ROUND(I331*H331,0)</f>
        <v>0</v>
      </c>
      <c r="K331" s="179"/>
      <c r="L331" s="184"/>
      <c r="M331" s="185" t="s">
        <v>1</v>
      </c>
      <c r="N331" s="186" t="s">
        <v>41</v>
      </c>
      <c r="O331" s="58"/>
      <c r="P331" s="153">
        <f>O331*H331</f>
        <v>0</v>
      </c>
      <c r="Q331" s="153">
        <v>0.0003</v>
      </c>
      <c r="R331" s="153">
        <f>Q331*H331</f>
        <v>0.004284</v>
      </c>
      <c r="S331" s="153">
        <v>0</v>
      </c>
      <c r="T331" s="154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55" t="s">
        <v>172</v>
      </c>
      <c r="AT331" s="155" t="s">
        <v>442</v>
      </c>
      <c r="AU331" s="155" t="s">
        <v>84</v>
      </c>
      <c r="AY331" s="17" t="s">
        <v>132</v>
      </c>
      <c r="BE331" s="156">
        <f>IF(N331="základní",J331,0)</f>
        <v>0</v>
      </c>
      <c r="BF331" s="156">
        <f>IF(N331="snížená",J331,0)</f>
        <v>0</v>
      </c>
      <c r="BG331" s="156">
        <f>IF(N331="zákl. přenesená",J331,0)</f>
        <v>0</v>
      </c>
      <c r="BH331" s="156">
        <f>IF(N331="sníž. přenesená",J331,0)</f>
        <v>0</v>
      </c>
      <c r="BI331" s="156">
        <f>IF(N331="nulová",J331,0)</f>
        <v>0</v>
      </c>
      <c r="BJ331" s="17" t="s">
        <v>8</v>
      </c>
      <c r="BK331" s="156">
        <f>ROUND(I331*H331,0)</f>
        <v>0</v>
      </c>
      <c r="BL331" s="17" t="s">
        <v>90</v>
      </c>
      <c r="BM331" s="155" t="s">
        <v>830</v>
      </c>
    </row>
    <row r="332" spans="2:51" s="13" customFormat="1" ht="12">
      <c r="B332" s="157"/>
      <c r="D332" s="158" t="s">
        <v>140</v>
      </c>
      <c r="E332" s="159" t="s">
        <v>1</v>
      </c>
      <c r="F332" s="160" t="s">
        <v>831</v>
      </c>
      <c r="H332" s="161">
        <v>14.28</v>
      </c>
      <c r="I332" s="162"/>
      <c r="L332" s="157"/>
      <c r="M332" s="163"/>
      <c r="N332" s="164"/>
      <c r="O332" s="164"/>
      <c r="P332" s="164"/>
      <c r="Q332" s="164"/>
      <c r="R332" s="164"/>
      <c r="S332" s="164"/>
      <c r="T332" s="165"/>
      <c r="AT332" s="159" t="s">
        <v>140</v>
      </c>
      <c r="AU332" s="159" t="s">
        <v>84</v>
      </c>
      <c r="AV332" s="13" t="s">
        <v>84</v>
      </c>
      <c r="AW332" s="13" t="s">
        <v>32</v>
      </c>
      <c r="AX332" s="13" t="s">
        <v>8</v>
      </c>
      <c r="AY332" s="159" t="s">
        <v>132</v>
      </c>
    </row>
    <row r="333" spans="1:65" s="2" customFormat="1" ht="24.15" customHeight="1">
      <c r="A333" s="32"/>
      <c r="B333" s="143"/>
      <c r="C333" s="177" t="s">
        <v>832</v>
      </c>
      <c r="D333" s="177" t="s">
        <v>442</v>
      </c>
      <c r="E333" s="178" t="s">
        <v>833</v>
      </c>
      <c r="F333" s="179" t="s">
        <v>834</v>
      </c>
      <c r="G333" s="180" t="s">
        <v>235</v>
      </c>
      <c r="H333" s="181">
        <v>2.625</v>
      </c>
      <c r="I333" s="182"/>
      <c r="J333" s="183">
        <f>ROUND(I333*H333,0)</f>
        <v>0</v>
      </c>
      <c r="K333" s="179"/>
      <c r="L333" s="184"/>
      <c r="M333" s="185" t="s">
        <v>1</v>
      </c>
      <c r="N333" s="186" t="s">
        <v>41</v>
      </c>
      <c r="O333" s="58"/>
      <c r="P333" s="153">
        <f>O333*H333</f>
        <v>0</v>
      </c>
      <c r="Q333" s="153">
        <v>0.0002</v>
      </c>
      <c r="R333" s="153">
        <f>Q333*H333</f>
        <v>0.0005250000000000001</v>
      </c>
      <c r="S333" s="153">
        <v>0</v>
      </c>
      <c r="T333" s="154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5" t="s">
        <v>172</v>
      </c>
      <c r="AT333" s="155" t="s">
        <v>442</v>
      </c>
      <c r="AU333" s="155" t="s">
        <v>84</v>
      </c>
      <c r="AY333" s="17" t="s">
        <v>132</v>
      </c>
      <c r="BE333" s="156">
        <f>IF(N333="základní",J333,0)</f>
        <v>0</v>
      </c>
      <c r="BF333" s="156">
        <f>IF(N333="snížená",J333,0)</f>
        <v>0</v>
      </c>
      <c r="BG333" s="156">
        <f>IF(N333="zákl. přenesená",J333,0)</f>
        <v>0</v>
      </c>
      <c r="BH333" s="156">
        <f>IF(N333="sníž. přenesená",J333,0)</f>
        <v>0</v>
      </c>
      <c r="BI333" s="156">
        <f>IF(N333="nulová",J333,0)</f>
        <v>0</v>
      </c>
      <c r="BJ333" s="17" t="s">
        <v>8</v>
      </c>
      <c r="BK333" s="156">
        <f>ROUND(I333*H333,0)</f>
        <v>0</v>
      </c>
      <c r="BL333" s="17" t="s">
        <v>90</v>
      </c>
      <c r="BM333" s="155" t="s">
        <v>835</v>
      </c>
    </row>
    <row r="334" spans="2:51" s="13" customFormat="1" ht="12">
      <c r="B334" s="157"/>
      <c r="D334" s="158" t="s">
        <v>140</v>
      </c>
      <c r="E334" s="159" t="s">
        <v>1</v>
      </c>
      <c r="F334" s="160" t="s">
        <v>836</v>
      </c>
      <c r="H334" s="161">
        <v>2.625</v>
      </c>
      <c r="I334" s="162"/>
      <c r="L334" s="157"/>
      <c r="M334" s="163"/>
      <c r="N334" s="164"/>
      <c r="O334" s="164"/>
      <c r="P334" s="164"/>
      <c r="Q334" s="164"/>
      <c r="R334" s="164"/>
      <c r="S334" s="164"/>
      <c r="T334" s="165"/>
      <c r="AT334" s="159" t="s">
        <v>140</v>
      </c>
      <c r="AU334" s="159" t="s">
        <v>84</v>
      </c>
      <c r="AV334" s="13" t="s">
        <v>84</v>
      </c>
      <c r="AW334" s="13" t="s">
        <v>32</v>
      </c>
      <c r="AX334" s="13" t="s">
        <v>8</v>
      </c>
      <c r="AY334" s="159" t="s">
        <v>132</v>
      </c>
    </row>
    <row r="335" spans="1:65" s="2" customFormat="1" ht="24.15" customHeight="1">
      <c r="A335" s="32"/>
      <c r="B335" s="143"/>
      <c r="C335" s="144" t="s">
        <v>837</v>
      </c>
      <c r="D335" s="144" t="s">
        <v>135</v>
      </c>
      <c r="E335" s="145" t="s">
        <v>838</v>
      </c>
      <c r="F335" s="146" t="s">
        <v>839</v>
      </c>
      <c r="G335" s="147" t="s">
        <v>164</v>
      </c>
      <c r="H335" s="148">
        <v>115.129</v>
      </c>
      <c r="I335" s="149"/>
      <c r="J335" s="150">
        <f>ROUND(I335*H335,0)</f>
        <v>0</v>
      </c>
      <c r="K335" s="146"/>
      <c r="L335" s="33"/>
      <c r="M335" s="151" t="s">
        <v>1</v>
      </c>
      <c r="N335" s="152" t="s">
        <v>41</v>
      </c>
      <c r="O335" s="58"/>
      <c r="P335" s="153">
        <f>O335*H335</f>
        <v>0</v>
      </c>
      <c r="Q335" s="153">
        <v>0.02363</v>
      </c>
      <c r="R335" s="153">
        <f>Q335*H335</f>
        <v>2.72049827</v>
      </c>
      <c r="S335" s="153">
        <v>0</v>
      </c>
      <c r="T335" s="154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55" t="s">
        <v>90</v>
      </c>
      <c r="AT335" s="155" t="s">
        <v>135</v>
      </c>
      <c r="AU335" s="155" t="s">
        <v>84</v>
      </c>
      <c r="AY335" s="17" t="s">
        <v>132</v>
      </c>
      <c r="BE335" s="156">
        <f>IF(N335="základní",J335,0)</f>
        <v>0</v>
      </c>
      <c r="BF335" s="156">
        <f>IF(N335="snížená",J335,0)</f>
        <v>0</v>
      </c>
      <c r="BG335" s="156">
        <f>IF(N335="zákl. přenesená",J335,0)</f>
        <v>0</v>
      </c>
      <c r="BH335" s="156">
        <f>IF(N335="sníž. přenesená",J335,0)</f>
        <v>0</v>
      </c>
      <c r="BI335" s="156">
        <f>IF(N335="nulová",J335,0)</f>
        <v>0</v>
      </c>
      <c r="BJ335" s="17" t="s">
        <v>8</v>
      </c>
      <c r="BK335" s="156">
        <f>ROUND(I335*H335,0)</f>
        <v>0</v>
      </c>
      <c r="BL335" s="17" t="s">
        <v>90</v>
      </c>
      <c r="BM335" s="155" t="s">
        <v>840</v>
      </c>
    </row>
    <row r="336" spans="2:51" s="13" customFormat="1" ht="12">
      <c r="B336" s="157"/>
      <c r="D336" s="158" t="s">
        <v>140</v>
      </c>
      <c r="E336" s="159" t="s">
        <v>1</v>
      </c>
      <c r="F336" s="160" t="s">
        <v>464</v>
      </c>
      <c r="H336" s="161">
        <v>115.129</v>
      </c>
      <c r="I336" s="162"/>
      <c r="L336" s="157"/>
      <c r="M336" s="163"/>
      <c r="N336" s="164"/>
      <c r="O336" s="164"/>
      <c r="P336" s="164"/>
      <c r="Q336" s="164"/>
      <c r="R336" s="164"/>
      <c r="S336" s="164"/>
      <c r="T336" s="165"/>
      <c r="AT336" s="159" t="s">
        <v>140</v>
      </c>
      <c r="AU336" s="159" t="s">
        <v>84</v>
      </c>
      <c r="AV336" s="13" t="s">
        <v>84</v>
      </c>
      <c r="AW336" s="13" t="s">
        <v>32</v>
      </c>
      <c r="AX336" s="13" t="s">
        <v>8</v>
      </c>
      <c r="AY336" s="159" t="s">
        <v>132</v>
      </c>
    </row>
    <row r="337" spans="1:65" s="2" customFormat="1" ht="24.15" customHeight="1">
      <c r="A337" s="32"/>
      <c r="B337" s="143"/>
      <c r="C337" s="144" t="s">
        <v>841</v>
      </c>
      <c r="D337" s="144" t="s">
        <v>135</v>
      </c>
      <c r="E337" s="145" t="s">
        <v>842</v>
      </c>
      <c r="F337" s="146" t="s">
        <v>843</v>
      </c>
      <c r="G337" s="147" t="s">
        <v>164</v>
      </c>
      <c r="H337" s="148">
        <v>18.17</v>
      </c>
      <c r="I337" s="149"/>
      <c r="J337" s="150">
        <f>ROUND(I337*H337,0)</f>
        <v>0</v>
      </c>
      <c r="K337" s="146"/>
      <c r="L337" s="33"/>
      <c r="M337" s="151" t="s">
        <v>1</v>
      </c>
      <c r="N337" s="152" t="s">
        <v>41</v>
      </c>
      <c r="O337" s="58"/>
      <c r="P337" s="153">
        <f>O337*H337</f>
        <v>0</v>
      </c>
      <c r="Q337" s="153">
        <v>0.00628</v>
      </c>
      <c r="R337" s="153">
        <f>Q337*H337</f>
        <v>0.11410760000000002</v>
      </c>
      <c r="S337" s="153">
        <v>0</v>
      </c>
      <c r="T337" s="154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5" t="s">
        <v>90</v>
      </c>
      <c r="AT337" s="155" t="s">
        <v>135</v>
      </c>
      <c r="AU337" s="155" t="s">
        <v>84</v>
      </c>
      <c r="AY337" s="17" t="s">
        <v>132</v>
      </c>
      <c r="BE337" s="156">
        <f>IF(N337="základní",J337,0)</f>
        <v>0</v>
      </c>
      <c r="BF337" s="156">
        <f>IF(N337="snížená",J337,0)</f>
        <v>0</v>
      </c>
      <c r="BG337" s="156">
        <f>IF(N337="zákl. přenesená",J337,0)</f>
        <v>0</v>
      </c>
      <c r="BH337" s="156">
        <f>IF(N337="sníž. přenesená",J337,0)</f>
        <v>0</v>
      </c>
      <c r="BI337" s="156">
        <f>IF(N337="nulová",J337,0)</f>
        <v>0</v>
      </c>
      <c r="BJ337" s="17" t="s">
        <v>8</v>
      </c>
      <c r="BK337" s="156">
        <f>ROUND(I337*H337,0)</f>
        <v>0</v>
      </c>
      <c r="BL337" s="17" t="s">
        <v>90</v>
      </c>
      <c r="BM337" s="155" t="s">
        <v>844</v>
      </c>
    </row>
    <row r="338" spans="2:51" s="13" customFormat="1" ht="12">
      <c r="B338" s="157"/>
      <c r="D338" s="158" t="s">
        <v>140</v>
      </c>
      <c r="E338" s="159" t="s">
        <v>1</v>
      </c>
      <c r="F338" s="160" t="s">
        <v>471</v>
      </c>
      <c r="H338" s="161">
        <v>18.17</v>
      </c>
      <c r="I338" s="162"/>
      <c r="L338" s="157"/>
      <c r="M338" s="163"/>
      <c r="N338" s="164"/>
      <c r="O338" s="164"/>
      <c r="P338" s="164"/>
      <c r="Q338" s="164"/>
      <c r="R338" s="164"/>
      <c r="S338" s="164"/>
      <c r="T338" s="165"/>
      <c r="AT338" s="159" t="s">
        <v>140</v>
      </c>
      <c r="AU338" s="159" t="s">
        <v>84</v>
      </c>
      <c r="AV338" s="13" t="s">
        <v>84</v>
      </c>
      <c r="AW338" s="13" t="s">
        <v>32</v>
      </c>
      <c r="AX338" s="13" t="s">
        <v>8</v>
      </c>
      <c r="AY338" s="159" t="s">
        <v>132</v>
      </c>
    </row>
    <row r="339" spans="1:65" s="2" customFormat="1" ht="24.15" customHeight="1">
      <c r="A339" s="32"/>
      <c r="B339" s="143"/>
      <c r="C339" s="144" t="s">
        <v>845</v>
      </c>
      <c r="D339" s="144" t="s">
        <v>135</v>
      </c>
      <c r="E339" s="145" t="s">
        <v>846</v>
      </c>
      <c r="F339" s="146" t="s">
        <v>847</v>
      </c>
      <c r="G339" s="147" t="s">
        <v>164</v>
      </c>
      <c r="H339" s="148">
        <v>99.273</v>
      </c>
      <c r="I339" s="149"/>
      <c r="J339" s="150">
        <f>ROUND(I339*H339,0)</f>
        <v>0</v>
      </c>
      <c r="K339" s="146"/>
      <c r="L339" s="33"/>
      <c r="M339" s="151" t="s">
        <v>1</v>
      </c>
      <c r="N339" s="152" t="s">
        <v>41</v>
      </c>
      <c r="O339" s="58"/>
      <c r="P339" s="153">
        <f>O339*H339</f>
        <v>0</v>
      </c>
      <c r="Q339" s="153">
        <v>0.00268</v>
      </c>
      <c r="R339" s="153">
        <f>Q339*H339</f>
        <v>0.26605164</v>
      </c>
      <c r="S339" s="153">
        <v>0</v>
      </c>
      <c r="T339" s="154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55" t="s">
        <v>90</v>
      </c>
      <c r="AT339" s="155" t="s">
        <v>135</v>
      </c>
      <c r="AU339" s="155" t="s">
        <v>84</v>
      </c>
      <c r="AY339" s="17" t="s">
        <v>132</v>
      </c>
      <c r="BE339" s="156">
        <f>IF(N339="základní",J339,0)</f>
        <v>0</v>
      </c>
      <c r="BF339" s="156">
        <f>IF(N339="snížená",J339,0)</f>
        <v>0</v>
      </c>
      <c r="BG339" s="156">
        <f>IF(N339="zákl. přenesená",J339,0)</f>
        <v>0</v>
      </c>
      <c r="BH339" s="156">
        <f>IF(N339="sníž. přenesená",J339,0)</f>
        <v>0</v>
      </c>
      <c r="BI339" s="156">
        <f>IF(N339="nulová",J339,0)</f>
        <v>0</v>
      </c>
      <c r="BJ339" s="17" t="s">
        <v>8</v>
      </c>
      <c r="BK339" s="156">
        <f>ROUND(I339*H339,0)</f>
        <v>0</v>
      </c>
      <c r="BL339" s="17" t="s">
        <v>90</v>
      </c>
      <c r="BM339" s="155" t="s">
        <v>848</v>
      </c>
    </row>
    <row r="340" spans="2:51" s="13" customFormat="1" ht="12">
      <c r="B340" s="157"/>
      <c r="D340" s="158" t="s">
        <v>140</v>
      </c>
      <c r="E340" s="159" t="s">
        <v>1</v>
      </c>
      <c r="F340" s="160" t="s">
        <v>473</v>
      </c>
      <c r="H340" s="161">
        <v>96.053</v>
      </c>
      <c r="I340" s="162"/>
      <c r="L340" s="157"/>
      <c r="M340" s="163"/>
      <c r="N340" s="164"/>
      <c r="O340" s="164"/>
      <c r="P340" s="164"/>
      <c r="Q340" s="164"/>
      <c r="R340" s="164"/>
      <c r="S340" s="164"/>
      <c r="T340" s="165"/>
      <c r="AT340" s="159" t="s">
        <v>140</v>
      </c>
      <c r="AU340" s="159" t="s">
        <v>84</v>
      </c>
      <c r="AV340" s="13" t="s">
        <v>84</v>
      </c>
      <c r="AW340" s="13" t="s">
        <v>32</v>
      </c>
      <c r="AX340" s="13" t="s">
        <v>76</v>
      </c>
      <c r="AY340" s="159" t="s">
        <v>132</v>
      </c>
    </row>
    <row r="341" spans="2:51" s="13" customFormat="1" ht="12">
      <c r="B341" s="157"/>
      <c r="D341" s="158" t="s">
        <v>140</v>
      </c>
      <c r="E341" s="159" t="s">
        <v>1</v>
      </c>
      <c r="F341" s="160" t="s">
        <v>849</v>
      </c>
      <c r="H341" s="161">
        <v>3.22</v>
      </c>
      <c r="I341" s="162"/>
      <c r="L341" s="157"/>
      <c r="M341" s="163"/>
      <c r="N341" s="164"/>
      <c r="O341" s="164"/>
      <c r="P341" s="164"/>
      <c r="Q341" s="164"/>
      <c r="R341" s="164"/>
      <c r="S341" s="164"/>
      <c r="T341" s="165"/>
      <c r="AT341" s="159" t="s">
        <v>140</v>
      </c>
      <c r="AU341" s="159" t="s">
        <v>84</v>
      </c>
      <c r="AV341" s="13" t="s">
        <v>84</v>
      </c>
      <c r="AW341" s="13" t="s">
        <v>32</v>
      </c>
      <c r="AX341" s="13" t="s">
        <v>76</v>
      </c>
      <c r="AY341" s="159" t="s">
        <v>132</v>
      </c>
    </row>
    <row r="342" spans="2:51" s="14" customFormat="1" ht="12">
      <c r="B342" s="166"/>
      <c r="D342" s="158" t="s">
        <v>140</v>
      </c>
      <c r="E342" s="167" t="s">
        <v>1</v>
      </c>
      <c r="F342" s="168" t="s">
        <v>146</v>
      </c>
      <c r="H342" s="169">
        <v>99.273</v>
      </c>
      <c r="I342" s="170"/>
      <c r="L342" s="166"/>
      <c r="M342" s="171"/>
      <c r="N342" s="172"/>
      <c r="O342" s="172"/>
      <c r="P342" s="172"/>
      <c r="Q342" s="172"/>
      <c r="R342" s="172"/>
      <c r="S342" s="172"/>
      <c r="T342" s="173"/>
      <c r="AT342" s="167" t="s">
        <v>140</v>
      </c>
      <c r="AU342" s="167" t="s">
        <v>84</v>
      </c>
      <c r="AV342" s="14" t="s">
        <v>87</v>
      </c>
      <c r="AW342" s="14" t="s">
        <v>32</v>
      </c>
      <c r="AX342" s="14" t="s">
        <v>8</v>
      </c>
      <c r="AY342" s="167" t="s">
        <v>132</v>
      </c>
    </row>
    <row r="343" spans="1:65" s="2" customFormat="1" ht="24.15" customHeight="1">
      <c r="A343" s="32"/>
      <c r="B343" s="143"/>
      <c r="C343" s="144" t="s">
        <v>850</v>
      </c>
      <c r="D343" s="144" t="s">
        <v>135</v>
      </c>
      <c r="E343" s="145" t="s">
        <v>851</v>
      </c>
      <c r="F343" s="146" t="s">
        <v>852</v>
      </c>
      <c r="G343" s="147" t="s">
        <v>164</v>
      </c>
      <c r="H343" s="148">
        <v>11.59</v>
      </c>
      <c r="I343" s="149"/>
      <c r="J343" s="150">
        <f>ROUND(I343*H343,0)</f>
        <v>0</v>
      </c>
      <c r="K343" s="146"/>
      <c r="L343" s="33"/>
      <c r="M343" s="151" t="s">
        <v>1</v>
      </c>
      <c r="N343" s="152" t="s">
        <v>41</v>
      </c>
      <c r="O343" s="58"/>
      <c r="P343" s="153">
        <f>O343*H343</f>
        <v>0</v>
      </c>
      <c r="Q343" s="153">
        <v>0</v>
      </c>
      <c r="R343" s="153">
        <f>Q343*H343</f>
        <v>0</v>
      </c>
      <c r="S343" s="153">
        <v>0</v>
      </c>
      <c r="T343" s="154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55" t="s">
        <v>90</v>
      </c>
      <c r="AT343" s="155" t="s">
        <v>135</v>
      </c>
      <c r="AU343" s="155" t="s">
        <v>84</v>
      </c>
      <c r="AY343" s="17" t="s">
        <v>132</v>
      </c>
      <c r="BE343" s="156">
        <f>IF(N343="základní",J343,0)</f>
        <v>0</v>
      </c>
      <c r="BF343" s="156">
        <f>IF(N343="snížená",J343,0)</f>
        <v>0</v>
      </c>
      <c r="BG343" s="156">
        <f>IF(N343="zákl. přenesená",J343,0)</f>
        <v>0</v>
      </c>
      <c r="BH343" s="156">
        <f>IF(N343="sníž. přenesená",J343,0)</f>
        <v>0</v>
      </c>
      <c r="BI343" s="156">
        <f>IF(N343="nulová",J343,0)</f>
        <v>0</v>
      </c>
      <c r="BJ343" s="17" t="s">
        <v>8</v>
      </c>
      <c r="BK343" s="156">
        <f>ROUND(I343*H343,0)</f>
        <v>0</v>
      </c>
      <c r="BL343" s="17" t="s">
        <v>90</v>
      </c>
      <c r="BM343" s="155" t="s">
        <v>853</v>
      </c>
    </row>
    <row r="344" spans="2:51" s="13" customFormat="1" ht="12">
      <c r="B344" s="157"/>
      <c r="D344" s="158" t="s">
        <v>140</v>
      </c>
      <c r="E344" s="159" t="s">
        <v>1</v>
      </c>
      <c r="F344" s="160" t="s">
        <v>854</v>
      </c>
      <c r="H344" s="161">
        <v>4.09</v>
      </c>
      <c r="I344" s="162"/>
      <c r="L344" s="157"/>
      <c r="M344" s="163"/>
      <c r="N344" s="164"/>
      <c r="O344" s="164"/>
      <c r="P344" s="164"/>
      <c r="Q344" s="164"/>
      <c r="R344" s="164"/>
      <c r="S344" s="164"/>
      <c r="T344" s="165"/>
      <c r="AT344" s="159" t="s">
        <v>140</v>
      </c>
      <c r="AU344" s="159" t="s">
        <v>84</v>
      </c>
      <c r="AV344" s="13" t="s">
        <v>84</v>
      </c>
      <c r="AW344" s="13" t="s">
        <v>32</v>
      </c>
      <c r="AX344" s="13" t="s">
        <v>76</v>
      </c>
      <c r="AY344" s="159" t="s">
        <v>132</v>
      </c>
    </row>
    <row r="345" spans="2:51" s="13" customFormat="1" ht="12">
      <c r="B345" s="157"/>
      <c r="D345" s="158" t="s">
        <v>140</v>
      </c>
      <c r="E345" s="159" t="s">
        <v>1</v>
      </c>
      <c r="F345" s="160" t="s">
        <v>855</v>
      </c>
      <c r="H345" s="161">
        <v>7.5</v>
      </c>
      <c r="I345" s="162"/>
      <c r="L345" s="157"/>
      <c r="M345" s="163"/>
      <c r="N345" s="164"/>
      <c r="O345" s="164"/>
      <c r="P345" s="164"/>
      <c r="Q345" s="164"/>
      <c r="R345" s="164"/>
      <c r="S345" s="164"/>
      <c r="T345" s="165"/>
      <c r="AT345" s="159" t="s">
        <v>140</v>
      </c>
      <c r="AU345" s="159" t="s">
        <v>84</v>
      </c>
      <c r="AV345" s="13" t="s">
        <v>84</v>
      </c>
      <c r="AW345" s="13" t="s">
        <v>32</v>
      </c>
      <c r="AX345" s="13" t="s">
        <v>76</v>
      </c>
      <c r="AY345" s="159" t="s">
        <v>132</v>
      </c>
    </row>
    <row r="346" spans="2:51" s="14" customFormat="1" ht="12">
      <c r="B346" s="166"/>
      <c r="D346" s="158" t="s">
        <v>140</v>
      </c>
      <c r="E346" s="167" t="s">
        <v>1</v>
      </c>
      <c r="F346" s="168" t="s">
        <v>146</v>
      </c>
      <c r="H346" s="169">
        <v>11.59</v>
      </c>
      <c r="I346" s="170"/>
      <c r="L346" s="166"/>
      <c r="M346" s="171"/>
      <c r="N346" s="172"/>
      <c r="O346" s="172"/>
      <c r="P346" s="172"/>
      <c r="Q346" s="172"/>
      <c r="R346" s="172"/>
      <c r="S346" s="172"/>
      <c r="T346" s="173"/>
      <c r="AT346" s="167" t="s">
        <v>140</v>
      </c>
      <c r="AU346" s="167" t="s">
        <v>84</v>
      </c>
      <c r="AV346" s="14" t="s">
        <v>87</v>
      </c>
      <c r="AW346" s="14" t="s">
        <v>32</v>
      </c>
      <c r="AX346" s="14" t="s">
        <v>8</v>
      </c>
      <c r="AY346" s="167" t="s">
        <v>132</v>
      </c>
    </row>
    <row r="347" spans="1:65" s="2" customFormat="1" ht="24.15" customHeight="1">
      <c r="A347" s="32"/>
      <c r="B347" s="143"/>
      <c r="C347" s="144" t="s">
        <v>856</v>
      </c>
      <c r="D347" s="144" t="s">
        <v>135</v>
      </c>
      <c r="E347" s="145" t="s">
        <v>857</v>
      </c>
      <c r="F347" s="146" t="s">
        <v>858</v>
      </c>
      <c r="G347" s="147" t="s">
        <v>138</v>
      </c>
      <c r="H347" s="148">
        <v>4.538</v>
      </c>
      <c r="I347" s="149"/>
      <c r="J347" s="150">
        <f>ROUND(I347*H347,0)</f>
        <v>0</v>
      </c>
      <c r="K347" s="146"/>
      <c r="L347" s="33"/>
      <c r="M347" s="151" t="s">
        <v>1</v>
      </c>
      <c r="N347" s="152" t="s">
        <v>41</v>
      </c>
      <c r="O347" s="58"/>
      <c r="P347" s="153">
        <f>O347*H347</f>
        <v>0</v>
      </c>
      <c r="Q347" s="153">
        <v>2.25634</v>
      </c>
      <c r="R347" s="153">
        <f>Q347*H347</f>
        <v>10.23927092</v>
      </c>
      <c r="S347" s="153">
        <v>0</v>
      </c>
      <c r="T347" s="154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55" t="s">
        <v>90</v>
      </c>
      <c r="AT347" s="155" t="s">
        <v>135</v>
      </c>
      <c r="AU347" s="155" t="s">
        <v>84</v>
      </c>
      <c r="AY347" s="17" t="s">
        <v>132</v>
      </c>
      <c r="BE347" s="156">
        <f>IF(N347="základní",J347,0)</f>
        <v>0</v>
      </c>
      <c r="BF347" s="156">
        <f>IF(N347="snížená",J347,0)</f>
        <v>0</v>
      </c>
      <c r="BG347" s="156">
        <f>IF(N347="zákl. přenesená",J347,0)</f>
        <v>0</v>
      </c>
      <c r="BH347" s="156">
        <f>IF(N347="sníž. přenesená",J347,0)</f>
        <v>0</v>
      </c>
      <c r="BI347" s="156">
        <f>IF(N347="nulová",J347,0)</f>
        <v>0</v>
      </c>
      <c r="BJ347" s="17" t="s">
        <v>8</v>
      </c>
      <c r="BK347" s="156">
        <f>ROUND(I347*H347,0)</f>
        <v>0</v>
      </c>
      <c r="BL347" s="17" t="s">
        <v>90</v>
      </c>
      <c r="BM347" s="155" t="s">
        <v>859</v>
      </c>
    </row>
    <row r="348" spans="2:51" s="13" customFormat="1" ht="12">
      <c r="B348" s="157"/>
      <c r="D348" s="158" t="s">
        <v>140</v>
      </c>
      <c r="E348" s="159" t="s">
        <v>1</v>
      </c>
      <c r="F348" s="160" t="s">
        <v>860</v>
      </c>
      <c r="H348" s="161">
        <v>32.398</v>
      </c>
      <c r="I348" s="162"/>
      <c r="L348" s="157"/>
      <c r="M348" s="163"/>
      <c r="N348" s="164"/>
      <c r="O348" s="164"/>
      <c r="P348" s="164"/>
      <c r="Q348" s="164"/>
      <c r="R348" s="164"/>
      <c r="S348" s="164"/>
      <c r="T348" s="165"/>
      <c r="AT348" s="159" t="s">
        <v>140</v>
      </c>
      <c r="AU348" s="159" t="s">
        <v>84</v>
      </c>
      <c r="AV348" s="13" t="s">
        <v>84</v>
      </c>
      <c r="AW348" s="13" t="s">
        <v>32</v>
      </c>
      <c r="AX348" s="13" t="s">
        <v>76</v>
      </c>
      <c r="AY348" s="159" t="s">
        <v>132</v>
      </c>
    </row>
    <row r="349" spans="2:51" s="14" customFormat="1" ht="20.4">
      <c r="B349" s="166"/>
      <c r="D349" s="158" t="s">
        <v>140</v>
      </c>
      <c r="E349" s="167" t="s">
        <v>452</v>
      </c>
      <c r="F349" s="168" t="s">
        <v>861</v>
      </c>
      <c r="H349" s="169">
        <v>32.398</v>
      </c>
      <c r="I349" s="170"/>
      <c r="L349" s="166"/>
      <c r="M349" s="171"/>
      <c r="N349" s="172"/>
      <c r="O349" s="172"/>
      <c r="P349" s="172"/>
      <c r="Q349" s="172"/>
      <c r="R349" s="172"/>
      <c r="S349" s="172"/>
      <c r="T349" s="173"/>
      <c r="AT349" s="167" t="s">
        <v>140</v>
      </c>
      <c r="AU349" s="167" t="s">
        <v>84</v>
      </c>
      <c r="AV349" s="14" t="s">
        <v>87</v>
      </c>
      <c r="AW349" s="14" t="s">
        <v>32</v>
      </c>
      <c r="AX349" s="14" t="s">
        <v>76</v>
      </c>
      <c r="AY349" s="167" t="s">
        <v>132</v>
      </c>
    </row>
    <row r="350" spans="2:51" s="13" customFormat="1" ht="12">
      <c r="B350" s="157"/>
      <c r="D350" s="158" t="s">
        <v>140</v>
      </c>
      <c r="E350" s="159" t="s">
        <v>1</v>
      </c>
      <c r="F350" s="160" t="s">
        <v>862</v>
      </c>
      <c r="H350" s="161">
        <v>21.623</v>
      </c>
      <c r="I350" s="162"/>
      <c r="L350" s="157"/>
      <c r="M350" s="163"/>
      <c r="N350" s="164"/>
      <c r="O350" s="164"/>
      <c r="P350" s="164"/>
      <c r="Q350" s="164"/>
      <c r="R350" s="164"/>
      <c r="S350" s="164"/>
      <c r="T350" s="165"/>
      <c r="AT350" s="159" t="s">
        <v>140</v>
      </c>
      <c r="AU350" s="159" t="s">
        <v>84</v>
      </c>
      <c r="AV350" s="13" t="s">
        <v>84</v>
      </c>
      <c r="AW350" s="13" t="s">
        <v>32</v>
      </c>
      <c r="AX350" s="13" t="s">
        <v>76</v>
      </c>
      <c r="AY350" s="159" t="s">
        <v>132</v>
      </c>
    </row>
    <row r="351" spans="2:51" s="14" customFormat="1" ht="20.4">
      <c r="B351" s="166"/>
      <c r="D351" s="158" t="s">
        <v>140</v>
      </c>
      <c r="E351" s="167" t="s">
        <v>455</v>
      </c>
      <c r="F351" s="168" t="s">
        <v>863</v>
      </c>
      <c r="H351" s="169">
        <v>21.623</v>
      </c>
      <c r="I351" s="170"/>
      <c r="L351" s="166"/>
      <c r="M351" s="171"/>
      <c r="N351" s="172"/>
      <c r="O351" s="172"/>
      <c r="P351" s="172"/>
      <c r="Q351" s="172"/>
      <c r="R351" s="172"/>
      <c r="S351" s="172"/>
      <c r="T351" s="173"/>
      <c r="AT351" s="167" t="s">
        <v>140</v>
      </c>
      <c r="AU351" s="167" t="s">
        <v>84</v>
      </c>
      <c r="AV351" s="14" t="s">
        <v>87</v>
      </c>
      <c r="AW351" s="14" t="s">
        <v>32</v>
      </c>
      <c r="AX351" s="14" t="s">
        <v>76</v>
      </c>
      <c r="AY351" s="167" t="s">
        <v>132</v>
      </c>
    </row>
    <row r="352" spans="2:51" s="13" customFormat="1" ht="12">
      <c r="B352" s="157"/>
      <c r="D352" s="158" t="s">
        <v>140</v>
      </c>
      <c r="E352" s="159" t="s">
        <v>1</v>
      </c>
      <c r="F352" s="160" t="s">
        <v>864</v>
      </c>
      <c r="H352" s="161">
        <v>2.592</v>
      </c>
      <c r="I352" s="162"/>
      <c r="L352" s="157"/>
      <c r="M352" s="163"/>
      <c r="N352" s="164"/>
      <c r="O352" s="164"/>
      <c r="P352" s="164"/>
      <c r="Q352" s="164"/>
      <c r="R352" s="164"/>
      <c r="S352" s="164"/>
      <c r="T352" s="165"/>
      <c r="AT352" s="159" t="s">
        <v>140</v>
      </c>
      <c r="AU352" s="159" t="s">
        <v>84</v>
      </c>
      <c r="AV352" s="13" t="s">
        <v>84</v>
      </c>
      <c r="AW352" s="13" t="s">
        <v>32</v>
      </c>
      <c r="AX352" s="13" t="s">
        <v>76</v>
      </c>
      <c r="AY352" s="159" t="s">
        <v>132</v>
      </c>
    </row>
    <row r="353" spans="2:51" s="13" customFormat="1" ht="12">
      <c r="B353" s="157"/>
      <c r="D353" s="158" t="s">
        <v>140</v>
      </c>
      <c r="E353" s="159" t="s">
        <v>1</v>
      </c>
      <c r="F353" s="160" t="s">
        <v>865</v>
      </c>
      <c r="H353" s="161">
        <v>1.946</v>
      </c>
      <c r="I353" s="162"/>
      <c r="L353" s="157"/>
      <c r="M353" s="163"/>
      <c r="N353" s="164"/>
      <c r="O353" s="164"/>
      <c r="P353" s="164"/>
      <c r="Q353" s="164"/>
      <c r="R353" s="164"/>
      <c r="S353" s="164"/>
      <c r="T353" s="165"/>
      <c r="AT353" s="159" t="s">
        <v>140</v>
      </c>
      <c r="AU353" s="159" t="s">
        <v>84</v>
      </c>
      <c r="AV353" s="13" t="s">
        <v>84</v>
      </c>
      <c r="AW353" s="13" t="s">
        <v>32</v>
      </c>
      <c r="AX353" s="13" t="s">
        <v>76</v>
      </c>
      <c r="AY353" s="159" t="s">
        <v>132</v>
      </c>
    </row>
    <row r="354" spans="2:51" s="14" customFormat="1" ht="12">
      <c r="B354" s="166"/>
      <c r="D354" s="158" t="s">
        <v>140</v>
      </c>
      <c r="E354" s="167" t="s">
        <v>1</v>
      </c>
      <c r="F354" s="168" t="s">
        <v>146</v>
      </c>
      <c r="H354" s="169">
        <v>4.538</v>
      </c>
      <c r="I354" s="170"/>
      <c r="L354" s="166"/>
      <c r="M354" s="171"/>
      <c r="N354" s="172"/>
      <c r="O354" s="172"/>
      <c r="P354" s="172"/>
      <c r="Q354" s="172"/>
      <c r="R354" s="172"/>
      <c r="S354" s="172"/>
      <c r="T354" s="173"/>
      <c r="AT354" s="167" t="s">
        <v>140</v>
      </c>
      <c r="AU354" s="167" t="s">
        <v>84</v>
      </c>
      <c r="AV354" s="14" t="s">
        <v>87</v>
      </c>
      <c r="AW354" s="14" t="s">
        <v>32</v>
      </c>
      <c r="AX354" s="14" t="s">
        <v>8</v>
      </c>
      <c r="AY354" s="167" t="s">
        <v>132</v>
      </c>
    </row>
    <row r="355" spans="1:65" s="2" customFormat="1" ht="24.15" customHeight="1">
      <c r="A355" s="32"/>
      <c r="B355" s="143"/>
      <c r="C355" s="144" t="s">
        <v>866</v>
      </c>
      <c r="D355" s="144" t="s">
        <v>135</v>
      </c>
      <c r="E355" s="145" t="s">
        <v>867</v>
      </c>
      <c r="F355" s="146" t="s">
        <v>868</v>
      </c>
      <c r="G355" s="147" t="s">
        <v>138</v>
      </c>
      <c r="H355" s="148">
        <v>4.538</v>
      </c>
      <c r="I355" s="149"/>
      <c r="J355" s="150">
        <f>ROUND(I355*H355,0)</f>
        <v>0</v>
      </c>
      <c r="K355" s="146"/>
      <c r="L355" s="33"/>
      <c r="M355" s="151" t="s">
        <v>1</v>
      </c>
      <c r="N355" s="152" t="s">
        <v>41</v>
      </c>
      <c r="O355" s="58"/>
      <c r="P355" s="153">
        <f>O355*H355</f>
        <v>0</v>
      </c>
      <c r="Q355" s="153">
        <v>0</v>
      </c>
      <c r="R355" s="153">
        <f>Q355*H355</f>
        <v>0</v>
      </c>
      <c r="S355" s="153">
        <v>0</v>
      </c>
      <c r="T355" s="154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55" t="s">
        <v>90</v>
      </c>
      <c r="AT355" s="155" t="s">
        <v>135</v>
      </c>
      <c r="AU355" s="155" t="s">
        <v>84</v>
      </c>
      <c r="AY355" s="17" t="s">
        <v>132</v>
      </c>
      <c r="BE355" s="156">
        <f>IF(N355="základní",J355,0)</f>
        <v>0</v>
      </c>
      <c r="BF355" s="156">
        <f>IF(N355="snížená",J355,0)</f>
        <v>0</v>
      </c>
      <c r="BG355" s="156">
        <f>IF(N355="zákl. přenesená",J355,0)</f>
        <v>0</v>
      </c>
      <c r="BH355" s="156">
        <f>IF(N355="sníž. přenesená",J355,0)</f>
        <v>0</v>
      </c>
      <c r="BI355" s="156">
        <f>IF(N355="nulová",J355,0)</f>
        <v>0</v>
      </c>
      <c r="BJ355" s="17" t="s">
        <v>8</v>
      </c>
      <c r="BK355" s="156">
        <f>ROUND(I355*H355,0)</f>
        <v>0</v>
      </c>
      <c r="BL355" s="17" t="s">
        <v>90</v>
      </c>
      <c r="BM355" s="155" t="s">
        <v>869</v>
      </c>
    </row>
    <row r="356" spans="2:51" s="13" customFormat="1" ht="12">
      <c r="B356" s="157"/>
      <c r="D356" s="158" t="s">
        <v>140</v>
      </c>
      <c r="E356" s="159" t="s">
        <v>1</v>
      </c>
      <c r="F356" s="160" t="s">
        <v>864</v>
      </c>
      <c r="H356" s="161">
        <v>2.592</v>
      </c>
      <c r="I356" s="162"/>
      <c r="L356" s="157"/>
      <c r="M356" s="163"/>
      <c r="N356" s="164"/>
      <c r="O356" s="164"/>
      <c r="P356" s="164"/>
      <c r="Q356" s="164"/>
      <c r="R356" s="164"/>
      <c r="S356" s="164"/>
      <c r="T356" s="165"/>
      <c r="AT356" s="159" t="s">
        <v>140</v>
      </c>
      <c r="AU356" s="159" t="s">
        <v>84</v>
      </c>
      <c r="AV356" s="13" t="s">
        <v>84</v>
      </c>
      <c r="AW356" s="13" t="s">
        <v>32</v>
      </c>
      <c r="AX356" s="13" t="s">
        <v>76</v>
      </c>
      <c r="AY356" s="159" t="s">
        <v>132</v>
      </c>
    </row>
    <row r="357" spans="2:51" s="13" customFormat="1" ht="12">
      <c r="B357" s="157"/>
      <c r="D357" s="158" t="s">
        <v>140</v>
      </c>
      <c r="E357" s="159" t="s">
        <v>1</v>
      </c>
      <c r="F357" s="160" t="s">
        <v>865</v>
      </c>
      <c r="H357" s="161">
        <v>1.946</v>
      </c>
      <c r="I357" s="162"/>
      <c r="L357" s="157"/>
      <c r="M357" s="163"/>
      <c r="N357" s="164"/>
      <c r="O357" s="164"/>
      <c r="P357" s="164"/>
      <c r="Q357" s="164"/>
      <c r="R357" s="164"/>
      <c r="S357" s="164"/>
      <c r="T357" s="165"/>
      <c r="AT357" s="159" t="s">
        <v>140</v>
      </c>
      <c r="AU357" s="159" t="s">
        <v>84</v>
      </c>
      <c r="AV357" s="13" t="s">
        <v>84</v>
      </c>
      <c r="AW357" s="13" t="s">
        <v>32</v>
      </c>
      <c r="AX357" s="13" t="s">
        <v>76</v>
      </c>
      <c r="AY357" s="159" t="s">
        <v>132</v>
      </c>
    </row>
    <row r="358" spans="2:51" s="14" customFormat="1" ht="12">
      <c r="B358" s="166"/>
      <c r="D358" s="158" t="s">
        <v>140</v>
      </c>
      <c r="E358" s="167" t="s">
        <v>1</v>
      </c>
      <c r="F358" s="168" t="s">
        <v>146</v>
      </c>
      <c r="H358" s="169">
        <v>4.538</v>
      </c>
      <c r="I358" s="170"/>
      <c r="L358" s="166"/>
      <c r="M358" s="171"/>
      <c r="N358" s="172"/>
      <c r="O358" s="172"/>
      <c r="P358" s="172"/>
      <c r="Q358" s="172"/>
      <c r="R358" s="172"/>
      <c r="S358" s="172"/>
      <c r="T358" s="173"/>
      <c r="AT358" s="167" t="s">
        <v>140</v>
      </c>
      <c r="AU358" s="167" t="s">
        <v>84</v>
      </c>
      <c r="AV358" s="14" t="s">
        <v>87</v>
      </c>
      <c r="AW358" s="14" t="s">
        <v>32</v>
      </c>
      <c r="AX358" s="14" t="s">
        <v>8</v>
      </c>
      <c r="AY358" s="167" t="s">
        <v>132</v>
      </c>
    </row>
    <row r="359" spans="1:65" s="2" customFormat="1" ht="24.15" customHeight="1">
      <c r="A359" s="32"/>
      <c r="B359" s="143"/>
      <c r="C359" s="144" t="s">
        <v>870</v>
      </c>
      <c r="D359" s="144" t="s">
        <v>135</v>
      </c>
      <c r="E359" s="145" t="s">
        <v>871</v>
      </c>
      <c r="F359" s="146" t="s">
        <v>872</v>
      </c>
      <c r="G359" s="147" t="s">
        <v>138</v>
      </c>
      <c r="H359" s="148">
        <v>4.538</v>
      </c>
      <c r="I359" s="149"/>
      <c r="J359" s="150">
        <f>ROUND(I359*H359,0)</f>
        <v>0</v>
      </c>
      <c r="K359" s="146"/>
      <c r="L359" s="33"/>
      <c r="M359" s="151" t="s">
        <v>1</v>
      </c>
      <c r="N359" s="152" t="s">
        <v>41</v>
      </c>
      <c r="O359" s="58"/>
      <c r="P359" s="153">
        <f>O359*H359</f>
        <v>0</v>
      </c>
      <c r="Q359" s="153">
        <v>0</v>
      </c>
      <c r="R359" s="153">
        <f>Q359*H359</f>
        <v>0</v>
      </c>
      <c r="S359" s="153">
        <v>0</v>
      </c>
      <c r="T359" s="154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5" t="s">
        <v>90</v>
      </c>
      <c r="AT359" s="155" t="s">
        <v>135</v>
      </c>
      <c r="AU359" s="155" t="s">
        <v>84</v>
      </c>
      <c r="AY359" s="17" t="s">
        <v>132</v>
      </c>
      <c r="BE359" s="156">
        <f>IF(N359="základní",J359,0)</f>
        <v>0</v>
      </c>
      <c r="BF359" s="156">
        <f>IF(N359="snížená",J359,0)</f>
        <v>0</v>
      </c>
      <c r="BG359" s="156">
        <f>IF(N359="zákl. přenesená",J359,0)</f>
        <v>0</v>
      </c>
      <c r="BH359" s="156">
        <f>IF(N359="sníž. přenesená",J359,0)</f>
        <v>0</v>
      </c>
      <c r="BI359" s="156">
        <f>IF(N359="nulová",J359,0)</f>
        <v>0</v>
      </c>
      <c r="BJ359" s="17" t="s">
        <v>8</v>
      </c>
      <c r="BK359" s="156">
        <f>ROUND(I359*H359,0)</f>
        <v>0</v>
      </c>
      <c r="BL359" s="17" t="s">
        <v>90</v>
      </c>
      <c r="BM359" s="155" t="s">
        <v>873</v>
      </c>
    </row>
    <row r="360" spans="2:51" s="13" customFormat="1" ht="12">
      <c r="B360" s="157"/>
      <c r="D360" s="158" t="s">
        <v>140</v>
      </c>
      <c r="E360" s="159" t="s">
        <v>1</v>
      </c>
      <c r="F360" s="160" t="s">
        <v>864</v>
      </c>
      <c r="H360" s="161">
        <v>2.592</v>
      </c>
      <c r="I360" s="162"/>
      <c r="L360" s="157"/>
      <c r="M360" s="163"/>
      <c r="N360" s="164"/>
      <c r="O360" s="164"/>
      <c r="P360" s="164"/>
      <c r="Q360" s="164"/>
      <c r="R360" s="164"/>
      <c r="S360" s="164"/>
      <c r="T360" s="165"/>
      <c r="AT360" s="159" t="s">
        <v>140</v>
      </c>
      <c r="AU360" s="159" t="s">
        <v>84</v>
      </c>
      <c r="AV360" s="13" t="s">
        <v>84</v>
      </c>
      <c r="AW360" s="13" t="s">
        <v>32</v>
      </c>
      <c r="AX360" s="13" t="s">
        <v>76</v>
      </c>
      <c r="AY360" s="159" t="s">
        <v>132</v>
      </c>
    </row>
    <row r="361" spans="2:51" s="13" customFormat="1" ht="12">
      <c r="B361" s="157"/>
      <c r="D361" s="158" t="s">
        <v>140</v>
      </c>
      <c r="E361" s="159" t="s">
        <v>1</v>
      </c>
      <c r="F361" s="160" t="s">
        <v>865</v>
      </c>
      <c r="H361" s="161">
        <v>1.946</v>
      </c>
      <c r="I361" s="162"/>
      <c r="L361" s="157"/>
      <c r="M361" s="163"/>
      <c r="N361" s="164"/>
      <c r="O361" s="164"/>
      <c r="P361" s="164"/>
      <c r="Q361" s="164"/>
      <c r="R361" s="164"/>
      <c r="S361" s="164"/>
      <c r="T361" s="165"/>
      <c r="AT361" s="159" t="s">
        <v>140</v>
      </c>
      <c r="AU361" s="159" t="s">
        <v>84</v>
      </c>
      <c r="AV361" s="13" t="s">
        <v>84</v>
      </c>
      <c r="AW361" s="13" t="s">
        <v>32</v>
      </c>
      <c r="AX361" s="13" t="s">
        <v>76</v>
      </c>
      <c r="AY361" s="159" t="s">
        <v>132</v>
      </c>
    </row>
    <row r="362" spans="2:51" s="14" customFormat="1" ht="12">
      <c r="B362" s="166"/>
      <c r="D362" s="158" t="s">
        <v>140</v>
      </c>
      <c r="E362" s="167" t="s">
        <v>1</v>
      </c>
      <c r="F362" s="168" t="s">
        <v>146</v>
      </c>
      <c r="H362" s="169">
        <v>4.538</v>
      </c>
      <c r="I362" s="170"/>
      <c r="L362" s="166"/>
      <c r="M362" s="171"/>
      <c r="N362" s="172"/>
      <c r="O362" s="172"/>
      <c r="P362" s="172"/>
      <c r="Q362" s="172"/>
      <c r="R362" s="172"/>
      <c r="S362" s="172"/>
      <c r="T362" s="173"/>
      <c r="AT362" s="167" t="s">
        <v>140</v>
      </c>
      <c r="AU362" s="167" t="s">
        <v>84</v>
      </c>
      <c r="AV362" s="14" t="s">
        <v>87</v>
      </c>
      <c r="AW362" s="14" t="s">
        <v>32</v>
      </c>
      <c r="AX362" s="14" t="s">
        <v>8</v>
      </c>
      <c r="AY362" s="167" t="s">
        <v>132</v>
      </c>
    </row>
    <row r="363" spans="1:65" s="2" customFormat="1" ht="14.4" customHeight="1">
      <c r="A363" s="32"/>
      <c r="B363" s="143"/>
      <c r="C363" s="144" t="s">
        <v>874</v>
      </c>
      <c r="D363" s="144" t="s">
        <v>135</v>
      </c>
      <c r="E363" s="145" t="s">
        <v>875</v>
      </c>
      <c r="F363" s="146" t="s">
        <v>876</v>
      </c>
      <c r="G363" s="147" t="s">
        <v>164</v>
      </c>
      <c r="H363" s="148">
        <v>2.232</v>
      </c>
      <c r="I363" s="149"/>
      <c r="J363" s="150">
        <f>ROUND(I363*H363,0)</f>
        <v>0</v>
      </c>
      <c r="K363" s="146"/>
      <c r="L363" s="33"/>
      <c r="M363" s="151" t="s">
        <v>1</v>
      </c>
      <c r="N363" s="152" t="s">
        <v>41</v>
      </c>
      <c r="O363" s="58"/>
      <c r="P363" s="153">
        <f>O363*H363</f>
        <v>0</v>
      </c>
      <c r="Q363" s="153">
        <v>0.01352464</v>
      </c>
      <c r="R363" s="153">
        <f>Q363*H363</f>
        <v>0.030186996480000002</v>
      </c>
      <c r="S363" s="153">
        <v>0</v>
      </c>
      <c r="T363" s="154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55" t="s">
        <v>90</v>
      </c>
      <c r="AT363" s="155" t="s">
        <v>135</v>
      </c>
      <c r="AU363" s="155" t="s">
        <v>84</v>
      </c>
      <c r="AY363" s="17" t="s">
        <v>132</v>
      </c>
      <c r="BE363" s="156">
        <f>IF(N363="základní",J363,0)</f>
        <v>0</v>
      </c>
      <c r="BF363" s="156">
        <f>IF(N363="snížená",J363,0)</f>
        <v>0</v>
      </c>
      <c r="BG363" s="156">
        <f>IF(N363="zákl. přenesená",J363,0)</f>
        <v>0</v>
      </c>
      <c r="BH363" s="156">
        <f>IF(N363="sníž. přenesená",J363,0)</f>
        <v>0</v>
      </c>
      <c r="BI363" s="156">
        <f>IF(N363="nulová",J363,0)</f>
        <v>0</v>
      </c>
      <c r="BJ363" s="17" t="s">
        <v>8</v>
      </c>
      <c r="BK363" s="156">
        <f>ROUND(I363*H363,0)</f>
        <v>0</v>
      </c>
      <c r="BL363" s="17" t="s">
        <v>90</v>
      </c>
      <c r="BM363" s="155" t="s">
        <v>877</v>
      </c>
    </row>
    <row r="364" spans="2:51" s="13" customFormat="1" ht="12">
      <c r="B364" s="157"/>
      <c r="D364" s="158" t="s">
        <v>140</v>
      </c>
      <c r="E364" s="159" t="s">
        <v>1</v>
      </c>
      <c r="F364" s="160" t="s">
        <v>878</v>
      </c>
      <c r="H364" s="161">
        <v>2.232</v>
      </c>
      <c r="I364" s="162"/>
      <c r="L364" s="157"/>
      <c r="M364" s="163"/>
      <c r="N364" s="164"/>
      <c r="O364" s="164"/>
      <c r="P364" s="164"/>
      <c r="Q364" s="164"/>
      <c r="R364" s="164"/>
      <c r="S364" s="164"/>
      <c r="T364" s="165"/>
      <c r="AT364" s="159" t="s">
        <v>140</v>
      </c>
      <c r="AU364" s="159" t="s">
        <v>84</v>
      </c>
      <c r="AV364" s="13" t="s">
        <v>84</v>
      </c>
      <c r="AW364" s="13" t="s">
        <v>32</v>
      </c>
      <c r="AX364" s="13" t="s">
        <v>76</v>
      </c>
      <c r="AY364" s="159" t="s">
        <v>132</v>
      </c>
    </row>
    <row r="365" spans="2:51" s="14" customFormat="1" ht="12">
      <c r="B365" s="166"/>
      <c r="D365" s="158" t="s">
        <v>140</v>
      </c>
      <c r="E365" s="167" t="s">
        <v>1</v>
      </c>
      <c r="F365" s="168" t="s">
        <v>146</v>
      </c>
      <c r="H365" s="169">
        <v>2.232</v>
      </c>
      <c r="I365" s="170"/>
      <c r="L365" s="166"/>
      <c r="M365" s="171"/>
      <c r="N365" s="172"/>
      <c r="O365" s="172"/>
      <c r="P365" s="172"/>
      <c r="Q365" s="172"/>
      <c r="R365" s="172"/>
      <c r="S365" s="172"/>
      <c r="T365" s="173"/>
      <c r="AT365" s="167" t="s">
        <v>140</v>
      </c>
      <c r="AU365" s="167" t="s">
        <v>84</v>
      </c>
      <c r="AV365" s="14" t="s">
        <v>87</v>
      </c>
      <c r="AW365" s="14" t="s">
        <v>32</v>
      </c>
      <c r="AX365" s="14" t="s">
        <v>8</v>
      </c>
      <c r="AY365" s="167" t="s">
        <v>132</v>
      </c>
    </row>
    <row r="366" spans="1:65" s="2" customFormat="1" ht="14.4" customHeight="1">
      <c r="A366" s="32"/>
      <c r="B366" s="143"/>
      <c r="C366" s="144" t="s">
        <v>879</v>
      </c>
      <c r="D366" s="144" t="s">
        <v>135</v>
      </c>
      <c r="E366" s="145" t="s">
        <v>880</v>
      </c>
      <c r="F366" s="146" t="s">
        <v>881</v>
      </c>
      <c r="G366" s="147" t="s">
        <v>164</v>
      </c>
      <c r="H366" s="148">
        <v>2.232</v>
      </c>
      <c r="I366" s="149"/>
      <c r="J366" s="150">
        <f>ROUND(I366*H366,0)</f>
        <v>0</v>
      </c>
      <c r="K366" s="146"/>
      <c r="L366" s="33"/>
      <c r="M366" s="151" t="s">
        <v>1</v>
      </c>
      <c r="N366" s="152" t="s">
        <v>41</v>
      </c>
      <c r="O366" s="58"/>
      <c r="P366" s="153">
        <f>O366*H366</f>
        <v>0</v>
      </c>
      <c r="Q366" s="153">
        <v>0</v>
      </c>
      <c r="R366" s="153">
        <f>Q366*H366</f>
        <v>0</v>
      </c>
      <c r="S366" s="153">
        <v>0</v>
      </c>
      <c r="T366" s="154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55" t="s">
        <v>90</v>
      </c>
      <c r="AT366" s="155" t="s">
        <v>135</v>
      </c>
      <c r="AU366" s="155" t="s">
        <v>84</v>
      </c>
      <c r="AY366" s="17" t="s">
        <v>132</v>
      </c>
      <c r="BE366" s="156">
        <f>IF(N366="základní",J366,0)</f>
        <v>0</v>
      </c>
      <c r="BF366" s="156">
        <f>IF(N366="snížená",J366,0)</f>
        <v>0</v>
      </c>
      <c r="BG366" s="156">
        <f>IF(N366="zákl. přenesená",J366,0)</f>
        <v>0</v>
      </c>
      <c r="BH366" s="156">
        <f>IF(N366="sníž. přenesená",J366,0)</f>
        <v>0</v>
      </c>
      <c r="BI366" s="156">
        <f>IF(N366="nulová",J366,0)</f>
        <v>0</v>
      </c>
      <c r="BJ366" s="17" t="s">
        <v>8</v>
      </c>
      <c r="BK366" s="156">
        <f>ROUND(I366*H366,0)</f>
        <v>0</v>
      </c>
      <c r="BL366" s="17" t="s">
        <v>90</v>
      </c>
      <c r="BM366" s="155" t="s">
        <v>882</v>
      </c>
    </row>
    <row r="367" spans="1:65" s="2" customFormat="1" ht="14.4" customHeight="1">
      <c r="A367" s="32"/>
      <c r="B367" s="143"/>
      <c r="C367" s="144" t="s">
        <v>883</v>
      </c>
      <c r="D367" s="144" t="s">
        <v>135</v>
      </c>
      <c r="E367" s="145" t="s">
        <v>884</v>
      </c>
      <c r="F367" s="146" t="s">
        <v>885</v>
      </c>
      <c r="G367" s="147" t="s">
        <v>188</v>
      </c>
      <c r="H367" s="148">
        <v>0.312</v>
      </c>
      <c r="I367" s="149"/>
      <c r="J367" s="150">
        <f>ROUND(I367*H367,0)</f>
        <v>0</v>
      </c>
      <c r="K367" s="146"/>
      <c r="L367" s="33"/>
      <c r="M367" s="151" t="s">
        <v>1</v>
      </c>
      <c r="N367" s="152" t="s">
        <v>41</v>
      </c>
      <c r="O367" s="58"/>
      <c r="P367" s="153">
        <f>O367*H367</f>
        <v>0</v>
      </c>
      <c r="Q367" s="153">
        <v>1.0627727797</v>
      </c>
      <c r="R367" s="153">
        <f>Q367*H367</f>
        <v>0.3315851072664</v>
      </c>
      <c r="S367" s="153">
        <v>0</v>
      </c>
      <c r="T367" s="154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5" t="s">
        <v>90</v>
      </c>
      <c r="AT367" s="155" t="s">
        <v>135</v>
      </c>
      <c r="AU367" s="155" t="s">
        <v>84</v>
      </c>
      <c r="AY367" s="17" t="s">
        <v>132</v>
      </c>
      <c r="BE367" s="156">
        <f>IF(N367="základní",J367,0)</f>
        <v>0</v>
      </c>
      <c r="BF367" s="156">
        <f>IF(N367="snížená",J367,0)</f>
        <v>0</v>
      </c>
      <c r="BG367" s="156">
        <f>IF(N367="zákl. přenesená",J367,0)</f>
        <v>0</v>
      </c>
      <c r="BH367" s="156">
        <f>IF(N367="sníž. přenesená",J367,0)</f>
        <v>0</v>
      </c>
      <c r="BI367" s="156">
        <f>IF(N367="nulová",J367,0)</f>
        <v>0</v>
      </c>
      <c r="BJ367" s="17" t="s">
        <v>8</v>
      </c>
      <c r="BK367" s="156">
        <f>ROUND(I367*H367,0)</f>
        <v>0</v>
      </c>
      <c r="BL367" s="17" t="s">
        <v>90</v>
      </c>
      <c r="BM367" s="155" t="s">
        <v>886</v>
      </c>
    </row>
    <row r="368" spans="2:51" s="13" customFormat="1" ht="12">
      <c r="B368" s="157"/>
      <c r="D368" s="158" t="s">
        <v>140</v>
      </c>
      <c r="E368" s="159" t="s">
        <v>1</v>
      </c>
      <c r="F368" s="160" t="s">
        <v>887</v>
      </c>
      <c r="H368" s="161">
        <v>0.187</v>
      </c>
      <c r="I368" s="162"/>
      <c r="L368" s="157"/>
      <c r="M368" s="163"/>
      <c r="N368" s="164"/>
      <c r="O368" s="164"/>
      <c r="P368" s="164"/>
      <c r="Q368" s="164"/>
      <c r="R368" s="164"/>
      <c r="S368" s="164"/>
      <c r="T368" s="165"/>
      <c r="AT368" s="159" t="s">
        <v>140</v>
      </c>
      <c r="AU368" s="159" t="s">
        <v>84</v>
      </c>
      <c r="AV368" s="13" t="s">
        <v>84</v>
      </c>
      <c r="AW368" s="13" t="s">
        <v>32</v>
      </c>
      <c r="AX368" s="13" t="s">
        <v>76</v>
      </c>
      <c r="AY368" s="159" t="s">
        <v>132</v>
      </c>
    </row>
    <row r="369" spans="2:51" s="13" customFormat="1" ht="12">
      <c r="B369" s="157"/>
      <c r="D369" s="158" t="s">
        <v>140</v>
      </c>
      <c r="E369" s="159" t="s">
        <v>1</v>
      </c>
      <c r="F369" s="160" t="s">
        <v>888</v>
      </c>
      <c r="H369" s="161">
        <v>0.125</v>
      </c>
      <c r="I369" s="162"/>
      <c r="L369" s="157"/>
      <c r="M369" s="163"/>
      <c r="N369" s="164"/>
      <c r="O369" s="164"/>
      <c r="P369" s="164"/>
      <c r="Q369" s="164"/>
      <c r="R369" s="164"/>
      <c r="S369" s="164"/>
      <c r="T369" s="165"/>
      <c r="AT369" s="159" t="s">
        <v>140</v>
      </c>
      <c r="AU369" s="159" t="s">
        <v>84</v>
      </c>
      <c r="AV369" s="13" t="s">
        <v>84</v>
      </c>
      <c r="AW369" s="13" t="s">
        <v>32</v>
      </c>
      <c r="AX369" s="13" t="s">
        <v>76</v>
      </c>
      <c r="AY369" s="159" t="s">
        <v>132</v>
      </c>
    </row>
    <row r="370" spans="2:51" s="14" customFormat="1" ht="12">
      <c r="B370" s="166"/>
      <c r="D370" s="158" t="s">
        <v>140</v>
      </c>
      <c r="E370" s="167" t="s">
        <v>1</v>
      </c>
      <c r="F370" s="168" t="s">
        <v>889</v>
      </c>
      <c r="H370" s="169">
        <v>0.312</v>
      </c>
      <c r="I370" s="170"/>
      <c r="L370" s="166"/>
      <c r="M370" s="171"/>
      <c r="N370" s="172"/>
      <c r="O370" s="172"/>
      <c r="P370" s="172"/>
      <c r="Q370" s="172"/>
      <c r="R370" s="172"/>
      <c r="S370" s="172"/>
      <c r="T370" s="173"/>
      <c r="AT370" s="167" t="s">
        <v>140</v>
      </c>
      <c r="AU370" s="167" t="s">
        <v>84</v>
      </c>
      <c r="AV370" s="14" t="s">
        <v>87</v>
      </c>
      <c r="AW370" s="14" t="s">
        <v>32</v>
      </c>
      <c r="AX370" s="14" t="s">
        <v>8</v>
      </c>
      <c r="AY370" s="167" t="s">
        <v>132</v>
      </c>
    </row>
    <row r="371" spans="1:65" s="2" customFormat="1" ht="24.15" customHeight="1">
      <c r="A371" s="32"/>
      <c r="B371" s="143"/>
      <c r="C371" s="144" t="s">
        <v>890</v>
      </c>
      <c r="D371" s="144" t="s">
        <v>135</v>
      </c>
      <c r="E371" s="145" t="s">
        <v>891</v>
      </c>
      <c r="F371" s="146" t="s">
        <v>892</v>
      </c>
      <c r="G371" s="147" t="s">
        <v>164</v>
      </c>
      <c r="H371" s="148">
        <v>6.735</v>
      </c>
      <c r="I371" s="149"/>
      <c r="J371" s="150">
        <f>ROUND(I371*H371,0)</f>
        <v>0</v>
      </c>
      <c r="K371" s="146"/>
      <c r="L371" s="33"/>
      <c r="M371" s="151" t="s">
        <v>1</v>
      </c>
      <c r="N371" s="152" t="s">
        <v>41</v>
      </c>
      <c r="O371" s="58"/>
      <c r="P371" s="153">
        <f>O371*H371</f>
        <v>0</v>
      </c>
      <c r="Q371" s="153">
        <v>0.1231</v>
      </c>
      <c r="R371" s="153">
        <f>Q371*H371</f>
        <v>0.8290785</v>
      </c>
      <c r="S371" s="153">
        <v>0</v>
      </c>
      <c r="T371" s="154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55" t="s">
        <v>90</v>
      </c>
      <c r="AT371" s="155" t="s">
        <v>135</v>
      </c>
      <c r="AU371" s="155" t="s">
        <v>84</v>
      </c>
      <c r="AY371" s="17" t="s">
        <v>132</v>
      </c>
      <c r="BE371" s="156">
        <f>IF(N371="základní",J371,0)</f>
        <v>0</v>
      </c>
      <c r="BF371" s="156">
        <f>IF(N371="snížená",J371,0)</f>
        <v>0</v>
      </c>
      <c r="BG371" s="156">
        <f>IF(N371="zákl. přenesená",J371,0)</f>
        <v>0</v>
      </c>
      <c r="BH371" s="156">
        <f>IF(N371="sníž. přenesená",J371,0)</f>
        <v>0</v>
      </c>
      <c r="BI371" s="156">
        <f>IF(N371="nulová",J371,0)</f>
        <v>0</v>
      </c>
      <c r="BJ371" s="17" t="s">
        <v>8</v>
      </c>
      <c r="BK371" s="156">
        <f>ROUND(I371*H371,0)</f>
        <v>0</v>
      </c>
      <c r="BL371" s="17" t="s">
        <v>90</v>
      </c>
      <c r="BM371" s="155" t="s">
        <v>893</v>
      </c>
    </row>
    <row r="372" spans="2:51" s="13" customFormat="1" ht="12">
      <c r="B372" s="157"/>
      <c r="D372" s="158" t="s">
        <v>140</v>
      </c>
      <c r="E372" s="159" t="s">
        <v>1</v>
      </c>
      <c r="F372" s="160" t="s">
        <v>894</v>
      </c>
      <c r="H372" s="161">
        <v>6.735</v>
      </c>
      <c r="I372" s="162"/>
      <c r="L372" s="157"/>
      <c r="M372" s="163"/>
      <c r="N372" s="164"/>
      <c r="O372" s="164"/>
      <c r="P372" s="164"/>
      <c r="Q372" s="164"/>
      <c r="R372" s="164"/>
      <c r="S372" s="164"/>
      <c r="T372" s="165"/>
      <c r="AT372" s="159" t="s">
        <v>140</v>
      </c>
      <c r="AU372" s="159" t="s">
        <v>84</v>
      </c>
      <c r="AV372" s="13" t="s">
        <v>84</v>
      </c>
      <c r="AW372" s="13" t="s">
        <v>32</v>
      </c>
      <c r="AX372" s="13" t="s">
        <v>76</v>
      </c>
      <c r="AY372" s="159" t="s">
        <v>132</v>
      </c>
    </row>
    <row r="373" spans="2:51" s="14" customFormat="1" ht="12">
      <c r="B373" s="166"/>
      <c r="D373" s="158" t="s">
        <v>140</v>
      </c>
      <c r="E373" s="167" t="s">
        <v>1</v>
      </c>
      <c r="F373" s="168" t="s">
        <v>637</v>
      </c>
      <c r="H373" s="169">
        <v>6.735</v>
      </c>
      <c r="I373" s="170"/>
      <c r="L373" s="166"/>
      <c r="M373" s="171"/>
      <c r="N373" s="172"/>
      <c r="O373" s="172"/>
      <c r="P373" s="172"/>
      <c r="Q373" s="172"/>
      <c r="R373" s="172"/>
      <c r="S373" s="172"/>
      <c r="T373" s="173"/>
      <c r="AT373" s="167" t="s">
        <v>140</v>
      </c>
      <c r="AU373" s="167" t="s">
        <v>84</v>
      </c>
      <c r="AV373" s="14" t="s">
        <v>87</v>
      </c>
      <c r="AW373" s="14" t="s">
        <v>32</v>
      </c>
      <c r="AX373" s="14" t="s">
        <v>8</v>
      </c>
      <c r="AY373" s="167" t="s">
        <v>132</v>
      </c>
    </row>
    <row r="374" spans="1:65" s="2" customFormat="1" ht="14.4" customHeight="1">
      <c r="A374" s="32"/>
      <c r="B374" s="143"/>
      <c r="C374" s="144" t="s">
        <v>895</v>
      </c>
      <c r="D374" s="144" t="s">
        <v>135</v>
      </c>
      <c r="E374" s="145" t="s">
        <v>896</v>
      </c>
      <c r="F374" s="146" t="s">
        <v>897</v>
      </c>
      <c r="G374" s="147" t="s">
        <v>164</v>
      </c>
      <c r="H374" s="148">
        <v>11.528</v>
      </c>
      <c r="I374" s="149"/>
      <c r="J374" s="150">
        <f>ROUND(I374*H374,0)</f>
        <v>0</v>
      </c>
      <c r="K374" s="146"/>
      <c r="L374" s="33"/>
      <c r="M374" s="151" t="s">
        <v>1</v>
      </c>
      <c r="N374" s="152" t="s">
        <v>41</v>
      </c>
      <c r="O374" s="58"/>
      <c r="P374" s="153">
        <f>O374*H374</f>
        <v>0</v>
      </c>
      <c r="Q374" s="153">
        <v>0.2756</v>
      </c>
      <c r="R374" s="153">
        <f>Q374*H374</f>
        <v>3.1771168000000003</v>
      </c>
      <c r="S374" s="153">
        <v>0</v>
      </c>
      <c r="T374" s="154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55" t="s">
        <v>90</v>
      </c>
      <c r="AT374" s="155" t="s">
        <v>135</v>
      </c>
      <c r="AU374" s="155" t="s">
        <v>84</v>
      </c>
      <c r="AY374" s="17" t="s">
        <v>132</v>
      </c>
      <c r="BE374" s="156">
        <f>IF(N374="základní",J374,0)</f>
        <v>0</v>
      </c>
      <c r="BF374" s="156">
        <f>IF(N374="snížená",J374,0)</f>
        <v>0</v>
      </c>
      <c r="BG374" s="156">
        <f>IF(N374="zákl. přenesená",J374,0)</f>
        <v>0</v>
      </c>
      <c r="BH374" s="156">
        <f>IF(N374="sníž. přenesená",J374,0)</f>
        <v>0</v>
      </c>
      <c r="BI374" s="156">
        <f>IF(N374="nulová",J374,0)</f>
        <v>0</v>
      </c>
      <c r="BJ374" s="17" t="s">
        <v>8</v>
      </c>
      <c r="BK374" s="156">
        <f>ROUND(I374*H374,0)</f>
        <v>0</v>
      </c>
      <c r="BL374" s="17" t="s">
        <v>90</v>
      </c>
      <c r="BM374" s="155" t="s">
        <v>898</v>
      </c>
    </row>
    <row r="375" spans="2:51" s="13" customFormat="1" ht="12">
      <c r="B375" s="157"/>
      <c r="D375" s="158" t="s">
        <v>140</v>
      </c>
      <c r="E375" s="159" t="s">
        <v>1</v>
      </c>
      <c r="F375" s="160" t="s">
        <v>498</v>
      </c>
      <c r="H375" s="161">
        <v>11.528</v>
      </c>
      <c r="I375" s="162"/>
      <c r="L375" s="157"/>
      <c r="M375" s="163"/>
      <c r="N375" s="164"/>
      <c r="O375" s="164"/>
      <c r="P375" s="164"/>
      <c r="Q375" s="164"/>
      <c r="R375" s="164"/>
      <c r="S375" s="164"/>
      <c r="T375" s="165"/>
      <c r="AT375" s="159" t="s">
        <v>140</v>
      </c>
      <c r="AU375" s="159" t="s">
        <v>84</v>
      </c>
      <c r="AV375" s="13" t="s">
        <v>84</v>
      </c>
      <c r="AW375" s="13" t="s">
        <v>32</v>
      </c>
      <c r="AX375" s="13" t="s">
        <v>8</v>
      </c>
      <c r="AY375" s="159" t="s">
        <v>132</v>
      </c>
    </row>
    <row r="376" spans="1:65" s="2" customFormat="1" ht="24.15" customHeight="1">
      <c r="A376" s="32"/>
      <c r="B376" s="143"/>
      <c r="C376" s="144" t="s">
        <v>899</v>
      </c>
      <c r="D376" s="144" t="s">
        <v>135</v>
      </c>
      <c r="E376" s="145" t="s">
        <v>900</v>
      </c>
      <c r="F376" s="146" t="s">
        <v>901</v>
      </c>
      <c r="G376" s="147" t="s">
        <v>164</v>
      </c>
      <c r="H376" s="148">
        <v>11.528</v>
      </c>
      <c r="I376" s="149"/>
      <c r="J376" s="150">
        <f>ROUND(I376*H376,0)</f>
        <v>0</v>
      </c>
      <c r="K376" s="146"/>
      <c r="L376" s="33"/>
      <c r="M376" s="151" t="s">
        <v>1</v>
      </c>
      <c r="N376" s="152" t="s">
        <v>41</v>
      </c>
      <c r="O376" s="58"/>
      <c r="P376" s="153">
        <f>O376*H376</f>
        <v>0</v>
      </c>
      <c r="Q376" s="153">
        <v>0.261405</v>
      </c>
      <c r="R376" s="153">
        <f>Q376*H376</f>
        <v>3.01347684</v>
      </c>
      <c r="S376" s="153">
        <v>0</v>
      </c>
      <c r="T376" s="154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55" t="s">
        <v>90</v>
      </c>
      <c r="AT376" s="155" t="s">
        <v>135</v>
      </c>
      <c r="AU376" s="155" t="s">
        <v>84</v>
      </c>
      <c r="AY376" s="17" t="s">
        <v>132</v>
      </c>
      <c r="BE376" s="156">
        <f>IF(N376="základní",J376,0)</f>
        <v>0</v>
      </c>
      <c r="BF376" s="156">
        <f>IF(N376="snížená",J376,0)</f>
        <v>0</v>
      </c>
      <c r="BG376" s="156">
        <f>IF(N376="zákl. přenesená",J376,0)</f>
        <v>0</v>
      </c>
      <c r="BH376" s="156">
        <f>IF(N376="sníž. přenesená",J376,0)</f>
        <v>0</v>
      </c>
      <c r="BI376" s="156">
        <f>IF(N376="nulová",J376,0)</f>
        <v>0</v>
      </c>
      <c r="BJ376" s="17" t="s">
        <v>8</v>
      </c>
      <c r="BK376" s="156">
        <f>ROUND(I376*H376,0)</f>
        <v>0</v>
      </c>
      <c r="BL376" s="17" t="s">
        <v>90</v>
      </c>
      <c r="BM376" s="155" t="s">
        <v>902</v>
      </c>
    </row>
    <row r="377" spans="2:51" s="13" customFormat="1" ht="12">
      <c r="B377" s="157"/>
      <c r="D377" s="158" t="s">
        <v>140</v>
      </c>
      <c r="E377" s="159" t="s">
        <v>1</v>
      </c>
      <c r="F377" s="160" t="s">
        <v>903</v>
      </c>
      <c r="H377" s="161">
        <v>8.828</v>
      </c>
      <c r="I377" s="162"/>
      <c r="L377" s="157"/>
      <c r="M377" s="163"/>
      <c r="N377" s="164"/>
      <c r="O377" s="164"/>
      <c r="P377" s="164"/>
      <c r="Q377" s="164"/>
      <c r="R377" s="164"/>
      <c r="S377" s="164"/>
      <c r="T377" s="165"/>
      <c r="AT377" s="159" t="s">
        <v>140</v>
      </c>
      <c r="AU377" s="159" t="s">
        <v>84</v>
      </c>
      <c r="AV377" s="13" t="s">
        <v>84</v>
      </c>
      <c r="AW377" s="13" t="s">
        <v>32</v>
      </c>
      <c r="AX377" s="13" t="s">
        <v>76</v>
      </c>
      <c r="AY377" s="159" t="s">
        <v>132</v>
      </c>
    </row>
    <row r="378" spans="2:51" s="13" customFormat="1" ht="12">
      <c r="B378" s="157"/>
      <c r="D378" s="158" t="s">
        <v>140</v>
      </c>
      <c r="E378" s="159" t="s">
        <v>1</v>
      </c>
      <c r="F378" s="160" t="s">
        <v>904</v>
      </c>
      <c r="H378" s="161">
        <v>2.7</v>
      </c>
      <c r="I378" s="162"/>
      <c r="L378" s="157"/>
      <c r="M378" s="163"/>
      <c r="N378" s="164"/>
      <c r="O378" s="164"/>
      <c r="P378" s="164"/>
      <c r="Q378" s="164"/>
      <c r="R378" s="164"/>
      <c r="S378" s="164"/>
      <c r="T378" s="165"/>
      <c r="AT378" s="159" t="s">
        <v>140</v>
      </c>
      <c r="AU378" s="159" t="s">
        <v>84</v>
      </c>
      <c r="AV378" s="13" t="s">
        <v>84</v>
      </c>
      <c r="AW378" s="13" t="s">
        <v>32</v>
      </c>
      <c r="AX378" s="13" t="s">
        <v>76</v>
      </c>
      <c r="AY378" s="159" t="s">
        <v>132</v>
      </c>
    </row>
    <row r="379" spans="2:51" s="14" customFormat="1" ht="12">
      <c r="B379" s="166"/>
      <c r="D379" s="158" t="s">
        <v>140</v>
      </c>
      <c r="E379" s="167" t="s">
        <v>498</v>
      </c>
      <c r="F379" s="168" t="s">
        <v>146</v>
      </c>
      <c r="H379" s="169">
        <v>11.528</v>
      </c>
      <c r="I379" s="170"/>
      <c r="L379" s="166"/>
      <c r="M379" s="171"/>
      <c r="N379" s="172"/>
      <c r="O379" s="172"/>
      <c r="P379" s="172"/>
      <c r="Q379" s="172"/>
      <c r="R379" s="172"/>
      <c r="S379" s="172"/>
      <c r="T379" s="173"/>
      <c r="AT379" s="167" t="s">
        <v>140</v>
      </c>
      <c r="AU379" s="167" t="s">
        <v>84</v>
      </c>
      <c r="AV379" s="14" t="s">
        <v>87</v>
      </c>
      <c r="AW379" s="14" t="s">
        <v>32</v>
      </c>
      <c r="AX379" s="14" t="s">
        <v>8</v>
      </c>
      <c r="AY379" s="167" t="s">
        <v>132</v>
      </c>
    </row>
    <row r="380" spans="1:65" s="2" customFormat="1" ht="24.15" customHeight="1">
      <c r="A380" s="32"/>
      <c r="B380" s="143"/>
      <c r="C380" s="144" t="s">
        <v>905</v>
      </c>
      <c r="D380" s="144" t="s">
        <v>135</v>
      </c>
      <c r="E380" s="145" t="s">
        <v>906</v>
      </c>
      <c r="F380" s="146" t="s">
        <v>907</v>
      </c>
      <c r="G380" s="147" t="s">
        <v>310</v>
      </c>
      <c r="H380" s="148">
        <v>1</v>
      </c>
      <c r="I380" s="149"/>
      <c r="J380" s="150">
        <f>ROUND(I380*H380,0)</f>
        <v>0</v>
      </c>
      <c r="K380" s="146"/>
      <c r="L380" s="33"/>
      <c r="M380" s="151" t="s">
        <v>1</v>
      </c>
      <c r="N380" s="152" t="s">
        <v>41</v>
      </c>
      <c r="O380" s="58"/>
      <c r="P380" s="153">
        <f>O380*H380</f>
        <v>0</v>
      </c>
      <c r="Q380" s="153">
        <v>0</v>
      </c>
      <c r="R380" s="153">
        <f>Q380*H380</f>
        <v>0</v>
      </c>
      <c r="S380" s="153">
        <v>0</v>
      </c>
      <c r="T380" s="154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55" t="s">
        <v>90</v>
      </c>
      <c r="AT380" s="155" t="s">
        <v>135</v>
      </c>
      <c r="AU380" s="155" t="s">
        <v>84</v>
      </c>
      <c r="AY380" s="17" t="s">
        <v>132</v>
      </c>
      <c r="BE380" s="156">
        <f>IF(N380="základní",J380,0)</f>
        <v>0</v>
      </c>
      <c r="BF380" s="156">
        <f>IF(N380="snížená",J380,0)</f>
        <v>0</v>
      </c>
      <c r="BG380" s="156">
        <f>IF(N380="zákl. přenesená",J380,0)</f>
        <v>0</v>
      </c>
      <c r="BH380" s="156">
        <f>IF(N380="sníž. přenesená",J380,0)</f>
        <v>0</v>
      </c>
      <c r="BI380" s="156">
        <f>IF(N380="nulová",J380,0)</f>
        <v>0</v>
      </c>
      <c r="BJ380" s="17" t="s">
        <v>8</v>
      </c>
      <c r="BK380" s="156">
        <f>ROUND(I380*H380,0)</f>
        <v>0</v>
      </c>
      <c r="BL380" s="17" t="s">
        <v>90</v>
      </c>
      <c r="BM380" s="155" t="s">
        <v>908</v>
      </c>
    </row>
    <row r="381" spans="2:51" s="13" customFormat="1" ht="12">
      <c r="B381" s="157"/>
      <c r="D381" s="158" t="s">
        <v>140</v>
      </c>
      <c r="E381" s="159" t="s">
        <v>1</v>
      </c>
      <c r="F381" s="160" t="s">
        <v>909</v>
      </c>
      <c r="H381" s="161">
        <v>1</v>
      </c>
      <c r="I381" s="162"/>
      <c r="L381" s="157"/>
      <c r="M381" s="163"/>
      <c r="N381" s="164"/>
      <c r="O381" s="164"/>
      <c r="P381" s="164"/>
      <c r="Q381" s="164"/>
      <c r="R381" s="164"/>
      <c r="S381" s="164"/>
      <c r="T381" s="165"/>
      <c r="AT381" s="159" t="s">
        <v>140</v>
      </c>
      <c r="AU381" s="159" t="s">
        <v>84</v>
      </c>
      <c r="AV381" s="13" t="s">
        <v>84</v>
      </c>
      <c r="AW381" s="13" t="s">
        <v>32</v>
      </c>
      <c r="AX381" s="13" t="s">
        <v>8</v>
      </c>
      <c r="AY381" s="159" t="s">
        <v>132</v>
      </c>
    </row>
    <row r="382" spans="1:65" s="2" customFormat="1" ht="14.4" customHeight="1">
      <c r="A382" s="32"/>
      <c r="B382" s="143"/>
      <c r="C382" s="177" t="s">
        <v>910</v>
      </c>
      <c r="D382" s="177" t="s">
        <v>442</v>
      </c>
      <c r="E382" s="178" t="s">
        <v>911</v>
      </c>
      <c r="F382" s="179" t="s">
        <v>912</v>
      </c>
      <c r="G382" s="180" t="s">
        <v>310</v>
      </c>
      <c r="H382" s="181">
        <v>1</v>
      </c>
      <c r="I382" s="182"/>
      <c r="J382" s="183">
        <f>ROUND(I382*H382,0)</f>
        <v>0</v>
      </c>
      <c r="K382" s="179"/>
      <c r="L382" s="184"/>
      <c r="M382" s="185" t="s">
        <v>1</v>
      </c>
      <c r="N382" s="186" t="s">
        <v>41</v>
      </c>
      <c r="O382" s="58"/>
      <c r="P382" s="153">
        <f>O382*H382</f>
        <v>0</v>
      </c>
      <c r="Q382" s="153">
        <v>6E-05</v>
      </c>
      <c r="R382" s="153">
        <f>Q382*H382</f>
        <v>6E-05</v>
      </c>
      <c r="S382" s="153">
        <v>0</v>
      </c>
      <c r="T382" s="154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55" t="s">
        <v>172</v>
      </c>
      <c r="AT382" s="155" t="s">
        <v>442</v>
      </c>
      <c r="AU382" s="155" t="s">
        <v>84</v>
      </c>
      <c r="AY382" s="17" t="s">
        <v>132</v>
      </c>
      <c r="BE382" s="156">
        <f>IF(N382="základní",J382,0)</f>
        <v>0</v>
      </c>
      <c r="BF382" s="156">
        <f>IF(N382="snížená",J382,0)</f>
        <v>0</v>
      </c>
      <c r="BG382" s="156">
        <f>IF(N382="zákl. přenesená",J382,0)</f>
        <v>0</v>
      </c>
      <c r="BH382" s="156">
        <f>IF(N382="sníž. přenesená",J382,0)</f>
        <v>0</v>
      </c>
      <c r="BI382" s="156">
        <f>IF(N382="nulová",J382,0)</f>
        <v>0</v>
      </c>
      <c r="BJ382" s="17" t="s">
        <v>8</v>
      </c>
      <c r="BK382" s="156">
        <f>ROUND(I382*H382,0)</f>
        <v>0</v>
      </c>
      <c r="BL382" s="17" t="s">
        <v>90</v>
      </c>
      <c r="BM382" s="155" t="s">
        <v>913</v>
      </c>
    </row>
    <row r="383" spans="2:63" s="12" customFormat="1" ht="22.95" customHeight="1">
      <c r="B383" s="130"/>
      <c r="D383" s="131" t="s">
        <v>75</v>
      </c>
      <c r="E383" s="141" t="s">
        <v>172</v>
      </c>
      <c r="F383" s="141" t="s">
        <v>914</v>
      </c>
      <c r="I383" s="133"/>
      <c r="J383" s="142">
        <f>BK383</f>
        <v>0</v>
      </c>
      <c r="L383" s="130"/>
      <c r="M383" s="135"/>
      <c r="N383" s="136"/>
      <c r="O383" s="136"/>
      <c r="P383" s="137">
        <f>SUM(P384:P395)</f>
        <v>0</v>
      </c>
      <c r="Q383" s="136"/>
      <c r="R383" s="137">
        <f>SUM(R384:R395)</f>
        <v>0.1125268</v>
      </c>
      <c r="S383" s="136"/>
      <c r="T383" s="138">
        <f>SUM(T384:T395)</f>
        <v>0</v>
      </c>
      <c r="AR383" s="131" t="s">
        <v>8</v>
      </c>
      <c r="AT383" s="139" t="s">
        <v>75</v>
      </c>
      <c r="AU383" s="139" t="s">
        <v>8</v>
      </c>
      <c r="AY383" s="131" t="s">
        <v>132</v>
      </c>
      <c r="BK383" s="140">
        <f>SUM(BK384:BK395)</f>
        <v>0</v>
      </c>
    </row>
    <row r="384" spans="1:65" s="2" customFormat="1" ht="24.15" customHeight="1">
      <c r="A384" s="32"/>
      <c r="B384" s="143"/>
      <c r="C384" s="144" t="s">
        <v>915</v>
      </c>
      <c r="D384" s="144" t="s">
        <v>135</v>
      </c>
      <c r="E384" s="145" t="s">
        <v>916</v>
      </c>
      <c r="F384" s="146" t="s">
        <v>917</v>
      </c>
      <c r="G384" s="147" t="s">
        <v>235</v>
      </c>
      <c r="H384" s="148">
        <v>19</v>
      </c>
      <c r="I384" s="149"/>
      <c r="J384" s="150">
        <f>ROUND(I384*H384,0)</f>
        <v>0</v>
      </c>
      <c r="K384" s="146"/>
      <c r="L384" s="33"/>
      <c r="M384" s="151" t="s">
        <v>1</v>
      </c>
      <c r="N384" s="152" t="s">
        <v>41</v>
      </c>
      <c r="O384" s="58"/>
      <c r="P384" s="153">
        <f>O384*H384</f>
        <v>0</v>
      </c>
      <c r="Q384" s="153">
        <v>0.0013141</v>
      </c>
      <c r="R384" s="153">
        <f>Q384*H384</f>
        <v>0.024967899999999998</v>
      </c>
      <c r="S384" s="153">
        <v>0</v>
      </c>
      <c r="T384" s="154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55" t="s">
        <v>90</v>
      </c>
      <c r="AT384" s="155" t="s">
        <v>135</v>
      </c>
      <c r="AU384" s="155" t="s">
        <v>84</v>
      </c>
      <c r="AY384" s="17" t="s">
        <v>132</v>
      </c>
      <c r="BE384" s="156">
        <f>IF(N384="základní",J384,0)</f>
        <v>0</v>
      </c>
      <c r="BF384" s="156">
        <f>IF(N384="snížená",J384,0)</f>
        <v>0</v>
      </c>
      <c r="BG384" s="156">
        <f>IF(N384="zákl. přenesená",J384,0)</f>
        <v>0</v>
      </c>
      <c r="BH384" s="156">
        <f>IF(N384="sníž. přenesená",J384,0)</f>
        <v>0</v>
      </c>
      <c r="BI384" s="156">
        <f>IF(N384="nulová",J384,0)</f>
        <v>0</v>
      </c>
      <c r="BJ384" s="17" t="s">
        <v>8</v>
      </c>
      <c r="BK384" s="156">
        <f>ROUND(I384*H384,0)</f>
        <v>0</v>
      </c>
      <c r="BL384" s="17" t="s">
        <v>90</v>
      </c>
      <c r="BM384" s="155" t="s">
        <v>918</v>
      </c>
    </row>
    <row r="385" spans="2:51" s="13" customFormat="1" ht="20.4">
      <c r="B385" s="157"/>
      <c r="D385" s="158" t="s">
        <v>140</v>
      </c>
      <c r="E385" s="159" t="s">
        <v>1</v>
      </c>
      <c r="F385" s="160" t="s">
        <v>919</v>
      </c>
      <c r="H385" s="161">
        <v>19</v>
      </c>
      <c r="I385" s="162"/>
      <c r="L385" s="157"/>
      <c r="M385" s="163"/>
      <c r="N385" s="164"/>
      <c r="O385" s="164"/>
      <c r="P385" s="164"/>
      <c r="Q385" s="164"/>
      <c r="R385" s="164"/>
      <c r="S385" s="164"/>
      <c r="T385" s="165"/>
      <c r="AT385" s="159" t="s">
        <v>140</v>
      </c>
      <c r="AU385" s="159" t="s">
        <v>84</v>
      </c>
      <c r="AV385" s="13" t="s">
        <v>84</v>
      </c>
      <c r="AW385" s="13" t="s">
        <v>32</v>
      </c>
      <c r="AX385" s="13" t="s">
        <v>8</v>
      </c>
      <c r="AY385" s="159" t="s">
        <v>132</v>
      </c>
    </row>
    <row r="386" spans="1:65" s="2" customFormat="1" ht="24.15" customHeight="1">
      <c r="A386" s="32"/>
      <c r="B386" s="143"/>
      <c r="C386" s="144" t="s">
        <v>920</v>
      </c>
      <c r="D386" s="144" t="s">
        <v>135</v>
      </c>
      <c r="E386" s="145" t="s">
        <v>921</v>
      </c>
      <c r="F386" s="146" t="s">
        <v>922</v>
      </c>
      <c r="G386" s="147" t="s">
        <v>310</v>
      </c>
      <c r="H386" s="148">
        <v>4</v>
      </c>
      <c r="I386" s="149"/>
      <c r="J386" s="150">
        <f aca="true" t="shared" si="0" ref="J386:J395">ROUND(I386*H386,0)</f>
        <v>0</v>
      </c>
      <c r="K386" s="146"/>
      <c r="L386" s="33"/>
      <c r="M386" s="151" t="s">
        <v>1</v>
      </c>
      <c r="N386" s="152" t="s">
        <v>41</v>
      </c>
      <c r="O386" s="58"/>
      <c r="P386" s="153">
        <f aca="true" t="shared" si="1" ref="P386:P395">O386*H386</f>
        <v>0</v>
      </c>
      <c r="Q386" s="153">
        <v>1.75E-06</v>
      </c>
      <c r="R386" s="153">
        <f aca="true" t="shared" si="2" ref="R386:R395">Q386*H386</f>
        <v>7E-06</v>
      </c>
      <c r="S386" s="153">
        <v>0</v>
      </c>
      <c r="T386" s="154">
        <f aca="true" t="shared" si="3" ref="T386:T395"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55" t="s">
        <v>90</v>
      </c>
      <c r="AT386" s="155" t="s">
        <v>135</v>
      </c>
      <c r="AU386" s="155" t="s">
        <v>84</v>
      </c>
      <c r="AY386" s="17" t="s">
        <v>132</v>
      </c>
      <c r="BE386" s="156">
        <f aca="true" t="shared" si="4" ref="BE386:BE395">IF(N386="základní",J386,0)</f>
        <v>0</v>
      </c>
      <c r="BF386" s="156">
        <f aca="true" t="shared" si="5" ref="BF386:BF395">IF(N386="snížená",J386,0)</f>
        <v>0</v>
      </c>
      <c r="BG386" s="156">
        <f aca="true" t="shared" si="6" ref="BG386:BG395">IF(N386="zákl. přenesená",J386,0)</f>
        <v>0</v>
      </c>
      <c r="BH386" s="156">
        <f aca="true" t="shared" si="7" ref="BH386:BH395">IF(N386="sníž. přenesená",J386,0)</f>
        <v>0</v>
      </c>
      <c r="BI386" s="156">
        <f aca="true" t="shared" si="8" ref="BI386:BI395">IF(N386="nulová",J386,0)</f>
        <v>0</v>
      </c>
      <c r="BJ386" s="17" t="s">
        <v>8</v>
      </c>
      <c r="BK386" s="156">
        <f aca="true" t="shared" si="9" ref="BK386:BK395">ROUND(I386*H386,0)</f>
        <v>0</v>
      </c>
      <c r="BL386" s="17" t="s">
        <v>90</v>
      </c>
      <c r="BM386" s="155" t="s">
        <v>923</v>
      </c>
    </row>
    <row r="387" spans="1:65" s="2" customFormat="1" ht="14.4" customHeight="1">
      <c r="A387" s="32"/>
      <c r="B387" s="143"/>
      <c r="C387" s="177" t="s">
        <v>924</v>
      </c>
      <c r="D387" s="177" t="s">
        <v>442</v>
      </c>
      <c r="E387" s="178" t="s">
        <v>925</v>
      </c>
      <c r="F387" s="179" t="s">
        <v>926</v>
      </c>
      <c r="G387" s="180" t="s">
        <v>310</v>
      </c>
      <c r="H387" s="181">
        <v>4</v>
      </c>
      <c r="I387" s="182"/>
      <c r="J387" s="183">
        <f t="shared" si="0"/>
        <v>0</v>
      </c>
      <c r="K387" s="179"/>
      <c r="L387" s="184"/>
      <c r="M387" s="185" t="s">
        <v>1</v>
      </c>
      <c r="N387" s="186" t="s">
        <v>41</v>
      </c>
      <c r="O387" s="58"/>
      <c r="P387" s="153">
        <f t="shared" si="1"/>
        <v>0</v>
      </c>
      <c r="Q387" s="153">
        <v>0.00028</v>
      </c>
      <c r="R387" s="153">
        <f t="shared" si="2"/>
        <v>0.00112</v>
      </c>
      <c r="S387" s="153">
        <v>0</v>
      </c>
      <c r="T387" s="154">
        <f t="shared" si="3"/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55" t="s">
        <v>172</v>
      </c>
      <c r="AT387" s="155" t="s">
        <v>442</v>
      </c>
      <c r="AU387" s="155" t="s">
        <v>84</v>
      </c>
      <c r="AY387" s="17" t="s">
        <v>132</v>
      </c>
      <c r="BE387" s="156">
        <f t="shared" si="4"/>
        <v>0</v>
      </c>
      <c r="BF387" s="156">
        <f t="shared" si="5"/>
        <v>0</v>
      </c>
      <c r="BG387" s="156">
        <f t="shared" si="6"/>
        <v>0</v>
      </c>
      <c r="BH387" s="156">
        <f t="shared" si="7"/>
        <v>0</v>
      </c>
      <c r="BI387" s="156">
        <f t="shared" si="8"/>
        <v>0</v>
      </c>
      <c r="BJ387" s="17" t="s">
        <v>8</v>
      </c>
      <c r="BK387" s="156">
        <f t="shared" si="9"/>
        <v>0</v>
      </c>
      <c r="BL387" s="17" t="s">
        <v>90</v>
      </c>
      <c r="BM387" s="155" t="s">
        <v>927</v>
      </c>
    </row>
    <row r="388" spans="1:65" s="2" customFormat="1" ht="24.15" customHeight="1">
      <c r="A388" s="32"/>
      <c r="B388" s="143"/>
      <c r="C388" s="144" t="s">
        <v>928</v>
      </c>
      <c r="D388" s="144" t="s">
        <v>135</v>
      </c>
      <c r="E388" s="145" t="s">
        <v>929</v>
      </c>
      <c r="F388" s="146" t="s">
        <v>930</v>
      </c>
      <c r="G388" s="147" t="s">
        <v>310</v>
      </c>
      <c r="H388" s="148">
        <v>1</v>
      </c>
      <c r="I388" s="149"/>
      <c r="J388" s="150">
        <f t="shared" si="0"/>
        <v>0</v>
      </c>
      <c r="K388" s="146"/>
      <c r="L388" s="33"/>
      <c r="M388" s="151" t="s">
        <v>1</v>
      </c>
      <c r="N388" s="152" t="s">
        <v>41</v>
      </c>
      <c r="O388" s="58"/>
      <c r="P388" s="153">
        <f t="shared" si="1"/>
        <v>0</v>
      </c>
      <c r="Q388" s="153">
        <v>3.5E-06</v>
      </c>
      <c r="R388" s="153">
        <f t="shared" si="2"/>
        <v>3.5E-06</v>
      </c>
      <c r="S388" s="153">
        <v>0</v>
      </c>
      <c r="T388" s="154">
        <f t="shared" si="3"/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55" t="s">
        <v>90</v>
      </c>
      <c r="AT388" s="155" t="s">
        <v>135</v>
      </c>
      <c r="AU388" s="155" t="s">
        <v>84</v>
      </c>
      <c r="AY388" s="17" t="s">
        <v>132</v>
      </c>
      <c r="BE388" s="156">
        <f t="shared" si="4"/>
        <v>0</v>
      </c>
      <c r="BF388" s="156">
        <f t="shared" si="5"/>
        <v>0</v>
      </c>
      <c r="BG388" s="156">
        <f t="shared" si="6"/>
        <v>0</v>
      </c>
      <c r="BH388" s="156">
        <f t="shared" si="7"/>
        <v>0</v>
      </c>
      <c r="BI388" s="156">
        <f t="shared" si="8"/>
        <v>0</v>
      </c>
      <c r="BJ388" s="17" t="s">
        <v>8</v>
      </c>
      <c r="BK388" s="156">
        <f t="shared" si="9"/>
        <v>0</v>
      </c>
      <c r="BL388" s="17" t="s">
        <v>90</v>
      </c>
      <c r="BM388" s="155" t="s">
        <v>931</v>
      </c>
    </row>
    <row r="389" spans="1:65" s="2" customFormat="1" ht="14.4" customHeight="1">
      <c r="A389" s="32"/>
      <c r="B389" s="143"/>
      <c r="C389" s="177" t="s">
        <v>932</v>
      </c>
      <c r="D389" s="177" t="s">
        <v>442</v>
      </c>
      <c r="E389" s="178" t="s">
        <v>933</v>
      </c>
      <c r="F389" s="179" t="s">
        <v>934</v>
      </c>
      <c r="G389" s="180" t="s">
        <v>310</v>
      </c>
      <c r="H389" s="181">
        <v>1</v>
      </c>
      <c r="I389" s="182"/>
      <c r="J389" s="183">
        <f t="shared" si="0"/>
        <v>0</v>
      </c>
      <c r="K389" s="179"/>
      <c r="L389" s="184"/>
      <c r="M389" s="185" t="s">
        <v>1</v>
      </c>
      <c r="N389" s="186" t="s">
        <v>41</v>
      </c>
      <c r="O389" s="58"/>
      <c r="P389" s="153">
        <f t="shared" si="1"/>
        <v>0</v>
      </c>
      <c r="Q389" s="153">
        <v>0.00062</v>
      </c>
      <c r="R389" s="153">
        <f t="shared" si="2"/>
        <v>0.00062</v>
      </c>
      <c r="S389" s="153">
        <v>0</v>
      </c>
      <c r="T389" s="154">
        <f t="shared" si="3"/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55" t="s">
        <v>172</v>
      </c>
      <c r="AT389" s="155" t="s">
        <v>442</v>
      </c>
      <c r="AU389" s="155" t="s">
        <v>84</v>
      </c>
      <c r="AY389" s="17" t="s">
        <v>132</v>
      </c>
      <c r="BE389" s="156">
        <f t="shared" si="4"/>
        <v>0</v>
      </c>
      <c r="BF389" s="156">
        <f t="shared" si="5"/>
        <v>0</v>
      </c>
      <c r="BG389" s="156">
        <f t="shared" si="6"/>
        <v>0</v>
      </c>
      <c r="BH389" s="156">
        <f t="shared" si="7"/>
        <v>0</v>
      </c>
      <c r="BI389" s="156">
        <f t="shared" si="8"/>
        <v>0</v>
      </c>
      <c r="BJ389" s="17" t="s">
        <v>8</v>
      </c>
      <c r="BK389" s="156">
        <f t="shared" si="9"/>
        <v>0</v>
      </c>
      <c r="BL389" s="17" t="s">
        <v>90</v>
      </c>
      <c r="BM389" s="155" t="s">
        <v>935</v>
      </c>
    </row>
    <row r="390" spans="1:65" s="2" customFormat="1" ht="24.15" customHeight="1">
      <c r="A390" s="32"/>
      <c r="B390" s="143"/>
      <c r="C390" s="144" t="s">
        <v>936</v>
      </c>
      <c r="D390" s="144" t="s">
        <v>135</v>
      </c>
      <c r="E390" s="145" t="s">
        <v>937</v>
      </c>
      <c r="F390" s="146" t="s">
        <v>938</v>
      </c>
      <c r="G390" s="147" t="s">
        <v>310</v>
      </c>
      <c r="H390" s="148">
        <v>2</v>
      </c>
      <c r="I390" s="149"/>
      <c r="J390" s="150">
        <f t="shared" si="0"/>
        <v>0</v>
      </c>
      <c r="K390" s="146"/>
      <c r="L390" s="33"/>
      <c r="M390" s="151" t="s">
        <v>1</v>
      </c>
      <c r="N390" s="152" t="s">
        <v>41</v>
      </c>
      <c r="O390" s="58"/>
      <c r="P390" s="153">
        <f t="shared" si="1"/>
        <v>0</v>
      </c>
      <c r="Q390" s="153">
        <v>1.75E-06</v>
      </c>
      <c r="R390" s="153">
        <f t="shared" si="2"/>
        <v>3.5E-06</v>
      </c>
      <c r="S390" s="153">
        <v>0</v>
      </c>
      <c r="T390" s="154">
        <f t="shared" si="3"/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55" t="s">
        <v>90</v>
      </c>
      <c r="AT390" s="155" t="s">
        <v>135</v>
      </c>
      <c r="AU390" s="155" t="s">
        <v>84</v>
      </c>
      <c r="AY390" s="17" t="s">
        <v>132</v>
      </c>
      <c r="BE390" s="156">
        <f t="shared" si="4"/>
        <v>0</v>
      </c>
      <c r="BF390" s="156">
        <f t="shared" si="5"/>
        <v>0</v>
      </c>
      <c r="BG390" s="156">
        <f t="shared" si="6"/>
        <v>0</v>
      </c>
      <c r="BH390" s="156">
        <f t="shared" si="7"/>
        <v>0</v>
      </c>
      <c r="BI390" s="156">
        <f t="shared" si="8"/>
        <v>0</v>
      </c>
      <c r="BJ390" s="17" t="s">
        <v>8</v>
      </c>
      <c r="BK390" s="156">
        <f t="shared" si="9"/>
        <v>0</v>
      </c>
      <c r="BL390" s="17" t="s">
        <v>90</v>
      </c>
      <c r="BM390" s="155" t="s">
        <v>939</v>
      </c>
    </row>
    <row r="391" spans="1:65" s="2" customFormat="1" ht="24.15" customHeight="1">
      <c r="A391" s="32"/>
      <c r="B391" s="143"/>
      <c r="C391" s="177" t="s">
        <v>940</v>
      </c>
      <c r="D391" s="177" t="s">
        <v>442</v>
      </c>
      <c r="E391" s="178" t="s">
        <v>941</v>
      </c>
      <c r="F391" s="179" t="s">
        <v>942</v>
      </c>
      <c r="G391" s="180" t="s">
        <v>310</v>
      </c>
      <c r="H391" s="181">
        <v>2</v>
      </c>
      <c r="I391" s="182"/>
      <c r="J391" s="183">
        <f t="shared" si="0"/>
        <v>0</v>
      </c>
      <c r="K391" s="179"/>
      <c r="L391" s="184"/>
      <c r="M391" s="185" t="s">
        <v>1</v>
      </c>
      <c r="N391" s="186" t="s">
        <v>41</v>
      </c>
      <c r="O391" s="58"/>
      <c r="P391" s="153">
        <f t="shared" si="1"/>
        <v>0</v>
      </c>
      <c r="Q391" s="153">
        <v>0.0015</v>
      </c>
      <c r="R391" s="153">
        <f t="shared" si="2"/>
        <v>0.003</v>
      </c>
      <c r="S391" s="153">
        <v>0</v>
      </c>
      <c r="T391" s="154">
        <f t="shared" si="3"/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55" t="s">
        <v>172</v>
      </c>
      <c r="AT391" s="155" t="s">
        <v>442</v>
      </c>
      <c r="AU391" s="155" t="s">
        <v>84</v>
      </c>
      <c r="AY391" s="17" t="s">
        <v>132</v>
      </c>
      <c r="BE391" s="156">
        <f t="shared" si="4"/>
        <v>0</v>
      </c>
      <c r="BF391" s="156">
        <f t="shared" si="5"/>
        <v>0</v>
      </c>
      <c r="BG391" s="156">
        <f t="shared" si="6"/>
        <v>0</v>
      </c>
      <c r="BH391" s="156">
        <f t="shared" si="7"/>
        <v>0</v>
      </c>
      <c r="BI391" s="156">
        <f t="shared" si="8"/>
        <v>0</v>
      </c>
      <c r="BJ391" s="17" t="s">
        <v>8</v>
      </c>
      <c r="BK391" s="156">
        <f t="shared" si="9"/>
        <v>0</v>
      </c>
      <c r="BL391" s="17" t="s">
        <v>90</v>
      </c>
      <c r="BM391" s="155" t="s">
        <v>943</v>
      </c>
    </row>
    <row r="392" spans="1:65" s="2" customFormat="1" ht="24.15" customHeight="1">
      <c r="A392" s="32"/>
      <c r="B392" s="143"/>
      <c r="C392" s="144" t="s">
        <v>944</v>
      </c>
      <c r="D392" s="144" t="s">
        <v>135</v>
      </c>
      <c r="E392" s="145" t="s">
        <v>945</v>
      </c>
      <c r="F392" s="146" t="s">
        <v>946</v>
      </c>
      <c r="G392" s="147" t="s">
        <v>310</v>
      </c>
      <c r="H392" s="148">
        <v>1</v>
      </c>
      <c r="I392" s="149"/>
      <c r="J392" s="150">
        <f t="shared" si="0"/>
        <v>0</v>
      </c>
      <c r="K392" s="146"/>
      <c r="L392" s="33"/>
      <c r="M392" s="151" t="s">
        <v>1</v>
      </c>
      <c r="N392" s="152" t="s">
        <v>41</v>
      </c>
      <c r="O392" s="58"/>
      <c r="P392" s="153">
        <f t="shared" si="1"/>
        <v>0</v>
      </c>
      <c r="Q392" s="153">
        <v>0.0687716</v>
      </c>
      <c r="R392" s="153">
        <f t="shared" si="2"/>
        <v>0.0687716</v>
      </c>
      <c r="S392" s="153">
        <v>0</v>
      </c>
      <c r="T392" s="154">
        <f t="shared" si="3"/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55" t="s">
        <v>90</v>
      </c>
      <c r="AT392" s="155" t="s">
        <v>135</v>
      </c>
      <c r="AU392" s="155" t="s">
        <v>84</v>
      </c>
      <c r="AY392" s="17" t="s">
        <v>132</v>
      </c>
      <c r="BE392" s="156">
        <f t="shared" si="4"/>
        <v>0</v>
      </c>
      <c r="BF392" s="156">
        <f t="shared" si="5"/>
        <v>0</v>
      </c>
      <c r="BG392" s="156">
        <f t="shared" si="6"/>
        <v>0</v>
      </c>
      <c r="BH392" s="156">
        <f t="shared" si="7"/>
        <v>0</v>
      </c>
      <c r="BI392" s="156">
        <f t="shared" si="8"/>
        <v>0</v>
      </c>
      <c r="BJ392" s="17" t="s">
        <v>8</v>
      </c>
      <c r="BK392" s="156">
        <f t="shared" si="9"/>
        <v>0</v>
      </c>
      <c r="BL392" s="17" t="s">
        <v>90</v>
      </c>
      <c r="BM392" s="155" t="s">
        <v>947</v>
      </c>
    </row>
    <row r="393" spans="1:65" s="2" customFormat="1" ht="24.15" customHeight="1">
      <c r="A393" s="32"/>
      <c r="B393" s="143"/>
      <c r="C393" s="144" t="s">
        <v>948</v>
      </c>
      <c r="D393" s="144" t="s">
        <v>135</v>
      </c>
      <c r="E393" s="145" t="s">
        <v>949</v>
      </c>
      <c r="F393" s="146" t="s">
        <v>950</v>
      </c>
      <c r="G393" s="147" t="s">
        <v>310</v>
      </c>
      <c r="H393" s="148">
        <v>1</v>
      </c>
      <c r="I393" s="149"/>
      <c r="J393" s="150">
        <f t="shared" si="0"/>
        <v>0</v>
      </c>
      <c r="K393" s="146"/>
      <c r="L393" s="33"/>
      <c r="M393" s="151" t="s">
        <v>1</v>
      </c>
      <c r="N393" s="152" t="s">
        <v>41</v>
      </c>
      <c r="O393" s="58"/>
      <c r="P393" s="153">
        <f t="shared" si="1"/>
        <v>0</v>
      </c>
      <c r="Q393" s="153">
        <v>0.0113568</v>
      </c>
      <c r="R393" s="153">
        <f t="shared" si="2"/>
        <v>0.0113568</v>
      </c>
      <c r="S393" s="153">
        <v>0</v>
      </c>
      <c r="T393" s="154">
        <f t="shared" si="3"/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55" t="s">
        <v>90</v>
      </c>
      <c r="AT393" s="155" t="s">
        <v>135</v>
      </c>
      <c r="AU393" s="155" t="s">
        <v>84</v>
      </c>
      <c r="AY393" s="17" t="s">
        <v>132</v>
      </c>
      <c r="BE393" s="156">
        <f t="shared" si="4"/>
        <v>0</v>
      </c>
      <c r="BF393" s="156">
        <f t="shared" si="5"/>
        <v>0</v>
      </c>
      <c r="BG393" s="156">
        <f t="shared" si="6"/>
        <v>0</v>
      </c>
      <c r="BH393" s="156">
        <f t="shared" si="7"/>
        <v>0</v>
      </c>
      <c r="BI393" s="156">
        <f t="shared" si="8"/>
        <v>0</v>
      </c>
      <c r="BJ393" s="17" t="s">
        <v>8</v>
      </c>
      <c r="BK393" s="156">
        <f t="shared" si="9"/>
        <v>0</v>
      </c>
      <c r="BL393" s="17" t="s">
        <v>90</v>
      </c>
      <c r="BM393" s="155" t="s">
        <v>951</v>
      </c>
    </row>
    <row r="394" spans="1:65" s="2" customFormat="1" ht="24.15" customHeight="1">
      <c r="A394" s="32"/>
      <c r="B394" s="143"/>
      <c r="C394" s="144" t="s">
        <v>952</v>
      </c>
      <c r="D394" s="144" t="s">
        <v>135</v>
      </c>
      <c r="E394" s="145" t="s">
        <v>953</v>
      </c>
      <c r="F394" s="146" t="s">
        <v>954</v>
      </c>
      <c r="G394" s="147" t="s">
        <v>310</v>
      </c>
      <c r="H394" s="148">
        <v>1</v>
      </c>
      <c r="I394" s="149"/>
      <c r="J394" s="150">
        <f t="shared" si="0"/>
        <v>0</v>
      </c>
      <c r="K394" s="146"/>
      <c r="L394" s="33"/>
      <c r="M394" s="151" t="s">
        <v>1</v>
      </c>
      <c r="N394" s="152" t="s">
        <v>41</v>
      </c>
      <c r="O394" s="58"/>
      <c r="P394" s="153">
        <f t="shared" si="1"/>
        <v>0</v>
      </c>
      <c r="Q394" s="153">
        <v>0</v>
      </c>
      <c r="R394" s="153">
        <f t="shared" si="2"/>
        <v>0</v>
      </c>
      <c r="S394" s="153">
        <v>0</v>
      </c>
      <c r="T394" s="154">
        <f t="shared" si="3"/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55" t="s">
        <v>90</v>
      </c>
      <c r="AT394" s="155" t="s">
        <v>135</v>
      </c>
      <c r="AU394" s="155" t="s">
        <v>84</v>
      </c>
      <c r="AY394" s="17" t="s">
        <v>132</v>
      </c>
      <c r="BE394" s="156">
        <f t="shared" si="4"/>
        <v>0</v>
      </c>
      <c r="BF394" s="156">
        <f t="shared" si="5"/>
        <v>0</v>
      </c>
      <c r="BG394" s="156">
        <f t="shared" si="6"/>
        <v>0</v>
      </c>
      <c r="BH394" s="156">
        <f t="shared" si="7"/>
        <v>0</v>
      </c>
      <c r="BI394" s="156">
        <f t="shared" si="8"/>
        <v>0</v>
      </c>
      <c r="BJ394" s="17" t="s">
        <v>8</v>
      </c>
      <c r="BK394" s="156">
        <f t="shared" si="9"/>
        <v>0</v>
      </c>
      <c r="BL394" s="17" t="s">
        <v>90</v>
      </c>
      <c r="BM394" s="155" t="s">
        <v>955</v>
      </c>
    </row>
    <row r="395" spans="1:65" s="2" customFormat="1" ht="24.15" customHeight="1">
      <c r="A395" s="32"/>
      <c r="B395" s="143"/>
      <c r="C395" s="144" t="s">
        <v>956</v>
      </c>
      <c r="D395" s="144" t="s">
        <v>135</v>
      </c>
      <c r="E395" s="145" t="s">
        <v>957</v>
      </c>
      <c r="F395" s="146" t="s">
        <v>958</v>
      </c>
      <c r="G395" s="147" t="s">
        <v>310</v>
      </c>
      <c r="H395" s="148">
        <v>1</v>
      </c>
      <c r="I395" s="149"/>
      <c r="J395" s="150">
        <f t="shared" si="0"/>
        <v>0</v>
      </c>
      <c r="K395" s="146"/>
      <c r="L395" s="33"/>
      <c r="M395" s="151" t="s">
        <v>1</v>
      </c>
      <c r="N395" s="152" t="s">
        <v>41</v>
      </c>
      <c r="O395" s="58"/>
      <c r="P395" s="153">
        <f t="shared" si="1"/>
        <v>0</v>
      </c>
      <c r="Q395" s="153">
        <v>0.0026765</v>
      </c>
      <c r="R395" s="153">
        <f t="shared" si="2"/>
        <v>0.0026765</v>
      </c>
      <c r="S395" s="153">
        <v>0</v>
      </c>
      <c r="T395" s="154">
        <f t="shared" si="3"/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55" t="s">
        <v>90</v>
      </c>
      <c r="AT395" s="155" t="s">
        <v>135</v>
      </c>
      <c r="AU395" s="155" t="s">
        <v>84</v>
      </c>
      <c r="AY395" s="17" t="s">
        <v>132</v>
      </c>
      <c r="BE395" s="156">
        <f t="shared" si="4"/>
        <v>0</v>
      </c>
      <c r="BF395" s="156">
        <f t="shared" si="5"/>
        <v>0</v>
      </c>
      <c r="BG395" s="156">
        <f t="shared" si="6"/>
        <v>0</v>
      </c>
      <c r="BH395" s="156">
        <f t="shared" si="7"/>
        <v>0</v>
      </c>
      <c r="BI395" s="156">
        <f t="shared" si="8"/>
        <v>0</v>
      </c>
      <c r="BJ395" s="17" t="s">
        <v>8</v>
      </c>
      <c r="BK395" s="156">
        <f t="shared" si="9"/>
        <v>0</v>
      </c>
      <c r="BL395" s="17" t="s">
        <v>90</v>
      </c>
      <c r="BM395" s="155" t="s">
        <v>959</v>
      </c>
    </row>
    <row r="396" spans="2:63" s="12" customFormat="1" ht="22.95" customHeight="1">
      <c r="B396" s="130"/>
      <c r="D396" s="131" t="s">
        <v>75</v>
      </c>
      <c r="E396" s="141" t="s">
        <v>133</v>
      </c>
      <c r="F396" s="141" t="s">
        <v>134</v>
      </c>
      <c r="I396" s="133"/>
      <c r="J396" s="142">
        <f>BK396</f>
        <v>0</v>
      </c>
      <c r="L396" s="130"/>
      <c r="M396" s="135"/>
      <c r="N396" s="136"/>
      <c r="O396" s="136"/>
      <c r="P396" s="137">
        <f>SUM(P397:P431)</f>
        <v>0</v>
      </c>
      <c r="Q396" s="136"/>
      <c r="R396" s="137">
        <f>SUM(R397:R431)</f>
        <v>0.28743966099999996</v>
      </c>
      <c r="S396" s="136"/>
      <c r="T396" s="138">
        <f>SUM(T397:T431)</f>
        <v>8.014793000000001</v>
      </c>
      <c r="AR396" s="131" t="s">
        <v>8</v>
      </c>
      <c r="AT396" s="139" t="s">
        <v>75</v>
      </c>
      <c r="AU396" s="139" t="s">
        <v>8</v>
      </c>
      <c r="AY396" s="131" t="s">
        <v>132</v>
      </c>
      <c r="BK396" s="140">
        <f>SUM(BK397:BK431)</f>
        <v>0</v>
      </c>
    </row>
    <row r="397" spans="1:65" s="2" customFormat="1" ht="24.15" customHeight="1">
      <c r="A397" s="32"/>
      <c r="B397" s="143"/>
      <c r="C397" s="144" t="s">
        <v>960</v>
      </c>
      <c r="D397" s="144" t="s">
        <v>135</v>
      </c>
      <c r="E397" s="145" t="s">
        <v>961</v>
      </c>
      <c r="F397" s="146" t="s">
        <v>962</v>
      </c>
      <c r="G397" s="147" t="s">
        <v>164</v>
      </c>
      <c r="H397" s="148">
        <v>43.21</v>
      </c>
      <c r="I397" s="149"/>
      <c r="J397" s="150">
        <f>ROUND(I397*H397,0)</f>
        <v>0</v>
      </c>
      <c r="K397" s="146"/>
      <c r="L397" s="33"/>
      <c r="M397" s="151" t="s">
        <v>1</v>
      </c>
      <c r="N397" s="152" t="s">
        <v>41</v>
      </c>
      <c r="O397" s="58"/>
      <c r="P397" s="153">
        <f>O397*H397</f>
        <v>0</v>
      </c>
      <c r="Q397" s="153">
        <v>0.00013</v>
      </c>
      <c r="R397" s="153">
        <f>Q397*H397</f>
        <v>0.0056172999999999996</v>
      </c>
      <c r="S397" s="153">
        <v>0</v>
      </c>
      <c r="T397" s="154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55" t="s">
        <v>90</v>
      </c>
      <c r="AT397" s="155" t="s">
        <v>135</v>
      </c>
      <c r="AU397" s="155" t="s">
        <v>84</v>
      </c>
      <c r="AY397" s="17" t="s">
        <v>132</v>
      </c>
      <c r="BE397" s="156">
        <f>IF(N397="základní",J397,0)</f>
        <v>0</v>
      </c>
      <c r="BF397" s="156">
        <f>IF(N397="snížená",J397,0)</f>
        <v>0</v>
      </c>
      <c r="BG397" s="156">
        <f>IF(N397="zákl. přenesená",J397,0)</f>
        <v>0</v>
      </c>
      <c r="BH397" s="156">
        <f>IF(N397="sníž. přenesená",J397,0)</f>
        <v>0</v>
      </c>
      <c r="BI397" s="156">
        <f>IF(N397="nulová",J397,0)</f>
        <v>0</v>
      </c>
      <c r="BJ397" s="17" t="s">
        <v>8</v>
      </c>
      <c r="BK397" s="156">
        <f>ROUND(I397*H397,0)</f>
        <v>0</v>
      </c>
      <c r="BL397" s="17" t="s">
        <v>90</v>
      </c>
      <c r="BM397" s="155" t="s">
        <v>963</v>
      </c>
    </row>
    <row r="398" spans="2:51" s="13" customFormat="1" ht="12">
      <c r="B398" s="157"/>
      <c r="D398" s="158" t="s">
        <v>140</v>
      </c>
      <c r="E398" s="159" t="s">
        <v>1</v>
      </c>
      <c r="F398" s="160" t="s">
        <v>964</v>
      </c>
      <c r="H398" s="161">
        <v>43.21</v>
      </c>
      <c r="I398" s="162"/>
      <c r="L398" s="157"/>
      <c r="M398" s="163"/>
      <c r="N398" s="164"/>
      <c r="O398" s="164"/>
      <c r="P398" s="164"/>
      <c r="Q398" s="164"/>
      <c r="R398" s="164"/>
      <c r="S398" s="164"/>
      <c r="T398" s="165"/>
      <c r="AT398" s="159" t="s">
        <v>140</v>
      </c>
      <c r="AU398" s="159" t="s">
        <v>84</v>
      </c>
      <c r="AV398" s="13" t="s">
        <v>84</v>
      </c>
      <c r="AW398" s="13" t="s">
        <v>32</v>
      </c>
      <c r="AX398" s="13" t="s">
        <v>8</v>
      </c>
      <c r="AY398" s="159" t="s">
        <v>132</v>
      </c>
    </row>
    <row r="399" spans="1:65" s="2" customFormat="1" ht="24.15" customHeight="1">
      <c r="A399" s="32"/>
      <c r="B399" s="143"/>
      <c r="C399" s="144" t="s">
        <v>965</v>
      </c>
      <c r="D399" s="144" t="s">
        <v>135</v>
      </c>
      <c r="E399" s="145" t="s">
        <v>966</v>
      </c>
      <c r="F399" s="146" t="s">
        <v>967</v>
      </c>
      <c r="G399" s="147" t="s">
        <v>164</v>
      </c>
      <c r="H399" s="148">
        <v>77.01</v>
      </c>
      <c r="I399" s="149"/>
      <c r="J399" s="150">
        <f>ROUND(I399*H399,0)</f>
        <v>0</v>
      </c>
      <c r="K399" s="146"/>
      <c r="L399" s="33"/>
      <c r="M399" s="151" t="s">
        <v>1</v>
      </c>
      <c r="N399" s="152" t="s">
        <v>41</v>
      </c>
      <c r="O399" s="58"/>
      <c r="P399" s="153">
        <f>O399*H399</f>
        <v>0</v>
      </c>
      <c r="Q399" s="153">
        <v>0.00021</v>
      </c>
      <c r="R399" s="153">
        <f>Q399*H399</f>
        <v>0.016172100000000002</v>
      </c>
      <c r="S399" s="153">
        <v>0</v>
      </c>
      <c r="T399" s="154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55" t="s">
        <v>90</v>
      </c>
      <c r="AT399" s="155" t="s">
        <v>135</v>
      </c>
      <c r="AU399" s="155" t="s">
        <v>84</v>
      </c>
      <c r="AY399" s="17" t="s">
        <v>132</v>
      </c>
      <c r="BE399" s="156">
        <f>IF(N399="základní",J399,0)</f>
        <v>0</v>
      </c>
      <c r="BF399" s="156">
        <f>IF(N399="snížená",J399,0)</f>
        <v>0</v>
      </c>
      <c r="BG399" s="156">
        <f>IF(N399="zákl. přenesená",J399,0)</f>
        <v>0</v>
      </c>
      <c r="BH399" s="156">
        <f>IF(N399="sníž. přenesená",J399,0)</f>
        <v>0</v>
      </c>
      <c r="BI399" s="156">
        <f>IF(N399="nulová",J399,0)</f>
        <v>0</v>
      </c>
      <c r="BJ399" s="17" t="s">
        <v>8</v>
      </c>
      <c r="BK399" s="156">
        <f>ROUND(I399*H399,0)</f>
        <v>0</v>
      </c>
      <c r="BL399" s="17" t="s">
        <v>90</v>
      </c>
      <c r="BM399" s="155" t="s">
        <v>968</v>
      </c>
    </row>
    <row r="400" spans="2:51" s="13" customFormat="1" ht="12">
      <c r="B400" s="157"/>
      <c r="D400" s="158" t="s">
        <v>140</v>
      </c>
      <c r="E400" s="159" t="s">
        <v>1</v>
      </c>
      <c r="F400" s="160" t="s">
        <v>969</v>
      </c>
      <c r="H400" s="161">
        <v>77.01</v>
      </c>
      <c r="I400" s="162"/>
      <c r="L400" s="157"/>
      <c r="M400" s="163"/>
      <c r="N400" s="164"/>
      <c r="O400" s="164"/>
      <c r="P400" s="164"/>
      <c r="Q400" s="164"/>
      <c r="R400" s="164"/>
      <c r="S400" s="164"/>
      <c r="T400" s="165"/>
      <c r="AT400" s="159" t="s">
        <v>140</v>
      </c>
      <c r="AU400" s="159" t="s">
        <v>84</v>
      </c>
      <c r="AV400" s="13" t="s">
        <v>84</v>
      </c>
      <c r="AW400" s="13" t="s">
        <v>32</v>
      </c>
      <c r="AX400" s="13" t="s">
        <v>8</v>
      </c>
      <c r="AY400" s="159" t="s">
        <v>132</v>
      </c>
    </row>
    <row r="401" spans="1:65" s="2" customFormat="1" ht="24.15" customHeight="1">
      <c r="A401" s="32"/>
      <c r="B401" s="143"/>
      <c r="C401" s="144" t="s">
        <v>970</v>
      </c>
      <c r="D401" s="144" t="s">
        <v>135</v>
      </c>
      <c r="E401" s="145" t="s">
        <v>971</v>
      </c>
      <c r="F401" s="146" t="s">
        <v>972</v>
      </c>
      <c r="G401" s="147" t="s">
        <v>164</v>
      </c>
      <c r="H401" s="148">
        <v>56.318</v>
      </c>
      <c r="I401" s="149"/>
      <c r="J401" s="150">
        <f>ROUND(I401*H401,0)</f>
        <v>0</v>
      </c>
      <c r="K401" s="146"/>
      <c r="L401" s="33"/>
      <c r="M401" s="151" t="s">
        <v>1</v>
      </c>
      <c r="N401" s="152" t="s">
        <v>41</v>
      </c>
      <c r="O401" s="58"/>
      <c r="P401" s="153">
        <f>O401*H401</f>
        <v>0</v>
      </c>
      <c r="Q401" s="153">
        <v>3.95E-05</v>
      </c>
      <c r="R401" s="153">
        <f>Q401*H401</f>
        <v>0.002224561</v>
      </c>
      <c r="S401" s="153">
        <v>0</v>
      </c>
      <c r="T401" s="154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55" t="s">
        <v>90</v>
      </c>
      <c r="AT401" s="155" t="s">
        <v>135</v>
      </c>
      <c r="AU401" s="155" t="s">
        <v>84</v>
      </c>
      <c r="AY401" s="17" t="s">
        <v>132</v>
      </c>
      <c r="BE401" s="156">
        <f>IF(N401="základní",J401,0)</f>
        <v>0</v>
      </c>
      <c r="BF401" s="156">
        <f>IF(N401="snížená",J401,0)</f>
        <v>0</v>
      </c>
      <c r="BG401" s="156">
        <f>IF(N401="zákl. přenesená",J401,0)</f>
        <v>0</v>
      </c>
      <c r="BH401" s="156">
        <f>IF(N401="sníž. přenesená",J401,0)</f>
        <v>0</v>
      </c>
      <c r="BI401" s="156">
        <f>IF(N401="nulová",J401,0)</f>
        <v>0</v>
      </c>
      <c r="BJ401" s="17" t="s">
        <v>8</v>
      </c>
      <c r="BK401" s="156">
        <f>ROUND(I401*H401,0)</f>
        <v>0</v>
      </c>
      <c r="BL401" s="17" t="s">
        <v>90</v>
      </c>
      <c r="BM401" s="155" t="s">
        <v>973</v>
      </c>
    </row>
    <row r="402" spans="2:51" s="13" customFormat="1" ht="12">
      <c r="B402" s="157"/>
      <c r="D402" s="158" t="s">
        <v>140</v>
      </c>
      <c r="E402" s="159" t="s">
        <v>1</v>
      </c>
      <c r="F402" s="160" t="s">
        <v>974</v>
      </c>
      <c r="H402" s="161">
        <v>56.318</v>
      </c>
      <c r="I402" s="162"/>
      <c r="L402" s="157"/>
      <c r="M402" s="163"/>
      <c r="N402" s="164"/>
      <c r="O402" s="164"/>
      <c r="P402" s="164"/>
      <c r="Q402" s="164"/>
      <c r="R402" s="164"/>
      <c r="S402" s="164"/>
      <c r="T402" s="165"/>
      <c r="AT402" s="159" t="s">
        <v>140</v>
      </c>
      <c r="AU402" s="159" t="s">
        <v>84</v>
      </c>
      <c r="AV402" s="13" t="s">
        <v>84</v>
      </c>
      <c r="AW402" s="13" t="s">
        <v>32</v>
      </c>
      <c r="AX402" s="13" t="s">
        <v>8</v>
      </c>
      <c r="AY402" s="159" t="s">
        <v>132</v>
      </c>
    </row>
    <row r="403" spans="1:65" s="2" customFormat="1" ht="24.15" customHeight="1">
      <c r="A403" s="32"/>
      <c r="B403" s="143"/>
      <c r="C403" s="144" t="s">
        <v>975</v>
      </c>
      <c r="D403" s="144" t="s">
        <v>135</v>
      </c>
      <c r="E403" s="145" t="s">
        <v>976</v>
      </c>
      <c r="F403" s="146" t="s">
        <v>977</v>
      </c>
      <c r="G403" s="147" t="s">
        <v>164</v>
      </c>
      <c r="H403" s="148">
        <v>18.6</v>
      </c>
      <c r="I403" s="149"/>
      <c r="J403" s="150">
        <f>ROUND(I403*H403,0)</f>
        <v>0</v>
      </c>
      <c r="K403" s="146"/>
      <c r="L403" s="33"/>
      <c r="M403" s="151" t="s">
        <v>1</v>
      </c>
      <c r="N403" s="152" t="s">
        <v>41</v>
      </c>
      <c r="O403" s="58"/>
      <c r="P403" s="153">
        <f>O403*H403</f>
        <v>0</v>
      </c>
      <c r="Q403" s="153">
        <v>0.000357</v>
      </c>
      <c r="R403" s="153">
        <f>Q403*H403</f>
        <v>0.006640200000000001</v>
      </c>
      <c r="S403" s="153">
        <v>0</v>
      </c>
      <c r="T403" s="154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55" t="s">
        <v>90</v>
      </c>
      <c r="AT403" s="155" t="s">
        <v>135</v>
      </c>
      <c r="AU403" s="155" t="s">
        <v>84</v>
      </c>
      <c r="AY403" s="17" t="s">
        <v>132</v>
      </c>
      <c r="BE403" s="156">
        <f>IF(N403="základní",J403,0)</f>
        <v>0</v>
      </c>
      <c r="BF403" s="156">
        <f>IF(N403="snížená",J403,0)</f>
        <v>0</v>
      </c>
      <c r="BG403" s="156">
        <f>IF(N403="zákl. přenesená",J403,0)</f>
        <v>0</v>
      </c>
      <c r="BH403" s="156">
        <f>IF(N403="sníž. přenesená",J403,0)</f>
        <v>0</v>
      </c>
      <c r="BI403" s="156">
        <f>IF(N403="nulová",J403,0)</f>
        <v>0</v>
      </c>
      <c r="BJ403" s="17" t="s">
        <v>8</v>
      </c>
      <c r="BK403" s="156">
        <f>ROUND(I403*H403,0)</f>
        <v>0</v>
      </c>
      <c r="BL403" s="17" t="s">
        <v>90</v>
      </c>
      <c r="BM403" s="155" t="s">
        <v>978</v>
      </c>
    </row>
    <row r="404" spans="2:51" s="13" customFormat="1" ht="12">
      <c r="B404" s="157"/>
      <c r="D404" s="158" t="s">
        <v>140</v>
      </c>
      <c r="E404" s="159" t="s">
        <v>1</v>
      </c>
      <c r="F404" s="160" t="s">
        <v>979</v>
      </c>
      <c r="H404" s="161">
        <v>18.6</v>
      </c>
      <c r="I404" s="162"/>
      <c r="L404" s="157"/>
      <c r="M404" s="163"/>
      <c r="N404" s="164"/>
      <c r="O404" s="164"/>
      <c r="P404" s="164"/>
      <c r="Q404" s="164"/>
      <c r="R404" s="164"/>
      <c r="S404" s="164"/>
      <c r="T404" s="165"/>
      <c r="AT404" s="159" t="s">
        <v>140</v>
      </c>
      <c r="AU404" s="159" t="s">
        <v>84</v>
      </c>
      <c r="AV404" s="13" t="s">
        <v>84</v>
      </c>
      <c r="AW404" s="13" t="s">
        <v>32</v>
      </c>
      <c r="AX404" s="13" t="s">
        <v>8</v>
      </c>
      <c r="AY404" s="159" t="s">
        <v>132</v>
      </c>
    </row>
    <row r="405" spans="1:65" s="2" customFormat="1" ht="24.15" customHeight="1">
      <c r="A405" s="32"/>
      <c r="B405" s="143"/>
      <c r="C405" s="144" t="s">
        <v>980</v>
      </c>
      <c r="D405" s="144" t="s">
        <v>135</v>
      </c>
      <c r="E405" s="145" t="s">
        <v>981</v>
      </c>
      <c r="F405" s="146" t="s">
        <v>982</v>
      </c>
      <c r="G405" s="147" t="s">
        <v>235</v>
      </c>
      <c r="H405" s="148">
        <v>3.9</v>
      </c>
      <c r="I405" s="149"/>
      <c r="J405" s="150">
        <f>ROUND(I405*H405,0)</f>
        <v>0</v>
      </c>
      <c r="K405" s="146"/>
      <c r="L405" s="33"/>
      <c r="M405" s="151" t="s">
        <v>1</v>
      </c>
      <c r="N405" s="152" t="s">
        <v>41</v>
      </c>
      <c r="O405" s="58"/>
      <c r="P405" s="153">
        <f>O405*H405</f>
        <v>0</v>
      </c>
      <c r="Q405" s="153">
        <v>0.007111</v>
      </c>
      <c r="R405" s="153">
        <f>Q405*H405</f>
        <v>0.0277329</v>
      </c>
      <c r="S405" s="153">
        <v>0</v>
      </c>
      <c r="T405" s="154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55" t="s">
        <v>90</v>
      </c>
      <c r="AT405" s="155" t="s">
        <v>135</v>
      </c>
      <c r="AU405" s="155" t="s">
        <v>84</v>
      </c>
      <c r="AY405" s="17" t="s">
        <v>132</v>
      </c>
      <c r="BE405" s="156">
        <f>IF(N405="základní",J405,0)</f>
        <v>0</v>
      </c>
      <c r="BF405" s="156">
        <f>IF(N405="snížená",J405,0)</f>
        <v>0</v>
      </c>
      <c r="BG405" s="156">
        <f>IF(N405="zákl. přenesená",J405,0)</f>
        <v>0</v>
      </c>
      <c r="BH405" s="156">
        <f>IF(N405="sníž. přenesená",J405,0)</f>
        <v>0</v>
      </c>
      <c r="BI405" s="156">
        <f>IF(N405="nulová",J405,0)</f>
        <v>0</v>
      </c>
      <c r="BJ405" s="17" t="s">
        <v>8</v>
      </c>
      <c r="BK405" s="156">
        <f>ROUND(I405*H405,0)</f>
        <v>0</v>
      </c>
      <c r="BL405" s="17" t="s">
        <v>90</v>
      </c>
      <c r="BM405" s="155" t="s">
        <v>983</v>
      </c>
    </row>
    <row r="406" spans="2:51" s="13" customFormat="1" ht="12">
      <c r="B406" s="157"/>
      <c r="D406" s="158" t="s">
        <v>140</v>
      </c>
      <c r="E406" s="159" t="s">
        <v>1</v>
      </c>
      <c r="F406" s="160" t="s">
        <v>984</v>
      </c>
      <c r="H406" s="161">
        <v>3.9</v>
      </c>
      <c r="I406" s="162"/>
      <c r="L406" s="157"/>
      <c r="M406" s="163"/>
      <c r="N406" s="164"/>
      <c r="O406" s="164"/>
      <c r="P406" s="164"/>
      <c r="Q406" s="164"/>
      <c r="R406" s="164"/>
      <c r="S406" s="164"/>
      <c r="T406" s="165"/>
      <c r="AT406" s="159" t="s">
        <v>140</v>
      </c>
      <c r="AU406" s="159" t="s">
        <v>84</v>
      </c>
      <c r="AV406" s="13" t="s">
        <v>84</v>
      </c>
      <c r="AW406" s="13" t="s">
        <v>32</v>
      </c>
      <c r="AX406" s="13" t="s">
        <v>8</v>
      </c>
      <c r="AY406" s="159" t="s">
        <v>132</v>
      </c>
    </row>
    <row r="407" spans="1:65" s="2" customFormat="1" ht="24.15" customHeight="1">
      <c r="A407" s="32"/>
      <c r="B407" s="143"/>
      <c r="C407" s="144" t="s">
        <v>985</v>
      </c>
      <c r="D407" s="144" t="s">
        <v>135</v>
      </c>
      <c r="E407" s="145" t="s">
        <v>986</v>
      </c>
      <c r="F407" s="146" t="s">
        <v>987</v>
      </c>
      <c r="G407" s="147" t="s">
        <v>235</v>
      </c>
      <c r="H407" s="148">
        <v>14</v>
      </c>
      <c r="I407" s="149"/>
      <c r="J407" s="150">
        <f>ROUND(I407*H407,0)</f>
        <v>0</v>
      </c>
      <c r="K407" s="146"/>
      <c r="L407" s="33"/>
      <c r="M407" s="151" t="s">
        <v>1</v>
      </c>
      <c r="N407" s="152" t="s">
        <v>41</v>
      </c>
      <c r="O407" s="58"/>
      <c r="P407" s="153">
        <f>O407*H407</f>
        <v>0</v>
      </c>
      <c r="Q407" s="153">
        <v>0.0161584</v>
      </c>
      <c r="R407" s="153">
        <f>Q407*H407</f>
        <v>0.2262176</v>
      </c>
      <c r="S407" s="153">
        <v>0</v>
      </c>
      <c r="T407" s="154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55" t="s">
        <v>90</v>
      </c>
      <c r="AT407" s="155" t="s">
        <v>135</v>
      </c>
      <c r="AU407" s="155" t="s">
        <v>84</v>
      </c>
      <c r="AY407" s="17" t="s">
        <v>132</v>
      </c>
      <c r="BE407" s="156">
        <f>IF(N407="základní",J407,0)</f>
        <v>0</v>
      </c>
      <c r="BF407" s="156">
        <f>IF(N407="snížená",J407,0)</f>
        <v>0</v>
      </c>
      <c r="BG407" s="156">
        <f>IF(N407="zákl. přenesená",J407,0)</f>
        <v>0</v>
      </c>
      <c r="BH407" s="156">
        <f>IF(N407="sníž. přenesená",J407,0)</f>
        <v>0</v>
      </c>
      <c r="BI407" s="156">
        <f>IF(N407="nulová",J407,0)</f>
        <v>0</v>
      </c>
      <c r="BJ407" s="17" t="s">
        <v>8</v>
      </c>
      <c r="BK407" s="156">
        <f>ROUND(I407*H407,0)</f>
        <v>0</v>
      </c>
      <c r="BL407" s="17" t="s">
        <v>90</v>
      </c>
      <c r="BM407" s="155" t="s">
        <v>988</v>
      </c>
    </row>
    <row r="408" spans="2:51" s="13" customFormat="1" ht="20.4">
      <c r="B408" s="157"/>
      <c r="D408" s="158" t="s">
        <v>140</v>
      </c>
      <c r="E408" s="159" t="s">
        <v>1</v>
      </c>
      <c r="F408" s="160" t="s">
        <v>989</v>
      </c>
      <c r="H408" s="161">
        <v>14</v>
      </c>
      <c r="I408" s="162"/>
      <c r="L408" s="157"/>
      <c r="M408" s="163"/>
      <c r="N408" s="164"/>
      <c r="O408" s="164"/>
      <c r="P408" s="164"/>
      <c r="Q408" s="164"/>
      <c r="R408" s="164"/>
      <c r="S408" s="164"/>
      <c r="T408" s="165"/>
      <c r="AT408" s="159" t="s">
        <v>140</v>
      </c>
      <c r="AU408" s="159" t="s">
        <v>84</v>
      </c>
      <c r="AV408" s="13" t="s">
        <v>84</v>
      </c>
      <c r="AW408" s="13" t="s">
        <v>32</v>
      </c>
      <c r="AX408" s="13" t="s">
        <v>8</v>
      </c>
      <c r="AY408" s="159" t="s">
        <v>132</v>
      </c>
    </row>
    <row r="409" spans="1:65" s="2" customFormat="1" ht="14.4" customHeight="1">
      <c r="A409" s="32"/>
      <c r="B409" s="143"/>
      <c r="C409" s="144" t="s">
        <v>990</v>
      </c>
      <c r="D409" s="144" t="s">
        <v>135</v>
      </c>
      <c r="E409" s="145" t="s">
        <v>991</v>
      </c>
      <c r="F409" s="146" t="s">
        <v>992</v>
      </c>
      <c r="G409" s="147" t="s">
        <v>138</v>
      </c>
      <c r="H409" s="148">
        <v>0.108</v>
      </c>
      <c r="I409" s="149"/>
      <c r="J409" s="150">
        <f>ROUND(I409*H409,0)</f>
        <v>0</v>
      </c>
      <c r="K409" s="146"/>
      <c r="L409" s="33"/>
      <c r="M409" s="151" t="s">
        <v>1</v>
      </c>
      <c r="N409" s="152" t="s">
        <v>41</v>
      </c>
      <c r="O409" s="58"/>
      <c r="P409" s="153">
        <f>O409*H409</f>
        <v>0</v>
      </c>
      <c r="Q409" s="153">
        <v>0</v>
      </c>
      <c r="R409" s="153">
        <f>Q409*H409</f>
        <v>0</v>
      </c>
      <c r="S409" s="153">
        <v>2.1</v>
      </c>
      <c r="T409" s="154">
        <f>S409*H409</f>
        <v>0.2268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55" t="s">
        <v>90</v>
      </c>
      <c r="AT409" s="155" t="s">
        <v>135</v>
      </c>
      <c r="AU409" s="155" t="s">
        <v>84</v>
      </c>
      <c r="AY409" s="17" t="s">
        <v>132</v>
      </c>
      <c r="BE409" s="156">
        <f>IF(N409="základní",J409,0)</f>
        <v>0</v>
      </c>
      <c r="BF409" s="156">
        <f>IF(N409="snížená",J409,0)</f>
        <v>0</v>
      </c>
      <c r="BG409" s="156">
        <f>IF(N409="zákl. přenesená",J409,0)</f>
        <v>0</v>
      </c>
      <c r="BH409" s="156">
        <f>IF(N409="sníž. přenesená",J409,0)</f>
        <v>0</v>
      </c>
      <c r="BI409" s="156">
        <f>IF(N409="nulová",J409,0)</f>
        <v>0</v>
      </c>
      <c r="BJ409" s="17" t="s">
        <v>8</v>
      </c>
      <c r="BK409" s="156">
        <f>ROUND(I409*H409,0)</f>
        <v>0</v>
      </c>
      <c r="BL409" s="17" t="s">
        <v>90</v>
      </c>
      <c r="BM409" s="155" t="s">
        <v>993</v>
      </c>
    </row>
    <row r="410" spans="2:51" s="13" customFormat="1" ht="12">
      <c r="B410" s="157"/>
      <c r="D410" s="158" t="s">
        <v>140</v>
      </c>
      <c r="E410" s="159" t="s">
        <v>1</v>
      </c>
      <c r="F410" s="160" t="s">
        <v>994</v>
      </c>
      <c r="H410" s="161">
        <v>0.108</v>
      </c>
      <c r="I410" s="162"/>
      <c r="L410" s="157"/>
      <c r="M410" s="163"/>
      <c r="N410" s="164"/>
      <c r="O410" s="164"/>
      <c r="P410" s="164"/>
      <c r="Q410" s="164"/>
      <c r="R410" s="164"/>
      <c r="S410" s="164"/>
      <c r="T410" s="165"/>
      <c r="AT410" s="159" t="s">
        <v>140</v>
      </c>
      <c r="AU410" s="159" t="s">
        <v>84</v>
      </c>
      <c r="AV410" s="13" t="s">
        <v>84</v>
      </c>
      <c r="AW410" s="13" t="s">
        <v>32</v>
      </c>
      <c r="AX410" s="13" t="s">
        <v>8</v>
      </c>
      <c r="AY410" s="159" t="s">
        <v>132</v>
      </c>
    </row>
    <row r="411" spans="1:65" s="2" customFormat="1" ht="24.15" customHeight="1">
      <c r="A411" s="32"/>
      <c r="B411" s="143"/>
      <c r="C411" s="144" t="s">
        <v>995</v>
      </c>
      <c r="D411" s="144" t="s">
        <v>135</v>
      </c>
      <c r="E411" s="145" t="s">
        <v>162</v>
      </c>
      <c r="F411" s="146" t="s">
        <v>163</v>
      </c>
      <c r="G411" s="147" t="s">
        <v>164</v>
      </c>
      <c r="H411" s="148">
        <v>0.899</v>
      </c>
      <c r="I411" s="149"/>
      <c r="J411" s="150">
        <f>ROUND(I411*H411,0)</f>
        <v>0</v>
      </c>
      <c r="K411" s="146"/>
      <c r="L411" s="33"/>
      <c r="M411" s="151" t="s">
        <v>1</v>
      </c>
      <c r="N411" s="152" t="s">
        <v>41</v>
      </c>
      <c r="O411" s="58"/>
      <c r="P411" s="153">
        <f>O411*H411</f>
        <v>0</v>
      </c>
      <c r="Q411" s="153">
        <v>0</v>
      </c>
      <c r="R411" s="153">
        <f>Q411*H411</f>
        <v>0</v>
      </c>
      <c r="S411" s="153">
        <v>0.041</v>
      </c>
      <c r="T411" s="154">
        <f>S411*H411</f>
        <v>0.036859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55" t="s">
        <v>90</v>
      </c>
      <c r="AT411" s="155" t="s">
        <v>135</v>
      </c>
      <c r="AU411" s="155" t="s">
        <v>84</v>
      </c>
      <c r="AY411" s="17" t="s">
        <v>132</v>
      </c>
      <c r="BE411" s="156">
        <f>IF(N411="základní",J411,0)</f>
        <v>0</v>
      </c>
      <c r="BF411" s="156">
        <f>IF(N411="snížená",J411,0)</f>
        <v>0</v>
      </c>
      <c r="BG411" s="156">
        <f>IF(N411="zákl. přenesená",J411,0)</f>
        <v>0</v>
      </c>
      <c r="BH411" s="156">
        <f>IF(N411="sníž. přenesená",J411,0)</f>
        <v>0</v>
      </c>
      <c r="BI411" s="156">
        <f>IF(N411="nulová",J411,0)</f>
        <v>0</v>
      </c>
      <c r="BJ411" s="17" t="s">
        <v>8</v>
      </c>
      <c r="BK411" s="156">
        <f>ROUND(I411*H411,0)</f>
        <v>0</v>
      </c>
      <c r="BL411" s="17" t="s">
        <v>90</v>
      </c>
      <c r="BM411" s="155" t="s">
        <v>996</v>
      </c>
    </row>
    <row r="412" spans="2:51" s="13" customFormat="1" ht="20.4">
      <c r="B412" s="157"/>
      <c r="D412" s="158" t="s">
        <v>140</v>
      </c>
      <c r="E412" s="159" t="s">
        <v>1</v>
      </c>
      <c r="F412" s="160" t="s">
        <v>997</v>
      </c>
      <c r="H412" s="161">
        <v>0.899</v>
      </c>
      <c r="I412" s="162"/>
      <c r="L412" s="157"/>
      <c r="M412" s="163"/>
      <c r="N412" s="164"/>
      <c r="O412" s="164"/>
      <c r="P412" s="164"/>
      <c r="Q412" s="164"/>
      <c r="R412" s="164"/>
      <c r="S412" s="164"/>
      <c r="T412" s="165"/>
      <c r="AT412" s="159" t="s">
        <v>140</v>
      </c>
      <c r="AU412" s="159" t="s">
        <v>84</v>
      </c>
      <c r="AV412" s="13" t="s">
        <v>84</v>
      </c>
      <c r="AW412" s="13" t="s">
        <v>32</v>
      </c>
      <c r="AX412" s="13" t="s">
        <v>8</v>
      </c>
      <c r="AY412" s="159" t="s">
        <v>132</v>
      </c>
    </row>
    <row r="413" spans="1:65" s="2" customFormat="1" ht="24.15" customHeight="1">
      <c r="A413" s="32"/>
      <c r="B413" s="143"/>
      <c r="C413" s="144" t="s">
        <v>998</v>
      </c>
      <c r="D413" s="144" t="s">
        <v>135</v>
      </c>
      <c r="E413" s="145" t="s">
        <v>999</v>
      </c>
      <c r="F413" s="146" t="s">
        <v>1000</v>
      </c>
      <c r="G413" s="147" t="s">
        <v>310</v>
      </c>
      <c r="H413" s="148">
        <v>1</v>
      </c>
      <c r="I413" s="149"/>
      <c r="J413" s="150">
        <f>ROUND(I413*H413,0)</f>
        <v>0</v>
      </c>
      <c r="K413" s="146"/>
      <c r="L413" s="33"/>
      <c r="M413" s="151" t="s">
        <v>1</v>
      </c>
      <c r="N413" s="152" t="s">
        <v>41</v>
      </c>
      <c r="O413" s="58"/>
      <c r="P413" s="153">
        <f>O413*H413</f>
        <v>0</v>
      </c>
      <c r="Q413" s="153">
        <v>0</v>
      </c>
      <c r="R413" s="153">
        <f>Q413*H413</f>
        <v>0</v>
      </c>
      <c r="S413" s="153">
        <v>0.207</v>
      </c>
      <c r="T413" s="154">
        <f>S413*H413</f>
        <v>0.207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55" t="s">
        <v>90</v>
      </c>
      <c r="AT413" s="155" t="s">
        <v>135</v>
      </c>
      <c r="AU413" s="155" t="s">
        <v>84</v>
      </c>
      <c r="AY413" s="17" t="s">
        <v>132</v>
      </c>
      <c r="BE413" s="156">
        <f>IF(N413="základní",J413,0)</f>
        <v>0</v>
      </c>
      <c r="BF413" s="156">
        <f>IF(N413="snížená",J413,0)</f>
        <v>0</v>
      </c>
      <c r="BG413" s="156">
        <f>IF(N413="zákl. přenesená",J413,0)</f>
        <v>0</v>
      </c>
      <c r="BH413" s="156">
        <f>IF(N413="sníž. přenesená",J413,0)</f>
        <v>0</v>
      </c>
      <c r="BI413" s="156">
        <f>IF(N413="nulová",J413,0)</f>
        <v>0</v>
      </c>
      <c r="BJ413" s="17" t="s">
        <v>8</v>
      </c>
      <c r="BK413" s="156">
        <f>ROUND(I413*H413,0)</f>
        <v>0</v>
      </c>
      <c r="BL413" s="17" t="s">
        <v>90</v>
      </c>
      <c r="BM413" s="155" t="s">
        <v>1001</v>
      </c>
    </row>
    <row r="414" spans="2:51" s="13" customFormat="1" ht="20.4">
      <c r="B414" s="157"/>
      <c r="D414" s="158" t="s">
        <v>140</v>
      </c>
      <c r="E414" s="159" t="s">
        <v>1</v>
      </c>
      <c r="F414" s="160" t="s">
        <v>1002</v>
      </c>
      <c r="H414" s="161">
        <v>1</v>
      </c>
      <c r="I414" s="162"/>
      <c r="L414" s="157"/>
      <c r="M414" s="163"/>
      <c r="N414" s="164"/>
      <c r="O414" s="164"/>
      <c r="P414" s="164"/>
      <c r="Q414" s="164"/>
      <c r="R414" s="164"/>
      <c r="S414" s="164"/>
      <c r="T414" s="165"/>
      <c r="AT414" s="159" t="s">
        <v>140</v>
      </c>
      <c r="AU414" s="159" t="s">
        <v>84</v>
      </c>
      <c r="AV414" s="13" t="s">
        <v>84</v>
      </c>
      <c r="AW414" s="13" t="s">
        <v>32</v>
      </c>
      <c r="AX414" s="13" t="s">
        <v>8</v>
      </c>
      <c r="AY414" s="159" t="s">
        <v>132</v>
      </c>
    </row>
    <row r="415" spans="1:65" s="2" customFormat="1" ht="24.15" customHeight="1">
      <c r="A415" s="32"/>
      <c r="B415" s="143"/>
      <c r="C415" s="144" t="s">
        <v>1003</v>
      </c>
      <c r="D415" s="144" t="s">
        <v>135</v>
      </c>
      <c r="E415" s="145" t="s">
        <v>1004</v>
      </c>
      <c r="F415" s="146" t="s">
        <v>1005</v>
      </c>
      <c r="G415" s="147" t="s">
        <v>235</v>
      </c>
      <c r="H415" s="148">
        <v>3.5</v>
      </c>
      <c r="I415" s="149"/>
      <c r="J415" s="150">
        <f>ROUND(I415*H415,0)</f>
        <v>0</v>
      </c>
      <c r="K415" s="146"/>
      <c r="L415" s="33"/>
      <c r="M415" s="151" t="s">
        <v>1</v>
      </c>
      <c r="N415" s="152" t="s">
        <v>41</v>
      </c>
      <c r="O415" s="58"/>
      <c r="P415" s="153">
        <f>O415*H415</f>
        <v>0</v>
      </c>
      <c r="Q415" s="153">
        <v>0.00081</v>
      </c>
      <c r="R415" s="153">
        <f>Q415*H415</f>
        <v>0.002835</v>
      </c>
      <c r="S415" s="153">
        <v>0.038</v>
      </c>
      <c r="T415" s="154">
        <f>S415*H415</f>
        <v>0.133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55" t="s">
        <v>90</v>
      </c>
      <c r="AT415" s="155" t="s">
        <v>135</v>
      </c>
      <c r="AU415" s="155" t="s">
        <v>84</v>
      </c>
      <c r="AY415" s="17" t="s">
        <v>132</v>
      </c>
      <c r="BE415" s="156">
        <f>IF(N415="základní",J415,0)</f>
        <v>0</v>
      </c>
      <c r="BF415" s="156">
        <f>IF(N415="snížená",J415,0)</f>
        <v>0</v>
      </c>
      <c r="BG415" s="156">
        <f>IF(N415="zákl. přenesená",J415,0)</f>
        <v>0</v>
      </c>
      <c r="BH415" s="156">
        <f>IF(N415="sníž. přenesená",J415,0)</f>
        <v>0</v>
      </c>
      <c r="BI415" s="156">
        <f>IF(N415="nulová",J415,0)</f>
        <v>0</v>
      </c>
      <c r="BJ415" s="17" t="s">
        <v>8</v>
      </c>
      <c r="BK415" s="156">
        <f>ROUND(I415*H415,0)</f>
        <v>0</v>
      </c>
      <c r="BL415" s="17" t="s">
        <v>90</v>
      </c>
      <c r="BM415" s="155" t="s">
        <v>1006</v>
      </c>
    </row>
    <row r="416" spans="2:51" s="13" customFormat="1" ht="12">
      <c r="B416" s="157"/>
      <c r="D416" s="158" t="s">
        <v>140</v>
      </c>
      <c r="E416" s="159" t="s">
        <v>1</v>
      </c>
      <c r="F416" s="160" t="s">
        <v>1007</v>
      </c>
      <c r="H416" s="161">
        <v>3.5</v>
      </c>
      <c r="I416" s="162"/>
      <c r="L416" s="157"/>
      <c r="M416" s="163"/>
      <c r="N416" s="164"/>
      <c r="O416" s="164"/>
      <c r="P416" s="164"/>
      <c r="Q416" s="164"/>
      <c r="R416" s="164"/>
      <c r="S416" s="164"/>
      <c r="T416" s="165"/>
      <c r="AT416" s="159" t="s">
        <v>140</v>
      </c>
      <c r="AU416" s="159" t="s">
        <v>84</v>
      </c>
      <c r="AV416" s="13" t="s">
        <v>84</v>
      </c>
      <c r="AW416" s="13" t="s">
        <v>32</v>
      </c>
      <c r="AX416" s="13" t="s">
        <v>8</v>
      </c>
      <c r="AY416" s="159" t="s">
        <v>132</v>
      </c>
    </row>
    <row r="417" spans="1:65" s="2" customFormat="1" ht="24.15" customHeight="1">
      <c r="A417" s="32"/>
      <c r="B417" s="143"/>
      <c r="C417" s="144" t="s">
        <v>1008</v>
      </c>
      <c r="D417" s="144" t="s">
        <v>135</v>
      </c>
      <c r="E417" s="145" t="s">
        <v>1009</v>
      </c>
      <c r="F417" s="146" t="s">
        <v>1010</v>
      </c>
      <c r="G417" s="147" t="s">
        <v>164</v>
      </c>
      <c r="H417" s="148">
        <v>17.633</v>
      </c>
      <c r="I417" s="149"/>
      <c r="J417" s="150">
        <f>ROUND(I417*H417,0)</f>
        <v>0</v>
      </c>
      <c r="K417" s="146"/>
      <c r="L417" s="33"/>
      <c r="M417" s="151" t="s">
        <v>1</v>
      </c>
      <c r="N417" s="152" t="s">
        <v>41</v>
      </c>
      <c r="O417" s="58"/>
      <c r="P417" s="153">
        <f>O417*H417</f>
        <v>0</v>
      </c>
      <c r="Q417" s="153">
        <v>0</v>
      </c>
      <c r="R417" s="153">
        <f>Q417*H417</f>
        <v>0</v>
      </c>
      <c r="S417" s="153">
        <v>0.05</v>
      </c>
      <c r="T417" s="154">
        <f>S417*H417</f>
        <v>0.88165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55" t="s">
        <v>90</v>
      </c>
      <c r="AT417" s="155" t="s">
        <v>135</v>
      </c>
      <c r="AU417" s="155" t="s">
        <v>84</v>
      </c>
      <c r="AY417" s="17" t="s">
        <v>132</v>
      </c>
      <c r="BE417" s="156">
        <f>IF(N417="základní",J417,0)</f>
        <v>0</v>
      </c>
      <c r="BF417" s="156">
        <f>IF(N417="snížená",J417,0)</f>
        <v>0</v>
      </c>
      <c r="BG417" s="156">
        <f>IF(N417="zákl. přenesená",J417,0)</f>
        <v>0</v>
      </c>
      <c r="BH417" s="156">
        <f>IF(N417="sníž. přenesená",J417,0)</f>
        <v>0</v>
      </c>
      <c r="BI417" s="156">
        <f>IF(N417="nulová",J417,0)</f>
        <v>0</v>
      </c>
      <c r="BJ417" s="17" t="s">
        <v>8</v>
      </c>
      <c r="BK417" s="156">
        <f>ROUND(I417*H417,0)</f>
        <v>0</v>
      </c>
      <c r="BL417" s="17" t="s">
        <v>90</v>
      </c>
      <c r="BM417" s="155" t="s">
        <v>1011</v>
      </c>
    </row>
    <row r="418" spans="2:51" s="13" customFormat="1" ht="12">
      <c r="B418" s="157"/>
      <c r="D418" s="158" t="s">
        <v>140</v>
      </c>
      <c r="E418" s="159" t="s">
        <v>1</v>
      </c>
      <c r="F418" s="160" t="s">
        <v>1012</v>
      </c>
      <c r="H418" s="161">
        <v>15.603</v>
      </c>
      <c r="I418" s="162"/>
      <c r="L418" s="157"/>
      <c r="M418" s="163"/>
      <c r="N418" s="164"/>
      <c r="O418" s="164"/>
      <c r="P418" s="164"/>
      <c r="Q418" s="164"/>
      <c r="R418" s="164"/>
      <c r="S418" s="164"/>
      <c r="T418" s="165"/>
      <c r="AT418" s="159" t="s">
        <v>140</v>
      </c>
      <c r="AU418" s="159" t="s">
        <v>84</v>
      </c>
      <c r="AV418" s="13" t="s">
        <v>84</v>
      </c>
      <c r="AW418" s="13" t="s">
        <v>32</v>
      </c>
      <c r="AX418" s="13" t="s">
        <v>76</v>
      </c>
      <c r="AY418" s="159" t="s">
        <v>132</v>
      </c>
    </row>
    <row r="419" spans="2:51" s="13" customFormat="1" ht="12">
      <c r="B419" s="157"/>
      <c r="D419" s="158" t="s">
        <v>140</v>
      </c>
      <c r="E419" s="159" t="s">
        <v>1</v>
      </c>
      <c r="F419" s="160" t="s">
        <v>1013</v>
      </c>
      <c r="H419" s="161">
        <v>2.03</v>
      </c>
      <c r="I419" s="162"/>
      <c r="L419" s="157"/>
      <c r="M419" s="163"/>
      <c r="N419" s="164"/>
      <c r="O419" s="164"/>
      <c r="P419" s="164"/>
      <c r="Q419" s="164"/>
      <c r="R419" s="164"/>
      <c r="S419" s="164"/>
      <c r="T419" s="165"/>
      <c r="AT419" s="159" t="s">
        <v>140</v>
      </c>
      <c r="AU419" s="159" t="s">
        <v>84</v>
      </c>
      <c r="AV419" s="13" t="s">
        <v>84</v>
      </c>
      <c r="AW419" s="13" t="s">
        <v>32</v>
      </c>
      <c r="AX419" s="13" t="s">
        <v>76</v>
      </c>
      <c r="AY419" s="159" t="s">
        <v>132</v>
      </c>
    </row>
    <row r="420" spans="2:51" s="14" customFormat="1" ht="12">
      <c r="B420" s="166"/>
      <c r="D420" s="158" t="s">
        <v>140</v>
      </c>
      <c r="E420" s="167" t="s">
        <v>1</v>
      </c>
      <c r="F420" s="168" t="s">
        <v>146</v>
      </c>
      <c r="H420" s="169">
        <v>17.633</v>
      </c>
      <c r="I420" s="170"/>
      <c r="L420" s="166"/>
      <c r="M420" s="171"/>
      <c r="N420" s="172"/>
      <c r="O420" s="172"/>
      <c r="P420" s="172"/>
      <c r="Q420" s="172"/>
      <c r="R420" s="172"/>
      <c r="S420" s="172"/>
      <c r="T420" s="173"/>
      <c r="AT420" s="167" t="s">
        <v>140</v>
      </c>
      <c r="AU420" s="167" t="s">
        <v>84</v>
      </c>
      <c r="AV420" s="14" t="s">
        <v>87</v>
      </c>
      <c r="AW420" s="14" t="s">
        <v>32</v>
      </c>
      <c r="AX420" s="14" t="s">
        <v>8</v>
      </c>
      <c r="AY420" s="167" t="s">
        <v>132</v>
      </c>
    </row>
    <row r="421" spans="1:65" s="2" customFormat="1" ht="24.15" customHeight="1">
      <c r="A421" s="32"/>
      <c r="B421" s="143"/>
      <c r="C421" s="144" t="s">
        <v>1014</v>
      </c>
      <c r="D421" s="144" t="s">
        <v>135</v>
      </c>
      <c r="E421" s="145" t="s">
        <v>1015</v>
      </c>
      <c r="F421" s="146" t="s">
        <v>1016</v>
      </c>
      <c r="G421" s="147" t="s">
        <v>164</v>
      </c>
      <c r="H421" s="148">
        <v>54.143</v>
      </c>
      <c r="I421" s="149"/>
      <c r="J421" s="150">
        <f>ROUND(I421*H421,0)</f>
        <v>0</v>
      </c>
      <c r="K421" s="146"/>
      <c r="L421" s="33"/>
      <c r="M421" s="151" t="s">
        <v>1</v>
      </c>
      <c r="N421" s="152" t="s">
        <v>41</v>
      </c>
      <c r="O421" s="58"/>
      <c r="P421" s="153">
        <f>O421*H421</f>
        <v>0</v>
      </c>
      <c r="Q421" s="153">
        <v>0</v>
      </c>
      <c r="R421" s="153">
        <f>Q421*H421</f>
        <v>0</v>
      </c>
      <c r="S421" s="153">
        <v>0.046</v>
      </c>
      <c r="T421" s="154">
        <f>S421*H421</f>
        <v>2.490578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55" t="s">
        <v>90</v>
      </c>
      <c r="AT421" s="155" t="s">
        <v>135</v>
      </c>
      <c r="AU421" s="155" t="s">
        <v>84</v>
      </c>
      <c r="AY421" s="17" t="s">
        <v>132</v>
      </c>
      <c r="BE421" s="156">
        <f>IF(N421="základní",J421,0)</f>
        <v>0</v>
      </c>
      <c r="BF421" s="156">
        <f>IF(N421="snížená",J421,0)</f>
        <v>0</v>
      </c>
      <c r="BG421" s="156">
        <f>IF(N421="zákl. přenesená",J421,0)</f>
        <v>0</v>
      </c>
      <c r="BH421" s="156">
        <f>IF(N421="sníž. přenesená",J421,0)</f>
        <v>0</v>
      </c>
      <c r="BI421" s="156">
        <f>IF(N421="nulová",J421,0)</f>
        <v>0</v>
      </c>
      <c r="BJ421" s="17" t="s">
        <v>8</v>
      </c>
      <c r="BK421" s="156">
        <f>ROUND(I421*H421,0)</f>
        <v>0</v>
      </c>
      <c r="BL421" s="17" t="s">
        <v>90</v>
      </c>
      <c r="BM421" s="155" t="s">
        <v>1017</v>
      </c>
    </row>
    <row r="422" spans="2:51" s="13" customFormat="1" ht="12">
      <c r="B422" s="157"/>
      <c r="D422" s="158" t="s">
        <v>140</v>
      </c>
      <c r="E422" s="159" t="s">
        <v>1</v>
      </c>
      <c r="F422" s="160" t="s">
        <v>1018</v>
      </c>
      <c r="H422" s="161">
        <v>42.344</v>
      </c>
      <c r="I422" s="162"/>
      <c r="L422" s="157"/>
      <c r="M422" s="163"/>
      <c r="N422" s="164"/>
      <c r="O422" s="164"/>
      <c r="P422" s="164"/>
      <c r="Q422" s="164"/>
      <c r="R422" s="164"/>
      <c r="S422" s="164"/>
      <c r="T422" s="165"/>
      <c r="AT422" s="159" t="s">
        <v>140</v>
      </c>
      <c r="AU422" s="159" t="s">
        <v>84</v>
      </c>
      <c r="AV422" s="13" t="s">
        <v>84</v>
      </c>
      <c r="AW422" s="13" t="s">
        <v>32</v>
      </c>
      <c r="AX422" s="13" t="s">
        <v>76</v>
      </c>
      <c r="AY422" s="159" t="s">
        <v>132</v>
      </c>
    </row>
    <row r="423" spans="2:51" s="13" customFormat="1" ht="12">
      <c r="B423" s="157"/>
      <c r="D423" s="158" t="s">
        <v>140</v>
      </c>
      <c r="E423" s="159" t="s">
        <v>1</v>
      </c>
      <c r="F423" s="160" t="s">
        <v>1019</v>
      </c>
      <c r="H423" s="161">
        <v>11.799</v>
      </c>
      <c r="I423" s="162"/>
      <c r="L423" s="157"/>
      <c r="M423" s="163"/>
      <c r="N423" s="164"/>
      <c r="O423" s="164"/>
      <c r="P423" s="164"/>
      <c r="Q423" s="164"/>
      <c r="R423" s="164"/>
      <c r="S423" s="164"/>
      <c r="T423" s="165"/>
      <c r="AT423" s="159" t="s">
        <v>140</v>
      </c>
      <c r="AU423" s="159" t="s">
        <v>84</v>
      </c>
      <c r="AV423" s="13" t="s">
        <v>84</v>
      </c>
      <c r="AW423" s="13" t="s">
        <v>32</v>
      </c>
      <c r="AX423" s="13" t="s">
        <v>76</v>
      </c>
      <c r="AY423" s="159" t="s">
        <v>132</v>
      </c>
    </row>
    <row r="424" spans="2:51" s="14" customFormat="1" ht="12">
      <c r="B424" s="166"/>
      <c r="D424" s="158" t="s">
        <v>140</v>
      </c>
      <c r="E424" s="167" t="s">
        <v>1</v>
      </c>
      <c r="F424" s="168" t="s">
        <v>146</v>
      </c>
      <c r="H424" s="169">
        <v>54.143</v>
      </c>
      <c r="I424" s="170"/>
      <c r="L424" s="166"/>
      <c r="M424" s="171"/>
      <c r="N424" s="172"/>
      <c r="O424" s="172"/>
      <c r="P424" s="172"/>
      <c r="Q424" s="172"/>
      <c r="R424" s="172"/>
      <c r="S424" s="172"/>
      <c r="T424" s="173"/>
      <c r="AT424" s="167" t="s">
        <v>140</v>
      </c>
      <c r="AU424" s="167" t="s">
        <v>84</v>
      </c>
      <c r="AV424" s="14" t="s">
        <v>87</v>
      </c>
      <c r="AW424" s="14" t="s">
        <v>32</v>
      </c>
      <c r="AX424" s="14" t="s">
        <v>8</v>
      </c>
      <c r="AY424" s="167" t="s">
        <v>132</v>
      </c>
    </row>
    <row r="425" spans="1:65" s="2" customFormat="1" ht="37.95" customHeight="1">
      <c r="A425" s="32"/>
      <c r="B425" s="143"/>
      <c r="C425" s="144" t="s">
        <v>1020</v>
      </c>
      <c r="D425" s="144" t="s">
        <v>135</v>
      </c>
      <c r="E425" s="145" t="s">
        <v>1021</v>
      </c>
      <c r="F425" s="146" t="s">
        <v>1022</v>
      </c>
      <c r="G425" s="147" t="s">
        <v>164</v>
      </c>
      <c r="H425" s="148">
        <v>60.084</v>
      </c>
      <c r="I425" s="149"/>
      <c r="J425" s="150">
        <f>ROUND(I425*H425,0)</f>
        <v>0</v>
      </c>
      <c r="K425" s="146"/>
      <c r="L425" s="33"/>
      <c r="M425" s="151" t="s">
        <v>1</v>
      </c>
      <c r="N425" s="152" t="s">
        <v>41</v>
      </c>
      <c r="O425" s="58"/>
      <c r="P425" s="153">
        <f>O425*H425</f>
        <v>0</v>
      </c>
      <c r="Q425" s="153">
        <v>0</v>
      </c>
      <c r="R425" s="153">
        <f>Q425*H425</f>
        <v>0</v>
      </c>
      <c r="S425" s="153">
        <v>0.059</v>
      </c>
      <c r="T425" s="154">
        <f>S425*H425</f>
        <v>3.544956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55" t="s">
        <v>90</v>
      </c>
      <c r="AT425" s="155" t="s">
        <v>135</v>
      </c>
      <c r="AU425" s="155" t="s">
        <v>84</v>
      </c>
      <c r="AY425" s="17" t="s">
        <v>132</v>
      </c>
      <c r="BE425" s="156">
        <f>IF(N425="základní",J425,0)</f>
        <v>0</v>
      </c>
      <c r="BF425" s="156">
        <f>IF(N425="snížená",J425,0)</f>
        <v>0</v>
      </c>
      <c r="BG425" s="156">
        <f>IF(N425="zákl. přenesená",J425,0)</f>
        <v>0</v>
      </c>
      <c r="BH425" s="156">
        <f>IF(N425="sníž. přenesená",J425,0)</f>
        <v>0</v>
      </c>
      <c r="BI425" s="156">
        <f>IF(N425="nulová",J425,0)</f>
        <v>0</v>
      </c>
      <c r="BJ425" s="17" t="s">
        <v>8</v>
      </c>
      <c r="BK425" s="156">
        <f>ROUND(I425*H425,0)</f>
        <v>0</v>
      </c>
      <c r="BL425" s="17" t="s">
        <v>90</v>
      </c>
      <c r="BM425" s="155" t="s">
        <v>1023</v>
      </c>
    </row>
    <row r="426" spans="2:51" s="13" customFormat="1" ht="12">
      <c r="B426" s="157"/>
      <c r="D426" s="158" t="s">
        <v>140</v>
      </c>
      <c r="E426" s="159" t="s">
        <v>1</v>
      </c>
      <c r="F426" s="160" t="s">
        <v>1024</v>
      </c>
      <c r="H426" s="161">
        <v>30.69</v>
      </c>
      <c r="I426" s="162"/>
      <c r="L426" s="157"/>
      <c r="M426" s="163"/>
      <c r="N426" s="164"/>
      <c r="O426" s="164"/>
      <c r="P426" s="164"/>
      <c r="Q426" s="164"/>
      <c r="R426" s="164"/>
      <c r="S426" s="164"/>
      <c r="T426" s="165"/>
      <c r="AT426" s="159" t="s">
        <v>140</v>
      </c>
      <c r="AU426" s="159" t="s">
        <v>84</v>
      </c>
      <c r="AV426" s="13" t="s">
        <v>84</v>
      </c>
      <c r="AW426" s="13" t="s">
        <v>32</v>
      </c>
      <c r="AX426" s="13" t="s">
        <v>76</v>
      </c>
      <c r="AY426" s="159" t="s">
        <v>132</v>
      </c>
    </row>
    <row r="427" spans="2:51" s="13" customFormat="1" ht="12">
      <c r="B427" s="157"/>
      <c r="D427" s="158" t="s">
        <v>140</v>
      </c>
      <c r="E427" s="159" t="s">
        <v>1</v>
      </c>
      <c r="F427" s="160" t="s">
        <v>1025</v>
      </c>
      <c r="H427" s="161">
        <v>5.13</v>
      </c>
      <c r="I427" s="162"/>
      <c r="L427" s="157"/>
      <c r="M427" s="163"/>
      <c r="N427" s="164"/>
      <c r="O427" s="164"/>
      <c r="P427" s="164"/>
      <c r="Q427" s="164"/>
      <c r="R427" s="164"/>
      <c r="S427" s="164"/>
      <c r="T427" s="165"/>
      <c r="AT427" s="159" t="s">
        <v>140</v>
      </c>
      <c r="AU427" s="159" t="s">
        <v>84</v>
      </c>
      <c r="AV427" s="13" t="s">
        <v>84</v>
      </c>
      <c r="AW427" s="13" t="s">
        <v>32</v>
      </c>
      <c r="AX427" s="13" t="s">
        <v>76</v>
      </c>
      <c r="AY427" s="159" t="s">
        <v>132</v>
      </c>
    </row>
    <row r="428" spans="2:51" s="13" customFormat="1" ht="12">
      <c r="B428" s="157"/>
      <c r="D428" s="158" t="s">
        <v>140</v>
      </c>
      <c r="E428" s="159" t="s">
        <v>1</v>
      </c>
      <c r="F428" s="160" t="s">
        <v>1026</v>
      </c>
      <c r="H428" s="161">
        <v>24.264</v>
      </c>
      <c r="I428" s="162"/>
      <c r="L428" s="157"/>
      <c r="M428" s="163"/>
      <c r="N428" s="164"/>
      <c r="O428" s="164"/>
      <c r="P428" s="164"/>
      <c r="Q428" s="164"/>
      <c r="R428" s="164"/>
      <c r="S428" s="164"/>
      <c r="T428" s="165"/>
      <c r="AT428" s="159" t="s">
        <v>140</v>
      </c>
      <c r="AU428" s="159" t="s">
        <v>84</v>
      </c>
      <c r="AV428" s="13" t="s">
        <v>84</v>
      </c>
      <c r="AW428" s="13" t="s">
        <v>32</v>
      </c>
      <c r="AX428" s="13" t="s">
        <v>76</v>
      </c>
      <c r="AY428" s="159" t="s">
        <v>132</v>
      </c>
    </row>
    <row r="429" spans="2:51" s="14" customFormat="1" ht="12">
      <c r="B429" s="166"/>
      <c r="D429" s="158" t="s">
        <v>140</v>
      </c>
      <c r="E429" s="167" t="s">
        <v>1</v>
      </c>
      <c r="F429" s="168" t="s">
        <v>146</v>
      </c>
      <c r="H429" s="169">
        <v>60.084</v>
      </c>
      <c r="I429" s="170"/>
      <c r="L429" s="166"/>
      <c r="M429" s="171"/>
      <c r="N429" s="172"/>
      <c r="O429" s="172"/>
      <c r="P429" s="172"/>
      <c r="Q429" s="172"/>
      <c r="R429" s="172"/>
      <c r="S429" s="172"/>
      <c r="T429" s="173"/>
      <c r="AT429" s="167" t="s">
        <v>140</v>
      </c>
      <c r="AU429" s="167" t="s">
        <v>84</v>
      </c>
      <c r="AV429" s="14" t="s">
        <v>87</v>
      </c>
      <c r="AW429" s="14" t="s">
        <v>32</v>
      </c>
      <c r="AX429" s="14" t="s">
        <v>8</v>
      </c>
      <c r="AY429" s="167" t="s">
        <v>132</v>
      </c>
    </row>
    <row r="430" spans="1:65" s="2" customFormat="1" ht="24.15" customHeight="1">
      <c r="A430" s="32"/>
      <c r="B430" s="143"/>
      <c r="C430" s="144" t="s">
        <v>1027</v>
      </c>
      <c r="D430" s="144" t="s">
        <v>135</v>
      </c>
      <c r="E430" s="145" t="s">
        <v>1028</v>
      </c>
      <c r="F430" s="146" t="s">
        <v>1029</v>
      </c>
      <c r="G430" s="147" t="s">
        <v>164</v>
      </c>
      <c r="H430" s="148">
        <v>5.55</v>
      </c>
      <c r="I430" s="149"/>
      <c r="J430" s="150">
        <f>ROUND(I430*H430,0)</f>
        <v>0</v>
      </c>
      <c r="K430" s="146"/>
      <c r="L430" s="33"/>
      <c r="M430" s="151" t="s">
        <v>1</v>
      </c>
      <c r="N430" s="152" t="s">
        <v>41</v>
      </c>
      <c r="O430" s="58"/>
      <c r="P430" s="153">
        <f>O430*H430</f>
        <v>0</v>
      </c>
      <c r="Q430" s="153">
        <v>0</v>
      </c>
      <c r="R430" s="153">
        <f>Q430*H430</f>
        <v>0</v>
      </c>
      <c r="S430" s="153">
        <v>0.089</v>
      </c>
      <c r="T430" s="154">
        <f>S430*H430</f>
        <v>0.49394999999999994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55" t="s">
        <v>90</v>
      </c>
      <c r="AT430" s="155" t="s">
        <v>135</v>
      </c>
      <c r="AU430" s="155" t="s">
        <v>84</v>
      </c>
      <c r="AY430" s="17" t="s">
        <v>132</v>
      </c>
      <c r="BE430" s="156">
        <f>IF(N430="základní",J430,0)</f>
        <v>0</v>
      </c>
      <c r="BF430" s="156">
        <f>IF(N430="snížená",J430,0)</f>
        <v>0</v>
      </c>
      <c r="BG430" s="156">
        <f>IF(N430="zákl. přenesená",J430,0)</f>
        <v>0</v>
      </c>
      <c r="BH430" s="156">
        <f>IF(N430="sníž. přenesená",J430,0)</f>
        <v>0</v>
      </c>
      <c r="BI430" s="156">
        <f>IF(N430="nulová",J430,0)</f>
        <v>0</v>
      </c>
      <c r="BJ430" s="17" t="s">
        <v>8</v>
      </c>
      <c r="BK430" s="156">
        <f>ROUND(I430*H430,0)</f>
        <v>0</v>
      </c>
      <c r="BL430" s="17" t="s">
        <v>90</v>
      </c>
      <c r="BM430" s="155" t="s">
        <v>1030</v>
      </c>
    </row>
    <row r="431" spans="2:51" s="13" customFormat="1" ht="12">
      <c r="B431" s="157"/>
      <c r="D431" s="158" t="s">
        <v>140</v>
      </c>
      <c r="E431" s="159" t="s">
        <v>1</v>
      </c>
      <c r="F431" s="160" t="s">
        <v>1031</v>
      </c>
      <c r="H431" s="161">
        <v>5.55</v>
      </c>
      <c r="I431" s="162"/>
      <c r="L431" s="157"/>
      <c r="M431" s="163"/>
      <c r="N431" s="164"/>
      <c r="O431" s="164"/>
      <c r="P431" s="164"/>
      <c r="Q431" s="164"/>
      <c r="R431" s="164"/>
      <c r="S431" s="164"/>
      <c r="T431" s="165"/>
      <c r="AT431" s="159" t="s">
        <v>140</v>
      </c>
      <c r="AU431" s="159" t="s">
        <v>84</v>
      </c>
      <c r="AV431" s="13" t="s">
        <v>84</v>
      </c>
      <c r="AW431" s="13" t="s">
        <v>32</v>
      </c>
      <c r="AX431" s="13" t="s">
        <v>8</v>
      </c>
      <c r="AY431" s="159" t="s">
        <v>132</v>
      </c>
    </row>
    <row r="432" spans="2:63" s="12" customFormat="1" ht="22.95" customHeight="1">
      <c r="B432" s="130"/>
      <c r="D432" s="131" t="s">
        <v>75</v>
      </c>
      <c r="E432" s="141" t="s">
        <v>183</v>
      </c>
      <c r="F432" s="141" t="s">
        <v>184</v>
      </c>
      <c r="I432" s="133"/>
      <c r="J432" s="142">
        <f>BK432</f>
        <v>0</v>
      </c>
      <c r="L432" s="130"/>
      <c r="M432" s="135"/>
      <c r="N432" s="136"/>
      <c r="O432" s="136"/>
      <c r="P432" s="137">
        <f>SUM(P433:P437)</f>
        <v>0</v>
      </c>
      <c r="Q432" s="136"/>
      <c r="R432" s="137">
        <f>SUM(R433:R437)</f>
        <v>0</v>
      </c>
      <c r="S432" s="136"/>
      <c r="T432" s="138">
        <f>SUM(T433:T437)</f>
        <v>0</v>
      </c>
      <c r="AR432" s="131" t="s">
        <v>8</v>
      </c>
      <c r="AT432" s="139" t="s">
        <v>75</v>
      </c>
      <c r="AU432" s="139" t="s">
        <v>8</v>
      </c>
      <c r="AY432" s="131" t="s">
        <v>132</v>
      </c>
      <c r="BK432" s="140">
        <f>SUM(BK433:BK437)</f>
        <v>0</v>
      </c>
    </row>
    <row r="433" spans="1:65" s="2" customFormat="1" ht="24.15" customHeight="1">
      <c r="A433" s="32"/>
      <c r="B433" s="143"/>
      <c r="C433" s="144" t="s">
        <v>1032</v>
      </c>
      <c r="D433" s="144" t="s">
        <v>135</v>
      </c>
      <c r="E433" s="145" t="s">
        <v>186</v>
      </c>
      <c r="F433" s="146" t="s">
        <v>187</v>
      </c>
      <c r="G433" s="147" t="s">
        <v>188</v>
      </c>
      <c r="H433" s="148">
        <v>8.015</v>
      </c>
      <c r="I433" s="149"/>
      <c r="J433" s="150">
        <f>ROUND(I433*H433,0)</f>
        <v>0</v>
      </c>
      <c r="K433" s="146"/>
      <c r="L433" s="33"/>
      <c r="M433" s="151" t="s">
        <v>1</v>
      </c>
      <c r="N433" s="152" t="s">
        <v>41</v>
      </c>
      <c r="O433" s="58"/>
      <c r="P433" s="153">
        <f>O433*H433</f>
        <v>0</v>
      </c>
      <c r="Q433" s="153">
        <v>0</v>
      </c>
      <c r="R433" s="153">
        <f>Q433*H433</f>
        <v>0</v>
      </c>
      <c r="S433" s="153">
        <v>0</v>
      </c>
      <c r="T433" s="154">
        <f>S433*H433</f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55" t="s">
        <v>90</v>
      </c>
      <c r="AT433" s="155" t="s">
        <v>135</v>
      </c>
      <c r="AU433" s="155" t="s">
        <v>84</v>
      </c>
      <c r="AY433" s="17" t="s">
        <v>132</v>
      </c>
      <c r="BE433" s="156">
        <f>IF(N433="základní",J433,0)</f>
        <v>0</v>
      </c>
      <c r="BF433" s="156">
        <f>IF(N433="snížená",J433,0)</f>
        <v>0</v>
      </c>
      <c r="BG433" s="156">
        <f>IF(N433="zákl. přenesená",J433,0)</f>
        <v>0</v>
      </c>
      <c r="BH433" s="156">
        <f>IF(N433="sníž. přenesená",J433,0)</f>
        <v>0</v>
      </c>
      <c r="BI433" s="156">
        <f>IF(N433="nulová",J433,0)</f>
        <v>0</v>
      </c>
      <c r="BJ433" s="17" t="s">
        <v>8</v>
      </c>
      <c r="BK433" s="156">
        <f>ROUND(I433*H433,0)</f>
        <v>0</v>
      </c>
      <c r="BL433" s="17" t="s">
        <v>90</v>
      </c>
      <c r="BM433" s="155" t="s">
        <v>1033</v>
      </c>
    </row>
    <row r="434" spans="1:65" s="2" customFormat="1" ht="24.15" customHeight="1">
      <c r="A434" s="32"/>
      <c r="B434" s="143"/>
      <c r="C434" s="144" t="s">
        <v>1034</v>
      </c>
      <c r="D434" s="144" t="s">
        <v>135</v>
      </c>
      <c r="E434" s="145" t="s">
        <v>191</v>
      </c>
      <c r="F434" s="146" t="s">
        <v>192</v>
      </c>
      <c r="G434" s="147" t="s">
        <v>188</v>
      </c>
      <c r="H434" s="148">
        <v>8.015</v>
      </c>
      <c r="I434" s="149"/>
      <c r="J434" s="150">
        <f>ROUND(I434*H434,0)</f>
        <v>0</v>
      </c>
      <c r="K434" s="146"/>
      <c r="L434" s="33"/>
      <c r="M434" s="151" t="s">
        <v>1</v>
      </c>
      <c r="N434" s="152" t="s">
        <v>41</v>
      </c>
      <c r="O434" s="58"/>
      <c r="P434" s="153">
        <f>O434*H434</f>
        <v>0</v>
      </c>
      <c r="Q434" s="153">
        <v>0</v>
      </c>
      <c r="R434" s="153">
        <f>Q434*H434</f>
        <v>0</v>
      </c>
      <c r="S434" s="153">
        <v>0</v>
      </c>
      <c r="T434" s="154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55" t="s">
        <v>90</v>
      </c>
      <c r="AT434" s="155" t="s">
        <v>135</v>
      </c>
      <c r="AU434" s="155" t="s">
        <v>84</v>
      </c>
      <c r="AY434" s="17" t="s">
        <v>132</v>
      </c>
      <c r="BE434" s="156">
        <f>IF(N434="základní",J434,0)</f>
        <v>0</v>
      </c>
      <c r="BF434" s="156">
        <f>IF(N434="snížená",J434,0)</f>
        <v>0</v>
      </c>
      <c r="BG434" s="156">
        <f>IF(N434="zákl. přenesená",J434,0)</f>
        <v>0</v>
      </c>
      <c r="BH434" s="156">
        <f>IF(N434="sníž. přenesená",J434,0)</f>
        <v>0</v>
      </c>
      <c r="BI434" s="156">
        <f>IF(N434="nulová",J434,0)</f>
        <v>0</v>
      </c>
      <c r="BJ434" s="17" t="s">
        <v>8</v>
      </c>
      <c r="BK434" s="156">
        <f>ROUND(I434*H434,0)</f>
        <v>0</v>
      </c>
      <c r="BL434" s="17" t="s">
        <v>90</v>
      </c>
      <c r="BM434" s="155" t="s">
        <v>1035</v>
      </c>
    </row>
    <row r="435" spans="1:65" s="2" customFormat="1" ht="24.15" customHeight="1">
      <c r="A435" s="32"/>
      <c r="B435" s="143"/>
      <c r="C435" s="144" t="s">
        <v>1036</v>
      </c>
      <c r="D435" s="144" t="s">
        <v>135</v>
      </c>
      <c r="E435" s="145" t="s">
        <v>195</v>
      </c>
      <c r="F435" s="146" t="s">
        <v>196</v>
      </c>
      <c r="G435" s="147" t="s">
        <v>188</v>
      </c>
      <c r="H435" s="148">
        <v>120.225</v>
      </c>
      <c r="I435" s="149"/>
      <c r="J435" s="150">
        <f>ROUND(I435*H435,0)</f>
        <v>0</v>
      </c>
      <c r="K435" s="146"/>
      <c r="L435" s="33"/>
      <c r="M435" s="151" t="s">
        <v>1</v>
      </c>
      <c r="N435" s="152" t="s">
        <v>41</v>
      </c>
      <c r="O435" s="58"/>
      <c r="P435" s="153">
        <f>O435*H435</f>
        <v>0</v>
      </c>
      <c r="Q435" s="153">
        <v>0</v>
      </c>
      <c r="R435" s="153">
        <f>Q435*H435</f>
        <v>0</v>
      </c>
      <c r="S435" s="153">
        <v>0</v>
      </c>
      <c r="T435" s="154">
        <f>S435*H435</f>
        <v>0</v>
      </c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R435" s="155" t="s">
        <v>90</v>
      </c>
      <c r="AT435" s="155" t="s">
        <v>135</v>
      </c>
      <c r="AU435" s="155" t="s">
        <v>84</v>
      </c>
      <c r="AY435" s="17" t="s">
        <v>132</v>
      </c>
      <c r="BE435" s="156">
        <f>IF(N435="základní",J435,0)</f>
        <v>0</v>
      </c>
      <c r="BF435" s="156">
        <f>IF(N435="snížená",J435,0)</f>
        <v>0</v>
      </c>
      <c r="BG435" s="156">
        <f>IF(N435="zákl. přenesená",J435,0)</f>
        <v>0</v>
      </c>
      <c r="BH435" s="156">
        <f>IF(N435="sníž. přenesená",J435,0)</f>
        <v>0</v>
      </c>
      <c r="BI435" s="156">
        <f>IF(N435="nulová",J435,0)</f>
        <v>0</v>
      </c>
      <c r="BJ435" s="17" t="s">
        <v>8</v>
      </c>
      <c r="BK435" s="156">
        <f>ROUND(I435*H435,0)</f>
        <v>0</v>
      </c>
      <c r="BL435" s="17" t="s">
        <v>90</v>
      </c>
      <c r="BM435" s="155" t="s">
        <v>1037</v>
      </c>
    </row>
    <row r="436" spans="2:51" s="13" customFormat="1" ht="12">
      <c r="B436" s="157"/>
      <c r="D436" s="158" t="s">
        <v>140</v>
      </c>
      <c r="F436" s="160" t="s">
        <v>1038</v>
      </c>
      <c r="H436" s="161">
        <v>120.225</v>
      </c>
      <c r="I436" s="162"/>
      <c r="L436" s="157"/>
      <c r="M436" s="163"/>
      <c r="N436" s="164"/>
      <c r="O436" s="164"/>
      <c r="P436" s="164"/>
      <c r="Q436" s="164"/>
      <c r="R436" s="164"/>
      <c r="S436" s="164"/>
      <c r="T436" s="165"/>
      <c r="AT436" s="159" t="s">
        <v>140</v>
      </c>
      <c r="AU436" s="159" t="s">
        <v>84</v>
      </c>
      <c r="AV436" s="13" t="s">
        <v>84</v>
      </c>
      <c r="AW436" s="13" t="s">
        <v>3</v>
      </c>
      <c r="AX436" s="13" t="s">
        <v>8</v>
      </c>
      <c r="AY436" s="159" t="s">
        <v>132</v>
      </c>
    </row>
    <row r="437" spans="1:65" s="2" customFormat="1" ht="49.2" customHeight="1">
      <c r="A437" s="32"/>
      <c r="B437" s="143"/>
      <c r="C437" s="144" t="s">
        <v>1039</v>
      </c>
      <c r="D437" s="144" t="s">
        <v>135</v>
      </c>
      <c r="E437" s="145" t="s">
        <v>200</v>
      </c>
      <c r="F437" s="146" t="s">
        <v>201</v>
      </c>
      <c r="G437" s="147" t="s">
        <v>188</v>
      </c>
      <c r="H437" s="148">
        <v>8.015</v>
      </c>
      <c r="I437" s="149"/>
      <c r="J437" s="150">
        <f>ROUND(I437*H437,0)</f>
        <v>0</v>
      </c>
      <c r="K437" s="146"/>
      <c r="L437" s="33"/>
      <c r="M437" s="151" t="s">
        <v>1</v>
      </c>
      <c r="N437" s="152" t="s">
        <v>41</v>
      </c>
      <c r="O437" s="58"/>
      <c r="P437" s="153">
        <f>O437*H437</f>
        <v>0</v>
      </c>
      <c r="Q437" s="153">
        <v>0</v>
      </c>
      <c r="R437" s="153">
        <f>Q437*H437</f>
        <v>0</v>
      </c>
      <c r="S437" s="153">
        <v>0</v>
      </c>
      <c r="T437" s="154">
        <f>S437*H437</f>
        <v>0</v>
      </c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R437" s="155" t="s">
        <v>90</v>
      </c>
      <c r="AT437" s="155" t="s">
        <v>135</v>
      </c>
      <c r="AU437" s="155" t="s">
        <v>84</v>
      </c>
      <c r="AY437" s="17" t="s">
        <v>132</v>
      </c>
      <c r="BE437" s="156">
        <f>IF(N437="základní",J437,0)</f>
        <v>0</v>
      </c>
      <c r="BF437" s="156">
        <f>IF(N437="snížená",J437,0)</f>
        <v>0</v>
      </c>
      <c r="BG437" s="156">
        <f>IF(N437="zákl. přenesená",J437,0)</f>
        <v>0</v>
      </c>
      <c r="BH437" s="156">
        <f>IF(N437="sníž. přenesená",J437,0)</f>
        <v>0</v>
      </c>
      <c r="BI437" s="156">
        <f>IF(N437="nulová",J437,0)</f>
        <v>0</v>
      </c>
      <c r="BJ437" s="17" t="s">
        <v>8</v>
      </c>
      <c r="BK437" s="156">
        <f>ROUND(I437*H437,0)</f>
        <v>0</v>
      </c>
      <c r="BL437" s="17" t="s">
        <v>90</v>
      </c>
      <c r="BM437" s="155" t="s">
        <v>1040</v>
      </c>
    </row>
    <row r="438" spans="2:63" s="12" customFormat="1" ht="22.95" customHeight="1">
      <c r="B438" s="130"/>
      <c r="D438" s="131" t="s">
        <v>75</v>
      </c>
      <c r="E438" s="141" t="s">
        <v>1041</v>
      </c>
      <c r="F438" s="141" t="s">
        <v>1042</v>
      </c>
      <c r="I438" s="133"/>
      <c r="J438" s="142">
        <f>BK438</f>
        <v>0</v>
      </c>
      <c r="L438" s="130"/>
      <c r="M438" s="135"/>
      <c r="N438" s="136"/>
      <c r="O438" s="136"/>
      <c r="P438" s="137">
        <f>P439</f>
        <v>0</v>
      </c>
      <c r="Q438" s="136"/>
      <c r="R438" s="137">
        <f>R439</f>
        <v>0</v>
      </c>
      <c r="S438" s="136"/>
      <c r="T438" s="138">
        <f>T439</f>
        <v>0</v>
      </c>
      <c r="AR438" s="131" t="s">
        <v>8</v>
      </c>
      <c r="AT438" s="139" t="s">
        <v>75</v>
      </c>
      <c r="AU438" s="139" t="s">
        <v>8</v>
      </c>
      <c r="AY438" s="131" t="s">
        <v>132</v>
      </c>
      <c r="BK438" s="140">
        <f>BK439</f>
        <v>0</v>
      </c>
    </row>
    <row r="439" spans="1:65" s="2" customFormat="1" ht="24.15" customHeight="1">
      <c r="A439" s="32"/>
      <c r="B439" s="143"/>
      <c r="C439" s="144" t="s">
        <v>1043</v>
      </c>
      <c r="D439" s="144" t="s">
        <v>135</v>
      </c>
      <c r="E439" s="145" t="s">
        <v>1044</v>
      </c>
      <c r="F439" s="146" t="s">
        <v>1045</v>
      </c>
      <c r="G439" s="147" t="s">
        <v>188</v>
      </c>
      <c r="H439" s="148">
        <v>147.813</v>
      </c>
      <c r="I439" s="149"/>
      <c r="J439" s="150">
        <f>ROUND(I439*H439,0)</f>
        <v>0</v>
      </c>
      <c r="K439" s="146"/>
      <c r="L439" s="33"/>
      <c r="M439" s="151" t="s">
        <v>1</v>
      </c>
      <c r="N439" s="152" t="s">
        <v>41</v>
      </c>
      <c r="O439" s="58"/>
      <c r="P439" s="153">
        <f>O439*H439</f>
        <v>0</v>
      </c>
      <c r="Q439" s="153">
        <v>0</v>
      </c>
      <c r="R439" s="153">
        <f>Q439*H439</f>
        <v>0</v>
      </c>
      <c r="S439" s="153">
        <v>0</v>
      </c>
      <c r="T439" s="154">
        <f>S439*H439</f>
        <v>0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R439" s="155" t="s">
        <v>90</v>
      </c>
      <c r="AT439" s="155" t="s">
        <v>135</v>
      </c>
      <c r="AU439" s="155" t="s">
        <v>84</v>
      </c>
      <c r="AY439" s="17" t="s">
        <v>132</v>
      </c>
      <c r="BE439" s="156">
        <f>IF(N439="základní",J439,0)</f>
        <v>0</v>
      </c>
      <c r="BF439" s="156">
        <f>IF(N439="snížená",J439,0)</f>
        <v>0</v>
      </c>
      <c r="BG439" s="156">
        <f>IF(N439="zákl. přenesená",J439,0)</f>
        <v>0</v>
      </c>
      <c r="BH439" s="156">
        <f>IF(N439="sníž. přenesená",J439,0)</f>
        <v>0</v>
      </c>
      <c r="BI439" s="156">
        <f>IF(N439="nulová",J439,0)</f>
        <v>0</v>
      </c>
      <c r="BJ439" s="17" t="s">
        <v>8</v>
      </c>
      <c r="BK439" s="156">
        <f>ROUND(I439*H439,0)</f>
        <v>0</v>
      </c>
      <c r="BL439" s="17" t="s">
        <v>90</v>
      </c>
      <c r="BM439" s="155" t="s">
        <v>1046</v>
      </c>
    </row>
    <row r="440" spans="2:63" s="12" customFormat="1" ht="25.95" customHeight="1">
      <c r="B440" s="130"/>
      <c r="D440" s="131" t="s">
        <v>75</v>
      </c>
      <c r="E440" s="132" t="s">
        <v>210</v>
      </c>
      <c r="F440" s="132" t="s">
        <v>211</v>
      </c>
      <c r="I440" s="133"/>
      <c r="J440" s="134">
        <f>BK440</f>
        <v>0</v>
      </c>
      <c r="L440" s="130"/>
      <c r="M440" s="135"/>
      <c r="N440" s="136"/>
      <c r="O440" s="136"/>
      <c r="P440" s="137">
        <f>P441+P471+P518+P550+P575+P588+P616+P622+P652+P666+P686</f>
        <v>0</v>
      </c>
      <c r="Q440" s="136"/>
      <c r="R440" s="137">
        <f>R441+R471+R518+R550+R575+R588+R616+R622+R652+R666+R686</f>
        <v>4.0079818417910005</v>
      </c>
      <c r="S440" s="136"/>
      <c r="T440" s="138">
        <f>T441+T471+T518+T550+T575+T588+T616+T622+T652+T666+T686</f>
        <v>0</v>
      </c>
      <c r="AR440" s="131" t="s">
        <v>84</v>
      </c>
      <c r="AT440" s="139" t="s">
        <v>75</v>
      </c>
      <c r="AU440" s="139" t="s">
        <v>76</v>
      </c>
      <c r="AY440" s="131" t="s">
        <v>132</v>
      </c>
      <c r="BK440" s="140">
        <f>BK441+BK471+BK518+BK550+BK575+BK588+BK616+BK622+BK652+BK666+BK686</f>
        <v>0</v>
      </c>
    </row>
    <row r="441" spans="2:63" s="12" customFormat="1" ht="22.95" customHeight="1">
      <c r="B441" s="130"/>
      <c r="D441" s="131" t="s">
        <v>75</v>
      </c>
      <c r="E441" s="141" t="s">
        <v>1047</v>
      </c>
      <c r="F441" s="141" t="s">
        <v>1048</v>
      </c>
      <c r="I441" s="133"/>
      <c r="J441" s="142">
        <f>BK441</f>
        <v>0</v>
      </c>
      <c r="L441" s="130"/>
      <c r="M441" s="135"/>
      <c r="N441" s="136"/>
      <c r="O441" s="136"/>
      <c r="P441" s="137">
        <f>SUM(P442:P470)</f>
        <v>0</v>
      </c>
      <c r="Q441" s="136"/>
      <c r="R441" s="137">
        <f>SUM(R442:R470)</f>
        <v>0.8233206800000001</v>
      </c>
      <c r="S441" s="136"/>
      <c r="T441" s="138">
        <f>SUM(T442:T470)</f>
        <v>0</v>
      </c>
      <c r="AR441" s="131" t="s">
        <v>84</v>
      </c>
      <c r="AT441" s="139" t="s">
        <v>75</v>
      </c>
      <c r="AU441" s="139" t="s">
        <v>8</v>
      </c>
      <c r="AY441" s="131" t="s">
        <v>132</v>
      </c>
      <c r="BK441" s="140">
        <f>SUM(BK442:BK470)</f>
        <v>0</v>
      </c>
    </row>
    <row r="442" spans="1:65" s="2" customFormat="1" ht="24.15" customHeight="1">
      <c r="A442" s="32"/>
      <c r="B442" s="143"/>
      <c r="C442" s="144" t="s">
        <v>1049</v>
      </c>
      <c r="D442" s="144" t="s">
        <v>135</v>
      </c>
      <c r="E442" s="145" t="s">
        <v>1050</v>
      </c>
      <c r="F442" s="146" t="s">
        <v>1051</v>
      </c>
      <c r="G442" s="147" t="s">
        <v>164</v>
      </c>
      <c r="H442" s="148">
        <v>41.701</v>
      </c>
      <c r="I442" s="149"/>
      <c r="J442" s="150">
        <f>ROUND(I442*H442,0)</f>
        <v>0</v>
      </c>
      <c r="K442" s="146"/>
      <c r="L442" s="33"/>
      <c r="M442" s="151" t="s">
        <v>1</v>
      </c>
      <c r="N442" s="152" t="s">
        <v>41</v>
      </c>
      <c r="O442" s="58"/>
      <c r="P442" s="153">
        <f>O442*H442</f>
        <v>0</v>
      </c>
      <c r="Q442" s="153">
        <v>0</v>
      </c>
      <c r="R442" s="153">
        <f>Q442*H442</f>
        <v>0</v>
      </c>
      <c r="S442" s="153">
        <v>0</v>
      </c>
      <c r="T442" s="154">
        <f>S442*H442</f>
        <v>0</v>
      </c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R442" s="155" t="s">
        <v>214</v>
      </c>
      <c r="AT442" s="155" t="s">
        <v>135</v>
      </c>
      <c r="AU442" s="155" t="s">
        <v>84</v>
      </c>
      <c r="AY442" s="17" t="s">
        <v>132</v>
      </c>
      <c r="BE442" s="156">
        <f>IF(N442="základní",J442,0)</f>
        <v>0</v>
      </c>
      <c r="BF442" s="156">
        <f>IF(N442="snížená",J442,0)</f>
        <v>0</v>
      </c>
      <c r="BG442" s="156">
        <f>IF(N442="zákl. přenesená",J442,0)</f>
        <v>0</v>
      </c>
      <c r="BH442" s="156">
        <f>IF(N442="sníž. přenesená",J442,0)</f>
        <v>0</v>
      </c>
      <c r="BI442" s="156">
        <f>IF(N442="nulová",J442,0)</f>
        <v>0</v>
      </c>
      <c r="BJ442" s="17" t="s">
        <v>8</v>
      </c>
      <c r="BK442" s="156">
        <f>ROUND(I442*H442,0)</f>
        <v>0</v>
      </c>
      <c r="BL442" s="17" t="s">
        <v>214</v>
      </c>
      <c r="BM442" s="155" t="s">
        <v>1052</v>
      </c>
    </row>
    <row r="443" spans="2:51" s="13" customFormat="1" ht="12">
      <c r="B443" s="157"/>
      <c r="D443" s="158" t="s">
        <v>140</v>
      </c>
      <c r="E443" s="159" t="s">
        <v>1</v>
      </c>
      <c r="F443" s="160" t="s">
        <v>1053</v>
      </c>
      <c r="H443" s="161">
        <v>23.018</v>
      </c>
      <c r="I443" s="162"/>
      <c r="L443" s="157"/>
      <c r="M443" s="163"/>
      <c r="N443" s="164"/>
      <c r="O443" s="164"/>
      <c r="P443" s="164"/>
      <c r="Q443" s="164"/>
      <c r="R443" s="164"/>
      <c r="S443" s="164"/>
      <c r="T443" s="165"/>
      <c r="AT443" s="159" t="s">
        <v>140</v>
      </c>
      <c r="AU443" s="159" t="s">
        <v>84</v>
      </c>
      <c r="AV443" s="13" t="s">
        <v>84</v>
      </c>
      <c r="AW443" s="13" t="s">
        <v>32</v>
      </c>
      <c r="AX443" s="13" t="s">
        <v>76</v>
      </c>
      <c r="AY443" s="159" t="s">
        <v>132</v>
      </c>
    </row>
    <row r="444" spans="2:51" s="13" customFormat="1" ht="12">
      <c r="B444" s="157"/>
      <c r="D444" s="158" t="s">
        <v>140</v>
      </c>
      <c r="E444" s="159" t="s">
        <v>1</v>
      </c>
      <c r="F444" s="160" t="s">
        <v>1054</v>
      </c>
      <c r="H444" s="161">
        <v>16.303</v>
      </c>
      <c r="I444" s="162"/>
      <c r="L444" s="157"/>
      <c r="M444" s="163"/>
      <c r="N444" s="164"/>
      <c r="O444" s="164"/>
      <c r="P444" s="164"/>
      <c r="Q444" s="164"/>
      <c r="R444" s="164"/>
      <c r="S444" s="164"/>
      <c r="T444" s="165"/>
      <c r="AT444" s="159" t="s">
        <v>140</v>
      </c>
      <c r="AU444" s="159" t="s">
        <v>84</v>
      </c>
      <c r="AV444" s="13" t="s">
        <v>84</v>
      </c>
      <c r="AW444" s="13" t="s">
        <v>32</v>
      </c>
      <c r="AX444" s="13" t="s">
        <v>76</v>
      </c>
      <c r="AY444" s="159" t="s">
        <v>132</v>
      </c>
    </row>
    <row r="445" spans="2:51" s="13" customFormat="1" ht="12">
      <c r="B445" s="157"/>
      <c r="D445" s="158" t="s">
        <v>140</v>
      </c>
      <c r="E445" s="159" t="s">
        <v>1</v>
      </c>
      <c r="F445" s="160" t="s">
        <v>1055</v>
      </c>
      <c r="H445" s="161">
        <v>2.38</v>
      </c>
      <c r="I445" s="162"/>
      <c r="L445" s="157"/>
      <c r="M445" s="163"/>
      <c r="N445" s="164"/>
      <c r="O445" s="164"/>
      <c r="P445" s="164"/>
      <c r="Q445" s="164"/>
      <c r="R445" s="164"/>
      <c r="S445" s="164"/>
      <c r="T445" s="165"/>
      <c r="AT445" s="159" t="s">
        <v>140</v>
      </c>
      <c r="AU445" s="159" t="s">
        <v>84</v>
      </c>
      <c r="AV445" s="13" t="s">
        <v>84</v>
      </c>
      <c r="AW445" s="13" t="s">
        <v>32</v>
      </c>
      <c r="AX445" s="13" t="s">
        <v>76</v>
      </c>
      <c r="AY445" s="159" t="s">
        <v>132</v>
      </c>
    </row>
    <row r="446" spans="2:51" s="14" customFormat="1" ht="12">
      <c r="B446" s="166"/>
      <c r="D446" s="158" t="s">
        <v>140</v>
      </c>
      <c r="E446" s="167" t="s">
        <v>501</v>
      </c>
      <c r="F446" s="168" t="s">
        <v>146</v>
      </c>
      <c r="H446" s="169">
        <v>41.701</v>
      </c>
      <c r="I446" s="170"/>
      <c r="L446" s="166"/>
      <c r="M446" s="171"/>
      <c r="N446" s="172"/>
      <c r="O446" s="172"/>
      <c r="P446" s="172"/>
      <c r="Q446" s="172"/>
      <c r="R446" s="172"/>
      <c r="S446" s="172"/>
      <c r="T446" s="173"/>
      <c r="AT446" s="167" t="s">
        <v>140</v>
      </c>
      <c r="AU446" s="167" t="s">
        <v>84</v>
      </c>
      <c r="AV446" s="14" t="s">
        <v>87</v>
      </c>
      <c r="AW446" s="14" t="s">
        <v>32</v>
      </c>
      <c r="AX446" s="14" t="s">
        <v>8</v>
      </c>
      <c r="AY446" s="167" t="s">
        <v>132</v>
      </c>
    </row>
    <row r="447" spans="1:65" s="2" customFormat="1" ht="24.15" customHeight="1">
      <c r="A447" s="32"/>
      <c r="B447" s="143"/>
      <c r="C447" s="144" t="s">
        <v>1056</v>
      </c>
      <c r="D447" s="144" t="s">
        <v>135</v>
      </c>
      <c r="E447" s="145" t="s">
        <v>1057</v>
      </c>
      <c r="F447" s="146" t="s">
        <v>1058</v>
      </c>
      <c r="G447" s="147" t="s">
        <v>164</v>
      </c>
      <c r="H447" s="148">
        <v>17.379</v>
      </c>
      <c r="I447" s="149"/>
      <c r="J447" s="150">
        <f>ROUND(I447*H447,0)</f>
        <v>0</v>
      </c>
      <c r="K447" s="146"/>
      <c r="L447" s="33"/>
      <c r="M447" s="151" t="s">
        <v>1</v>
      </c>
      <c r="N447" s="152" t="s">
        <v>41</v>
      </c>
      <c r="O447" s="58"/>
      <c r="P447" s="153">
        <f>O447*H447</f>
        <v>0</v>
      </c>
      <c r="Q447" s="153">
        <v>0</v>
      </c>
      <c r="R447" s="153">
        <f>Q447*H447</f>
        <v>0</v>
      </c>
      <c r="S447" s="153">
        <v>0</v>
      </c>
      <c r="T447" s="154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55" t="s">
        <v>214</v>
      </c>
      <c r="AT447" s="155" t="s">
        <v>135</v>
      </c>
      <c r="AU447" s="155" t="s">
        <v>84</v>
      </c>
      <c r="AY447" s="17" t="s">
        <v>132</v>
      </c>
      <c r="BE447" s="156">
        <f>IF(N447="základní",J447,0)</f>
        <v>0</v>
      </c>
      <c r="BF447" s="156">
        <f>IF(N447="snížená",J447,0)</f>
        <v>0</v>
      </c>
      <c r="BG447" s="156">
        <f>IF(N447="zákl. přenesená",J447,0)</f>
        <v>0</v>
      </c>
      <c r="BH447" s="156">
        <f>IF(N447="sníž. přenesená",J447,0)</f>
        <v>0</v>
      </c>
      <c r="BI447" s="156">
        <f>IF(N447="nulová",J447,0)</f>
        <v>0</v>
      </c>
      <c r="BJ447" s="17" t="s">
        <v>8</v>
      </c>
      <c r="BK447" s="156">
        <f>ROUND(I447*H447,0)</f>
        <v>0</v>
      </c>
      <c r="BL447" s="17" t="s">
        <v>214</v>
      </c>
      <c r="BM447" s="155" t="s">
        <v>1059</v>
      </c>
    </row>
    <row r="448" spans="2:51" s="13" customFormat="1" ht="12">
      <c r="B448" s="157"/>
      <c r="D448" s="158" t="s">
        <v>140</v>
      </c>
      <c r="E448" s="159" t="s">
        <v>1</v>
      </c>
      <c r="F448" s="160" t="s">
        <v>1060</v>
      </c>
      <c r="H448" s="161">
        <v>10.98</v>
      </c>
      <c r="I448" s="162"/>
      <c r="L448" s="157"/>
      <c r="M448" s="163"/>
      <c r="N448" s="164"/>
      <c r="O448" s="164"/>
      <c r="P448" s="164"/>
      <c r="Q448" s="164"/>
      <c r="R448" s="164"/>
      <c r="S448" s="164"/>
      <c r="T448" s="165"/>
      <c r="AT448" s="159" t="s">
        <v>140</v>
      </c>
      <c r="AU448" s="159" t="s">
        <v>84</v>
      </c>
      <c r="AV448" s="13" t="s">
        <v>84</v>
      </c>
      <c r="AW448" s="13" t="s">
        <v>32</v>
      </c>
      <c r="AX448" s="13" t="s">
        <v>76</v>
      </c>
      <c r="AY448" s="159" t="s">
        <v>132</v>
      </c>
    </row>
    <row r="449" spans="2:51" s="13" customFormat="1" ht="12">
      <c r="B449" s="157"/>
      <c r="D449" s="158" t="s">
        <v>140</v>
      </c>
      <c r="E449" s="159" t="s">
        <v>1</v>
      </c>
      <c r="F449" s="160" t="s">
        <v>1061</v>
      </c>
      <c r="H449" s="161">
        <v>6.399</v>
      </c>
      <c r="I449" s="162"/>
      <c r="L449" s="157"/>
      <c r="M449" s="163"/>
      <c r="N449" s="164"/>
      <c r="O449" s="164"/>
      <c r="P449" s="164"/>
      <c r="Q449" s="164"/>
      <c r="R449" s="164"/>
      <c r="S449" s="164"/>
      <c r="T449" s="165"/>
      <c r="AT449" s="159" t="s">
        <v>140</v>
      </c>
      <c r="AU449" s="159" t="s">
        <v>84</v>
      </c>
      <c r="AV449" s="13" t="s">
        <v>84</v>
      </c>
      <c r="AW449" s="13" t="s">
        <v>32</v>
      </c>
      <c r="AX449" s="13" t="s">
        <v>76</v>
      </c>
      <c r="AY449" s="159" t="s">
        <v>132</v>
      </c>
    </row>
    <row r="450" spans="2:51" s="14" customFormat="1" ht="12">
      <c r="B450" s="166"/>
      <c r="D450" s="158" t="s">
        <v>140</v>
      </c>
      <c r="E450" s="167" t="s">
        <v>504</v>
      </c>
      <c r="F450" s="168" t="s">
        <v>146</v>
      </c>
      <c r="H450" s="169">
        <v>17.379</v>
      </c>
      <c r="I450" s="170"/>
      <c r="L450" s="166"/>
      <c r="M450" s="171"/>
      <c r="N450" s="172"/>
      <c r="O450" s="172"/>
      <c r="P450" s="172"/>
      <c r="Q450" s="172"/>
      <c r="R450" s="172"/>
      <c r="S450" s="172"/>
      <c r="T450" s="173"/>
      <c r="AT450" s="167" t="s">
        <v>140</v>
      </c>
      <c r="AU450" s="167" t="s">
        <v>84</v>
      </c>
      <c r="AV450" s="14" t="s">
        <v>87</v>
      </c>
      <c r="AW450" s="14" t="s">
        <v>32</v>
      </c>
      <c r="AX450" s="14" t="s">
        <v>8</v>
      </c>
      <c r="AY450" s="167" t="s">
        <v>132</v>
      </c>
    </row>
    <row r="451" spans="1:65" s="2" customFormat="1" ht="14.4" customHeight="1">
      <c r="A451" s="32"/>
      <c r="B451" s="143"/>
      <c r="C451" s="177" t="s">
        <v>1062</v>
      </c>
      <c r="D451" s="177" t="s">
        <v>442</v>
      </c>
      <c r="E451" s="178" t="s">
        <v>1063</v>
      </c>
      <c r="F451" s="179" t="s">
        <v>1064</v>
      </c>
      <c r="G451" s="180" t="s">
        <v>188</v>
      </c>
      <c r="H451" s="181">
        <v>0.019</v>
      </c>
      <c r="I451" s="182"/>
      <c r="J451" s="183">
        <f>ROUND(I451*H451,0)</f>
        <v>0</v>
      </c>
      <c r="K451" s="179"/>
      <c r="L451" s="184"/>
      <c r="M451" s="185" t="s">
        <v>1</v>
      </c>
      <c r="N451" s="186" t="s">
        <v>41</v>
      </c>
      <c r="O451" s="58"/>
      <c r="P451" s="153">
        <f>O451*H451</f>
        <v>0</v>
      </c>
      <c r="Q451" s="153">
        <v>1</v>
      </c>
      <c r="R451" s="153">
        <f>Q451*H451</f>
        <v>0.019</v>
      </c>
      <c r="S451" s="153">
        <v>0</v>
      </c>
      <c r="T451" s="154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55" t="s">
        <v>410</v>
      </c>
      <c r="AT451" s="155" t="s">
        <v>442</v>
      </c>
      <c r="AU451" s="155" t="s">
        <v>84</v>
      </c>
      <c r="AY451" s="17" t="s">
        <v>132</v>
      </c>
      <c r="BE451" s="156">
        <f>IF(N451="základní",J451,0)</f>
        <v>0</v>
      </c>
      <c r="BF451" s="156">
        <f>IF(N451="snížená",J451,0)</f>
        <v>0</v>
      </c>
      <c r="BG451" s="156">
        <f>IF(N451="zákl. přenesená",J451,0)</f>
        <v>0</v>
      </c>
      <c r="BH451" s="156">
        <f>IF(N451="sníž. přenesená",J451,0)</f>
        <v>0</v>
      </c>
      <c r="BI451" s="156">
        <f>IF(N451="nulová",J451,0)</f>
        <v>0</v>
      </c>
      <c r="BJ451" s="17" t="s">
        <v>8</v>
      </c>
      <c r="BK451" s="156">
        <f>ROUND(I451*H451,0)</f>
        <v>0</v>
      </c>
      <c r="BL451" s="17" t="s">
        <v>214</v>
      </c>
      <c r="BM451" s="155" t="s">
        <v>1065</v>
      </c>
    </row>
    <row r="452" spans="2:51" s="13" customFormat="1" ht="12">
      <c r="B452" s="157"/>
      <c r="D452" s="158" t="s">
        <v>140</v>
      </c>
      <c r="E452" s="159" t="s">
        <v>1</v>
      </c>
      <c r="F452" s="160" t="s">
        <v>1066</v>
      </c>
      <c r="H452" s="161">
        <v>0.013</v>
      </c>
      <c r="I452" s="162"/>
      <c r="L452" s="157"/>
      <c r="M452" s="163"/>
      <c r="N452" s="164"/>
      <c r="O452" s="164"/>
      <c r="P452" s="164"/>
      <c r="Q452" s="164"/>
      <c r="R452" s="164"/>
      <c r="S452" s="164"/>
      <c r="T452" s="165"/>
      <c r="AT452" s="159" t="s">
        <v>140</v>
      </c>
      <c r="AU452" s="159" t="s">
        <v>84</v>
      </c>
      <c r="AV452" s="13" t="s">
        <v>84</v>
      </c>
      <c r="AW452" s="13" t="s">
        <v>32</v>
      </c>
      <c r="AX452" s="13" t="s">
        <v>76</v>
      </c>
      <c r="AY452" s="159" t="s">
        <v>132</v>
      </c>
    </row>
    <row r="453" spans="2:51" s="13" customFormat="1" ht="12">
      <c r="B453" s="157"/>
      <c r="D453" s="158" t="s">
        <v>140</v>
      </c>
      <c r="E453" s="159" t="s">
        <v>1</v>
      </c>
      <c r="F453" s="160" t="s">
        <v>1067</v>
      </c>
      <c r="H453" s="161">
        <v>0.006</v>
      </c>
      <c r="I453" s="162"/>
      <c r="L453" s="157"/>
      <c r="M453" s="163"/>
      <c r="N453" s="164"/>
      <c r="O453" s="164"/>
      <c r="P453" s="164"/>
      <c r="Q453" s="164"/>
      <c r="R453" s="164"/>
      <c r="S453" s="164"/>
      <c r="T453" s="165"/>
      <c r="AT453" s="159" t="s">
        <v>140</v>
      </c>
      <c r="AU453" s="159" t="s">
        <v>84</v>
      </c>
      <c r="AV453" s="13" t="s">
        <v>84</v>
      </c>
      <c r="AW453" s="13" t="s">
        <v>32</v>
      </c>
      <c r="AX453" s="13" t="s">
        <v>76</v>
      </c>
      <c r="AY453" s="159" t="s">
        <v>132</v>
      </c>
    </row>
    <row r="454" spans="2:51" s="14" customFormat="1" ht="12">
      <c r="B454" s="166"/>
      <c r="D454" s="158" t="s">
        <v>140</v>
      </c>
      <c r="E454" s="167" t="s">
        <v>1</v>
      </c>
      <c r="F454" s="168" t="s">
        <v>146</v>
      </c>
      <c r="H454" s="169">
        <v>0.019</v>
      </c>
      <c r="I454" s="170"/>
      <c r="L454" s="166"/>
      <c r="M454" s="171"/>
      <c r="N454" s="172"/>
      <c r="O454" s="172"/>
      <c r="P454" s="172"/>
      <c r="Q454" s="172"/>
      <c r="R454" s="172"/>
      <c r="S454" s="172"/>
      <c r="T454" s="173"/>
      <c r="AT454" s="167" t="s">
        <v>140</v>
      </c>
      <c r="AU454" s="167" t="s">
        <v>84</v>
      </c>
      <c r="AV454" s="14" t="s">
        <v>87</v>
      </c>
      <c r="AW454" s="14" t="s">
        <v>32</v>
      </c>
      <c r="AX454" s="14" t="s">
        <v>8</v>
      </c>
      <c r="AY454" s="167" t="s">
        <v>132</v>
      </c>
    </row>
    <row r="455" spans="1:65" s="2" customFormat="1" ht="24.15" customHeight="1">
      <c r="A455" s="32"/>
      <c r="B455" s="143"/>
      <c r="C455" s="144" t="s">
        <v>1068</v>
      </c>
      <c r="D455" s="144" t="s">
        <v>135</v>
      </c>
      <c r="E455" s="145" t="s">
        <v>1069</v>
      </c>
      <c r="F455" s="146" t="s">
        <v>1070</v>
      </c>
      <c r="G455" s="147" t="s">
        <v>164</v>
      </c>
      <c r="H455" s="148">
        <v>83.402</v>
      </c>
      <c r="I455" s="149"/>
      <c r="J455" s="150">
        <f>ROUND(I455*H455,0)</f>
        <v>0</v>
      </c>
      <c r="K455" s="146"/>
      <c r="L455" s="33"/>
      <c r="M455" s="151" t="s">
        <v>1</v>
      </c>
      <c r="N455" s="152" t="s">
        <v>41</v>
      </c>
      <c r="O455" s="58"/>
      <c r="P455" s="153">
        <f>O455*H455</f>
        <v>0</v>
      </c>
      <c r="Q455" s="153">
        <v>0.00039825</v>
      </c>
      <c r="R455" s="153">
        <f>Q455*H455</f>
        <v>0.0332148465</v>
      </c>
      <c r="S455" s="153">
        <v>0</v>
      </c>
      <c r="T455" s="154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55" t="s">
        <v>214</v>
      </c>
      <c r="AT455" s="155" t="s">
        <v>135</v>
      </c>
      <c r="AU455" s="155" t="s">
        <v>84</v>
      </c>
      <c r="AY455" s="17" t="s">
        <v>132</v>
      </c>
      <c r="BE455" s="156">
        <f>IF(N455="základní",J455,0)</f>
        <v>0</v>
      </c>
      <c r="BF455" s="156">
        <f>IF(N455="snížená",J455,0)</f>
        <v>0</v>
      </c>
      <c r="BG455" s="156">
        <f>IF(N455="zákl. přenesená",J455,0)</f>
        <v>0</v>
      </c>
      <c r="BH455" s="156">
        <f>IF(N455="sníž. přenesená",J455,0)</f>
        <v>0</v>
      </c>
      <c r="BI455" s="156">
        <f>IF(N455="nulová",J455,0)</f>
        <v>0</v>
      </c>
      <c r="BJ455" s="17" t="s">
        <v>8</v>
      </c>
      <c r="BK455" s="156">
        <f>ROUND(I455*H455,0)</f>
        <v>0</v>
      </c>
      <c r="BL455" s="17" t="s">
        <v>214</v>
      </c>
      <c r="BM455" s="155" t="s">
        <v>1071</v>
      </c>
    </row>
    <row r="456" spans="2:51" s="13" customFormat="1" ht="12">
      <c r="B456" s="157"/>
      <c r="D456" s="158" t="s">
        <v>140</v>
      </c>
      <c r="E456" s="159" t="s">
        <v>1</v>
      </c>
      <c r="F456" s="160" t="s">
        <v>1072</v>
      </c>
      <c r="H456" s="161">
        <v>83.402</v>
      </c>
      <c r="I456" s="162"/>
      <c r="L456" s="157"/>
      <c r="M456" s="163"/>
      <c r="N456" s="164"/>
      <c r="O456" s="164"/>
      <c r="P456" s="164"/>
      <c r="Q456" s="164"/>
      <c r="R456" s="164"/>
      <c r="S456" s="164"/>
      <c r="T456" s="165"/>
      <c r="AT456" s="159" t="s">
        <v>140</v>
      </c>
      <c r="AU456" s="159" t="s">
        <v>84</v>
      </c>
      <c r="AV456" s="13" t="s">
        <v>84</v>
      </c>
      <c r="AW456" s="13" t="s">
        <v>32</v>
      </c>
      <c r="AX456" s="13" t="s">
        <v>8</v>
      </c>
      <c r="AY456" s="159" t="s">
        <v>132</v>
      </c>
    </row>
    <row r="457" spans="1:65" s="2" customFormat="1" ht="24.15" customHeight="1">
      <c r="A457" s="32"/>
      <c r="B457" s="143"/>
      <c r="C457" s="144" t="s">
        <v>1073</v>
      </c>
      <c r="D457" s="144" t="s">
        <v>135</v>
      </c>
      <c r="E457" s="145" t="s">
        <v>1074</v>
      </c>
      <c r="F457" s="146" t="s">
        <v>1075</v>
      </c>
      <c r="G457" s="147" t="s">
        <v>164</v>
      </c>
      <c r="H457" s="148">
        <v>34.758</v>
      </c>
      <c r="I457" s="149"/>
      <c r="J457" s="150">
        <f>ROUND(I457*H457,0)</f>
        <v>0</v>
      </c>
      <c r="K457" s="146"/>
      <c r="L457" s="33"/>
      <c r="M457" s="151" t="s">
        <v>1</v>
      </c>
      <c r="N457" s="152" t="s">
        <v>41</v>
      </c>
      <c r="O457" s="58"/>
      <c r="P457" s="153">
        <f>O457*H457</f>
        <v>0</v>
      </c>
      <c r="Q457" s="153">
        <v>0.00039825</v>
      </c>
      <c r="R457" s="153">
        <f>Q457*H457</f>
        <v>0.013842373500000001</v>
      </c>
      <c r="S457" s="153">
        <v>0</v>
      </c>
      <c r="T457" s="154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55" t="s">
        <v>214</v>
      </c>
      <c r="AT457" s="155" t="s">
        <v>135</v>
      </c>
      <c r="AU457" s="155" t="s">
        <v>84</v>
      </c>
      <c r="AY457" s="17" t="s">
        <v>132</v>
      </c>
      <c r="BE457" s="156">
        <f>IF(N457="základní",J457,0)</f>
        <v>0</v>
      </c>
      <c r="BF457" s="156">
        <f>IF(N457="snížená",J457,0)</f>
        <v>0</v>
      </c>
      <c r="BG457" s="156">
        <f>IF(N457="zákl. přenesená",J457,0)</f>
        <v>0</v>
      </c>
      <c r="BH457" s="156">
        <f>IF(N457="sníž. přenesená",J457,0)</f>
        <v>0</v>
      </c>
      <c r="BI457" s="156">
        <f>IF(N457="nulová",J457,0)</f>
        <v>0</v>
      </c>
      <c r="BJ457" s="17" t="s">
        <v>8</v>
      </c>
      <c r="BK457" s="156">
        <f>ROUND(I457*H457,0)</f>
        <v>0</v>
      </c>
      <c r="BL457" s="17" t="s">
        <v>214</v>
      </c>
      <c r="BM457" s="155" t="s">
        <v>1076</v>
      </c>
    </row>
    <row r="458" spans="2:51" s="13" customFormat="1" ht="12">
      <c r="B458" s="157"/>
      <c r="D458" s="158" t="s">
        <v>140</v>
      </c>
      <c r="E458" s="159" t="s">
        <v>1</v>
      </c>
      <c r="F458" s="160" t="s">
        <v>1077</v>
      </c>
      <c r="H458" s="161">
        <v>34.758</v>
      </c>
      <c r="I458" s="162"/>
      <c r="L458" s="157"/>
      <c r="M458" s="163"/>
      <c r="N458" s="164"/>
      <c r="O458" s="164"/>
      <c r="P458" s="164"/>
      <c r="Q458" s="164"/>
      <c r="R458" s="164"/>
      <c r="S458" s="164"/>
      <c r="T458" s="165"/>
      <c r="AT458" s="159" t="s">
        <v>140</v>
      </c>
      <c r="AU458" s="159" t="s">
        <v>84</v>
      </c>
      <c r="AV458" s="13" t="s">
        <v>84</v>
      </c>
      <c r="AW458" s="13" t="s">
        <v>32</v>
      </c>
      <c r="AX458" s="13" t="s">
        <v>8</v>
      </c>
      <c r="AY458" s="159" t="s">
        <v>132</v>
      </c>
    </row>
    <row r="459" spans="1:65" s="2" customFormat="1" ht="37.95" customHeight="1">
      <c r="A459" s="32"/>
      <c r="B459" s="143"/>
      <c r="C459" s="177" t="s">
        <v>1078</v>
      </c>
      <c r="D459" s="177" t="s">
        <v>442</v>
      </c>
      <c r="E459" s="178" t="s">
        <v>1079</v>
      </c>
      <c r="F459" s="179" t="s">
        <v>1080</v>
      </c>
      <c r="G459" s="180" t="s">
        <v>164</v>
      </c>
      <c r="H459" s="181">
        <v>137.622</v>
      </c>
      <c r="I459" s="182"/>
      <c r="J459" s="183">
        <f>ROUND(I459*H459,0)</f>
        <v>0</v>
      </c>
      <c r="K459" s="179"/>
      <c r="L459" s="184"/>
      <c r="M459" s="185" t="s">
        <v>1</v>
      </c>
      <c r="N459" s="186" t="s">
        <v>41</v>
      </c>
      <c r="O459" s="58"/>
      <c r="P459" s="153">
        <f>O459*H459</f>
        <v>0</v>
      </c>
      <c r="Q459" s="153">
        <v>0.0054</v>
      </c>
      <c r="R459" s="153">
        <f>Q459*H459</f>
        <v>0.7431588000000001</v>
      </c>
      <c r="S459" s="153">
        <v>0</v>
      </c>
      <c r="T459" s="154">
        <f>S459*H459</f>
        <v>0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R459" s="155" t="s">
        <v>410</v>
      </c>
      <c r="AT459" s="155" t="s">
        <v>442</v>
      </c>
      <c r="AU459" s="155" t="s">
        <v>84</v>
      </c>
      <c r="AY459" s="17" t="s">
        <v>132</v>
      </c>
      <c r="BE459" s="156">
        <f>IF(N459="základní",J459,0)</f>
        <v>0</v>
      </c>
      <c r="BF459" s="156">
        <f>IF(N459="snížená",J459,0)</f>
        <v>0</v>
      </c>
      <c r="BG459" s="156">
        <f>IF(N459="zákl. přenesená",J459,0)</f>
        <v>0</v>
      </c>
      <c r="BH459" s="156">
        <f>IF(N459="sníž. přenesená",J459,0)</f>
        <v>0</v>
      </c>
      <c r="BI459" s="156">
        <f>IF(N459="nulová",J459,0)</f>
        <v>0</v>
      </c>
      <c r="BJ459" s="17" t="s">
        <v>8</v>
      </c>
      <c r="BK459" s="156">
        <f>ROUND(I459*H459,0)</f>
        <v>0</v>
      </c>
      <c r="BL459" s="17" t="s">
        <v>214</v>
      </c>
      <c r="BM459" s="155" t="s">
        <v>1081</v>
      </c>
    </row>
    <row r="460" spans="2:51" s="13" customFormat="1" ht="12">
      <c r="B460" s="157"/>
      <c r="D460" s="158" t="s">
        <v>140</v>
      </c>
      <c r="E460" s="159" t="s">
        <v>1</v>
      </c>
      <c r="F460" s="160" t="s">
        <v>1082</v>
      </c>
      <c r="H460" s="161">
        <v>95.912</v>
      </c>
      <c r="I460" s="162"/>
      <c r="L460" s="157"/>
      <c r="M460" s="163"/>
      <c r="N460" s="164"/>
      <c r="O460" s="164"/>
      <c r="P460" s="164"/>
      <c r="Q460" s="164"/>
      <c r="R460" s="164"/>
      <c r="S460" s="164"/>
      <c r="T460" s="165"/>
      <c r="AT460" s="159" t="s">
        <v>140</v>
      </c>
      <c r="AU460" s="159" t="s">
        <v>84</v>
      </c>
      <c r="AV460" s="13" t="s">
        <v>84</v>
      </c>
      <c r="AW460" s="13" t="s">
        <v>32</v>
      </c>
      <c r="AX460" s="13" t="s">
        <v>76</v>
      </c>
      <c r="AY460" s="159" t="s">
        <v>132</v>
      </c>
    </row>
    <row r="461" spans="2:51" s="13" customFormat="1" ht="12">
      <c r="B461" s="157"/>
      <c r="D461" s="158" t="s">
        <v>140</v>
      </c>
      <c r="E461" s="159" t="s">
        <v>1</v>
      </c>
      <c r="F461" s="160" t="s">
        <v>1083</v>
      </c>
      <c r="H461" s="161">
        <v>41.71</v>
      </c>
      <c r="I461" s="162"/>
      <c r="L461" s="157"/>
      <c r="M461" s="163"/>
      <c r="N461" s="164"/>
      <c r="O461" s="164"/>
      <c r="P461" s="164"/>
      <c r="Q461" s="164"/>
      <c r="R461" s="164"/>
      <c r="S461" s="164"/>
      <c r="T461" s="165"/>
      <c r="AT461" s="159" t="s">
        <v>140</v>
      </c>
      <c r="AU461" s="159" t="s">
        <v>84</v>
      </c>
      <c r="AV461" s="13" t="s">
        <v>84</v>
      </c>
      <c r="AW461" s="13" t="s">
        <v>32</v>
      </c>
      <c r="AX461" s="13" t="s">
        <v>76</v>
      </c>
      <c r="AY461" s="159" t="s">
        <v>132</v>
      </c>
    </row>
    <row r="462" spans="2:51" s="14" customFormat="1" ht="12">
      <c r="B462" s="166"/>
      <c r="D462" s="158" t="s">
        <v>140</v>
      </c>
      <c r="E462" s="167" t="s">
        <v>1</v>
      </c>
      <c r="F462" s="168" t="s">
        <v>146</v>
      </c>
      <c r="H462" s="169">
        <v>137.622</v>
      </c>
      <c r="I462" s="170"/>
      <c r="L462" s="166"/>
      <c r="M462" s="171"/>
      <c r="N462" s="172"/>
      <c r="O462" s="172"/>
      <c r="P462" s="172"/>
      <c r="Q462" s="172"/>
      <c r="R462" s="172"/>
      <c r="S462" s="172"/>
      <c r="T462" s="173"/>
      <c r="AT462" s="167" t="s">
        <v>140</v>
      </c>
      <c r="AU462" s="167" t="s">
        <v>84</v>
      </c>
      <c r="AV462" s="14" t="s">
        <v>87</v>
      </c>
      <c r="AW462" s="14" t="s">
        <v>32</v>
      </c>
      <c r="AX462" s="14" t="s">
        <v>8</v>
      </c>
      <c r="AY462" s="167" t="s">
        <v>132</v>
      </c>
    </row>
    <row r="463" spans="1:65" s="2" customFormat="1" ht="24.15" customHeight="1">
      <c r="A463" s="32"/>
      <c r="B463" s="143"/>
      <c r="C463" s="144" t="s">
        <v>1084</v>
      </c>
      <c r="D463" s="144" t="s">
        <v>135</v>
      </c>
      <c r="E463" s="145" t="s">
        <v>1085</v>
      </c>
      <c r="F463" s="146" t="s">
        <v>1086</v>
      </c>
      <c r="G463" s="147" t="s">
        <v>164</v>
      </c>
      <c r="H463" s="148">
        <v>20.988</v>
      </c>
      <c r="I463" s="149"/>
      <c r="J463" s="150">
        <f>ROUND(I463*H463,0)</f>
        <v>0</v>
      </c>
      <c r="K463" s="146"/>
      <c r="L463" s="33"/>
      <c r="M463" s="151" t="s">
        <v>1</v>
      </c>
      <c r="N463" s="152" t="s">
        <v>41</v>
      </c>
      <c r="O463" s="58"/>
      <c r="P463" s="153">
        <f>O463*H463</f>
        <v>0</v>
      </c>
      <c r="Q463" s="153">
        <v>0.000395</v>
      </c>
      <c r="R463" s="153">
        <f>Q463*H463</f>
        <v>0.00829026</v>
      </c>
      <c r="S463" s="153">
        <v>0</v>
      </c>
      <c r="T463" s="154">
        <f>S463*H463</f>
        <v>0</v>
      </c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R463" s="155" t="s">
        <v>214</v>
      </c>
      <c r="AT463" s="155" t="s">
        <v>135</v>
      </c>
      <c r="AU463" s="155" t="s">
        <v>84</v>
      </c>
      <c r="AY463" s="17" t="s">
        <v>132</v>
      </c>
      <c r="BE463" s="156">
        <f>IF(N463="základní",J463,0)</f>
        <v>0</v>
      </c>
      <c r="BF463" s="156">
        <f>IF(N463="snížená",J463,0)</f>
        <v>0</v>
      </c>
      <c r="BG463" s="156">
        <f>IF(N463="zákl. přenesená",J463,0)</f>
        <v>0</v>
      </c>
      <c r="BH463" s="156">
        <f>IF(N463="sníž. přenesená",J463,0)</f>
        <v>0</v>
      </c>
      <c r="BI463" s="156">
        <f>IF(N463="nulová",J463,0)</f>
        <v>0</v>
      </c>
      <c r="BJ463" s="17" t="s">
        <v>8</v>
      </c>
      <c r="BK463" s="156">
        <f>ROUND(I463*H463,0)</f>
        <v>0</v>
      </c>
      <c r="BL463" s="17" t="s">
        <v>214</v>
      </c>
      <c r="BM463" s="155" t="s">
        <v>1087</v>
      </c>
    </row>
    <row r="464" spans="2:51" s="13" customFormat="1" ht="12">
      <c r="B464" s="157"/>
      <c r="D464" s="158" t="s">
        <v>140</v>
      </c>
      <c r="E464" s="159" t="s">
        <v>1</v>
      </c>
      <c r="F464" s="160" t="s">
        <v>1088</v>
      </c>
      <c r="H464" s="161">
        <v>8.19</v>
      </c>
      <c r="I464" s="162"/>
      <c r="L464" s="157"/>
      <c r="M464" s="163"/>
      <c r="N464" s="164"/>
      <c r="O464" s="164"/>
      <c r="P464" s="164"/>
      <c r="Q464" s="164"/>
      <c r="R464" s="164"/>
      <c r="S464" s="164"/>
      <c r="T464" s="165"/>
      <c r="AT464" s="159" t="s">
        <v>140</v>
      </c>
      <c r="AU464" s="159" t="s">
        <v>84</v>
      </c>
      <c r="AV464" s="13" t="s">
        <v>84</v>
      </c>
      <c r="AW464" s="13" t="s">
        <v>32</v>
      </c>
      <c r="AX464" s="13" t="s">
        <v>76</v>
      </c>
      <c r="AY464" s="159" t="s">
        <v>132</v>
      </c>
    </row>
    <row r="465" spans="2:51" s="13" customFormat="1" ht="12">
      <c r="B465" s="157"/>
      <c r="D465" s="158" t="s">
        <v>140</v>
      </c>
      <c r="E465" s="159" t="s">
        <v>1</v>
      </c>
      <c r="F465" s="160" t="s">
        <v>1089</v>
      </c>
      <c r="H465" s="161">
        <v>12.798</v>
      </c>
      <c r="I465" s="162"/>
      <c r="L465" s="157"/>
      <c r="M465" s="163"/>
      <c r="N465" s="164"/>
      <c r="O465" s="164"/>
      <c r="P465" s="164"/>
      <c r="Q465" s="164"/>
      <c r="R465" s="164"/>
      <c r="S465" s="164"/>
      <c r="T465" s="165"/>
      <c r="AT465" s="159" t="s">
        <v>140</v>
      </c>
      <c r="AU465" s="159" t="s">
        <v>84</v>
      </c>
      <c r="AV465" s="13" t="s">
        <v>84</v>
      </c>
      <c r="AW465" s="13" t="s">
        <v>32</v>
      </c>
      <c r="AX465" s="13" t="s">
        <v>76</v>
      </c>
      <c r="AY465" s="159" t="s">
        <v>132</v>
      </c>
    </row>
    <row r="466" spans="2:51" s="14" customFormat="1" ht="12">
      <c r="B466" s="166"/>
      <c r="D466" s="158" t="s">
        <v>140</v>
      </c>
      <c r="E466" s="167" t="s">
        <v>1</v>
      </c>
      <c r="F466" s="168" t="s">
        <v>146</v>
      </c>
      <c r="H466" s="169">
        <v>20.988</v>
      </c>
      <c r="I466" s="170"/>
      <c r="L466" s="166"/>
      <c r="M466" s="171"/>
      <c r="N466" s="172"/>
      <c r="O466" s="172"/>
      <c r="P466" s="172"/>
      <c r="Q466" s="172"/>
      <c r="R466" s="172"/>
      <c r="S466" s="172"/>
      <c r="T466" s="173"/>
      <c r="AT466" s="167" t="s">
        <v>140</v>
      </c>
      <c r="AU466" s="167" t="s">
        <v>84</v>
      </c>
      <c r="AV466" s="14" t="s">
        <v>87</v>
      </c>
      <c r="AW466" s="14" t="s">
        <v>32</v>
      </c>
      <c r="AX466" s="14" t="s">
        <v>8</v>
      </c>
      <c r="AY466" s="167" t="s">
        <v>132</v>
      </c>
    </row>
    <row r="467" spans="1:65" s="2" customFormat="1" ht="24.15" customHeight="1">
      <c r="A467" s="32"/>
      <c r="B467" s="143"/>
      <c r="C467" s="144" t="s">
        <v>1090</v>
      </c>
      <c r="D467" s="144" t="s">
        <v>135</v>
      </c>
      <c r="E467" s="145" t="s">
        <v>1091</v>
      </c>
      <c r="F467" s="146" t="s">
        <v>1092</v>
      </c>
      <c r="G467" s="147" t="s">
        <v>235</v>
      </c>
      <c r="H467" s="148">
        <v>36.34</v>
      </c>
      <c r="I467" s="149"/>
      <c r="J467" s="150">
        <f>ROUND(I467*H467,0)</f>
        <v>0</v>
      </c>
      <c r="K467" s="146"/>
      <c r="L467" s="33"/>
      <c r="M467" s="151" t="s">
        <v>1</v>
      </c>
      <c r="N467" s="152" t="s">
        <v>41</v>
      </c>
      <c r="O467" s="58"/>
      <c r="P467" s="153">
        <f>O467*H467</f>
        <v>0</v>
      </c>
      <c r="Q467" s="153">
        <v>0.00016</v>
      </c>
      <c r="R467" s="153">
        <f>Q467*H467</f>
        <v>0.005814400000000001</v>
      </c>
      <c r="S467" s="153">
        <v>0</v>
      </c>
      <c r="T467" s="154">
        <f>S467*H467</f>
        <v>0</v>
      </c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R467" s="155" t="s">
        <v>214</v>
      </c>
      <c r="AT467" s="155" t="s">
        <v>135</v>
      </c>
      <c r="AU467" s="155" t="s">
        <v>84</v>
      </c>
      <c r="AY467" s="17" t="s">
        <v>132</v>
      </c>
      <c r="BE467" s="156">
        <f>IF(N467="základní",J467,0)</f>
        <v>0</v>
      </c>
      <c r="BF467" s="156">
        <f>IF(N467="snížená",J467,0)</f>
        <v>0</v>
      </c>
      <c r="BG467" s="156">
        <f>IF(N467="zákl. přenesená",J467,0)</f>
        <v>0</v>
      </c>
      <c r="BH467" s="156">
        <f>IF(N467="sníž. přenesená",J467,0)</f>
        <v>0</v>
      </c>
      <c r="BI467" s="156">
        <f>IF(N467="nulová",J467,0)</f>
        <v>0</v>
      </c>
      <c r="BJ467" s="17" t="s">
        <v>8</v>
      </c>
      <c r="BK467" s="156">
        <f>ROUND(I467*H467,0)</f>
        <v>0</v>
      </c>
      <c r="BL467" s="17" t="s">
        <v>214</v>
      </c>
      <c r="BM467" s="155" t="s">
        <v>1093</v>
      </c>
    </row>
    <row r="468" spans="2:51" s="13" customFormat="1" ht="12">
      <c r="B468" s="157"/>
      <c r="D468" s="158" t="s">
        <v>140</v>
      </c>
      <c r="E468" s="159" t="s">
        <v>1</v>
      </c>
      <c r="F468" s="160" t="s">
        <v>1094</v>
      </c>
      <c r="H468" s="161">
        <v>36.34</v>
      </c>
      <c r="I468" s="162"/>
      <c r="L468" s="157"/>
      <c r="M468" s="163"/>
      <c r="N468" s="164"/>
      <c r="O468" s="164"/>
      <c r="P468" s="164"/>
      <c r="Q468" s="164"/>
      <c r="R468" s="164"/>
      <c r="S468" s="164"/>
      <c r="T468" s="165"/>
      <c r="AT468" s="159" t="s">
        <v>140</v>
      </c>
      <c r="AU468" s="159" t="s">
        <v>84</v>
      </c>
      <c r="AV468" s="13" t="s">
        <v>84</v>
      </c>
      <c r="AW468" s="13" t="s">
        <v>32</v>
      </c>
      <c r="AX468" s="13" t="s">
        <v>76</v>
      </c>
      <c r="AY468" s="159" t="s">
        <v>132</v>
      </c>
    </row>
    <row r="469" spans="2:51" s="14" customFormat="1" ht="12">
      <c r="B469" s="166"/>
      <c r="D469" s="158" t="s">
        <v>140</v>
      </c>
      <c r="E469" s="167" t="s">
        <v>1</v>
      </c>
      <c r="F469" s="168" t="s">
        <v>146</v>
      </c>
      <c r="H469" s="169">
        <v>36.34</v>
      </c>
      <c r="I469" s="170"/>
      <c r="L469" s="166"/>
      <c r="M469" s="171"/>
      <c r="N469" s="172"/>
      <c r="O469" s="172"/>
      <c r="P469" s="172"/>
      <c r="Q469" s="172"/>
      <c r="R469" s="172"/>
      <c r="S469" s="172"/>
      <c r="T469" s="173"/>
      <c r="AT469" s="167" t="s">
        <v>140</v>
      </c>
      <c r="AU469" s="167" t="s">
        <v>84</v>
      </c>
      <c r="AV469" s="14" t="s">
        <v>87</v>
      </c>
      <c r="AW469" s="14" t="s">
        <v>32</v>
      </c>
      <c r="AX469" s="14" t="s">
        <v>8</v>
      </c>
      <c r="AY469" s="167" t="s">
        <v>132</v>
      </c>
    </row>
    <row r="470" spans="1:65" s="2" customFormat="1" ht="24.15" customHeight="1">
      <c r="A470" s="32"/>
      <c r="B470" s="143"/>
      <c r="C470" s="144" t="s">
        <v>1095</v>
      </c>
      <c r="D470" s="144" t="s">
        <v>135</v>
      </c>
      <c r="E470" s="145" t="s">
        <v>1096</v>
      </c>
      <c r="F470" s="146" t="s">
        <v>1097</v>
      </c>
      <c r="G470" s="147" t="s">
        <v>188</v>
      </c>
      <c r="H470" s="148">
        <v>0.823</v>
      </c>
      <c r="I470" s="149"/>
      <c r="J470" s="150">
        <f>ROUND(I470*H470,0)</f>
        <v>0</v>
      </c>
      <c r="K470" s="146"/>
      <c r="L470" s="33"/>
      <c r="M470" s="151" t="s">
        <v>1</v>
      </c>
      <c r="N470" s="152" t="s">
        <v>41</v>
      </c>
      <c r="O470" s="58"/>
      <c r="P470" s="153">
        <f>O470*H470</f>
        <v>0</v>
      </c>
      <c r="Q470" s="153">
        <v>0</v>
      </c>
      <c r="R470" s="153">
        <f>Q470*H470</f>
        <v>0</v>
      </c>
      <c r="S470" s="153">
        <v>0</v>
      </c>
      <c r="T470" s="154">
        <f>S470*H470</f>
        <v>0</v>
      </c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R470" s="155" t="s">
        <v>214</v>
      </c>
      <c r="AT470" s="155" t="s">
        <v>135</v>
      </c>
      <c r="AU470" s="155" t="s">
        <v>84</v>
      </c>
      <c r="AY470" s="17" t="s">
        <v>132</v>
      </c>
      <c r="BE470" s="156">
        <f>IF(N470="základní",J470,0)</f>
        <v>0</v>
      </c>
      <c r="BF470" s="156">
        <f>IF(N470="snížená",J470,0)</f>
        <v>0</v>
      </c>
      <c r="BG470" s="156">
        <f>IF(N470="zákl. přenesená",J470,0)</f>
        <v>0</v>
      </c>
      <c r="BH470" s="156">
        <f>IF(N470="sníž. přenesená",J470,0)</f>
        <v>0</v>
      </c>
      <c r="BI470" s="156">
        <f>IF(N470="nulová",J470,0)</f>
        <v>0</v>
      </c>
      <c r="BJ470" s="17" t="s">
        <v>8</v>
      </c>
      <c r="BK470" s="156">
        <f>ROUND(I470*H470,0)</f>
        <v>0</v>
      </c>
      <c r="BL470" s="17" t="s">
        <v>214</v>
      </c>
      <c r="BM470" s="155" t="s">
        <v>1098</v>
      </c>
    </row>
    <row r="471" spans="2:63" s="12" customFormat="1" ht="22.95" customHeight="1">
      <c r="B471" s="130"/>
      <c r="D471" s="131" t="s">
        <v>75</v>
      </c>
      <c r="E471" s="141" t="s">
        <v>212</v>
      </c>
      <c r="F471" s="141" t="s">
        <v>213</v>
      </c>
      <c r="I471" s="133"/>
      <c r="J471" s="142">
        <f>BK471</f>
        <v>0</v>
      </c>
      <c r="L471" s="130"/>
      <c r="M471" s="135"/>
      <c r="N471" s="136"/>
      <c r="O471" s="136"/>
      <c r="P471" s="137">
        <f>SUM(P472:P517)</f>
        <v>0</v>
      </c>
      <c r="Q471" s="136"/>
      <c r="R471" s="137">
        <f>SUM(R472:R517)</f>
        <v>0.632846304678</v>
      </c>
      <c r="S471" s="136"/>
      <c r="T471" s="138">
        <f>SUM(T472:T517)</f>
        <v>0</v>
      </c>
      <c r="AR471" s="131" t="s">
        <v>84</v>
      </c>
      <c r="AT471" s="139" t="s">
        <v>75</v>
      </c>
      <c r="AU471" s="139" t="s">
        <v>8</v>
      </c>
      <c r="AY471" s="131" t="s">
        <v>132</v>
      </c>
      <c r="BK471" s="140">
        <f>SUM(BK472:BK517)</f>
        <v>0</v>
      </c>
    </row>
    <row r="472" spans="1:65" s="2" customFormat="1" ht="24.15" customHeight="1">
      <c r="A472" s="32"/>
      <c r="B472" s="143"/>
      <c r="C472" s="144" t="s">
        <v>1099</v>
      </c>
      <c r="D472" s="144" t="s">
        <v>135</v>
      </c>
      <c r="E472" s="145" t="s">
        <v>1100</v>
      </c>
      <c r="F472" s="146" t="s">
        <v>1101</v>
      </c>
      <c r="G472" s="147" t="s">
        <v>164</v>
      </c>
      <c r="H472" s="148">
        <v>52.929</v>
      </c>
      <c r="I472" s="149"/>
      <c r="J472" s="150">
        <f>ROUND(I472*H472,0)</f>
        <v>0</v>
      </c>
      <c r="K472" s="146"/>
      <c r="L472" s="33"/>
      <c r="M472" s="151" t="s">
        <v>1</v>
      </c>
      <c r="N472" s="152" t="s">
        <v>41</v>
      </c>
      <c r="O472" s="58"/>
      <c r="P472" s="153">
        <f>O472*H472</f>
        <v>0</v>
      </c>
      <c r="Q472" s="153">
        <v>0</v>
      </c>
      <c r="R472" s="153">
        <f>Q472*H472</f>
        <v>0</v>
      </c>
      <c r="S472" s="153">
        <v>0</v>
      </c>
      <c r="T472" s="154">
        <f>S472*H472</f>
        <v>0</v>
      </c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R472" s="155" t="s">
        <v>214</v>
      </c>
      <c r="AT472" s="155" t="s">
        <v>135</v>
      </c>
      <c r="AU472" s="155" t="s">
        <v>84</v>
      </c>
      <c r="AY472" s="17" t="s">
        <v>132</v>
      </c>
      <c r="BE472" s="156">
        <f>IF(N472="základní",J472,0)</f>
        <v>0</v>
      </c>
      <c r="BF472" s="156">
        <f>IF(N472="snížená",J472,0)</f>
        <v>0</v>
      </c>
      <c r="BG472" s="156">
        <f>IF(N472="zákl. přenesená",J472,0)</f>
        <v>0</v>
      </c>
      <c r="BH472" s="156">
        <f>IF(N472="sníž. přenesená",J472,0)</f>
        <v>0</v>
      </c>
      <c r="BI472" s="156">
        <f>IF(N472="nulová",J472,0)</f>
        <v>0</v>
      </c>
      <c r="BJ472" s="17" t="s">
        <v>8</v>
      </c>
      <c r="BK472" s="156">
        <f>ROUND(I472*H472,0)</f>
        <v>0</v>
      </c>
      <c r="BL472" s="17" t="s">
        <v>214</v>
      </c>
      <c r="BM472" s="155" t="s">
        <v>1102</v>
      </c>
    </row>
    <row r="473" spans="2:51" s="13" customFormat="1" ht="12">
      <c r="B473" s="157"/>
      <c r="D473" s="158" t="s">
        <v>140</v>
      </c>
      <c r="E473" s="159" t="s">
        <v>1</v>
      </c>
      <c r="F473" s="160" t="s">
        <v>1103</v>
      </c>
      <c r="H473" s="161">
        <v>42.641</v>
      </c>
      <c r="I473" s="162"/>
      <c r="L473" s="157"/>
      <c r="M473" s="163"/>
      <c r="N473" s="164"/>
      <c r="O473" s="164"/>
      <c r="P473" s="164"/>
      <c r="Q473" s="164"/>
      <c r="R473" s="164"/>
      <c r="S473" s="164"/>
      <c r="T473" s="165"/>
      <c r="AT473" s="159" t="s">
        <v>140</v>
      </c>
      <c r="AU473" s="159" t="s">
        <v>84</v>
      </c>
      <c r="AV473" s="13" t="s">
        <v>84</v>
      </c>
      <c r="AW473" s="13" t="s">
        <v>32</v>
      </c>
      <c r="AX473" s="13" t="s">
        <v>76</v>
      </c>
      <c r="AY473" s="159" t="s">
        <v>132</v>
      </c>
    </row>
    <row r="474" spans="2:51" s="14" customFormat="1" ht="12">
      <c r="B474" s="166"/>
      <c r="D474" s="158" t="s">
        <v>140</v>
      </c>
      <c r="E474" s="167" t="s">
        <v>1</v>
      </c>
      <c r="F474" s="168" t="s">
        <v>1104</v>
      </c>
      <c r="H474" s="169">
        <v>42.641</v>
      </c>
      <c r="I474" s="170"/>
      <c r="L474" s="166"/>
      <c r="M474" s="171"/>
      <c r="N474" s="172"/>
      <c r="O474" s="172"/>
      <c r="P474" s="172"/>
      <c r="Q474" s="172"/>
      <c r="R474" s="172"/>
      <c r="S474" s="172"/>
      <c r="T474" s="173"/>
      <c r="AT474" s="167" t="s">
        <v>140</v>
      </c>
      <c r="AU474" s="167" t="s">
        <v>84</v>
      </c>
      <c r="AV474" s="14" t="s">
        <v>87</v>
      </c>
      <c r="AW474" s="14" t="s">
        <v>32</v>
      </c>
      <c r="AX474" s="14" t="s">
        <v>76</v>
      </c>
      <c r="AY474" s="167" t="s">
        <v>132</v>
      </c>
    </row>
    <row r="475" spans="2:51" s="13" customFormat="1" ht="12">
      <c r="B475" s="157"/>
      <c r="D475" s="158" t="s">
        <v>140</v>
      </c>
      <c r="E475" s="159" t="s">
        <v>1</v>
      </c>
      <c r="F475" s="160" t="s">
        <v>1105</v>
      </c>
      <c r="H475" s="161">
        <v>10.288</v>
      </c>
      <c r="I475" s="162"/>
      <c r="L475" s="157"/>
      <c r="M475" s="163"/>
      <c r="N475" s="164"/>
      <c r="O475" s="164"/>
      <c r="P475" s="164"/>
      <c r="Q475" s="164"/>
      <c r="R475" s="164"/>
      <c r="S475" s="164"/>
      <c r="T475" s="165"/>
      <c r="AT475" s="159" t="s">
        <v>140</v>
      </c>
      <c r="AU475" s="159" t="s">
        <v>84</v>
      </c>
      <c r="AV475" s="13" t="s">
        <v>84</v>
      </c>
      <c r="AW475" s="13" t="s">
        <v>32</v>
      </c>
      <c r="AX475" s="13" t="s">
        <v>76</v>
      </c>
      <c r="AY475" s="159" t="s">
        <v>132</v>
      </c>
    </row>
    <row r="476" spans="2:51" s="14" customFormat="1" ht="12">
      <c r="B476" s="166"/>
      <c r="D476" s="158" t="s">
        <v>140</v>
      </c>
      <c r="E476" s="167" t="s">
        <v>1</v>
      </c>
      <c r="F476" s="168" t="s">
        <v>1106</v>
      </c>
      <c r="H476" s="169">
        <v>10.288</v>
      </c>
      <c r="I476" s="170"/>
      <c r="L476" s="166"/>
      <c r="M476" s="171"/>
      <c r="N476" s="172"/>
      <c r="O476" s="172"/>
      <c r="P476" s="172"/>
      <c r="Q476" s="172"/>
      <c r="R476" s="172"/>
      <c r="S476" s="172"/>
      <c r="T476" s="173"/>
      <c r="AT476" s="167" t="s">
        <v>140</v>
      </c>
      <c r="AU476" s="167" t="s">
        <v>84</v>
      </c>
      <c r="AV476" s="14" t="s">
        <v>87</v>
      </c>
      <c r="AW476" s="14" t="s">
        <v>32</v>
      </c>
      <c r="AX476" s="14" t="s">
        <v>76</v>
      </c>
      <c r="AY476" s="167" t="s">
        <v>132</v>
      </c>
    </row>
    <row r="477" spans="2:51" s="15" customFormat="1" ht="12">
      <c r="B477" s="194"/>
      <c r="D477" s="158" t="s">
        <v>140</v>
      </c>
      <c r="E477" s="195" t="s">
        <v>507</v>
      </c>
      <c r="F477" s="196" t="s">
        <v>566</v>
      </c>
      <c r="H477" s="197">
        <v>52.929</v>
      </c>
      <c r="I477" s="198"/>
      <c r="L477" s="194"/>
      <c r="M477" s="199"/>
      <c r="N477" s="200"/>
      <c r="O477" s="200"/>
      <c r="P477" s="200"/>
      <c r="Q477" s="200"/>
      <c r="R477" s="200"/>
      <c r="S477" s="200"/>
      <c r="T477" s="201"/>
      <c r="AT477" s="195" t="s">
        <v>140</v>
      </c>
      <c r="AU477" s="195" t="s">
        <v>84</v>
      </c>
      <c r="AV477" s="15" t="s">
        <v>90</v>
      </c>
      <c r="AW477" s="15" t="s">
        <v>32</v>
      </c>
      <c r="AX477" s="15" t="s">
        <v>8</v>
      </c>
      <c r="AY477" s="195" t="s">
        <v>132</v>
      </c>
    </row>
    <row r="478" spans="1:65" s="2" customFormat="1" ht="14.4" customHeight="1">
      <c r="A478" s="32"/>
      <c r="B478" s="143"/>
      <c r="C478" s="177" t="s">
        <v>1107</v>
      </c>
      <c r="D478" s="177" t="s">
        <v>442</v>
      </c>
      <c r="E478" s="178" t="s">
        <v>1063</v>
      </c>
      <c r="F478" s="179" t="s">
        <v>1064</v>
      </c>
      <c r="G478" s="180" t="s">
        <v>188</v>
      </c>
      <c r="H478" s="181">
        <v>0.019</v>
      </c>
      <c r="I478" s="182"/>
      <c r="J478" s="183">
        <f>ROUND(I478*H478,0)</f>
        <v>0</v>
      </c>
      <c r="K478" s="179"/>
      <c r="L478" s="184"/>
      <c r="M478" s="185" t="s">
        <v>1</v>
      </c>
      <c r="N478" s="186" t="s">
        <v>41</v>
      </c>
      <c r="O478" s="58"/>
      <c r="P478" s="153">
        <f>O478*H478</f>
        <v>0</v>
      </c>
      <c r="Q478" s="153">
        <v>1</v>
      </c>
      <c r="R478" s="153">
        <f>Q478*H478</f>
        <v>0.019</v>
      </c>
      <c r="S478" s="153">
        <v>0</v>
      </c>
      <c r="T478" s="154">
        <f>S478*H478</f>
        <v>0</v>
      </c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R478" s="155" t="s">
        <v>410</v>
      </c>
      <c r="AT478" s="155" t="s">
        <v>442</v>
      </c>
      <c r="AU478" s="155" t="s">
        <v>84</v>
      </c>
      <c r="AY478" s="17" t="s">
        <v>132</v>
      </c>
      <c r="BE478" s="156">
        <f>IF(N478="základní",J478,0)</f>
        <v>0</v>
      </c>
      <c r="BF478" s="156">
        <f>IF(N478="snížená",J478,0)</f>
        <v>0</v>
      </c>
      <c r="BG478" s="156">
        <f>IF(N478="zákl. přenesená",J478,0)</f>
        <v>0</v>
      </c>
      <c r="BH478" s="156">
        <f>IF(N478="sníž. přenesená",J478,0)</f>
        <v>0</v>
      </c>
      <c r="BI478" s="156">
        <f>IF(N478="nulová",J478,0)</f>
        <v>0</v>
      </c>
      <c r="BJ478" s="17" t="s">
        <v>8</v>
      </c>
      <c r="BK478" s="156">
        <f>ROUND(I478*H478,0)</f>
        <v>0</v>
      </c>
      <c r="BL478" s="17" t="s">
        <v>214</v>
      </c>
      <c r="BM478" s="155" t="s">
        <v>1108</v>
      </c>
    </row>
    <row r="479" spans="2:51" s="13" customFormat="1" ht="12">
      <c r="B479" s="157"/>
      <c r="D479" s="158" t="s">
        <v>140</v>
      </c>
      <c r="E479" s="159" t="s">
        <v>1</v>
      </c>
      <c r="F479" s="160" t="s">
        <v>1109</v>
      </c>
      <c r="H479" s="161">
        <v>0.019</v>
      </c>
      <c r="I479" s="162"/>
      <c r="L479" s="157"/>
      <c r="M479" s="163"/>
      <c r="N479" s="164"/>
      <c r="O479" s="164"/>
      <c r="P479" s="164"/>
      <c r="Q479" s="164"/>
      <c r="R479" s="164"/>
      <c r="S479" s="164"/>
      <c r="T479" s="165"/>
      <c r="AT479" s="159" t="s">
        <v>140</v>
      </c>
      <c r="AU479" s="159" t="s">
        <v>84</v>
      </c>
      <c r="AV479" s="13" t="s">
        <v>84</v>
      </c>
      <c r="AW479" s="13" t="s">
        <v>32</v>
      </c>
      <c r="AX479" s="13" t="s">
        <v>8</v>
      </c>
      <c r="AY479" s="159" t="s">
        <v>132</v>
      </c>
    </row>
    <row r="480" spans="1:65" s="2" customFormat="1" ht="24.15" customHeight="1">
      <c r="A480" s="32"/>
      <c r="B480" s="143"/>
      <c r="C480" s="144" t="s">
        <v>1110</v>
      </c>
      <c r="D480" s="144" t="s">
        <v>135</v>
      </c>
      <c r="E480" s="145" t="s">
        <v>1111</v>
      </c>
      <c r="F480" s="146" t="s">
        <v>1112</v>
      </c>
      <c r="G480" s="147" t="s">
        <v>164</v>
      </c>
      <c r="H480" s="148">
        <v>3.507</v>
      </c>
      <c r="I480" s="149"/>
      <c r="J480" s="150">
        <f>ROUND(I480*H480,0)</f>
        <v>0</v>
      </c>
      <c r="K480" s="146"/>
      <c r="L480" s="33"/>
      <c r="M480" s="151" t="s">
        <v>1</v>
      </c>
      <c r="N480" s="152" t="s">
        <v>41</v>
      </c>
      <c r="O480" s="58"/>
      <c r="P480" s="153">
        <f>O480*H480</f>
        <v>0</v>
      </c>
      <c r="Q480" s="153">
        <v>0</v>
      </c>
      <c r="R480" s="153">
        <f>Q480*H480</f>
        <v>0</v>
      </c>
      <c r="S480" s="153">
        <v>0</v>
      </c>
      <c r="T480" s="154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55" t="s">
        <v>214</v>
      </c>
      <c r="AT480" s="155" t="s">
        <v>135</v>
      </c>
      <c r="AU480" s="155" t="s">
        <v>84</v>
      </c>
      <c r="AY480" s="17" t="s">
        <v>132</v>
      </c>
      <c r="BE480" s="156">
        <f>IF(N480="základní",J480,0)</f>
        <v>0</v>
      </c>
      <c r="BF480" s="156">
        <f>IF(N480="snížená",J480,0)</f>
        <v>0</v>
      </c>
      <c r="BG480" s="156">
        <f>IF(N480="zákl. přenesená",J480,0)</f>
        <v>0</v>
      </c>
      <c r="BH480" s="156">
        <f>IF(N480="sníž. přenesená",J480,0)</f>
        <v>0</v>
      </c>
      <c r="BI480" s="156">
        <f>IF(N480="nulová",J480,0)</f>
        <v>0</v>
      </c>
      <c r="BJ480" s="17" t="s">
        <v>8</v>
      </c>
      <c r="BK480" s="156">
        <f>ROUND(I480*H480,0)</f>
        <v>0</v>
      </c>
      <c r="BL480" s="17" t="s">
        <v>214</v>
      </c>
      <c r="BM480" s="155" t="s">
        <v>1113</v>
      </c>
    </row>
    <row r="481" spans="2:51" s="13" customFormat="1" ht="12">
      <c r="B481" s="157"/>
      <c r="D481" s="158" t="s">
        <v>140</v>
      </c>
      <c r="E481" s="159" t="s">
        <v>1</v>
      </c>
      <c r="F481" s="160" t="s">
        <v>1114</v>
      </c>
      <c r="H481" s="161">
        <v>3.507</v>
      </c>
      <c r="I481" s="162"/>
      <c r="L481" s="157"/>
      <c r="M481" s="163"/>
      <c r="N481" s="164"/>
      <c r="O481" s="164"/>
      <c r="P481" s="164"/>
      <c r="Q481" s="164"/>
      <c r="R481" s="164"/>
      <c r="S481" s="164"/>
      <c r="T481" s="165"/>
      <c r="AT481" s="159" t="s">
        <v>140</v>
      </c>
      <c r="AU481" s="159" t="s">
        <v>84</v>
      </c>
      <c r="AV481" s="13" t="s">
        <v>84</v>
      </c>
      <c r="AW481" s="13" t="s">
        <v>32</v>
      </c>
      <c r="AX481" s="13" t="s">
        <v>8</v>
      </c>
      <c r="AY481" s="159" t="s">
        <v>132</v>
      </c>
    </row>
    <row r="482" spans="1:65" s="2" customFormat="1" ht="49.2" customHeight="1">
      <c r="A482" s="32"/>
      <c r="B482" s="143"/>
      <c r="C482" s="177" t="s">
        <v>1115</v>
      </c>
      <c r="D482" s="177" t="s">
        <v>442</v>
      </c>
      <c r="E482" s="178" t="s">
        <v>1116</v>
      </c>
      <c r="F482" s="179" t="s">
        <v>1117</v>
      </c>
      <c r="G482" s="180" t="s">
        <v>164</v>
      </c>
      <c r="H482" s="181">
        <v>4.033</v>
      </c>
      <c r="I482" s="182"/>
      <c r="J482" s="183">
        <f>ROUND(I482*H482,0)</f>
        <v>0</v>
      </c>
      <c r="K482" s="179"/>
      <c r="L482" s="184"/>
      <c r="M482" s="185" t="s">
        <v>1</v>
      </c>
      <c r="N482" s="186" t="s">
        <v>41</v>
      </c>
      <c r="O482" s="58"/>
      <c r="P482" s="153">
        <f>O482*H482</f>
        <v>0</v>
      </c>
      <c r="Q482" s="153">
        <v>0.004</v>
      </c>
      <c r="R482" s="153">
        <f>Q482*H482</f>
        <v>0.016132</v>
      </c>
      <c r="S482" s="153">
        <v>0</v>
      </c>
      <c r="T482" s="154">
        <f>S482*H482</f>
        <v>0</v>
      </c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R482" s="155" t="s">
        <v>410</v>
      </c>
      <c r="AT482" s="155" t="s">
        <v>442</v>
      </c>
      <c r="AU482" s="155" t="s">
        <v>84</v>
      </c>
      <c r="AY482" s="17" t="s">
        <v>132</v>
      </c>
      <c r="BE482" s="156">
        <f>IF(N482="základní",J482,0)</f>
        <v>0</v>
      </c>
      <c r="BF482" s="156">
        <f>IF(N482="snížená",J482,0)</f>
        <v>0</v>
      </c>
      <c r="BG482" s="156">
        <f>IF(N482="zákl. přenesená",J482,0)</f>
        <v>0</v>
      </c>
      <c r="BH482" s="156">
        <f>IF(N482="sníž. přenesená",J482,0)</f>
        <v>0</v>
      </c>
      <c r="BI482" s="156">
        <f>IF(N482="nulová",J482,0)</f>
        <v>0</v>
      </c>
      <c r="BJ482" s="17" t="s">
        <v>8</v>
      </c>
      <c r="BK482" s="156">
        <f>ROUND(I482*H482,0)</f>
        <v>0</v>
      </c>
      <c r="BL482" s="17" t="s">
        <v>214</v>
      </c>
      <c r="BM482" s="155" t="s">
        <v>1118</v>
      </c>
    </row>
    <row r="483" spans="2:51" s="13" customFormat="1" ht="12">
      <c r="B483" s="157"/>
      <c r="D483" s="158" t="s">
        <v>140</v>
      </c>
      <c r="E483" s="159" t="s">
        <v>1</v>
      </c>
      <c r="F483" s="160" t="s">
        <v>1119</v>
      </c>
      <c r="H483" s="161">
        <v>4.033</v>
      </c>
      <c r="I483" s="162"/>
      <c r="L483" s="157"/>
      <c r="M483" s="163"/>
      <c r="N483" s="164"/>
      <c r="O483" s="164"/>
      <c r="P483" s="164"/>
      <c r="Q483" s="164"/>
      <c r="R483" s="164"/>
      <c r="S483" s="164"/>
      <c r="T483" s="165"/>
      <c r="AT483" s="159" t="s">
        <v>140</v>
      </c>
      <c r="AU483" s="159" t="s">
        <v>84</v>
      </c>
      <c r="AV483" s="13" t="s">
        <v>84</v>
      </c>
      <c r="AW483" s="13" t="s">
        <v>32</v>
      </c>
      <c r="AX483" s="13" t="s">
        <v>8</v>
      </c>
      <c r="AY483" s="159" t="s">
        <v>132</v>
      </c>
    </row>
    <row r="484" spans="1:65" s="2" customFormat="1" ht="24.15" customHeight="1">
      <c r="A484" s="32"/>
      <c r="B484" s="143"/>
      <c r="C484" s="144" t="s">
        <v>1120</v>
      </c>
      <c r="D484" s="144" t="s">
        <v>135</v>
      </c>
      <c r="E484" s="145" t="s">
        <v>1121</v>
      </c>
      <c r="F484" s="146" t="s">
        <v>1122</v>
      </c>
      <c r="G484" s="147" t="s">
        <v>164</v>
      </c>
      <c r="H484" s="148">
        <v>52.929</v>
      </c>
      <c r="I484" s="149"/>
      <c r="J484" s="150">
        <f>ROUND(I484*H484,0)</f>
        <v>0</v>
      </c>
      <c r="K484" s="146"/>
      <c r="L484" s="33"/>
      <c r="M484" s="151" t="s">
        <v>1</v>
      </c>
      <c r="N484" s="152" t="s">
        <v>41</v>
      </c>
      <c r="O484" s="58"/>
      <c r="P484" s="153">
        <f>O484*H484</f>
        <v>0</v>
      </c>
      <c r="Q484" s="153">
        <v>0.00036375</v>
      </c>
      <c r="R484" s="153">
        <f>Q484*H484</f>
        <v>0.01925292375</v>
      </c>
      <c r="S484" s="153">
        <v>0</v>
      </c>
      <c r="T484" s="154">
        <f>S484*H484</f>
        <v>0</v>
      </c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R484" s="155" t="s">
        <v>214</v>
      </c>
      <c r="AT484" s="155" t="s">
        <v>135</v>
      </c>
      <c r="AU484" s="155" t="s">
        <v>84</v>
      </c>
      <c r="AY484" s="17" t="s">
        <v>132</v>
      </c>
      <c r="BE484" s="156">
        <f>IF(N484="základní",J484,0)</f>
        <v>0</v>
      </c>
      <c r="BF484" s="156">
        <f>IF(N484="snížená",J484,0)</f>
        <v>0</v>
      </c>
      <c r="BG484" s="156">
        <f>IF(N484="zákl. přenesená",J484,0)</f>
        <v>0</v>
      </c>
      <c r="BH484" s="156">
        <f>IF(N484="sníž. přenesená",J484,0)</f>
        <v>0</v>
      </c>
      <c r="BI484" s="156">
        <f>IF(N484="nulová",J484,0)</f>
        <v>0</v>
      </c>
      <c r="BJ484" s="17" t="s">
        <v>8</v>
      </c>
      <c r="BK484" s="156">
        <f>ROUND(I484*H484,0)</f>
        <v>0</v>
      </c>
      <c r="BL484" s="17" t="s">
        <v>214</v>
      </c>
      <c r="BM484" s="155" t="s">
        <v>1123</v>
      </c>
    </row>
    <row r="485" spans="2:51" s="13" customFormat="1" ht="12">
      <c r="B485" s="157"/>
      <c r="D485" s="158" t="s">
        <v>140</v>
      </c>
      <c r="E485" s="159" t="s">
        <v>1</v>
      </c>
      <c r="F485" s="160" t="s">
        <v>507</v>
      </c>
      <c r="H485" s="161">
        <v>52.929</v>
      </c>
      <c r="I485" s="162"/>
      <c r="L485" s="157"/>
      <c r="M485" s="163"/>
      <c r="N485" s="164"/>
      <c r="O485" s="164"/>
      <c r="P485" s="164"/>
      <c r="Q485" s="164"/>
      <c r="R485" s="164"/>
      <c r="S485" s="164"/>
      <c r="T485" s="165"/>
      <c r="AT485" s="159" t="s">
        <v>140</v>
      </c>
      <c r="AU485" s="159" t="s">
        <v>84</v>
      </c>
      <c r="AV485" s="13" t="s">
        <v>84</v>
      </c>
      <c r="AW485" s="13" t="s">
        <v>32</v>
      </c>
      <c r="AX485" s="13" t="s">
        <v>8</v>
      </c>
      <c r="AY485" s="159" t="s">
        <v>132</v>
      </c>
    </row>
    <row r="486" spans="1:65" s="2" customFormat="1" ht="37.95" customHeight="1">
      <c r="A486" s="32"/>
      <c r="B486" s="143"/>
      <c r="C486" s="177" t="s">
        <v>1124</v>
      </c>
      <c r="D486" s="177" t="s">
        <v>442</v>
      </c>
      <c r="E486" s="178" t="s">
        <v>1079</v>
      </c>
      <c r="F486" s="179" t="s">
        <v>1080</v>
      </c>
      <c r="G486" s="180" t="s">
        <v>164</v>
      </c>
      <c r="H486" s="181">
        <v>60.868</v>
      </c>
      <c r="I486" s="182"/>
      <c r="J486" s="183">
        <f>ROUND(I486*H486,0)</f>
        <v>0</v>
      </c>
      <c r="K486" s="179"/>
      <c r="L486" s="184"/>
      <c r="M486" s="185" t="s">
        <v>1</v>
      </c>
      <c r="N486" s="186" t="s">
        <v>41</v>
      </c>
      <c r="O486" s="58"/>
      <c r="P486" s="153">
        <f>O486*H486</f>
        <v>0</v>
      </c>
      <c r="Q486" s="153">
        <v>0.0054</v>
      </c>
      <c r="R486" s="153">
        <f>Q486*H486</f>
        <v>0.3286872</v>
      </c>
      <c r="S486" s="153">
        <v>0</v>
      </c>
      <c r="T486" s="154">
        <f>S486*H486</f>
        <v>0</v>
      </c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R486" s="155" t="s">
        <v>410</v>
      </c>
      <c r="AT486" s="155" t="s">
        <v>442</v>
      </c>
      <c r="AU486" s="155" t="s">
        <v>84</v>
      </c>
      <c r="AY486" s="17" t="s">
        <v>132</v>
      </c>
      <c r="BE486" s="156">
        <f>IF(N486="základní",J486,0)</f>
        <v>0</v>
      </c>
      <c r="BF486" s="156">
        <f>IF(N486="snížená",J486,0)</f>
        <v>0</v>
      </c>
      <c r="BG486" s="156">
        <f>IF(N486="zákl. přenesená",J486,0)</f>
        <v>0</v>
      </c>
      <c r="BH486" s="156">
        <f>IF(N486="sníž. přenesená",J486,0)</f>
        <v>0</v>
      </c>
      <c r="BI486" s="156">
        <f>IF(N486="nulová",J486,0)</f>
        <v>0</v>
      </c>
      <c r="BJ486" s="17" t="s">
        <v>8</v>
      </c>
      <c r="BK486" s="156">
        <f>ROUND(I486*H486,0)</f>
        <v>0</v>
      </c>
      <c r="BL486" s="17" t="s">
        <v>214</v>
      </c>
      <c r="BM486" s="155" t="s">
        <v>1125</v>
      </c>
    </row>
    <row r="487" spans="2:51" s="13" customFormat="1" ht="12">
      <c r="B487" s="157"/>
      <c r="D487" s="158" t="s">
        <v>140</v>
      </c>
      <c r="E487" s="159" t="s">
        <v>1</v>
      </c>
      <c r="F487" s="160" t="s">
        <v>1126</v>
      </c>
      <c r="H487" s="161">
        <v>60.868</v>
      </c>
      <c r="I487" s="162"/>
      <c r="L487" s="157"/>
      <c r="M487" s="163"/>
      <c r="N487" s="164"/>
      <c r="O487" s="164"/>
      <c r="P487" s="164"/>
      <c r="Q487" s="164"/>
      <c r="R487" s="164"/>
      <c r="S487" s="164"/>
      <c r="T487" s="165"/>
      <c r="AT487" s="159" t="s">
        <v>140</v>
      </c>
      <c r="AU487" s="159" t="s">
        <v>84</v>
      </c>
      <c r="AV487" s="13" t="s">
        <v>84</v>
      </c>
      <c r="AW487" s="13" t="s">
        <v>32</v>
      </c>
      <c r="AX487" s="13" t="s">
        <v>8</v>
      </c>
      <c r="AY487" s="159" t="s">
        <v>132</v>
      </c>
    </row>
    <row r="488" spans="1:65" s="2" customFormat="1" ht="37.95" customHeight="1">
      <c r="A488" s="32"/>
      <c r="B488" s="143"/>
      <c r="C488" s="144" t="s">
        <v>1127</v>
      </c>
      <c r="D488" s="144" t="s">
        <v>135</v>
      </c>
      <c r="E488" s="145" t="s">
        <v>1128</v>
      </c>
      <c r="F488" s="146" t="s">
        <v>1129</v>
      </c>
      <c r="G488" s="147" t="s">
        <v>235</v>
      </c>
      <c r="H488" s="148">
        <v>43.66</v>
      </c>
      <c r="I488" s="149"/>
      <c r="J488" s="150">
        <f>ROUND(I488*H488,0)</f>
        <v>0</v>
      </c>
      <c r="K488" s="146"/>
      <c r="L488" s="33"/>
      <c r="M488" s="151" t="s">
        <v>1</v>
      </c>
      <c r="N488" s="152" t="s">
        <v>41</v>
      </c>
      <c r="O488" s="58"/>
      <c r="P488" s="153">
        <f>O488*H488</f>
        <v>0</v>
      </c>
      <c r="Q488" s="153">
        <v>0.0006048</v>
      </c>
      <c r="R488" s="153">
        <f>Q488*H488</f>
        <v>0.026405567999999997</v>
      </c>
      <c r="S488" s="153">
        <v>0</v>
      </c>
      <c r="T488" s="154">
        <f>S488*H488</f>
        <v>0</v>
      </c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R488" s="155" t="s">
        <v>214</v>
      </c>
      <c r="AT488" s="155" t="s">
        <v>135</v>
      </c>
      <c r="AU488" s="155" t="s">
        <v>84</v>
      </c>
      <c r="AY488" s="17" t="s">
        <v>132</v>
      </c>
      <c r="BE488" s="156">
        <f>IF(N488="základní",J488,0)</f>
        <v>0</v>
      </c>
      <c r="BF488" s="156">
        <f>IF(N488="snížená",J488,0)</f>
        <v>0</v>
      </c>
      <c r="BG488" s="156">
        <f>IF(N488="zákl. přenesená",J488,0)</f>
        <v>0</v>
      </c>
      <c r="BH488" s="156">
        <f>IF(N488="sníž. přenesená",J488,0)</f>
        <v>0</v>
      </c>
      <c r="BI488" s="156">
        <f>IF(N488="nulová",J488,0)</f>
        <v>0</v>
      </c>
      <c r="BJ488" s="17" t="s">
        <v>8</v>
      </c>
      <c r="BK488" s="156">
        <f>ROUND(I488*H488,0)</f>
        <v>0</v>
      </c>
      <c r="BL488" s="17" t="s">
        <v>214</v>
      </c>
      <c r="BM488" s="155" t="s">
        <v>1130</v>
      </c>
    </row>
    <row r="489" spans="2:51" s="13" customFormat="1" ht="12">
      <c r="B489" s="157"/>
      <c r="D489" s="158" t="s">
        <v>140</v>
      </c>
      <c r="E489" s="159" t="s">
        <v>1</v>
      </c>
      <c r="F489" s="160" t="s">
        <v>1131</v>
      </c>
      <c r="H489" s="161">
        <v>21.83</v>
      </c>
      <c r="I489" s="162"/>
      <c r="L489" s="157"/>
      <c r="M489" s="163"/>
      <c r="N489" s="164"/>
      <c r="O489" s="164"/>
      <c r="P489" s="164"/>
      <c r="Q489" s="164"/>
      <c r="R489" s="164"/>
      <c r="S489" s="164"/>
      <c r="T489" s="165"/>
      <c r="AT489" s="159" t="s">
        <v>140</v>
      </c>
      <c r="AU489" s="159" t="s">
        <v>84</v>
      </c>
      <c r="AV489" s="13" t="s">
        <v>84</v>
      </c>
      <c r="AW489" s="13" t="s">
        <v>32</v>
      </c>
      <c r="AX489" s="13" t="s">
        <v>76</v>
      </c>
      <c r="AY489" s="159" t="s">
        <v>132</v>
      </c>
    </row>
    <row r="490" spans="2:51" s="13" customFormat="1" ht="12">
      <c r="B490" s="157"/>
      <c r="D490" s="158" t="s">
        <v>140</v>
      </c>
      <c r="E490" s="159" t="s">
        <v>1</v>
      </c>
      <c r="F490" s="160" t="s">
        <v>1131</v>
      </c>
      <c r="H490" s="161">
        <v>21.83</v>
      </c>
      <c r="I490" s="162"/>
      <c r="L490" s="157"/>
      <c r="M490" s="163"/>
      <c r="N490" s="164"/>
      <c r="O490" s="164"/>
      <c r="P490" s="164"/>
      <c r="Q490" s="164"/>
      <c r="R490" s="164"/>
      <c r="S490" s="164"/>
      <c r="T490" s="165"/>
      <c r="AT490" s="159" t="s">
        <v>140</v>
      </c>
      <c r="AU490" s="159" t="s">
        <v>84</v>
      </c>
      <c r="AV490" s="13" t="s">
        <v>84</v>
      </c>
      <c r="AW490" s="13" t="s">
        <v>32</v>
      </c>
      <c r="AX490" s="13" t="s">
        <v>76</v>
      </c>
      <c r="AY490" s="159" t="s">
        <v>132</v>
      </c>
    </row>
    <row r="491" spans="2:51" s="14" customFormat="1" ht="12">
      <c r="B491" s="166"/>
      <c r="D491" s="158" t="s">
        <v>140</v>
      </c>
      <c r="E491" s="167" t="s">
        <v>1</v>
      </c>
      <c r="F491" s="168" t="s">
        <v>146</v>
      </c>
      <c r="H491" s="169">
        <v>43.66</v>
      </c>
      <c r="I491" s="170"/>
      <c r="L491" s="166"/>
      <c r="M491" s="171"/>
      <c r="N491" s="172"/>
      <c r="O491" s="172"/>
      <c r="P491" s="172"/>
      <c r="Q491" s="172"/>
      <c r="R491" s="172"/>
      <c r="S491" s="172"/>
      <c r="T491" s="173"/>
      <c r="AT491" s="167" t="s">
        <v>140</v>
      </c>
      <c r="AU491" s="167" t="s">
        <v>84</v>
      </c>
      <c r="AV491" s="14" t="s">
        <v>87</v>
      </c>
      <c r="AW491" s="14" t="s">
        <v>32</v>
      </c>
      <c r="AX491" s="14" t="s">
        <v>8</v>
      </c>
      <c r="AY491" s="167" t="s">
        <v>132</v>
      </c>
    </row>
    <row r="492" spans="1:65" s="2" customFormat="1" ht="37.95" customHeight="1">
      <c r="A492" s="32"/>
      <c r="B492" s="143"/>
      <c r="C492" s="144" t="s">
        <v>1132</v>
      </c>
      <c r="D492" s="144" t="s">
        <v>135</v>
      </c>
      <c r="E492" s="145" t="s">
        <v>1133</v>
      </c>
      <c r="F492" s="146" t="s">
        <v>1134</v>
      </c>
      <c r="G492" s="147" t="s">
        <v>235</v>
      </c>
      <c r="H492" s="148">
        <v>21.83</v>
      </c>
      <c r="I492" s="149"/>
      <c r="J492" s="150">
        <f>ROUND(I492*H492,0)</f>
        <v>0</v>
      </c>
      <c r="K492" s="146"/>
      <c r="L492" s="33"/>
      <c r="M492" s="151" t="s">
        <v>1</v>
      </c>
      <c r="N492" s="152" t="s">
        <v>41</v>
      </c>
      <c r="O492" s="58"/>
      <c r="P492" s="153">
        <f>O492*H492</f>
        <v>0</v>
      </c>
      <c r="Q492" s="153">
        <v>0.0006048</v>
      </c>
      <c r="R492" s="153">
        <f>Q492*H492</f>
        <v>0.013202783999999999</v>
      </c>
      <c r="S492" s="153">
        <v>0</v>
      </c>
      <c r="T492" s="154">
        <f>S492*H492</f>
        <v>0</v>
      </c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R492" s="155" t="s">
        <v>214</v>
      </c>
      <c r="AT492" s="155" t="s">
        <v>135</v>
      </c>
      <c r="AU492" s="155" t="s">
        <v>84</v>
      </c>
      <c r="AY492" s="17" t="s">
        <v>132</v>
      </c>
      <c r="BE492" s="156">
        <f>IF(N492="základní",J492,0)</f>
        <v>0</v>
      </c>
      <c r="BF492" s="156">
        <f>IF(N492="snížená",J492,0)</f>
        <v>0</v>
      </c>
      <c r="BG492" s="156">
        <f>IF(N492="zákl. přenesená",J492,0)</f>
        <v>0</v>
      </c>
      <c r="BH492" s="156">
        <f>IF(N492="sníž. přenesená",J492,0)</f>
        <v>0</v>
      </c>
      <c r="BI492" s="156">
        <f>IF(N492="nulová",J492,0)</f>
        <v>0</v>
      </c>
      <c r="BJ492" s="17" t="s">
        <v>8</v>
      </c>
      <c r="BK492" s="156">
        <f>ROUND(I492*H492,0)</f>
        <v>0</v>
      </c>
      <c r="BL492" s="17" t="s">
        <v>214</v>
      </c>
      <c r="BM492" s="155" t="s">
        <v>1135</v>
      </c>
    </row>
    <row r="493" spans="2:51" s="13" customFormat="1" ht="12">
      <c r="B493" s="157"/>
      <c r="D493" s="158" t="s">
        <v>140</v>
      </c>
      <c r="E493" s="159" t="s">
        <v>1</v>
      </c>
      <c r="F493" s="160" t="s">
        <v>1131</v>
      </c>
      <c r="H493" s="161">
        <v>21.83</v>
      </c>
      <c r="I493" s="162"/>
      <c r="L493" s="157"/>
      <c r="M493" s="163"/>
      <c r="N493" s="164"/>
      <c r="O493" s="164"/>
      <c r="P493" s="164"/>
      <c r="Q493" s="164"/>
      <c r="R493" s="164"/>
      <c r="S493" s="164"/>
      <c r="T493" s="165"/>
      <c r="AT493" s="159" t="s">
        <v>140</v>
      </c>
      <c r="AU493" s="159" t="s">
        <v>84</v>
      </c>
      <c r="AV493" s="13" t="s">
        <v>84</v>
      </c>
      <c r="AW493" s="13" t="s">
        <v>32</v>
      </c>
      <c r="AX493" s="13" t="s">
        <v>8</v>
      </c>
      <c r="AY493" s="159" t="s">
        <v>132</v>
      </c>
    </row>
    <row r="494" spans="1:65" s="2" customFormat="1" ht="37.95" customHeight="1">
      <c r="A494" s="32"/>
      <c r="B494" s="143"/>
      <c r="C494" s="144" t="s">
        <v>1136</v>
      </c>
      <c r="D494" s="144" t="s">
        <v>135</v>
      </c>
      <c r="E494" s="145" t="s">
        <v>1137</v>
      </c>
      <c r="F494" s="146" t="s">
        <v>1138</v>
      </c>
      <c r="G494" s="147" t="s">
        <v>235</v>
      </c>
      <c r="H494" s="148">
        <v>5.01</v>
      </c>
      <c r="I494" s="149"/>
      <c r="J494" s="150">
        <f>ROUND(I494*H494,0)</f>
        <v>0</v>
      </c>
      <c r="K494" s="146"/>
      <c r="L494" s="33"/>
      <c r="M494" s="151" t="s">
        <v>1</v>
      </c>
      <c r="N494" s="152" t="s">
        <v>41</v>
      </c>
      <c r="O494" s="58"/>
      <c r="P494" s="153">
        <f>O494*H494</f>
        <v>0</v>
      </c>
      <c r="Q494" s="153">
        <v>0.0015012</v>
      </c>
      <c r="R494" s="153">
        <f>Q494*H494</f>
        <v>0.007521012</v>
      </c>
      <c r="S494" s="153">
        <v>0</v>
      </c>
      <c r="T494" s="154">
        <f>S494*H494</f>
        <v>0</v>
      </c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R494" s="155" t="s">
        <v>214</v>
      </c>
      <c r="AT494" s="155" t="s">
        <v>135</v>
      </c>
      <c r="AU494" s="155" t="s">
        <v>84</v>
      </c>
      <c r="AY494" s="17" t="s">
        <v>132</v>
      </c>
      <c r="BE494" s="156">
        <f>IF(N494="základní",J494,0)</f>
        <v>0</v>
      </c>
      <c r="BF494" s="156">
        <f>IF(N494="snížená",J494,0)</f>
        <v>0</v>
      </c>
      <c r="BG494" s="156">
        <f>IF(N494="zákl. přenesená",J494,0)</f>
        <v>0</v>
      </c>
      <c r="BH494" s="156">
        <f>IF(N494="sníž. přenesená",J494,0)</f>
        <v>0</v>
      </c>
      <c r="BI494" s="156">
        <f>IF(N494="nulová",J494,0)</f>
        <v>0</v>
      </c>
      <c r="BJ494" s="17" t="s">
        <v>8</v>
      </c>
      <c r="BK494" s="156">
        <f>ROUND(I494*H494,0)</f>
        <v>0</v>
      </c>
      <c r="BL494" s="17" t="s">
        <v>214</v>
      </c>
      <c r="BM494" s="155" t="s">
        <v>1139</v>
      </c>
    </row>
    <row r="495" spans="2:51" s="13" customFormat="1" ht="12">
      <c r="B495" s="157"/>
      <c r="D495" s="158" t="s">
        <v>140</v>
      </c>
      <c r="E495" s="159" t="s">
        <v>1</v>
      </c>
      <c r="F495" s="160" t="s">
        <v>1140</v>
      </c>
      <c r="H495" s="161">
        <v>5.01</v>
      </c>
      <c r="I495" s="162"/>
      <c r="L495" s="157"/>
      <c r="M495" s="163"/>
      <c r="N495" s="164"/>
      <c r="O495" s="164"/>
      <c r="P495" s="164"/>
      <c r="Q495" s="164"/>
      <c r="R495" s="164"/>
      <c r="S495" s="164"/>
      <c r="T495" s="165"/>
      <c r="AT495" s="159" t="s">
        <v>140</v>
      </c>
      <c r="AU495" s="159" t="s">
        <v>84</v>
      </c>
      <c r="AV495" s="13" t="s">
        <v>84</v>
      </c>
      <c r="AW495" s="13" t="s">
        <v>32</v>
      </c>
      <c r="AX495" s="13" t="s">
        <v>8</v>
      </c>
      <c r="AY495" s="159" t="s">
        <v>132</v>
      </c>
    </row>
    <row r="496" spans="1:65" s="2" customFormat="1" ht="24.15" customHeight="1">
      <c r="A496" s="32"/>
      <c r="B496" s="143"/>
      <c r="C496" s="144" t="s">
        <v>1141</v>
      </c>
      <c r="D496" s="144" t="s">
        <v>135</v>
      </c>
      <c r="E496" s="145" t="s">
        <v>1142</v>
      </c>
      <c r="F496" s="146" t="s">
        <v>1143</v>
      </c>
      <c r="G496" s="147" t="s">
        <v>235</v>
      </c>
      <c r="H496" s="148">
        <v>24.07</v>
      </c>
      <c r="I496" s="149"/>
      <c r="J496" s="150">
        <f>ROUND(I496*H496,0)</f>
        <v>0</v>
      </c>
      <c r="K496" s="146"/>
      <c r="L496" s="33"/>
      <c r="M496" s="151" t="s">
        <v>1</v>
      </c>
      <c r="N496" s="152" t="s">
        <v>41</v>
      </c>
      <c r="O496" s="58"/>
      <c r="P496" s="153">
        <f>O496*H496</f>
        <v>0</v>
      </c>
      <c r="Q496" s="153">
        <v>0.0015012</v>
      </c>
      <c r="R496" s="153">
        <f>Q496*H496</f>
        <v>0.036133884000000005</v>
      </c>
      <c r="S496" s="153">
        <v>0</v>
      </c>
      <c r="T496" s="154">
        <f>S496*H496</f>
        <v>0</v>
      </c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R496" s="155" t="s">
        <v>214</v>
      </c>
      <c r="AT496" s="155" t="s">
        <v>135</v>
      </c>
      <c r="AU496" s="155" t="s">
        <v>84</v>
      </c>
      <c r="AY496" s="17" t="s">
        <v>132</v>
      </c>
      <c r="BE496" s="156">
        <f>IF(N496="základní",J496,0)</f>
        <v>0</v>
      </c>
      <c r="BF496" s="156">
        <f>IF(N496="snížená",J496,0)</f>
        <v>0</v>
      </c>
      <c r="BG496" s="156">
        <f>IF(N496="zákl. přenesená",J496,0)</f>
        <v>0</v>
      </c>
      <c r="BH496" s="156">
        <f>IF(N496="sníž. přenesená",J496,0)</f>
        <v>0</v>
      </c>
      <c r="BI496" s="156">
        <f>IF(N496="nulová",J496,0)</f>
        <v>0</v>
      </c>
      <c r="BJ496" s="17" t="s">
        <v>8</v>
      </c>
      <c r="BK496" s="156">
        <f>ROUND(I496*H496,0)</f>
        <v>0</v>
      </c>
      <c r="BL496" s="17" t="s">
        <v>214</v>
      </c>
      <c r="BM496" s="155" t="s">
        <v>1144</v>
      </c>
    </row>
    <row r="497" spans="2:51" s="13" customFormat="1" ht="12">
      <c r="B497" s="157"/>
      <c r="D497" s="158" t="s">
        <v>140</v>
      </c>
      <c r="E497" s="159" t="s">
        <v>1</v>
      </c>
      <c r="F497" s="160" t="s">
        <v>1145</v>
      </c>
      <c r="H497" s="161">
        <v>24.07</v>
      </c>
      <c r="I497" s="162"/>
      <c r="L497" s="157"/>
      <c r="M497" s="163"/>
      <c r="N497" s="164"/>
      <c r="O497" s="164"/>
      <c r="P497" s="164"/>
      <c r="Q497" s="164"/>
      <c r="R497" s="164"/>
      <c r="S497" s="164"/>
      <c r="T497" s="165"/>
      <c r="AT497" s="159" t="s">
        <v>140</v>
      </c>
      <c r="AU497" s="159" t="s">
        <v>84</v>
      </c>
      <c r="AV497" s="13" t="s">
        <v>84</v>
      </c>
      <c r="AW497" s="13" t="s">
        <v>32</v>
      </c>
      <c r="AX497" s="13" t="s">
        <v>8</v>
      </c>
      <c r="AY497" s="159" t="s">
        <v>132</v>
      </c>
    </row>
    <row r="498" spans="1:65" s="2" customFormat="1" ht="24.15" customHeight="1">
      <c r="A498" s="32"/>
      <c r="B498" s="143"/>
      <c r="C498" s="144" t="s">
        <v>1146</v>
      </c>
      <c r="D498" s="144" t="s">
        <v>135</v>
      </c>
      <c r="E498" s="145" t="s">
        <v>1147</v>
      </c>
      <c r="F498" s="146" t="s">
        <v>1148</v>
      </c>
      <c r="G498" s="147" t="s">
        <v>164</v>
      </c>
      <c r="H498" s="148">
        <v>25.95</v>
      </c>
      <c r="I498" s="149"/>
      <c r="J498" s="150">
        <f>ROUND(I498*H498,0)</f>
        <v>0</v>
      </c>
      <c r="K498" s="146"/>
      <c r="L498" s="33"/>
      <c r="M498" s="151" t="s">
        <v>1</v>
      </c>
      <c r="N498" s="152" t="s">
        <v>41</v>
      </c>
      <c r="O498" s="58"/>
      <c r="P498" s="153">
        <f>O498*H498</f>
        <v>0</v>
      </c>
      <c r="Q498" s="153">
        <v>0.00010212</v>
      </c>
      <c r="R498" s="153">
        <f>Q498*H498</f>
        <v>0.002650014</v>
      </c>
      <c r="S498" s="153">
        <v>0</v>
      </c>
      <c r="T498" s="154">
        <f>S498*H498</f>
        <v>0</v>
      </c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R498" s="155" t="s">
        <v>214</v>
      </c>
      <c r="AT498" s="155" t="s">
        <v>135</v>
      </c>
      <c r="AU498" s="155" t="s">
        <v>84</v>
      </c>
      <c r="AY498" s="17" t="s">
        <v>132</v>
      </c>
      <c r="BE498" s="156">
        <f>IF(N498="základní",J498,0)</f>
        <v>0</v>
      </c>
      <c r="BF498" s="156">
        <f>IF(N498="snížená",J498,0)</f>
        <v>0</v>
      </c>
      <c r="BG498" s="156">
        <f>IF(N498="zákl. přenesená",J498,0)</f>
        <v>0</v>
      </c>
      <c r="BH498" s="156">
        <f>IF(N498="sníž. přenesená",J498,0)</f>
        <v>0</v>
      </c>
      <c r="BI498" s="156">
        <f>IF(N498="nulová",J498,0)</f>
        <v>0</v>
      </c>
      <c r="BJ498" s="17" t="s">
        <v>8</v>
      </c>
      <c r="BK498" s="156">
        <f>ROUND(I498*H498,0)</f>
        <v>0</v>
      </c>
      <c r="BL498" s="17" t="s">
        <v>214</v>
      </c>
      <c r="BM498" s="155" t="s">
        <v>1149</v>
      </c>
    </row>
    <row r="499" spans="2:51" s="13" customFormat="1" ht="12">
      <c r="B499" s="157"/>
      <c r="D499" s="158" t="s">
        <v>140</v>
      </c>
      <c r="E499" s="159" t="s">
        <v>1</v>
      </c>
      <c r="F499" s="160" t="s">
        <v>1150</v>
      </c>
      <c r="H499" s="161">
        <v>13.098</v>
      </c>
      <c r="I499" s="162"/>
      <c r="L499" s="157"/>
      <c r="M499" s="163"/>
      <c r="N499" s="164"/>
      <c r="O499" s="164"/>
      <c r="P499" s="164"/>
      <c r="Q499" s="164"/>
      <c r="R499" s="164"/>
      <c r="S499" s="164"/>
      <c r="T499" s="165"/>
      <c r="AT499" s="159" t="s">
        <v>140</v>
      </c>
      <c r="AU499" s="159" t="s">
        <v>84</v>
      </c>
      <c r="AV499" s="13" t="s">
        <v>84</v>
      </c>
      <c r="AW499" s="13" t="s">
        <v>32</v>
      </c>
      <c r="AX499" s="13" t="s">
        <v>76</v>
      </c>
      <c r="AY499" s="159" t="s">
        <v>132</v>
      </c>
    </row>
    <row r="500" spans="2:51" s="13" customFormat="1" ht="12">
      <c r="B500" s="157"/>
      <c r="D500" s="158" t="s">
        <v>140</v>
      </c>
      <c r="E500" s="159" t="s">
        <v>1</v>
      </c>
      <c r="F500" s="160" t="s">
        <v>1151</v>
      </c>
      <c r="H500" s="161">
        <v>12.852</v>
      </c>
      <c r="I500" s="162"/>
      <c r="L500" s="157"/>
      <c r="M500" s="163"/>
      <c r="N500" s="164"/>
      <c r="O500" s="164"/>
      <c r="P500" s="164"/>
      <c r="Q500" s="164"/>
      <c r="R500" s="164"/>
      <c r="S500" s="164"/>
      <c r="T500" s="165"/>
      <c r="AT500" s="159" t="s">
        <v>140</v>
      </c>
      <c r="AU500" s="159" t="s">
        <v>84</v>
      </c>
      <c r="AV500" s="13" t="s">
        <v>84</v>
      </c>
      <c r="AW500" s="13" t="s">
        <v>32</v>
      </c>
      <c r="AX500" s="13" t="s">
        <v>76</v>
      </c>
      <c r="AY500" s="159" t="s">
        <v>132</v>
      </c>
    </row>
    <row r="501" spans="2:51" s="14" customFormat="1" ht="12">
      <c r="B501" s="166"/>
      <c r="D501" s="158" t="s">
        <v>140</v>
      </c>
      <c r="E501" s="167" t="s">
        <v>510</v>
      </c>
      <c r="F501" s="168" t="s">
        <v>146</v>
      </c>
      <c r="H501" s="169">
        <v>25.95</v>
      </c>
      <c r="I501" s="170"/>
      <c r="L501" s="166"/>
      <c r="M501" s="171"/>
      <c r="N501" s="172"/>
      <c r="O501" s="172"/>
      <c r="P501" s="172"/>
      <c r="Q501" s="172"/>
      <c r="R501" s="172"/>
      <c r="S501" s="172"/>
      <c r="T501" s="173"/>
      <c r="AT501" s="167" t="s">
        <v>140</v>
      </c>
      <c r="AU501" s="167" t="s">
        <v>84</v>
      </c>
      <c r="AV501" s="14" t="s">
        <v>87</v>
      </c>
      <c r="AW501" s="14" t="s">
        <v>32</v>
      </c>
      <c r="AX501" s="14" t="s">
        <v>8</v>
      </c>
      <c r="AY501" s="167" t="s">
        <v>132</v>
      </c>
    </row>
    <row r="502" spans="1:65" s="2" customFormat="1" ht="24.15" customHeight="1">
      <c r="A502" s="32"/>
      <c r="B502" s="143"/>
      <c r="C502" s="177" t="s">
        <v>1152</v>
      </c>
      <c r="D502" s="177" t="s">
        <v>442</v>
      </c>
      <c r="E502" s="178" t="s">
        <v>1153</v>
      </c>
      <c r="F502" s="179" t="s">
        <v>1154</v>
      </c>
      <c r="G502" s="180" t="s">
        <v>164</v>
      </c>
      <c r="H502" s="181">
        <v>29.843</v>
      </c>
      <c r="I502" s="182"/>
      <c r="J502" s="183">
        <f>ROUND(I502*H502,0)</f>
        <v>0</v>
      </c>
      <c r="K502" s="179"/>
      <c r="L502" s="184"/>
      <c r="M502" s="185" t="s">
        <v>1</v>
      </c>
      <c r="N502" s="186" t="s">
        <v>41</v>
      </c>
      <c r="O502" s="58"/>
      <c r="P502" s="153">
        <f>O502*H502</f>
        <v>0</v>
      </c>
      <c r="Q502" s="153">
        <v>0.0019</v>
      </c>
      <c r="R502" s="153">
        <f>Q502*H502</f>
        <v>0.0567017</v>
      </c>
      <c r="S502" s="153">
        <v>0</v>
      </c>
      <c r="T502" s="154">
        <f>S502*H502</f>
        <v>0</v>
      </c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R502" s="155" t="s">
        <v>410</v>
      </c>
      <c r="AT502" s="155" t="s">
        <v>442</v>
      </c>
      <c r="AU502" s="155" t="s">
        <v>84</v>
      </c>
      <c r="AY502" s="17" t="s">
        <v>132</v>
      </c>
      <c r="BE502" s="156">
        <f>IF(N502="základní",J502,0)</f>
        <v>0</v>
      </c>
      <c r="BF502" s="156">
        <f>IF(N502="snížená",J502,0)</f>
        <v>0</v>
      </c>
      <c r="BG502" s="156">
        <f>IF(N502="zákl. přenesená",J502,0)</f>
        <v>0</v>
      </c>
      <c r="BH502" s="156">
        <f>IF(N502="sníž. přenesená",J502,0)</f>
        <v>0</v>
      </c>
      <c r="BI502" s="156">
        <f>IF(N502="nulová",J502,0)</f>
        <v>0</v>
      </c>
      <c r="BJ502" s="17" t="s">
        <v>8</v>
      </c>
      <c r="BK502" s="156">
        <f>ROUND(I502*H502,0)</f>
        <v>0</v>
      </c>
      <c r="BL502" s="17" t="s">
        <v>214</v>
      </c>
      <c r="BM502" s="155" t="s">
        <v>1155</v>
      </c>
    </row>
    <row r="503" spans="2:51" s="13" customFormat="1" ht="12">
      <c r="B503" s="157"/>
      <c r="D503" s="158" t="s">
        <v>140</v>
      </c>
      <c r="E503" s="159" t="s">
        <v>1</v>
      </c>
      <c r="F503" s="160" t="s">
        <v>1156</v>
      </c>
      <c r="H503" s="161">
        <v>29.843</v>
      </c>
      <c r="I503" s="162"/>
      <c r="L503" s="157"/>
      <c r="M503" s="163"/>
      <c r="N503" s="164"/>
      <c r="O503" s="164"/>
      <c r="P503" s="164"/>
      <c r="Q503" s="164"/>
      <c r="R503" s="164"/>
      <c r="S503" s="164"/>
      <c r="T503" s="165"/>
      <c r="AT503" s="159" t="s">
        <v>140</v>
      </c>
      <c r="AU503" s="159" t="s">
        <v>84</v>
      </c>
      <c r="AV503" s="13" t="s">
        <v>84</v>
      </c>
      <c r="AW503" s="13" t="s">
        <v>32</v>
      </c>
      <c r="AX503" s="13" t="s">
        <v>8</v>
      </c>
      <c r="AY503" s="159" t="s">
        <v>132</v>
      </c>
    </row>
    <row r="504" spans="1:65" s="2" customFormat="1" ht="24.15" customHeight="1">
      <c r="A504" s="32"/>
      <c r="B504" s="143"/>
      <c r="C504" s="144" t="s">
        <v>1157</v>
      </c>
      <c r="D504" s="144" t="s">
        <v>135</v>
      </c>
      <c r="E504" s="145" t="s">
        <v>1158</v>
      </c>
      <c r="F504" s="146" t="s">
        <v>1159</v>
      </c>
      <c r="G504" s="147" t="s">
        <v>164</v>
      </c>
      <c r="H504" s="148">
        <v>34.893</v>
      </c>
      <c r="I504" s="149"/>
      <c r="J504" s="150">
        <f>ROUND(I504*H504,0)</f>
        <v>0</v>
      </c>
      <c r="K504" s="146"/>
      <c r="L504" s="33"/>
      <c r="M504" s="151" t="s">
        <v>1</v>
      </c>
      <c r="N504" s="152" t="s">
        <v>41</v>
      </c>
      <c r="O504" s="58"/>
      <c r="P504" s="153">
        <f>O504*H504</f>
        <v>0</v>
      </c>
      <c r="Q504" s="153">
        <v>0.000284496</v>
      </c>
      <c r="R504" s="153">
        <f>Q504*H504</f>
        <v>0.009926918928000001</v>
      </c>
      <c r="S504" s="153">
        <v>0</v>
      </c>
      <c r="T504" s="154">
        <f>S504*H504</f>
        <v>0</v>
      </c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R504" s="155" t="s">
        <v>214</v>
      </c>
      <c r="AT504" s="155" t="s">
        <v>135</v>
      </c>
      <c r="AU504" s="155" t="s">
        <v>84</v>
      </c>
      <c r="AY504" s="17" t="s">
        <v>132</v>
      </c>
      <c r="BE504" s="156">
        <f>IF(N504="základní",J504,0)</f>
        <v>0</v>
      </c>
      <c r="BF504" s="156">
        <f>IF(N504="snížená",J504,0)</f>
        <v>0</v>
      </c>
      <c r="BG504" s="156">
        <f>IF(N504="zákl. přenesená",J504,0)</f>
        <v>0</v>
      </c>
      <c r="BH504" s="156">
        <f>IF(N504="sníž. přenesená",J504,0)</f>
        <v>0</v>
      </c>
      <c r="BI504" s="156">
        <f>IF(N504="nulová",J504,0)</f>
        <v>0</v>
      </c>
      <c r="BJ504" s="17" t="s">
        <v>8</v>
      </c>
      <c r="BK504" s="156">
        <f>ROUND(I504*H504,0)</f>
        <v>0</v>
      </c>
      <c r="BL504" s="17" t="s">
        <v>214</v>
      </c>
      <c r="BM504" s="155" t="s">
        <v>1160</v>
      </c>
    </row>
    <row r="505" spans="2:51" s="13" customFormat="1" ht="12">
      <c r="B505" s="157"/>
      <c r="D505" s="158" t="s">
        <v>140</v>
      </c>
      <c r="E505" s="159" t="s">
        <v>1</v>
      </c>
      <c r="F505" s="160" t="s">
        <v>1161</v>
      </c>
      <c r="H505" s="161">
        <v>34.893</v>
      </c>
      <c r="I505" s="162"/>
      <c r="L505" s="157"/>
      <c r="M505" s="163"/>
      <c r="N505" s="164"/>
      <c r="O505" s="164"/>
      <c r="P505" s="164"/>
      <c r="Q505" s="164"/>
      <c r="R505" s="164"/>
      <c r="S505" s="164"/>
      <c r="T505" s="165"/>
      <c r="AT505" s="159" t="s">
        <v>140</v>
      </c>
      <c r="AU505" s="159" t="s">
        <v>84</v>
      </c>
      <c r="AV505" s="13" t="s">
        <v>84</v>
      </c>
      <c r="AW505" s="13" t="s">
        <v>32</v>
      </c>
      <c r="AX505" s="13" t="s">
        <v>76</v>
      </c>
      <c r="AY505" s="159" t="s">
        <v>132</v>
      </c>
    </row>
    <row r="506" spans="2:51" s="14" customFormat="1" ht="12">
      <c r="B506" s="166"/>
      <c r="D506" s="158" t="s">
        <v>140</v>
      </c>
      <c r="E506" s="167" t="s">
        <v>513</v>
      </c>
      <c r="F506" s="168" t="s">
        <v>146</v>
      </c>
      <c r="H506" s="169">
        <v>34.893</v>
      </c>
      <c r="I506" s="170"/>
      <c r="L506" s="166"/>
      <c r="M506" s="171"/>
      <c r="N506" s="172"/>
      <c r="O506" s="172"/>
      <c r="P506" s="172"/>
      <c r="Q506" s="172"/>
      <c r="R506" s="172"/>
      <c r="S506" s="172"/>
      <c r="T506" s="173"/>
      <c r="AT506" s="167" t="s">
        <v>140</v>
      </c>
      <c r="AU506" s="167" t="s">
        <v>84</v>
      </c>
      <c r="AV506" s="14" t="s">
        <v>87</v>
      </c>
      <c r="AW506" s="14" t="s">
        <v>32</v>
      </c>
      <c r="AX506" s="14" t="s">
        <v>8</v>
      </c>
      <c r="AY506" s="167" t="s">
        <v>132</v>
      </c>
    </row>
    <row r="507" spans="1:65" s="2" customFormat="1" ht="24.15" customHeight="1">
      <c r="A507" s="32"/>
      <c r="B507" s="143"/>
      <c r="C507" s="177" t="s">
        <v>1162</v>
      </c>
      <c r="D507" s="177" t="s">
        <v>442</v>
      </c>
      <c r="E507" s="178" t="s">
        <v>1153</v>
      </c>
      <c r="F507" s="179" t="s">
        <v>1154</v>
      </c>
      <c r="G507" s="180" t="s">
        <v>164</v>
      </c>
      <c r="H507" s="181">
        <v>40.127</v>
      </c>
      <c r="I507" s="182"/>
      <c r="J507" s="183">
        <f>ROUND(I507*H507,0)</f>
        <v>0</v>
      </c>
      <c r="K507" s="179"/>
      <c r="L507" s="184"/>
      <c r="M507" s="185" t="s">
        <v>1</v>
      </c>
      <c r="N507" s="186" t="s">
        <v>41</v>
      </c>
      <c r="O507" s="58"/>
      <c r="P507" s="153">
        <f>O507*H507</f>
        <v>0</v>
      </c>
      <c r="Q507" s="153">
        <v>0.0019</v>
      </c>
      <c r="R507" s="153">
        <f>Q507*H507</f>
        <v>0.0762413</v>
      </c>
      <c r="S507" s="153">
        <v>0</v>
      </c>
      <c r="T507" s="154">
        <f>S507*H507</f>
        <v>0</v>
      </c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R507" s="155" t="s">
        <v>410</v>
      </c>
      <c r="AT507" s="155" t="s">
        <v>442</v>
      </c>
      <c r="AU507" s="155" t="s">
        <v>84</v>
      </c>
      <c r="AY507" s="17" t="s">
        <v>132</v>
      </c>
      <c r="BE507" s="156">
        <f>IF(N507="základní",J507,0)</f>
        <v>0</v>
      </c>
      <c r="BF507" s="156">
        <f>IF(N507="snížená",J507,0)</f>
        <v>0</v>
      </c>
      <c r="BG507" s="156">
        <f>IF(N507="zákl. přenesená",J507,0)</f>
        <v>0</v>
      </c>
      <c r="BH507" s="156">
        <f>IF(N507="sníž. přenesená",J507,0)</f>
        <v>0</v>
      </c>
      <c r="BI507" s="156">
        <f>IF(N507="nulová",J507,0)</f>
        <v>0</v>
      </c>
      <c r="BJ507" s="17" t="s">
        <v>8</v>
      </c>
      <c r="BK507" s="156">
        <f>ROUND(I507*H507,0)</f>
        <v>0</v>
      </c>
      <c r="BL507" s="17" t="s">
        <v>214</v>
      </c>
      <c r="BM507" s="155" t="s">
        <v>1163</v>
      </c>
    </row>
    <row r="508" spans="2:51" s="13" customFormat="1" ht="12">
      <c r="B508" s="157"/>
      <c r="D508" s="158" t="s">
        <v>140</v>
      </c>
      <c r="E508" s="159" t="s">
        <v>1</v>
      </c>
      <c r="F508" s="160" t="s">
        <v>1164</v>
      </c>
      <c r="H508" s="161">
        <v>40.127</v>
      </c>
      <c r="I508" s="162"/>
      <c r="L508" s="157"/>
      <c r="M508" s="163"/>
      <c r="N508" s="164"/>
      <c r="O508" s="164"/>
      <c r="P508" s="164"/>
      <c r="Q508" s="164"/>
      <c r="R508" s="164"/>
      <c r="S508" s="164"/>
      <c r="T508" s="165"/>
      <c r="AT508" s="159" t="s">
        <v>140</v>
      </c>
      <c r="AU508" s="159" t="s">
        <v>84</v>
      </c>
      <c r="AV508" s="13" t="s">
        <v>84</v>
      </c>
      <c r="AW508" s="13" t="s">
        <v>32</v>
      </c>
      <c r="AX508" s="13" t="s">
        <v>8</v>
      </c>
      <c r="AY508" s="159" t="s">
        <v>132</v>
      </c>
    </row>
    <row r="509" spans="1:65" s="2" customFormat="1" ht="24.15" customHeight="1">
      <c r="A509" s="32"/>
      <c r="B509" s="143"/>
      <c r="C509" s="144" t="s">
        <v>1165</v>
      </c>
      <c r="D509" s="144" t="s">
        <v>135</v>
      </c>
      <c r="E509" s="145" t="s">
        <v>1166</v>
      </c>
      <c r="F509" s="146" t="s">
        <v>1167</v>
      </c>
      <c r="G509" s="147" t="s">
        <v>164</v>
      </c>
      <c r="H509" s="148">
        <v>60.843</v>
      </c>
      <c r="I509" s="149"/>
      <c r="J509" s="150">
        <f>ROUND(I509*H509,0)</f>
        <v>0</v>
      </c>
      <c r="K509" s="146"/>
      <c r="L509" s="33"/>
      <c r="M509" s="151" t="s">
        <v>1</v>
      </c>
      <c r="N509" s="152" t="s">
        <v>41</v>
      </c>
      <c r="O509" s="58"/>
      <c r="P509" s="153">
        <f>O509*H509</f>
        <v>0</v>
      </c>
      <c r="Q509" s="153">
        <v>0</v>
      </c>
      <c r="R509" s="153">
        <f>Q509*H509</f>
        <v>0</v>
      </c>
      <c r="S509" s="153">
        <v>0</v>
      </c>
      <c r="T509" s="154">
        <f>S509*H509</f>
        <v>0</v>
      </c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R509" s="155" t="s">
        <v>214</v>
      </c>
      <c r="AT509" s="155" t="s">
        <v>135</v>
      </c>
      <c r="AU509" s="155" t="s">
        <v>84</v>
      </c>
      <c r="AY509" s="17" t="s">
        <v>132</v>
      </c>
      <c r="BE509" s="156">
        <f>IF(N509="základní",J509,0)</f>
        <v>0</v>
      </c>
      <c r="BF509" s="156">
        <f>IF(N509="snížená",J509,0)</f>
        <v>0</v>
      </c>
      <c r="BG509" s="156">
        <f>IF(N509="zákl. přenesená",J509,0)</f>
        <v>0</v>
      </c>
      <c r="BH509" s="156">
        <f>IF(N509="sníž. přenesená",J509,0)</f>
        <v>0</v>
      </c>
      <c r="BI509" s="156">
        <f>IF(N509="nulová",J509,0)</f>
        <v>0</v>
      </c>
      <c r="BJ509" s="17" t="s">
        <v>8</v>
      </c>
      <c r="BK509" s="156">
        <f>ROUND(I509*H509,0)</f>
        <v>0</v>
      </c>
      <c r="BL509" s="17" t="s">
        <v>214</v>
      </c>
      <c r="BM509" s="155" t="s">
        <v>1168</v>
      </c>
    </row>
    <row r="510" spans="2:51" s="13" customFormat="1" ht="12">
      <c r="B510" s="157"/>
      <c r="D510" s="158" t="s">
        <v>140</v>
      </c>
      <c r="E510" s="159" t="s">
        <v>1</v>
      </c>
      <c r="F510" s="160" t="s">
        <v>510</v>
      </c>
      <c r="H510" s="161">
        <v>25.95</v>
      </c>
      <c r="I510" s="162"/>
      <c r="L510" s="157"/>
      <c r="M510" s="163"/>
      <c r="N510" s="164"/>
      <c r="O510" s="164"/>
      <c r="P510" s="164"/>
      <c r="Q510" s="164"/>
      <c r="R510" s="164"/>
      <c r="S510" s="164"/>
      <c r="T510" s="165"/>
      <c r="AT510" s="159" t="s">
        <v>140</v>
      </c>
      <c r="AU510" s="159" t="s">
        <v>84</v>
      </c>
      <c r="AV510" s="13" t="s">
        <v>84</v>
      </c>
      <c r="AW510" s="13" t="s">
        <v>32</v>
      </c>
      <c r="AX510" s="13" t="s">
        <v>76</v>
      </c>
      <c r="AY510" s="159" t="s">
        <v>132</v>
      </c>
    </row>
    <row r="511" spans="2:51" s="13" customFormat="1" ht="12">
      <c r="B511" s="157"/>
      <c r="D511" s="158" t="s">
        <v>140</v>
      </c>
      <c r="E511" s="159" t="s">
        <v>1</v>
      </c>
      <c r="F511" s="160" t="s">
        <v>513</v>
      </c>
      <c r="H511" s="161">
        <v>34.893</v>
      </c>
      <c r="I511" s="162"/>
      <c r="L511" s="157"/>
      <c r="M511" s="163"/>
      <c r="N511" s="164"/>
      <c r="O511" s="164"/>
      <c r="P511" s="164"/>
      <c r="Q511" s="164"/>
      <c r="R511" s="164"/>
      <c r="S511" s="164"/>
      <c r="T511" s="165"/>
      <c r="AT511" s="159" t="s">
        <v>140</v>
      </c>
      <c r="AU511" s="159" t="s">
        <v>84</v>
      </c>
      <c r="AV511" s="13" t="s">
        <v>84</v>
      </c>
      <c r="AW511" s="13" t="s">
        <v>32</v>
      </c>
      <c r="AX511" s="13" t="s">
        <v>76</v>
      </c>
      <c r="AY511" s="159" t="s">
        <v>132</v>
      </c>
    </row>
    <row r="512" spans="2:51" s="14" customFormat="1" ht="12">
      <c r="B512" s="166"/>
      <c r="D512" s="158" t="s">
        <v>140</v>
      </c>
      <c r="E512" s="167" t="s">
        <v>1</v>
      </c>
      <c r="F512" s="168" t="s">
        <v>146</v>
      </c>
      <c r="H512" s="169">
        <v>60.843</v>
      </c>
      <c r="I512" s="170"/>
      <c r="L512" s="166"/>
      <c r="M512" s="171"/>
      <c r="N512" s="172"/>
      <c r="O512" s="172"/>
      <c r="P512" s="172"/>
      <c r="Q512" s="172"/>
      <c r="R512" s="172"/>
      <c r="S512" s="172"/>
      <c r="T512" s="173"/>
      <c r="AT512" s="167" t="s">
        <v>140</v>
      </c>
      <c r="AU512" s="167" t="s">
        <v>84</v>
      </c>
      <c r="AV512" s="14" t="s">
        <v>87</v>
      </c>
      <c r="AW512" s="14" t="s">
        <v>32</v>
      </c>
      <c r="AX512" s="14" t="s">
        <v>8</v>
      </c>
      <c r="AY512" s="167" t="s">
        <v>132</v>
      </c>
    </row>
    <row r="513" spans="1:65" s="2" customFormat="1" ht="24.15" customHeight="1">
      <c r="A513" s="32"/>
      <c r="B513" s="143"/>
      <c r="C513" s="177" t="s">
        <v>1169</v>
      </c>
      <c r="D513" s="177" t="s">
        <v>442</v>
      </c>
      <c r="E513" s="178" t="s">
        <v>1170</v>
      </c>
      <c r="F513" s="179" t="s">
        <v>1171</v>
      </c>
      <c r="G513" s="180" t="s">
        <v>164</v>
      </c>
      <c r="H513" s="181">
        <v>69.97</v>
      </c>
      <c r="I513" s="182"/>
      <c r="J513" s="183">
        <f>ROUND(I513*H513,0)</f>
        <v>0</v>
      </c>
      <c r="K513" s="179"/>
      <c r="L513" s="184"/>
      <c r="M513" s="185" t="s">
        <v>1</v>
      </c>
      <c r="N513" s="186" t="s">
        <v>41</v>
      </c>
      <c r="O513" s="58"/>
      <c r="P513" s="153">
        <f>O513*H513</f>
        <v>0</v>
      </c>
      <c r="Q513" s="153">
        <v>0.0003</v>
      </c>
      <c r="R513" s="153">
        <f>Q513*H513</f>
        <v>0.020991</v>
      </c>
      <c r="S513" s="153">
        <v>0</v>
      </c>
      <c r="T513" s="154">
        <f>S513*H513</f>
        <v>0</v>
      </c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R513" s="155" t="s">
        <v>410</v>
      </c>
      <c r="AT513" s="155" t="s">
        <v>442</v>
      </c>
      <c r="AU513" s="155" t="s">
        <v>84</v>
      </c>
      <c r="AY513" s="17" t="s">
        <v>132</v>
      </c>
      <c r="BE513" s="156">
        <f>IF(N513="základní",J513,0)</f>
        <v>0</v>
      </c>
      <c r="BF513" s="156">
        <f>IF(N513="snížená",J513,0)</f>
        <v>0</v>
      </c>
      <c r="BG513" s="156">
        <f>IF(N513="zákl. přenesená",J513,0)</f>
        <v>0</v>
      </c>
      <c r="BH513" s="156">
        <f>IF(N513="sníž. přenesená",J513,0)</f>
        <v>0</v>
      </c>
      <c r="BI513" s="156">
        <f>IF(N513="nulová",J513,0)</f>
        <v>0</v>
      </c>
      <c r="BJ513" s="17" t="s">
        <v>8</v>
      </c>
      <c r="BK513" s="156">
        <f>ROUND(I513*H513,0)</f>
        <v>0</v>
      </c>
      <c r="BL513" s="17" t="s">
        <v>214</v>
      </c>
      <c r="BM513" s="155" t="s">
        <v>1172</v>
      </c>
    </row>
    <row r="514" spans="2:51" s="13" customFormat="1" ht="12">
      <c r="B514" s="157"/>
      <c r="D514" s="158" t="s">
        <v>140</v>
      </c>
      <c r="E514" s="159" t="s">
        <v>1</v>
      </c>
      <c r="F514" s="160" t="s">
        <v>1156</v>
      </c>
      <c r="H514" s="161">
        <v>29.843</v>
      </c>
      <c r="I514" s="162"/>
      <c r="L514" s="157"/>
      <c r="M514" s="163"/>
      <c r="N514" s="164"/>
      <c r="O514" s="164"/>
      <c r="P514" s="164"/>
      <c r="Q514" s="164"/>
      <c r="R514" s="164"/>
      <c r="S514" s="164"/>
      <c r="T514" s="165"/>
      <c r="AT514" s="159" t="s">
        <v>140</v>
      </c>
      <c r="AU514" s="159" t="s">
        <v>84</v>
      </c>
      <c r="AV514" s="13" t="s">
        <v>84</v>
      </c>
      <c r="AW514" s="13" t="s">
        <v>32</v>
      </c>
      <c r="AX514" s="13" t="s">
        <v>76</v>
      </c>
      <c r="AY514" s="159" t="s">
        <v>132</v>
      </c>
    </row>
    <row r="515" spans="2:51" s="13" customFormat="1" ht="12">
      <c r="B515" s="157"/>
      <c r="D515" s="158" t="s">
        <v>140</v>
      </c>
      <c r="E515" s="159" t="s">
        <v>1</v>
      </c>
      <c r="F515" s="160" t="s">
        <v>1164</v>
      </c>
      <c r="H515" s="161">
        <v>40.127</v>
      </c>
      <c r="I515" s="162"/>
      <c r="L515" s="157"/>
      <c r="M515" s="163"/>
      <c r="N515" s="164"/>
      <c r="O515" s="164"/>
      <c r="P515" s="164"/>
      <c r="Q515" s="164"/>
      <c r="R515" s="164"/>
      <c r="S515" s="164"/>
      <c r="T515" s="165"/>
      <c r="AT515" s="159" t="s">
        <v>140</v>
      </c>
      <c r="AU515" s="159" t="s">
        <v>84</v>
      </c>
      <c r="AV515" s="13" t="s">
        <v>84</v>
      </c>
      <c r="AW515" s="13" t="s">
        <v>32</v>
      </c>
      <c r="AX515" s="13" t="s">
        <v>76</v>
      </c>
      <c r="AY515" s="159" t="s">
        <v>132</v>
      </c>
    </row>
    <row r="516" spans="2:51" s="14" customFormat="1" ht="12">
      <c r="B516" s="166"/>
      <c r="D516" s="158" t="s">
        <v>140</v>
      </c>
      <c r="E516" s="167" t="s">
        <v>1</v>
      </c>
      <c r="F516" s="168" t="s">
        <v>146</v>
      </c>
      <c r="H516" s="169">
        <v>69.97</v>
      </c>
      <c r="I516" s="170"/>
      <c r="L516" s="166"/>
      <c r="M516" s="171"/>
      <c r="N516" s="172"/>
      <c r="O516" s="172"/>
      <c r="P516" s="172"/>
      <c r="Q516" s="172"/>
      <c r="R516" s="172"/>
      <c r="S516" s="172"/>
      <c r="T516" s="173"/>
      <c r="AT516" s="167" t="s">
        <v>140</v>
      </c>
      <c r="AU516" s="167" t="s">
        <v>84</v>
      </c>
      <c r="AV516" s="14" t="s">
        <v>87</v>
      </c>
      <c r="AW516" s="14" t="s">
        <v>32</v>
      </c>
      <c r="AX516" s="14" t="s">
        <v>8</v>
      </c>
      <c r="AY516" s="167" t="s">
        <v>132</v>
      </c>
    </row>
    <row r="517" spans="1:65" s="2" customFormat="1" ht="24.15" customHeight="1">
      <c r="A517" s="32"/>
      <c r="B517" s="143"/>
      <c r="C517" s="144" t="s">
        <v>1173</v>
      </c>
      <c r="D517" s="144" t="s">
        <v>135</v>
      </c>
      <c r="E517" s="145" t="s">
        <v>1174</v>
      </c>
      <c r="F517" s="146" t="s">
        <v>1175</v>
      </c>
      <c r="G517" s="147" t="s">
        <v>188</v>
      </c>
      <c r="H517" s="148">
        <v>0.633</v>
      </c>
      <c r="I517" s="149"/>
      <c r="J517" s="150">
        <f>ROUND(I517*H517,0)</f>
        <v>0</v>
      </c>
      <c r="K517" s="146"/>
      <c r="L517" s="33"/>
      <c r="M517" s="151" t="s">
        <v>1</v>
      </c>
      <c r="N517" s="152" t="s">
        <v>41</v>
      </c>
      <c r="O517" s="58"/>
      <c r="P517" s="153">
        <f>O517*H517</f>
        <v>0</v>
      </c>
      <c r="Q517" s="153">
        <v>0</v>
      </c>
      <c r="R517" s="153">
        <f>Q517*H517</f>
        <v>0</v>
      </c>
      <c r="S517" s="153">
        <v>0</v>
      </c>
      <c r="T517" s="154">
        <f>S517*H517</f>
        <v>0</v>
      </c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R517" s="155" t="s">
        <v>214</v>
      </c>
      <c r="AT517" s="155" t="s">
        <v>135</v>
      </c>
      <c r="AU517" s="155" t="s">
        <v>84</v>
      </c>
      <c r="AY517" s="17" t="s">
        <v>132</v>
      </c>
      <c r="BE517" s="156">
        <f>IF(N517="základní",J517,0)</f>
        <v>0</v>
      </c>
      <c r="BF517" s="156">
        <f>IF(N517="snížená",J517,0)</f>
        <v>0</v>
      </c>
      <c r="BG517" s="156">
        <f>IF(N517="zákl. přenesená",J517,0)</f>
        <v>0</v>
      </c>
      <c r="BH517" s="156">
        <f>IF(N517="sníž. přenesená",J517,0)</f>
        <v>0</v>
      </c>
      <c r="BI517" s="156">
        <f>IF(N517="nulová",J517,0)</f>
        <v>0</v>
      </c>
      <c r="BJ517" s="17" t="s">
        <v>8</v>
      </c>
      <c r="BK517" s="156">
        <f>ROUND(I517*H517,0)</f>
        <v>0</v>
      </c>
      <c r="BL517" s="17" t="s">
        <v>214</v>
      </c>
      <c r="BM517" s="155" t="s">
        <v>1176</v>
      </c>
    </row>
    <row r="518" spans="2:63" s="12" customFormat="1" ht="22.95" customHeight="1">
      <c r="B518" s="130"/>
      <c r="D518" s="131" t="s">
        <v>75</v>
      </c>
      <c r="E518" s="141" t="s">
        <v>1177</v>
      </c>
      <c r="F518" s="141" t="s">
        <v>1178</v>
      </c>
      <c r="I518" s="133"/>
      <c r="J518" s="142">
        <f>BK518</f>
        <v>0</v>
      </c>
      <c r="L518" s="130"/>
      <c r="M518" s="135"/>
      <c r="N518" s="136"/>
      <c r="O518" s="136"/>
      <c r="P518" s="137">
        <f>SUM(P519:P549)</f>
        <v>0</v>
      </c>
      <c r="Q518" s="136"/>
      <c r="R518" s="137">
        <f>SUM(R519:R549)</f>
        <v>0.586046391</v>
      </c>
      <c r="S518" s="136"/>
      <c r="T518" s="138">
        <f>SUM(T519:T549)</f>
        <v>0</v>
      </c>
      <c r="AR518" s="131" t="s">
        <v>84</v>
      </c>
      <c r="AT518" s="139" t="s">
        <v>75</v>
      </c>
      <c r="AU518" s="139" t="s">
        <v>8</v>
      </c>
      <c r="AY518" s="131" t="s">
        <v>132</v>
      </c>
      <c r="BK518" s="140">
        <f>SUM(BK519:BK549)</f>
        <v>0</v>
      </c>
    </row>
    <row r="519" spans="1:65" s="2" customFormat="1" ht="24.15" customHeight="1">
      <c r="A519" s="32"/>
      <c r="B519" s="143"/>
      <c r="C519" s="144" t="s">
        <v>1179</v>
      </c>
      <c r="D519" s="144" t="s">
        <v>135</v>
      </c>
      <c r="E519" s="145" t="s">
        <v>1180</v>
      </c>
      <c r="F519" s="146" t="s">
        <v>1181</v>
      </c>
      <c r="G519" s="147" t="s">
        <v>164</v>
      </c>
      <c r="H519" s="148">
        <v>30.424</v>
      </c>
      <c r="I519" s="149"/>
      <c r="J519" s="150">
        <f>ROUND(I519*H519,0)</f>
        <v>0</v>
      </c>
      <c r="K519" s="146"/>
      <c r="L519" s="33"/>
      <c r="M519" s="151" t="s">
        <v>1</v>
      </c>
      <c r="N519" s="152" t="s">
        <v>41</v>
      </c>
      <c r="O519" s="58"/>
      <c r="P519" s="153">
        <f>O519*H519</f>
        <v>0</v>
      </c>
      <c r="Q519" s="153">
        <v>0</v>
      </c>
      <c r="R519" s="153">
        <f>Q519*H519</f>
        <v>0</v>
      </c>
      <c r="S519" s="153">
        <v>0</v>
      </c>
      <c r="T519" s="154">
        <f>S519*H519</f>
        <v>0</v>
      </c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R519" s="155" t="s">
        <v>214</v>
      </c>
      <c r="AT519" s="155" t="s">
        <v>135</v>
      </c>
      <c r="AU519" s="155" t="s">
        <v>84</v>
      </c>
      <c r="AY519" s="17" t="s">
        <v>132</v>
      </c>
      <c r="BE519" s="156">
        <f>IF(N519="základní",J519,0)</f>
        <v>0</v>
      </c>
      <c r="BF519" s="156">
        <f>IF(N519="snížená",J519,0)</f>
        <v>0</v>
      </c>
      <c r="BG519" s="156">
        <f>IF(N519="zákl. přenesená",J519,0)</f>
        <v>0</v>
      </c>
      <c r="BH519" s="156">
        <f>IF(N519="sníž. přenesená",J519,0)</f>
        <v>0</v>
      </c>
      <c r="BI519" s="156">
        <f>IF(N519="nulová",J519,0)</f>
        <v>0</v>
      </c>
      <c r="BJ519" s="17" t="s">
        <v>8</v>
      </c>
      <c r="BK519" s="156">
        <f>ROUND(I519*H519,0)</f>
        <v>0</v>
      </c>
      <c r="BL519" s="17" t="s">
        <v>214</v>
      </c>
      <c r="BM519" s="155" t="s">
        <v>1182</v>
      </c>
    </row>
    <row r="520" spans="2:51" s="13" customFormat="1" ht="12">
      <c r="B520" s="157"/>
      <c r="D520" s="158" t="s">
        <v>140</v>
      </c>
      <c r="E520" s="159" t="s">
        <v>1</v>
      </c>
      <c r="F520" s="160" t="s">
        <v>1183</v>
      </c>
      <c r="H520" s="161">
        <v>3.15</v>
      </c>
      <c r="I520" s="162"/>
      <c r="L520" s="157"/>
      <c r="M520" s="163"/>
      <c r="N520" s="164"/>
      <c r="O520" s="164"/>
      <c r="P520" s="164"/>
      <c r="Q520" s="164"/>
      <c r="R520" s="164"/>
      <c r="S520" s="164"/>
      <c r="T520" s="165"/>
      <c r="AT520" s="159" t="s">
        <v>140</v>
      </c>
      <c r="AU520" s="159" t="s">
        <v>84</v>
      </c>
      <c r="AV520" s="13" t="s">
        <v>84</v>
      </c>
      <c r="AW520" s="13" t="s">
        <v>32</v>
      </c>
      <c r="AX520" s="13" t="s">
        <v>76</v>
      </c>
      <c r="AY520" s="159" t="s">
        <v>132</v>
      </c>
    </row>
    <row r="521" spans="2:51" s="13" customFormat="1" ht="12">
      <c r="B521" s="157"/>
      <c r="D521" s="158" t="s">
        <v>140</v>
      </c>
      <c r="E521" s="159" t="s">
        <v>1</v>
      </c>
      <c r="F521" s="160" t="s">
        <v>1184</v>
      </c>
      <c r="H521" s="161">
        <v>12.062</v>
      </c>
      <c r="I521" s="162"/>
      <c r="L521" s="157"/>
      <c r="M521" s="163"/>
      <c r="N521" s="164"/>
      <c r="O521" s="164"/>
      <c r="P521" s="164"/>
      <c r="Q521" s="164"/>
      <c r="R521" s="164"/>
      <c r="S521" s="164"/>
      <c r="T521" s="165"/>
      <c r="AT521" s="159" t="s">
        <v>140</v>
      </c>
      <c r="AU521" s="159" t="s">
        <v>84</v>
      </c>
      <c r="AV521" s="13" t="s">
        <v>84</v>
      </c>
      <c r="AW521" s="13" t="s">
        <v>32</v>
      </c>
      <c r="AX521" s="13" t="s">
        <v>76</v>
      </c>
      <c r="AY521" s="159" t="s">
        <v>132</v>
      </c>
    </row>
    <row r="522" spans="2:51" s="14" customFormat="1" ht="12">
      <c r="B522" s="166"/>
      <c r="D522" s="158" t="s">
        <v>140</v>
      </c>
      <c r="E522" s="167" t="s">
        <v>527</v>
      </c>
      <c r="F522" s="168" t="s">
        <v>146</v>
      </c>
      <c r="H522" s="169">
        <v>15.212</v>
      </c>
      <c r="I522" s="170"/>
      <c r="L522" s="166"/>
      <c r="M522" s="171"/>
      <c r="N522" s="172"/>
      <c r="O522" s="172"/>
      <c r="P522" s="172"/>
      <c r="Q522" s="172"/>
      <c r="R522" s="172"/>
      <c r="S522" s="172"/>
      <c r="T522" s="173"/>
      <c r="AT522" s="167" t="s">
        <v>140</v>
      </c>
      <c r="AU522" s="167" t="s">
        <v>84</v>
      </c>
      <c r="AV522" s="14" t="s">
        <v>87</v>
      </c>
      <c r="AW522" s="14" t="s">
        <v>32</v>
      </c>
      <c r="AX522" s="14" t="s">
        <v>76</v>
      </c>
      <c r="AY522" s="167" t="s">
        <v>132</v>
      </c>
    </row>
    <row r="523" spans="2:51" s="13" customFormat="1" ht="12">
      <c r="B523" s="157"/>
      <c r="D523" s="158" t="s">
        <v>140</v>
      </c>
      <c r="E523" s="159" t="s">
        <v>1</v>
      </c>
      <c r="F523" s="160" t="s">
        <v>1185</v>
      </c>
      <c r="H523" s="161">
        <v>30.424</v>
      </c>
      <c r="I523" s="162"/>
      <c r="L523" s="157"/>
      <c r="M523" s="163"/>
      <c r="N523" s="164"/>
      <c r="O523" s="164"/>
      <c r="P523" s="164"/>
      <c r="Q523" s="164"/>
      <c r="R523" s="164"/>
      <c r="S523" s="164"/>
      <c r="T523" s="165"/>
      <c r="AT523" s="159" t="s">
        <v>140</v>
      </c>
      <c r="AU523" s="159" t="s">
        <v>84</v>
      </c>
      <c r="AV523" s="13" t="s">
        <v>84</v>
      </c>
      <c r="AW523" s="13" t="s">
        <v>32</v>
      </c>
      <c r="AX523" s="13" t="s">
        <v>8</v>
      </c>
      <c r="AY523" s="159" t="s">
        <v>132</v>
      </c>
    </row>
    <row r="524" spans="1:65" s="2" customFormat="1" ht="24.15" customHeight="1">
      <c r="A524" s="32"/>
      <c r="B524" s="143"/>
      <c r="C524" s="177" t="s">
        <v>1186</v>
      </c>
      <c r="D524" s="177" t="s">
        <v>442</v>
      </c>
      <c r="E524" s="178" t="s">
        <v>1187</v>
      </c>
      <c r="F524" s="179" t="s">
        <v>1188</v>
      </c>
      <c r="G524" s="180" t="s">
        <v>164</v>
      </c>
      <c r="H524" s="181">
        <v>15.516</v>
      </c>
      <c r="I524" s="182"/>
      <c r="J524" s="183">
        <f>ROUND(I524*H524,0)</f>
        <v>0</v>
      </c>
      <c r="K524" s="179"/>
      <c r="L524" s="184"/>
      <c r="M524" s="185" t="s">
        <v>1</v>
      </c>
      <c r="N524" s="186" t="s">
        <v>41</v>
      </c>
      <c r="O524" s="58"/>
      <c r="P524" s="153">
        <f>O524*H524</f>
        <v>0</v>
      </c>
      <c r="Q524" s="153">
        <v>0.0049</v>
      </c>
      <c r="R524" s="153">
        <f>Q524*H524</f>
        <v>0.0760284</v>
      </c>
      <c r="S524" s="153">
        <v>0</v>
      </c>
      <c r="T524" s="154">
        <f>S524*H524</f>
        <v>0</v>
      </c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R524" s="155" t="s">
        <v>410</v>
      </c>
      <c r="AT524" s="155" t="s">
        <v>442</v>
      </c>
      <c r="AU524" s="155" t="s">
        <v>84</v>
      </c>
      <c r="AY524" s="17" t="s">
        <v>132</v>
      </c>
      <c r="BE524" s="156">
        <f>IF(N524="základní",J524,0)</f>
        <v>0</v>
      </c>
      <c r="BF524" s="156">
        <f>IF(N524="snížená",J524,0)</f>
        <v>0</v>
      </c>
      <c r="BG524" s="156">
        <f>IF(N524="zákl. přenesená",J524,0)</f>
        <v>0</v>
      </c>
      <c r="BH524" s="156">
        <f>IF(N524="sníž. přenesená",J524,0)</f>
        <v>0</v>
      </c>
      <c r="BI524" s="156">
        <f>IF(N524="nulová",J524,0)</f>
        <v>0</v>
      </c>
      <c r="BJ524" s="17" t="s">
        <v>8</v>
      </c>
      <c r="BK524" s="156">
        <f>ROUND(I524*H524,0)</f>
        <v>0</v>
      </c>
      <c r="BL524" s="17" t="s">
        <v>214</v>
      </c>
      <c r="BM524" s="155" t="s">
        <v>1189</v>
      </c>
    </row>
    <row r="525" spans="2:51" s="13" customFormat="1" ht="12">
      <c r="B525" s="157"/>
      <c r="D525" s="158" t="s">
        <v>140</v>
      </c>
      <c r="E525" s="159" t="s">
        <v>1</v>
      </c>
      <c r="F525" s="160" t="s">
        <v>1190</v>
      </c>
      <c r="H525" s="161">
        <v>15.516</v>
      </c>
      <c r="I525" s="162"/>
      <c r="L525" s="157"/>
      <c r="M525" s="163"/>
      <c r="N525" s="164"/>
      <c r="O525" s="164"/>
      <c r="P525" s="164"/>
      <c r="Q525" s="164"/>
      <c r="R525" s="164"/>
      <c r="S525" s="164"/>
      <c r="T525" s="165"/>
      <c r="AT525" s="159" t="s">
        <v>140</v>
      </c>
      <c r="AU525" s="159" t="s">
        <v>84</v>
      </c>
      <c r="AV525" s="13" t="s">
        <v>84</v>
      </c>
      <c r="AW525" s="13" t="s">
        <v>32</v>
      </c>
      <c r="AX525" s="13" t="s">
        <v>8</v>
      </c>
      <c r="AY525" s="159" t="s">
        <v>132</v>
      </c>
    </row>
    <row r="526" spans="1:65" s="2" customFormat="1" ht="24.15" customHeight="1">
      <c r="A526" s="32"/>
      <c r="B526" s="143"/>
      <c r="C526" s="177" t="s">
        <v>1191</v>
      </c>
      <c r="D526" s="177" t="s">
        <v>442</v>
      </c>
      <c r="E526" s="178" t="s">
        <v>1192</v>
      </c>
      <c r="F526" s="179" t="s">
        <v>1193</v>
      </c>
      <c r="G526" s="180" t="s">
        <v>164</v>
      </c>
      <c r="H526" s="181">
        <v>15.516</v>
      </c>
      <c r="I526" s="182"/>
      <c r="J526" s="183">
        <f>ROUND(I526*H526,0)</f>
        <v>0</v>
      </c>
      <c r="K526" s="179"/>
      <c r="L526" s="184"/>
      <c r="M526" s="185" t="s">
        <v>1</v>
      </c>
      <c r="N526" s="186" t="s">
        <v>41</v>
      </c>
      <c r="O526" s="58"/>
      <c r="P526" s="153">
        <f>O526*H526</f>
        <v>0</v>
      </c>
      <c r="Q526" s="153">
        <v>0.0056</v>
      </c>
      <c r="R526" s="153">
        <f>Q526*H526</f>
        <v>0.0868896</v>
      </c>
      <c r="S526" s="153">
        <v>0</v>
      </c>
      <c r="T526" s="154">
        <f>S526*H526</f>
        <v>0</v>
      </c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R526" s="155" t="s">
        <v>410</v>
      </c>
      <c r="AT526" s="155" t="s">
        <v>442</v>
      </c>
      <c r="AU526" s="155" t="s">
        <v>84</v>
      </c>
      <c r="AY526" s="17" t="s">
        <v>132</v>
      </c>
      <c r="BE526" s="156">
        <f>IF(N526="základní",J526,0)</f>
        <v>0</v>
      </c>
      <c r="BF526" s="156">
        <f>IF(N526="snížená",J526,0)</f>
        <v>0</v>
      </c>
      <c r="BG526" s="156">
        <f>IF(N526="zákl. přenesená",J526,0)</f>
        <v>0</v>
      </c>
      <c r="BH526" s="156">
        <f>IF(N526="sníž. přenesená",J526,0)</f>
        <v>0</v>
      </c>
      <c r="BI526" s="156">
        <f>IF(N526="nulová",J526,0)</f>
        <v>0</v>
      </c>
      <c r="BJ526" s="17" t="s">
        <v>8</v>
      </c>
      <c r="BK526" s="156">
        <f>ROUND(I526*H526,0)</f>
        <v>0</v>
      </c>
      <c r="BL526" s="17" t="s">
        <v>214</v>
      </c>
      <c r="BM526" s="155" t="s">
        <v>1194</v>
      </c>
    </row>
    <row r="527" spans="2:51" s="13" customFormat="1" ht="12">
      <c r="B527" s="157"/>
      <c r="D527" s="158" t="s">
        <v>140</v>
      </c>
      <c r="E527" s="159" t="s">
        <v>1</v>
      </c>
      <c r="F527" s="160" t="s">
        <v>1190</v>
      </c>
      <c r="H527" s="161">
        <v>15.516</v>
      </c>
      <c r="I527" s="162"/>
      <c r="L527" s="157"/>
      <c r="M527" s="163"/>
      <c r="N527" s="164"/>
      <c r="O527" s="164"/>
      <c r="P527" s="164"/>
      <c r="Q527" s="164"/>
      <c r="R527" s="164"/>
      <c r="S527" s="164"/>
      <c r="T527" s="165"/>
      <c r="AT527" s="159" t="s">
        <v>140</v>
      </c>
      <c r="AU527" s="159" t="s">
        <v>84</v>
      </c>
      <c r="AV527" s="13" t="s">
        <v>84</v>
      </c>
      <c r="AW527" s="13" t="s">
        <v>32</v>
      </c>
      <c r="AX527" s="13" t="s">
        <v>8</v>
      </c>
      <c r="AY527" s="159" t="s">
        <v>132</v>
      </c>
    </row>
    <row r="528" spans="1:65" s="2" customFormat="1" ht="24.15" customHeight="1">
      <c r="A528" s="32"/>
      <c r="B528" s="143"/>
      <c r="C528" s="144" t="s">
        <v>1195</v>
      </c>
      <c r="D528" s="144" t="s">
        <v>135</v>
      </c>
      <c r="E528" s="145" t="s">
        <v>1196</v>
      </c>
      <c r="F528" s="146" t="s">
        <v>1197</v>
      </c>
      <c r="G528" s="147" t="s">
        <v>164</v>
      </c>
      <c r="H528" s="148">
        <v>34.893</v>
      </c>
      <c r="I528" s="149"/>
      <c r="J528" s="150">
        <f>ROUND(I528*H528,0)</f>
        <v>0</v>
      </c>
      <c r="K528" s="146"/>
      <c r="L528" s="33"/>
      <c r="M528" s="151" t="s">
        <v>1</v>
      </c>
      <c r="N528" s="152" t="s">
        <v>41</v>
      </c>
      <c r="O528" s="58"/>
      <c r="P528" s="153">
        <f>O528*H528</f>
        <v>0</v>
      </c>
      <c r="Q528" s="153">
        <v>0</v>
      </c>
      <c r="R528" s="153">
        <f>Q528*H528</f>
        <v>0</v>
      </c>
      <c r="S528" s="153">
        <v>0</v>
      </c>
      <c r="T528" s="154">
        <f>S528*H528</f>
        <v>0</v>
      </c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R528" s="155" t="s">
        <v>214</v>
      </c>
      <c r="AT528" s="155" t="s">
        <v>135</v>
      </c>
      <c r="AU528" s="155" t="s">
        <v>84</v>
      </c>
      <c r="AY528" s="17" t="s">
        <v>132</v>
      </c>
      <c r="BE528" s="156">
        <f>IF(N528="základní",J528,0)</f>
        <v>0</v>
      </c>
      <c r="BF528" s="156">
        <f>IF(N528="snížená",J528,0)</f>
        <v>0</v>
      </c>
      <c r="BG528" s="156">
        <f>IF(N528="zákl. přenesená",J528,0)</f>
        <v>0</v>
      </c>
      <c r="BH528" s="156">
        <f>IF(N528="sníž. přenesená",J528,0)</f>
        <v>0</v>
      </c>
      <c r="BI528" s="156">
        <f>IF(N528="nulová",J528,0)</f>
        <v>0</v>
      </c>
      <c r="BJ528" s="17" t="s">
        <v>8</v>
      </c>
      <c r="BK528" s="156">
        <f>ROUND(I528*H528,0)</f>
        <v>0</v>
      </c>
      <c r="BL528" s="17" t="s">
        <v>214</v>
      </c>
      <c r="BM528" s="155" t="s">
        <v>1198</v>
      </c>
    </row>
    <row r="529" spans="2:51" s="13" customFormat="1" ht="12">
      <c r="B529" s="157"/>
      <c r="D529" s="158" t="s">
        <v>140</v>
      </c>
      <c r="E529" s="159" t="s">
        <v>1</v>
      </c>
      <c r="F529" s="160" t="s">
        <v>1199</v>
      </c>
      <c r="H529" s="161">
        <v>34.893</v>
      </c>
      <c r="I529" s="162"/>
      <c r="L529" s="157"/>
      <c r="M529" s="163"/>
      <c r="N529" s="164"/>
      <c r="O529" s="164"/>
      <c r="P529" s="164"/>
      <c r="Q529" s="164"/>
      <c r="R529" s="164"/>
      <c r="S529" s="164"/>
      <c r="T529" s="165"/>
      <c r="AT529" s="159" t="s">
        <v>140</v>
      </c>
      <c r="AU529" s="159" t="s">
        <v>84</v>
      </c>
      <c r="AV529" s="13" t="s">
        <v>84</v>
      </c>
      <c r="AW529" s="13" t="s">
        <v>32</v>
      </c>
      <c r="AX529" s="13" t="s">
        <v>76</v>
      </c>
      <c r="AY529" s="159" t="s">
        <v>132</v>
      </c>
    </row>
    <row r="530" spans="2:51" s="14" customFormat="1" ht="12">
      <c r="B530" s="166"/>
      <c r="D530" s="158" t="s">
        <v>140</v>
      </c>
      <c r="E530" s="167" t="s">
        <v>516</v>
      </c>
      <c r="F530" s="168" t="s">
        <v>146</v>
      </c>
      <c r="H530" s="169">
        <v>34.893</v>
      </c>
      <c r="I530" s="170"/>
      <c r="L530" s="166"/>
      <c r="M530" s="171"/>
      <c r="N530" s="172"/>
      <c r="O530" s="172"/>
      <c r="P530" s="172"/>
      <c r="Q530" s="172"/>
      <c r="R530" s="172"/>
      <c r="S530" s="172"/>
      <c r="T530" s="173"/>
      <c r="AT530" s="167" t="s">
        <v>140</v>
      </c>
      <c r="AU530" s="167" t="s">
        <v>84</v>
      </c>
      <c r="AV530" s="14" t="s">
        <v>87</v>
      </c>
      <c r="AW530" s="14" t="s">
        <v>32</v>
      </c>
      <c r="AX530" s="14" t="s">
        <v>8</v>
      </c>
      <c r="AY530" s="167" t="s">
        <v>132</v>
      </c>
    </row>
    <row r="531" spans="1:65" s="2" customFormat="1" ht="24.15" customHeight="1">
      <c r="A531" s="32"/>
      <c r="B531" s="143"/>
      <c r="C531" s="177" t="s">
        <v>1200</v>
      </c>
      <c r="D531" s="177" t="s">
        <v>442</v>
      </c>
      <c r="E531" s="178" t="s">
        <v>1201</v>
      </c>
      <c r="F531" s="179" t="s">
        <v>1202</v>
      </c>
      <c r="G531" s="180" t="s">
        <v>164</v>
      </c>
      <c r="H531" s="181">
        <v>71.182</v>
      </c>
      <c r="I531" s="182"/>
      <c r="J531" s="183">
        <f>ROUND(I531*H531,0)</f>
        <v>0</v>
      </c>
      <c r="K531" s="179"/>
      <c r="L531" s="184"/>
      <c r="M531" s="185" t="s">
        <v>1</v>
      </c>
      <c r="N531" s="186" t="s">
        <v>41</v>
      </c>
      <c r="O531" s="58"/>
      <c r="P531" s="153">
        <f>O531*H531</f>
        <v>0</v>
      </c>
      <c r="Q531" s="153">
        <v>0.00386</v>
      </c>
      <c r="R531" s="153">
        <f>Q531*H531</f>
        <v>0.27476252</v>
      </c>
      <c r="S531" s="153">
        <v>0</v>
      </c>
      <c r="T531" s="154">
        <f>S531*H531</f>
        <v>0</v>
      </c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R531" s="155" t="s">
        <v>410</v>
      </c>
      <c r="AT531" s="155" t="s">
        <v>442</v>
      </c>
      <c r="AU531" s="155" t="s">
        <v>84</v>
      </c>
      <c r="AY531" s="17" t="s">
        <v>132</v>
      </c>
      <c r="BE531" s="156">
        <f>IF(N531="základní",J531,0)</f>
        <v>0</v>
      </c>
      <c r="BF531" s="156">
        <f>IF(N531="snížená",J531,0)</f>
        <v>0</v>
      </c>
      <c r="BG531" s="156">
        <f>IF(N531="zákl. přenesená",J531,0)</f>
        <v>0</v>
      </c>
      <c r="BH531" s="156">
        <f>IF(N531="sníž. přenesená",J531,0)</f>
        <v>0</v>
      </c>
      <c r="BI531" s="156">
        <f>IF(N531="nulová",J531,0)</f>
        <v>0</v>
      </c>
      <c r="BJ531" s="17" t="s">
        <v>8</v>
      </c>
      <c r="BK531" s="156">
        <f>ROUND(I531*H531,0)</f>
        <v>0</v>
      </c>
      <c r="BL531" s="17" t="s">
        <v>214</v>
      </c>
      <c r="BM531" s="155" t="s">
        <v>1203</v>
      </c>
    </row>
    <row r="532" spans="2:51" s="13" customFormat="1" ht="12">
      <c r="B532" s="157"/>
      <c r="D532" s="158" t="s">
        <v>140</v>
      </c>
      <c r="E532" s="159" t="s">
        <v>1</v>
      </c>
      <c r="F532" s="160" t="s">
        <v>1204</v>
      </c>
      <c r="H532" s="161">
        <v>71.182</v>
      </c>
      <c r="I532" s="162"/>
      <c r="L532" s="157"/>
      <c r="M532" s="163"/>
      <c r="N532" s="164"/>
      <c r="O532" s="164"/>
      <c r="P532" s="164"/>
      <c r="Q532" s="164"/>
      <c r="R532" s="164"/>
      <c r="S532" s="164"/>
      <c r="T532" s="165"/>
      <c r="AT532" s="159" t="s">
        <v>140</v>
      </c>
      <c r="AU532" s="159" t="s">
        <v>84</v>
      </c>
      <c r="AV532" s="13" t="s">
        <v>84</v>
      </c>
      <c r="AW532" s="13" t="s">
        <v>32</v>
      </c>
      <c r="AX532" s="13" t="s">
        <v>8</v>
      </c>
      <c r="AY532" s="159" t="s">
        <v>132</v>
      </c>
    </row>
    <row r="533" spans="1:65" s="2" customFormat="1" ht="24.15" customHeight="1">
      <c r="A533" s="32"/>
      <c r="B533" s="143"/>
      <c r="C533" s="144" t="s">
        <v>1205</v>
      </c>
      <c r="D533" s="144" t="s">
        <v>135</v>
      </c>
      <c r="E533" s="145" t="s">
        <v>1206</v>
      </c>
      <c r="F533" s="146" t="s">
        <v>1207</v>
      </c>
      <c r="G533" s="147" t="s">
        <v>235</v>
      </c>
      <c r="H533" s="148">
        <v>4</v>
      </c>
      <c r="I533" s="149"/>
      <c r="J533" s="150">
        <f>ROUND(I533*H533,0)</f>
        <v>0</v>
      </c>
      <c r="K533" s="146"/>
      <c r="L533" s="33"/>
      <c r="M533" s="151" t="s">
        <v>1</v>
      </c>
      <c r="N533" s="152" t="s">
        <v>41</v>
      </c>
      <c r="O533" s="58"/>
      <c r="P533" s="153">
        <f>O533*H533</f>
        <v>0</v>
      </c>
      <c r="Q533" s="153">
        <v>0</v>
      </c>
      <c r="R533" s="153">
        <f>Q533*H533</f>
        <v>0</v>
      </c>
      <c r="S533" s="153">
        <v>0</v>
      </c>
      <c r="T533" s="154">
        <f>S533*H533</f>
        <v>0</v>
      </c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R533" s="155" t="s">
        <v>214</v>
      </c>
      <c r="AT533" s="155" t="s">
        <v>135</v>
      </c>
      <c r="AU533" s="155" t="s">
        <v>84</v>
      </c>
      <c r="AY533" s="17" t="s">
        <v>132</v>
      </c>
      <c r="BE533" s="156">
        <f>IF(N533="základní",J533,0)</f>
        <v>0</v>
      </c>
      <c r="BF533" s="156">
        <f>IF(N533="snížená",J533,0)</f>
        <v>0</v>
      </c>
      <c r="BG533" s="156">
        <f>IF(N533="zákl. přenesená",J533,0)</f>
        <v>0</v>
      </c>
      <c r="BH533" s="156">
        <f>IF(N533="sníž. přenesená",J533,0)</f>
        <v>0</v>
      </c>
      <c r="BI533" s="156">
        <f>IF(N533="nulová",J533,0)</f>
        <v>0</v>
      </c>
      <c r="BJ533" s="17" t="s">
        <v>8</v>
      </c>
      <c r="BK533" s="156">
        <f>ROUND(I533*H533,0)</f>
        <v>0</v>
      </c>
      <c r="BL533" s="17" t="s">
        <v>214</v>
      </c>
      <c r="BM533" s="155" t="s">
        <v>1208</v>
      </c>
    </row>
    <row r="534" spans="2:51" s="13" customFormat="1" ht="12">
      <c r="B534" s="157"/>
      <c r="D534" s="158" t="s">
        <v>140</v>
      </c>
      <c r="E534" s="159" t="s">
        <v>1</v>
      </c>
      <c r="F534" s="160" t="s">
        <v>1209</v>
      </c>
      <c r="H534" s="161">
        <v>4</v>
      </c>
      <c r="I534" s="162"/>
      <c r="L534" s="157"/>
      <c r="M534" s="163"/>
      <c r="N534" s="164"/>
      <c r="O534" s="164"/>
      <c r="P534" s="164"/>
      <c r="Q534" s="164"/>
      <c r="R534" s="164"/>
      <c r="S534" s="164"/>
      <c r="T534" s="165"/>
      <c r="AT534" s="159" t="s">
        <v>140</v>
      </c>
      <c r="AU534" s="159" t="s">
        <v>84</v>
      </c>
      <c r="AV534" s="13" t="s">
        <v>84</v>
      </c>
      <c r="AW534" s="13" t="s">
        <v>32</v>
      </c>
      <c r="AX534" s="13" t="s">
        <v>8</v>
      </c>
      <c r="AY534" s="159" t="s">
        <v>132</v>
      </c>
    </row>
    <row r="535" spans="1:65" s="2" customFormat="1" ht="24.15" customHeight="1">
      <c r="A535" s="32"/>
      <c r="B535" s="143"/>
      <c r="C535" s="177" t="s">
        <v>1210</v>
      </c>
      <c r="D535" s="177" t="s">
        <v>442</v>
      </c>
      <c r="E535" s="178" t="s">
        <v>1211</v>
      </c>
      <c r="F535" s="179" t="s">
        <v>1212</v>
      </c>
      <c r="G535" s="180" t="s">
        <v>235</v>
      </c>
      <c r="H535" s="181">
        <v>4</v>
      </c>
      <c r="I535" s="182"/>
      <c r="J535" s="183">
        <f>ROUND(I535*H535,0)</f>
        <v>0</v>
      </c>
      <c r="K535" s="179"/>
      <c r="L535" s="184"/>
      <c r="M535" s="185" t="s">
        <v>1</v>
      </c>
      <c r="N535" s="186" t="s">
        <v>41</v>
      </c>
      <c r="O535" s="58"/>
      <c r="P535" s="153">
        <f>O535*H535</f>
        <v>0</v>
      </c>
      <c r="Q535" s="153">
        <v>0.00096</v>
      </c>
      <c r="R535" s="153">
        <f>Q535*H535</f>
        <v>0.00384</v>
      </c>
      <c r="S535" s="153">
        <v>0</v>
      </c>
      <c r="T535" s="154">
        <f>S535*H535</f>
        <v>0</v>
      </c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R535" s="155" t="s">
        <v>410</v>
      </c>
      <c r="AT535" s="155" t="s">
        <v>442</v>
      </c>
      <c r="AU535" s="155" t="s">
        <v>84</v>
      </c>
      <c r="AY535" s="17" t="s">
        <v>132</v>
      </c>
      <c r="BE535" s="156">
        <f>IF(N535="základní",J535,0)</f>
        <v>0</v>
      </c>
      <c r="BF535" s="156">
        <f>IF(N535="snížená",J535,0)</f>
        <v>0</v>
      </c>
      <c r="BG535" s="156">
        <f>IF(N535="zákl. přenesená",J535,0)</f>
        <v>0</v>
      </c>
      <c r="BH535" s="156">
        <f>IF(N535="sníž. přenesená",J535,0)</f>
        <v>0</v>
      </c>
      <c r="BI535" s="156">
        <f>IF(N535="nulová",J535,0)</f>
        <v>0</v>
      </c>
      <c r="BJ535" s="17" t="s">
        <v>8</v>
      </c>
      <c r="BK535" s="156">
        <f>ROUND(I535*H535,0)</f>
        <v>0</v>
      </c>
      <c r="BL535" s="17" t="s">
        <v>214</v>
      </c>
      <c r="BM535" s="155" t="s">
        <v>1213</v>
      </c>
    </row>
    <row r="536" spans="1:65" s="2" customFormat="1" ht="24.15" customHeight="1">
      <c r="A536" s="32"/>
      <c r="B536" s="143"/>
      <c r="C536" s="144" t="s">
        <v>1214</v>
      </c>
      <c r="D536" s="144" t="s">
        <v>135</v>
      </c>
      <c r="E536" s="145" t="s">
        <v>1215</v>
      </c>
      <c r="F536" s="146" t="s">
        <v>1216</v>
      </c>
      <c r="G536" s="147" t="s">
        <v>164</v>
      </c>
      <c r="H536" s="148">
        <v>34.893</v>
      </c>
      <c r="I536" s="149"/>
      <c r="J536" s="150">
        <f>ROUND(I536*H536,0)</f>
        <v>0</v>
      </c>
      <c r="K536" s="146"/>
      <c r="L536" s="33"/>
      <c r="M536" s="151" t="s">
        <v>1</v>
      </c>
      <c r="N536" s="152" t="s">
        <v>41</v>
      </c>
      <c r="O536" s="58"/>
      <c r="P536" s="153">
        <f>O536*H536</f>
        <v>0</v>
      </c>
      <c r="Q536" s="153">
        <v>0</v>
      </c>
      <c r="R536" s="153">
        <f>Q536*H536</f>
        <v>0</v>
      </c>
      <c r="S536" s="153">
        <v>0</v>
      </c>
      <c r="T536" s="154">
        <f>S536*H536</f>
        <v>0</v>
      </c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R536" s="155" t="s">
        <v>214</v>
      </c>
      <c r="AT536" s="155" t="s">
        <v>135</v>
      </c>
      <c r="AU536" s="155" t="s">
        <v>84</v>
      </c>
      <c r="AY536" s="17" t="s">
        <v>132</v>
      </c>
      <c r="BE536" s="156">
        <f>IF(N536="základní",J536,0)</f>
        <v>0</v>
      </c>
      <c r="BF536" s="156">
        <f>IF(N536="snížená",J536,0)</f>
        <v>0</v>
      </c>
      <c r="BG536" s="156">
        <f>IF(N536="zákl. přenesená",J536,0)</f>
        <v>0</v>
      </c>
      <c r="BH536" s="156">
        <f>IF(N536="sníž. přenesená",J536,0)</f>
        <v>0</v>
      </c>
      <c r="BI536" s="156">
        <f>IF(N536="nulová",J536,0)</f>
        <v>0</v>
      </c>
      <c r="BJ536" s="17" t="s">
        <v>8</v>
      </c>
      <c r="BK536" s="156">
        <f>ROUND(I536*H536,0)</f>
        <v>0</v>
      </c>
      <c r="BL536" s="17" t="s">
        <v>214</v>
      </c>
      <c r="BM536" s="155" t="s">
        <v>1217</v>
      </c>
    </row>
    <row r="537" spans="2:51" s="13" customFormat="1" ht="12">
      <c r="B537" s="157"/>
      <c r="D537" s="158" t="s">
        <v>140</v>
      </c>
      <c r="E537" s="159" t="s">
        <v>1</v>
      </c>
      <c r="F537" s="160" t="s">
        <v>516</v>
      </c>
      <c r="H537" s="161">
        <v>34.893</v>
      </c>
      <c r="I537" s="162"/>
      <c r="L537" s="157"/>
      <c r="M537" s="163"/>
      <c r="N537" s="164"/>
      <c r="O537" s="164"/>
      <c r="P537" s="164"/>
      <c r="Q537" s="164"/>
      <c r="R537" s="164"/>
      <c r="S537" s="164"/>
      <c r="T537" s="165"/>
      <c r="AT537" s="159" t="s">
        <v>140</v>
      </c>
      <c r="AU537" s="159" t="s">
        <v>84</v>
      </c>
      <c r="AV537" s="13" t="s">
        <v>84</v>
      </c>
      <c r="AW537" s="13" t="s">
        <v>32</v>
      </c>
      <c r="AX537" s="13" t="s">
        <v>8</v>
      </c>
      <c r="AY537" s="159" t="s">
        <v>132</v>
      </c>
    </row>
    <row r="538" spans="1:65" s="2" customFormat="1" ht="14.4" customHeight="1">
      <c r="A538" s="32"/>
      <c r="B538" s="143"/>
      <c r="C538" s="177" t="s">
        <v>1218</v>
      </c>
      <c r="D538" s="177" t="s">
        <v>442</v>
      </c>
      <c r="E538" s="178" t="s">
        <v>1219</v>
      </c>
      <c r="F538" s="179" t="s">
        <v>1220</v>
      </c>
      <c r="G538" s="180" t="s">
        <v>138</v>
      </c>
      <c r="H538" s="181">
        <v>3.203</v>
      </c>
      <c r="I538" s="182"/>
      <c r="J538" s="183">
        <f>ROUND(I538*H538,0)</f>
        <v>0</v>
      </c>
      <c r="K538" s="179"/>
      <c r="L538" s="184"/>
      <c r="M538" s="185" t="s">
        <v>1</v>
      </c>
      <c r="N538" s="186" t="s">
        <v>41</v>
      </c>
      <c r="O538" s="58"/>
      <c r="P538" s="153">
        <f>O538*H538</f>
        <v>0</v>
      </c>
      <c r="Q538" s="153">
        <v>0.025</v>
      </c>
      <c r="R538" s="153">
        <f>Q538*H538</f>
        <v>0.08007500000000001</v>
      </c>
      <c r="S538" s="153">
        <v>0</v>
      </c>
      <c r="T538" s="154">
        <f>S538*H538</f>
        <v>0</v>
      </c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R538" s="155" t="s">
        <v>410</v>
      </c>
      <c r="AT538" s="155" t="s">
        <v>442</v>
      </c>
      <c r="AU538" s="155" t="s">
        <v>84</v>
      </c>
      <c r="AY538" s="17" t="s">
        <v>132</v>
      </c>
      <c r="BE538" s="156">
        <f>IF(N538="základní",J538,0)</f>
        <v>0</v>
      </c>
      <c r="BF538" s="156">
        <f>IF(N538="snížená",J538,0)</f>
        <v>0</v>
      </c>
      <c r="BG538" s="156">
        <f>IF(N538="zákl. přenesená",J538,0)</f>
        <v>0</v>
      </c>
      <c r="BH538" s="156">
        <f>IF(N538="sníž. přenesená",J538,0)</f>
        <v>0</v>
      </c>
      <c r="BI538" s="156">
        <f>IF(N538="nulová",J538,0)</f>
        <v>0</v>
      </c>
      <c r="BJ538" s="17" t="s">
        <v>8</v>
      </c>
      <c r="BK538" s="156">
        <f>ROUND(I538*H538,0)</f>
        <v>0</v>
      </c>
      <c r="BL538" s="17" t="s">
        <v>214</v>
      </c>
      <c r="BM538" s="155" t="s">
        <v>1221</v>
      </c>
    </row>
    <row r="539" spans="2:51" s="13" customFormat="1" ht="12">
      <c r="B539" s="157"/>
      <c r="D539" s="158" t="s">
        <v>140</v>
      </c>
      <c r="E539" s="159" t="s">
        <v>1</v>
      </c>
      <c r="F539" s="160" t="s">
        <v>1222</v>
      </c>
      <c r="H539" s="161">
        <v>3.203</v>
      </c>
      <c r="I539" s="162"/>
      <c r="L539" s="157"/>
      <c r="M539" s="163"/>
      <c r="N539" s="164"/>
      <c r="O539" s="164"/>
      <c r="P539" s="164"/>
      <c r="Q539" s="164"/>
      <c r="R539" s="164"/>
      <c r="S539" s="164"/>
      <c r="T539" s="165"/>
      <c r="AT539" s="159" t="s">
        <v>140</v>
      </c>
      <c r="AU539" s="159" t="s">
        <v>84</v>
      </c>
      <c r="AV539" s="13" t="s">
        <v>84</v>
      </c>
      <c r="AW539" s="13" t="s">
        <v>32</v>
      </c>
      <c r="AX539" s="13" t="s">
        <v>8</v>
      </c>
      <c r="AY539" s="159" t="s">
        <v>132</v>
      </c>
    </row>
    <row r="540" spans="1:65" s="2" customFormat="1" ht="24.15" customHeight="1">
      <c r="A540" s="32"/>
      <c r="B540" s="143"/>
      <c r="C540" s="144" t="s">
        <v>1223</v>
      </c>
      <c r="D540" s="144" t="s">
        <v>135</v>
      </c>
      <c r="E540" s="145" t="s">
        <v>1224</v>
      </c>
      <c r="F540" s="146" t="s">
        <v>1225</v>
      </c>
      <c r="G540" s="147" t="s">
        <v>235</v>
      </c>
      <c r="H540" s="148">
        <v>22.95</v>
      </c>
      <c r="I540" s="149"/>
      <c r="J540" s="150">
        <f>ROUND(I540*H540,0)</f>
        <v>0</v>
      </c>
      <c r="K540" s="146"/>
      <c r="L540" s="33"/>
      <c r="M540" s="151" t="s">
        <v>1</v>
      </c>
      <c r="N540" s="152" t="s">
        <v>41</v>
      </c>
      <c r="O540" s="58"/>
      <c r="P540" s="153">
        <f>O540*H540</f>
        <v>0</v>
      </c>
      <c r="Q540" s="153">
        <v>0.0002367</v>
      </c>
      <c r="R540" s="153">
        <f>Q540*H540</f>
        <v>0.005432265</v>
      </c>
      <c r="S540" s="153">
        <v>0</v>
      </c>
      <c r="T540" s="154">
        <f>S540*H540</f>
        <v>0</v>
      </c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R540" s="155" t="s">
        <v>214</v>
      </c>
      <c r="AT540" s="155" t="s">
        <v>135</v>
      </c>
      <c r="AU540" s="155" t="s">
        <v>84</v>
      </c>
      <c r="AY540" s="17" t="s">
        <v>132</v>
      </c>
      <c r="BE540" s="156">
        <f>IF(N540="základní",J540,0)</f>
        <v>0</v>
      </c>
      <c r="BF540" s="156">
        <f>IF(N540="snížená",J540,0)</f>
        <v>0</v>
      </c>
      <c r="BG540" s="156">
        <f>IF(N540="zákl. přenesená",J540,0)</f>
        <v>0</v>
      </c>
      <c r="BH540" s="156">
        <f>IF(N540="sníž. přenesená",J540,0)</f>
        <v>0</v>
      </c>
      <c r="BI540" s="156">
        <f>IF(N540="nulová",J540,0)</f>
        <v>0</v>
      </c>
      <c r="BJ540" s="17" t="s">
        <v>8</v>
      </c>
      <c r="BK540" s="156">
        <f>ROUND(I540*H540,0)</f>
        <v>0</v>
      </c>
      <c r="BL540" s="17" t="s">
        <v>214</v>
      </c>
      <c r="BM540" s="155" t="s">
        <v>1226</v>
      </c>
    </row>
    <row r="541" spans="2:51" s="13" customFormat="1" ht="12">
      <c r="B541" s="157"/>
      <c r="D541" s="158" t="s">
        <v>140</v>
      </c>
      <c r="E541" s="159" t="s">
        <v>1</v>
      </c>
      <c r="F541" s="160" t="s">
        <v>1227</v>
      </c>
      <c r="H541" s="161">
        <v>22.95</v>
      </c>
      <c r="I541" s="162"/>
      <c r="L541" s="157"/>
      <c r="M541" s="163"/>
      <c r="N541" s="164"/>
      <c r="O541" s="164"/>
      <c r="P541" s="164"/>
      <c r="Q541" s="164"/>
      <c r="R541" s="164"/>
      <c r="S541" s="164"/>
      <c r="T541" s="165"/>
      <c r="AT541" s="159" t="s">
        <v>140</v>
      </c>
      <c r="AU541" s="159" t="s">
        <v>84</v>
      </c>
      <c r="AV541" s="13" t="s">
        <v>84</v>
      </c>
      <c r="AW541" s="13" t="s">
        <v>32</v>
      </c>
      <c r="AX541" s="13" t="s">
        <v>76</v>
      </c>
      <c r="AY541" s="159" t="s">
        <v>132</v>
      </c>
    </row>
    <row r="542" spans="2:51" s="14" customFormat="1" ht="12">
      <c r="B542" s="166"/>
      <c r="D542" s="158" t="s">
        <v>140</v>
      </c>
      <c r="E542" s="167" t="s">
        <v>518</v>
      </c>
      <c r="F542" s="168" t="s">
        <v>146</v>
      </c>
      <c r="H542" s="169">
        <v>22.95</v>
      </c>
      <c r="I542" s="170"/>
      <c r="L542" s="166"/>
      <c r="M542" s="171"/>
      <c r="N542" s="172"/>
      <c r="O542" s="172"/>
      <c r="P542" s="172"/>
      <c r="Q542" s="172"/>
      <c r="R542" s="172"/>
      <c r="S542" s="172"/>
      <c r="T542" s="173"/>
      <c r="AT542" s="167" t="s">
        <v>140</v>
      </c>
      <c r="AU542" s="167" t="s">
        <v>84</v>
      </c>
      <c r="AV542" s="14" t="s">
        <v>87</v>
      </c>
      <c r="AW542" s="14" t="s">
        <v>32</v>
      </c>
      <c r="AX542" s="14" t="s">
        <v>8</v>
      </c>
      <c r="AY542" s="167" t="s">
        <v>132</v>
      </c>
    </row>
    <row r="543" spans="1:65" s="2" customFormat="1" ht="24.15" customHeight="1">
      <c r="A543" s="32"/>
      <c r="B543" s="143"/>
      <c r="C543" s="177" t="s">
        <v>1228</v>
      </c>
      <c r="D543" s="177" t="s">
        <v>442</v>
      </c>
      <c r="E543" s="178" t="s">
        <v>1229</v>
      </c>
      <c r="F543" s="179" t="s">
        <v>1230</v>
      </c>
      <c r="G543" s="180" t="s">
        <v>164</v>
      </c>
      <c r="H543" s="181">
        <v>23.409</v>
      </c>
      <c r="I543" s="182"/>
      <c r="J543" s="183">
        <f>ROUND(I543*H543,0)</f>
        <v>0</v>
      </c>
      <c r="K543" s="179"/>
      <c r="L543" s="184"/>
      <c r="M543" s="185" t="s">
        <v>1</v>
      </c>
      <c r="N543" s="186" t="s">
        <v>41</v>
      </c>
      <c r="O543" s="58"/>
      <c r="P543" s="153">
        <f>O543*H543</f>
        <v>0</v>
      </c>
      <c r="Q543" s="153">
        <v>0.0024</v>
      </c>
      <c r="R543" s="153">
        <f>Q543*H543</f>
        <v>0.05618159999999999</v>
      </c>
      <c r="S543" s="153">
        <v>0</v>
      </c>
      <c r="T543" s="154">
        <f>S543*H543</f>
        <v>0</v>
      </c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R543" s="155" t="s">
        <v>410</v>
      </c>
      <c r="AT543" s="155" t="s">
        <v>442</v>
      </c>
      <c r="AU543" s="155" t="s">
        <v>84</v>
      </c>
      <c r="AY543" s="17" t="s">
        <v>132</v>
      </c>
      <c r="BE543" s="156">
        <f>IF(N543="základní",J543,0)</f>
        <v>0</v>
      </c>
      <c r="BF543" s="156">
        <f>IF(N543="snížená",J543,0)</f>
        <v>0</v>
      </c>
      <c r="BG543" s="156">
        <f>IF(N543="zákl. přenesená",J543,0)</f>
        <v>0</v>
      </c>
      <c r="BH543" s="156">
        <f>IF(N543="sníž. přenesená",J543,0)</f>
        <v>0</v>
      </c>
      <c r="BI543" s="156">
        <f>IF(N543="nulová",J543,0)</f>
        <v>0</v>
      </c>
      <c r="BJ543" s="17" t="s">
        <v>8</v>
      </c>
      <c r="BK543" s="156">
        <f>ROUND(I543*H543,0)</f>
        <v>0</v>
      </c>
      <c r="BL543" s="17" t="s">
        <v>214</v>
      </c>
      <c r="BM543" s="155" t="s">
        <v>1231</v>
      </c>
    </row>
    <row r="544" spans="2:51" s="13" customFormat="1" ht="12">
      <c r="B544" s="157"/>
      <c r="D544" s="158" t="s">
        <v>140</v>
      </c>
      <c r="E544" s="159" t="s">
        <v>1</v>
      </c>
      <c r="F544" s="160" t="s">
        <v>1232</v>
      </c>
      <c r="H544" s="161">
        <v>23.409</v>
      </c>
      <c r="I544" s="162"/>
      <c r="L544" s="157"/>
      <c r="M544" s="163"/>
      <c r="N544" s="164"/>
      <c r="O544" s="164"/>
      <c r="P544" s="164"/>
      <c r="Q544" s="164"/>
      <c r="R544" s="164"/>
      <c r="S544" s="164"/>
      <c r="T544" s="165"/>
      <c r="AT544" s="159" t="s">
        <v>140</v>
      </c>
      <c r="AU544" s="159" t="s">
        <v>84</v>
      </c>
      <c r="AV544" s="13" t="s">
        <v>84</v>
      </c>
      <c r="AW544" s="13" t="s">
        <v>32</v>
      </c>
      <c r="AX544" s="13" t="s">
        <v>8</v>
      </c>
      <c r="AY544" s="159" t="s">
        <v>132</v>
      </c>
    </row>
    <row r="545" spans="1:65" s="2" customFormat="1" ht="24.15" customHeight="1">
      <c r="A545" s="32"/>
      <c r="B545" s="143"/>
      <c r="C545" s="144" t="s">
        <v>1233</v>
      </c>
      <c r="D545" s="144" t="s">
        <v>135</v>
      </c>
      <c r="E545" s="145" t="s">
        <v>1234</v>
      </c>
      <c r="F545" s="146" t="s">
        <v>1235</v>
      </c>
      <c r="G545" s="147" t="s">
        <v>164</v>
      </c>
      <c r="H545" s="148">
        <v>15.212</v>
      </c>
      <c r="I545" s="149"/>
      <c r="J545" s="150">
        <f>ROUND(I545*H545,0)</f>
        <v>0</v>
      </c>
      <c r="K545" s="146"/>
      <c r="L545" s="33"/>
      <c r="M545" s="151" t="s">
        <v>1</v>
      </c>
      <c r="N545" s="152" t="s">
        <v>41</v>
      </c>
      <c r="O545" s="58"/>
      <c r="P545" s="153">
        <f>O545*H545</f>
        <v>0</v>
      </c>
      <c r="Q545" s="153">
        <v>1.05E-05</v>
      </c>
      <c r="R545" s="153">
        <f>Q545*H545</f>
        <v>0.00015972599999999998</v>
      </c>
      <c r="S545" s="153">
        <v>0</v>
      </c>
      <c r="T545" s="154">
        <f>S545*H545</f>
        <v>0</v>
      </c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R545" s="155" t="s">
        <v>214</v>
      </c>
      <c r="AT545" s="155" t="s">
        <v>135</v>
      </c>
      <c r="AU545" s="155" t="s">
        <v>84</v>
      </c>
      <c r="AY545" s="17" t="s">
        <v>132</v>
      </c>
      <c r="BE545" s="156">
        <f>IF(N545="základní",J545,0)</f>
        <v>0</v>
      </c>
      <c r="BF545" s="156">
        <f>IF(N545="snížená",J545,0)</f>
        <v>0</v>
      </c>
      <c r="BG545" s="156">
        <f>IF(N545="zákl. přenesená",J545,0)</f>
        <v>0</v>
      </c>
      <c r="BH545" s="156">
        <f>IF(N545="sníž. přenesená",J545,0)</f>
        <v>0</v>
      </c>
      <c r="BI545" s="156">
        <f>IF(N545="nulová",J545,0)</f>
        <v>0</v>
      </c>
      <c r="BJ545" s="17" t="s">
        <v>8</v>
      </c>
      <c r="BK545" s="156">
        <f>ROUND(I545*H545,0)</f>
        <v>0</v>
      </c>
      <c r="BL545" s="17" t="s">
        <v>214</v>
      </c>
      <c r="BM545" s="155" t="s">
        <v>1236</v>
      </c>
    </row>
    <row r="546" spans="2:51" s="13" customFormat="1" ht="12">
      <c r="B546" s="157"/>
      <c r="D546" s="158" t="s">
        <v>140</v>
      </c>
      <c r="E546" s="159" t="s">
        <v>1</v>
      </c>
      <c r="F546" s="160" t="s">
        <v>527</v>
      </c>
      <c r="H546" s="161">
        <v>15.212</v>
      </c>
      <c r="I546" s="162"/>
      <c r="L546" s="157"/>
      <c r="M546" s="163"/>
      <c r="N546" s="164"/>
      <c r="O546" s="164"/>
      <c r="P546" s="164"/>
      <c r="Q546" s="164"/>
      <c r="R546" s="164"/>
      <c r="S546" s="164"/>
      <c r="T546" s="165"/>
      <c r="AT546" s="159" t="s">
        <v>140</v>
      </c>
      <c r="AU546" s="159" t="s">
        <v>84</v>
      </c>
      <c r="AV546" s="13" t="s">
        <v>84</v>
      </c>
      <c r="AW546" s="13" t="s">
        <v>32</v>
      </c>
      <c r="AX546" s="13" t="s">
        <v>8</v>
      </c>
      <c r="AY546" s="159" t="s">
        <v>132</v>
      </c>
    </row>
    <row r="547" spans="1:65" s="2" customFormat="1" ht="24.15" customHeight="1">
      <c r="A547" s="32"/>
      <c r="B547" s="143"/>
      <c r="C547" s="177" t="s">
        <v>1237</v>
      </c>
      <c r="D547" s="177" t="s">
        <v>442</v>
      </c>
      <c r="E547" s="178" t="s">
        <v>1238</v>
      </c>
      <c r="F547" s="179" t="s">
        <v>1239</v>
      </c>
      <c r="G547" s="180" t="s">
        <v>164</v>
      </c>
      <c r="H547" s="181">
        <v>16.733</v>
      </c>
      <c r="I547" s="182"/>
      <c r="J547" s="183">
        <f>ROUND(I547*H547,0)</f>
        <v>0</v>
      </c>
      <c r="K547" s="179"/>
      <c r="L547" s="184"/>
      <c r="M547" s="185" t="s">
        <v>1</v>
      </c>
      <c r="N547" s="186" t="s">
        <v>41</v>
      </c>
      <c r="O547" s="58"/>
      <c r="P547" s="153">
        <f>O547*H547</f>
        <v>0</v>
      </c>
      <c r="Q547" s="153">
        <v>0.00016</v>
      </c>
      <c r="R547" s="153">
        <f>Q547*H547</f>
        <v>0.00267728</v>
      </c>
      <c r="S547" s="153">
        <v>0</v>
      </c>
      <c r="T547" s="154">
        <f>S547*H547</f>
        <v>0</v>
      </c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R547" s="155" t="s">
        <v>410</v>
      </c>
      <c r="AT547" s="155" t="s">
        <v>442</v>
      </c>
      <c r="AU547" s="155" t="s">
        <v>84</v>
      </c>
      <c r="AY547" s="17" t="s">
        <v>132</v>
      </c>
      <c r="BE547" s="156">
        <f>IF(N547="základní",J547,0)</f>
        <v>0</v>
      </c>
      <c r="BF547" s="156">
        <f>IF(N547="snížená",J547,0)</f>
        <v>0</v>
      </c>
      <c r="BG547" s="156">
        <f>IF(N547="zákl. přenesená",J547,0)</f>
        <v>0</v>
      </c>
      <c r="BH547" s="156">
        <f>IF(N547="sníž. přenesená",J547,0)</f>
        <v>0</v>
      </c>
      <c r="BI547" s="156">
        <f>IF(N547="nulová",J547,0)</f>
        <v>0</v>
      </c>
      <c r="BJ547" s="17" t="s">
        <v>8</v>
      </c>
      <c r="BK547" s="156">
        <f>ROUND(I547*H547,0)</f>
        <v>0</v>
      </c>
      <c r="BL547" s="17" t="s">
        <v>214</v>
      </c>
      <c r="BM547" s="155" t="s">
        <v>1240</v>
      </c>
    </row>
    <row r="548" spans="2:51" s="13" customFormat="1" ht="12">
      <c r="B548" s="157"/>
      <c r="D548" s="158" t="s">
        <v>140</v>
      </c>
      <c r="E548" s="159" t="s">
        <v>1</v>
      </c>
      <c r="F548" s="160" t="s">
        <v>1241</v>
      </c>
      <c r="H548" s="161">
        <v>16.733</v>
      </c>
      <c r="I548" s="162"/>
      <c r="L548" s="157"/>
      <c r="M548" s="163"/>
      <c r="N548" s="164"/>
      <c r="O548" s="164"/>
      <c r="P548" s="164"/>
      <c r="Q548" s="164"/>
      <c r="R548" s="164"/>
      <c r="S548" s="164"/>
      <c r="T548" s="165"/>
      <c r="AT548" s="159" t="s">
        <v>140</v>
      </c>
      <c r="AU548" s="159" t="s">
        <v>84</v>
      </c>
      <c r="AV548" s="13" t="s">
        <v>84</v>
      </c>
      <c r="AW548" s="13" t="s">
        <v>32</v>
      </c>
      <c r="AX548" s="13" t="s">
        <v>8</v>
      </c>
      <c r="AY548" s="159" t="s">
        <v>132</v>
      </c>
    </row>
    <row r="549" spans="1:65" s="2" customFormat="1" ht="24.15" customHeight="1">
      <c r="A549" s="32"/>
      <c r="B549" s="143"/>
      <c r="C549" s="144" t="s">
        <v>1242</v>
      </c>
      <c r="D549" s="144" t="s">
        <v>135</v>
      </c>
      <c r="E549" s="145" t="s">
        <v>1243</v>
      </c>
      <c r="F549" s="146" t="s">
        <v>1244</v>
      </c>
      <c r="G549" s="147" t="s">
        <v>188</v>
      </c>
      <c r="H549" s="148">
        <v>0.586</v>
      </c>
      <c r="I549" s="149"/>
      <c r="J549" s="150">
        <f>ROUND(I549*H549,0)</f>
        <v>0</v>
      </c>
      <c r="K549" s="146"/>
      <c r="L549" s="33"/>
      <c r="M549" s="151" t="s">
        <v>1</v>
      </c>
      <c r="N549" s="152" t="s">
        <v>41</v>
      </c>
      <c r="O549" s="58"/>
      <c r="P549" s="153">
        <f>O549*H549</f>
        <v>0</v>
      </c>
      <c r="Q549" s="153">
        <v>0</v>
      </c>
      <c r="R549" s="153">
        <f>Q549*H549</f>
        <v>0</v>
      </c>
      <c r="S549" s="153">
        <v>0</v>
      </c>
      <c r="T549" s="154">
        <f>S549*H549</f>
        <v>0</v>
      </c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R549" s="155" t="s">
        <v>214</v>
      </c>
      <c r="AT549" s="155" t="s">
        <v>135</v>
      </c>
      <c r="AU549" s="155" t="s">
        <v>84</v>
      </c>
      <c r="AY549" s="17" t="s">
        <v>132</v>
      </c>
      <c r="BE549" s="156">
        <f>IF(N549="základní",J549,0)</f>
        <v>0</v>
      </c>
      <c r="BF549" s="156">
        <f>IF(N549="snížená",J549,0)</f>
        <v>0</v>
      </c>
      <c r="BG549" s="156">
        <f>IF(N549="zákl. přenesená",J549,0)</f>
        <v>0</v>
      </c>
      <c r="BH549" s="156">
        <f>IF(N549="sníž. přenesená",J549,0)</f>
        <v>0</v>
      </c>
      <c r="BI549" s="156">
        <f>IF(N549="nulová",J549,0)</f>
        <v>0</v>
      </c>
      <c r="BJ549" s="17" t="s">
        <v>8</v>
      </c>
      <c r="BK549" s="156">
        <f>ROUND(I549*H549,0)</f>
        <v>0</v>
      </c>
      <c r="BL549" s="17" t="s">
        <v>214</v>
      </c>
      <c r="BM549" s="155" t="s">
        <v>1245</v>
      </c>
    </row>
    <row r="550" spans="2:63" s="12" customFormat="1" ht="22.95" customHeight="1">
      <c r="B550" s="130"/>
      <c r="D550" s="131" t="s">
        <v>75</v>
      </c>
      <c r="E550" s="141" t="s">
        <v>219</v>
      </c>
      <c r="F550" s="141" t="s">
        <v>220</v>
      </c>
      <c r="I550" s="133"/>
      <c r="J550" s="142">
        <f>BK550</f>
        <v>0</v>
      </c>
      <c r="L550" s="130"/>
      <c r="M550" s="135"/>
      <c r="N550" s="136"/>
      <c r="O550" s="136"/>
      <c r="P550" s="137">
        <f>SUM(P551:P574)</f>
        <v>0</v>
      </c>
      <c r="Q550" s="136"/>
      <c r="R550" s="137">
        <f>SUM(R551:R574)</f>
        <v>0.7076565487800001</v>
      </c>
      <c r="S550" s="136"/>
      <c r="T550" s="138">
        <f>SUM(T551:T574)</f>
        <v>0</v>
      </c>
      <c r="AR550" s="131" t="s">
        <v>84</v>
      </c>
      <c r="AT550" s="139" t="s">
        <v>75</v>
      </c>
      <c r="AU550" s="139" t="s">
        <v>8</v>
      </c>
      <c r="AY550" s="131" t="s">
        <v>132</v>
      </c>
      <c r="BK550" s="140">
        <f>SUM(BK551:BK574)</f>
        <v>0</v>
      </c>
    </row>
    <row r="551" spans="1:65" s="2" customFormat="1" ht="14.4" customHeight="1">
      <c r="A551" s="32"/>
      <c r="B551" s="143"/>
      <c r="C551" s="144" t="s">
        <v>1246</v>
      </c>
      <c r="D551" s="144" t="s">
        <v>135</v>
      </c>
      <c r="E551" s="145" t="s">
        <v>1247</v>
      </c>
      <c r="F551" s="146" t="s">
        <v>1248</v>
      </c>
      <c r="G551" s="147" t="s">
        <v>138</v>
      </c>
      <c r="H551" s="148">
        <v>0.396</v>
      </c>
      <c r="I551" s="149"/>
      <c r="J551" s="150">
        <f>ROUND(I551*H551,0)</f>
        <v>0</v>
      </c>
      <c r="K551" s="146"/>
      <c r="L551" s="33"/>
      <c r="M551" s="151" t="s">
        <v>1</v>
      </c>
      <c r="N551" s="152" t="s">
        <v>41</v>
      </c>
      <c r="O551" s="58"/>
      <c r="P551" s="153">
        <f>O551*H551</f>
        <v>0</v>
      </c>
      <c r="Q551" s="153">
        <v>0</v>
      </c>
      <c r="R551" s="153">
        <f>Q551*H551</f>
        <v>0</v>
      </c>
      <c r="S551" s="153">
        <v>0</v>
      </c>
      <c r="T551" s="154">
        <f>S551*H551</f>
        <v>0</v>
      </c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R551" s="155" t="s">
        <v>214</v>
      </c>
      <c r="AT551" s="155" t="s">
        <v>135</v>
      </c>
      <c r="AU551" s="155" t="s">
        <v>84</v>
      </c>
      <c r="AY551" s="17" t="s">
        <v>132</v>
      </c>
      <c r="BE551" s="156">
        <f>IF(N551="základní",J551,0)</f>
        <v>0</v>
      </c>
      <c r="BF551" s="156">
        <f>IF(N551="snížená",J551,0)</f>
        <v>0</v>
      </c>
      <c r="BG551" s="156">
        <f>IF(N551="zákl. přenesená",J551,0)</f>
        <v>0</v>
      </c>
      <c r="BH551" s="156">
        <f>IF(N551="sníž. přenesená",J551,0)</f>
        <v>0</v>
      </c>
      <c r="BI551" s="156">
        <f>IF(N551="nulová",J551,0)</f>
        <v>0</v>
      </c>
      <c r="BJ551" s="17" t="s">
        <v>8</v>
      </c>
      <c r="BK551" s="156">
        <f>ROUND(I551*H551,0)</f>
        <v>0</v>
      </c>
      <c r="BL551" s="17" t="s">
        <v>214</v>
      </c>
      <c r="BM551" s="155" t="s">
        <v>1249</v>
      </c>
    </row>
    <row r="552" spans="2:51" s="13" customFormat="1" ht="12">
      <c r="B552" s="157"/>
      <c r="D552" s="158" t="s">
        <v>140</v>
      </c>
      <c r="E552" s="159" t="s">
        <v>1</v>
      </c>
      <c r="F552" s="160" t="s">
        <v>1250</v>
      </c>
      <c r="H552" s="161">
        <v>0.396</v>
      </c>
      <c r="I552" s="162"/>
      <c r="L552" s="157"/>
      <c r="M552" s="163"/>
      <c r="N552" s="164"/>
      <c r="O552" s="164"/>
      <c r="P552" s="164"/>
      <c r="Q552" s="164"/>
      <c r="R552" s="164"/>
      <c r="S552" s="164"/>
      <c r="T552" s="165"/>
      <c r="AT552" s="159" t="s">
        <v>140</v>
      </c>
      <c r="AU552" s="159" t="s">
        <v>84</v>
      </c>
      <c r="AV552" s="13" t="s">
        <v>84</v>
      </c>
      <c r="AW552" s="13" t="s">
        <v>32</v>
      </c>
      <c r="AX552" s="13" t="s">
        <v>8</v>
      </c>
      <c r="AY552" s="159" t="s">
        <v>132</v>
      </c>
    </row>
    <row r="553" spans="1:65" s="2" customFormat="1" ht="24.15" customHeight="1">
      <c r="A553" s="32"/>
      <c r="B553" s="143"/>
      <c r="C553" s="144" t="s">
        <v>1251</v>
      </c>
      <c r="D553" s="144" t="s">
        <v>135</v>
      </c>
      <c r="E553" s="145" t="s">
        <v>1252</v>
      </c>
      <c r="F553" s="146" t="s">
        <v>1253</v>
      </c>
      <c r="G553" s="147" t="s">
        <v>138</v>
      </c>
      <c r="H553" s="148">
        <v>0.661</v>
      </c>
      <c r="I553" s="149"/>
      <c r="J553" s="150">
        <f>ROUND(I553*H553,0)</f>
        <v>0</v>
      </c>
      <c r="K553" s="146"/>
      <c r="L553" s="33"/>
      <c r="M553" s="151" t="s">
        <v>1</v>
      </c>
      <c r="N553" s="152" t="s">
        <v>41</v>
      </c>
      <c r="O553" s="58"/>
      <c r="P553" s="153">
        <f>O553*H553</f>
        <v>0</v>
      </c>
      <c r="Q553" s="153">
        <v>0.00189</v>
      </c>
      <c r="R553" s="153">
        <f>Q553*H553</f>
        <v>0.0012492900000000001</v>
      </c>
      <c r="S553" s="153">
        <v>0</v>
      </c>
      <c r="T553" s="154">
        <f>S553*H553</f>
        <v>0</v>
      </c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R553" s="155" t="s">
        <v>214</v>
      </c>
      <c r="AT553" s="155" t="s">
        <v>135</v>
      </c>
      <c r="AU553" s="155" t="s">
        <v>84</v>
      </c>
      <c r="AY553" s="17" t="s">
        <v>132</v>
      </c>
      <c r="BE553" s="156">
        <f>IF(N553="základní",J553,0)</f>
        <v>0</v>
      </c>
      <c r="BF553" s="156">
        <f>IF(N553="snížená",J553,0)</f>
        <v>0</v>
      </c>
      <c r="BG553" s="156">
        <f>IF(N553="zákl. přenesená",J553,0)</f>
        <v>0</v>
      </c>
      <c r="BH553" s="156">
        <f>IF(N553="sníž. přenesená",J553,0)</f>
        <v>0</v>
      </c>
      <c r="BI553" s="156">
        <f>IF(N553="nulová",J553,0)</f>
        <v>0</v>
      </c>
      <c r="BJ553" s="17" t="s">
        <v>8</v>
      </c>
      <c r="BK553" s="156">
        <f>ROUND(I553*H553,0)</f>
        <v>0</v>
      </c>
      <c r="BL553" s="17" t="s">
        <v>214</v>
      </c>
      <c r="BM553" s="155" t="s">
        <v>1254</v>
      </c>
    </row>
    <row r="554" spans="2:51" s="13" customFormat="1" ht="12">
      <c r="B554" s="157"/>
      <c r="D554" s="158" t="s">
        <v>140</v>
      </c>
      <c r="E554" s="159" t="s">
        <v>1</v>
      </c>
      <c r="F554" s="160" t="s">
        <v>1250</v>
      </c>
      <c r="H554" s="161">
        <v>0.396</v>
      </c>
      <c r="I554" s="162"/>
      <c r="L554" s="157"/>
      <c r="M554" s="163"/>
      <c r="N554" s="164"/>
      <c r="O554" s="164"/>
      <c r="P554" s="164"/>
      <c r="Q554" s="164"/>
      <c r="R554" s="164"/>
      <c r="S554" s="164"/>
      <c r="T554" s="165"/>
      <c r="AT554" s="159" t="s">
        <v>140</v>
      </c>
      <c r="AU554" s="159" t="s">
        <v>84</v>
      </c>
      <c r="AV554" s="13" t="s">
        <v>84</v>
      </c>
      <c r="AW554" s="13" t="s">
        <v>32</v>
      </c>
      <c r="AX554" s="13" t="s">
        <v>76</v>
      </c>
      <c r="AY554" s="159" t="s">
        <v>132</v>
      </c>
    </row>
    <row r="555" spans="2:51" s="13" customFormat="1" ht="12">
      <c r="B555" s="157"/>
      <c r="D555" s="158" t="s">
        <v>140</v>
      </c>
      <c r="E555" s="159" t="s">
        <v>1</v>
      </c>
      <c r="F555" s="160" t="s">
        <v>1255</v>
      </c>
      <c r="H555" s="161">
        <v>0.265</v>
      </c>
      <c r="I555" s="162"/>
      <c r="L555" s="157"/>
      <c r="M555" s="163"/>
      <c r="N555" s="164"/>
      <c r="O555" s="164"/>
      <c r="P555" s="164"/>
      <c r="Q555" s="164"/>
      <c r="R555" s="164"/>
      <c r="S555" s="164"/>
      <c r="T555" s="165"/>
      <c r="AT555" s="159" t="s">
        <v>140</v>
      </c>
      <c r="AU555" s="159" t="s">
        <v>84</v>
      </c>
      <c r="AV555" s="13" t="s">
        <v>84</v>
      </c>
      <c r="AW555" s="13" t="s">
        <v>32</v>
      </c>
      <c r="AX555" s="13" t="s">
        <v>76</v>
      </c>
      <c r="AY555" s="159" t="s">
        <v>132</v>
      </c>
    </row>
    <row r="556" spans="2:51" s="14" customFormat="1" ht="12">
      <c r="B556" s="166"/>
      <c r="D556" s="158" t="s">
        <v>140</v>
      </c>
      <c r="E556" s="167" t="s">
        <v>1</v>
      </c>
      <c r="F556" s="168" t="s">
        <v>146</v>
      </c>
      <c r="H556" s="169">
        <v>0.661</v>
      </c>
      <c r="I556" s="170"/>
      <c r="L556" s="166"/>
      <c r="M556" s="171"/>
      <c r="N556" s="172"/>
      <c r="O556" s="172"/>
      <c r="P556" s="172"/>
      <c r="Q556" s="172"/>
      <c r="R556" s="172"/>
      <c r="S556" s="172"/>
      <c r="T556" s="173"/>
      <c r="AT556" s="167" t="s">
        <v>140</v>
      </c>
      <c r="AU556" s="167" t="s">
        <v>84</v>
      </c>
      <c r="AV556" s="14" t="s">
        <v>87</v>
      </c>
      <c r="AW556" s="14" t="s">
        <v>32</v>
      </c>
      <c r="AX556" s="14" t="s">
        <v>8</v>
      </c>
      <c r="AY556" s="167" t="s">
        <v>132</v>
      </c>
    </row>
    <row r="557" spans="1:65" s="2" customFormat="1" ht="24.15" customHeight="1">
      <c r="A557" s="32"/>
      <c r="B557" s="143"/>
      <c r="C557" s="144" t="s">
        <v>1256</v>
      </c>
      <c r="D557" s="144" t="s">
        <v>135</v>
      </c>
      <c r="E557" s="145" t="s">
        <v>1257</v>
      </c>
      <c r="F557" s="146" t="s">
        <v>1258</v>
      </c>
      <c r="G557" s="147" t="s">
        <v>235</v>
      </c>
      <c r="H557" s="148">
        <v>26.5</v>
      </c>
      <c r="I557" s="149"/>
      <c r="J557" s="150">
        <f>ROUND(I557*H557,0)</f>
        <v>0</v>
      </c>
      <c r="K557" s="146"/>
      <c r="L557" s="33"/>
      <c r="M557" s="151" t="s">
        <v>1</v>
      </c>
      <c r="N557" s="152" t="s">
        <v>41</v>
      </c>
      <c r="O557" s="58"/>
      <c r="P557" s="153">
        <f>O557*H557</f>
        <v>0</v>
      </c>
      <c r="Q557" s="153">
        <v>0.007322</v>
      </c>
      <c r="R557" s="153">
        <f>Q557*H557</f>
        <v>0.194033</v>
      </c>
      <c r="S557" s="153">
        <v>0</v>
      </c>
      <c r="T557" s="154">
        <f>S557*H557</f>
        <v>0</v>
      </c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R557" s="155" t="s">
        <v>214</v>
      </c>
      <c r="AT557" s="155" t="s">
        <v>135</v>
      </c>
      <c r="AU557" s="155" t="s">
        <v>84</v>
      </c>
      <c r="AY557" s="17" t="s">
        <v>132</v>
      </c>
      <c r="BE557" s="156">
        <f>IF(N557="základní",J557,0)</f>
        <v>0</v>
      </c>
      <c r="BF557" s="156">
        <f>IF(N557="snížená",J557,0)</f>
        <v>0</v>
      </c>
      <c r="BG557" s="156">
        <f>IF(N557="zákl. přenesená",J557,0)</f>
        <v>0</v>
      </c>
      <c r="BH557" s="156">
        <f>IF(N557="sníž. přenesená",J557,0)</f>
        <v>0</v>
      </c>
      <c r="BI557" s="156">
        <f>IF(N557="nulová",J557,0)</f>
        <v>0</v>
      </c>
      <c r="BJ557" s="17" t="s">
        <v>8</v>
      </c>
      <c r="BK557" s="156">
        <f>ROUND(I557*H557,0)</f>
        <v>0</v>
      </c>
      <c r="BL557" s="17" t="s">
        <v>214</v>
      </c>
      <c r="BM557" s="155" t="s">
        <v>1259</v>
      </c>
    </row>
    <row r="558" spans="2:51" s="13" customFormat="1" ht="20.4">
      <c r="B558" s="157"/>
      <c r="D558" s="158" t="s">
        <v>140</v>
      </c>
      <c r="E558" s="159" t="s">
        <v>1</v>
      </c>
      <c r="F558" s="160" t="s">
        <v>1260</v>
      </c>
      <c r="H558" s="161">
        <v>26.5</v>
      </c>
      <c r="I558" s="162"/>
      <c r="L558" s="157"/>
      <c r="M558" s="163"/>
      <c r="N558" s="164"/>
      <c r="O558" s="164"/>
      <c r="P558" s="164"/>
      <c r="Q558" s="164"/>
      <c r="R558" s="164"/>
      <c r="S558" s="164"/>
      <c r="T558" s="165"/>
      <c r="AT558" s="159" t="s">
        <v>140</v>
      </c>
      <c r="AU558" s="159" t="s">
        <v>84</v>
      </c>
      <c r="AV558" s="13" t="s">
        <v>84</v>
      </c>
      <c r="AW558" s="13" t="s">
        <v>32</v>
      </c>
      <c r="AX558" s="13" t="s">
        <v>76</v>
      </c>
      <c r="AY558" s="159" t="s">
        <v>132</v>
      </c>
    </row>
    <row r="559" spans="2:51" s="14" customFormat="1" ht="12">
      <c r="B559" s="166"/>
      <c r="D559" s="158" t="s">
        <v>140</v>
      </c>
      <c r="E559" s="167" t="s">
        <v>524</v>
      </c>
      <c r="F559" s="168" t="s">
        <v>146</v>
      </c>
      <c r="H559" s="169">
        <v>26.5</v>
      </c>
      <c r="I559" s="170"/>
      <c r="L559" s="166"/>
      <c r="M559" s="171"/>
      <c r="N559" s="172"/>
      <c r="O559" s="172"/>
      <c r="P559" s="172"/>
      <c r="Q559" s="172"/>
      <c r="R559" s="172"/>
      <c r="S559" s="172"/>
      <c r="T559" s="173"/>
      <c r="AT559" s="167" t="s">
        <v>140</v>
      </c>
      <c r="AU559" s="167" t="s">
        <v>84</v>
      </c>
      <c r="AV559" s="14" t="s">
        <v>87</v>
      </c>
      <c r="AW559" s="14" t="s">
        <v>32</v>
      </c>
      <c r="AX559" s="14" t="s">
        <v>8</v>
      </c>
      <c r="AY559" s="167" t="s">
        <v>132</v>
      </c>
    </row>
    <row r="560" spans="1:65" s="2" customFormat="1" ht="24.15" customHeight="1">
      <c r="A560" s="32"/>
      <c r="B560" s="143"/>
      <c r="C560" s="144" t="s">
        <v>1261</v>
      </c>
      <c r="D560" s="144" t="s">
        <v>135</v>
      </c>
      <c r="E560" s="145" t="s">
        <v>1262</v>
      </c>
      <c r="F560" s="146" t="s">
        <v>1263</v>
      </c>
      <c r="G560" s="147" t="s">
        <v>164</v>
      </c>
      <c r="H560" s="148">
        <v>16.5</v>
      </c>
      <c r="I560" s="149"/>
      <c r="J560" s="150">
        <f>ROUND(I560*H560,0)</f>
        <v>0</v>
      </c>
      <c r="K560" s="146"/>
      <c r="L560" s="33"/>
      <c r="M560" s="151" t="s">
        <v>1</v>
      </c>
      <c r="N560" s="152" t="s">
        <v>41</v>
      </c>
      <c r="O560" s="58"/>
      <c r="P560" s="153">
        <f>O560*H560</f>
        <v>0</v>
      </c>
      <c r="Q560" s="153">
        <v>0</v>
      </c>
      <c r="R560" s="153">
        <f>Q560*H560</f>
        <v>0</v>
      </c>
      <c r="S560" s="153">
        <v>0</v>
      </c>
      <c r="T560" s="154">
        <f>S560*H560</f>
        <v>0</v>
      </c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R560" s="155" t="s">
        <v>214</v>
      </c>
      <c r="AT560" s="155" t="s">
        <v>135</v>
      </c>
      <c r="AU560" s="155" t="s">
        <v>84</v>
      </c>
      <c r="AY560" s="17" t="s">
        <v>132</v>
      </c>
      <c r="BE560" s="156">
        <f>IF(N560="základní",J560,0)</f>
        <v>0</v>
      </c>
      <c r="BF560" s="156">
        <f>IF(N560="snížená",J560,0)</f>
        <v>0</v>
      </c>
      <c r="BG560" s="156">
        <f>IF(N560="zákl. přenesená",J560,0)</f>
        <v>0</v>
      </c>
      <c r="BH560" s="156">
        <f>IF(N560="sníž. přenesená",J560,0)</f>
        <v>0</v>
      </c>
      <c r="BI560" s="156">
        <f>IF(N560="nulová",J560,0)</f>
        <v>0</v>
      </c>
      <c r="BJ560" s="17" t="s">
        <v>8</v>
      </c>
      <c r="BK560" s="156">
        <f>ROUND(I560*H560,0)</f>
        <v>0</v>
      </c>
      <c r="BL560" s="17" t="s">
        <v>214</v>
      </c>
      <c r="BM560" s="155" t="s">
        <v>1264</v>
      </c>
    </row>
    <row r="561" spans="2:51" s="13" customFormat="1" ht="12">
      <c r="B561" s="157"/>
      <c r="D561" s="158" t="s">
        <v>140</v>
      </c>
      <c r="E561" s="159" t="s">
        <v>1</v>
      </c>
      <c r="F561" s="160" t="s">
        <v>1265</v>
      </c>
      <c r="H561" s="161">
        <v>6</v>
      </c>
      <c r="I561" s="162"/>
      <c r="L561" s="157"/>
      <c r="M561" s="163"/>
      <c r="N561" s="164"/>
      <c r="O561" s="164"/>
      <c r="P561" s="164"/>
      <c r="Q561" s="164"/>
      <c r="R561" s="164"/>
      <c r="S561" s="164"/>
      <c r="T561" s="165"/>
      <c r="AT561" s="159" t="s">
        <v>140</v>
      </c>
      <c r="AU561" s="159" t="s">
        <v>84</v>
      </c>
      <c r="AV561" s="13" t="s">
        <v>84</v>
      </c>
      <c r="AW561" s="13" t="s">
        <v>32</v>
      </c>
      <c r="AX561" s="13" t="s">
        <v>76</v>
      </c>
      <c r="AY561" s="159" t="s">
        <v>132</v>
      </c>
    </row>
    <row r="562" spans="2:51" s="13" customFormat="1" ht="12">
      <c r="B562" s="157"/>
      <c r="D562" s="158" t="s">
        <v>140</v>
      </c>
      <c r="E562" s="159" t="s">
        <v>1</v>
      </c>
      <c r="F562" s="160" t="s">
        <v>1266</v>
      </c>
      <c r="H562" s="161">
        <v>3.4</v>
      </c>
      <c r="I562" s="162"/>
      <c r="L562" s="157"/>
      <c r="M562" s="163"/>
      <c r="N562" s="164"/>
      <c r="O562" s="164"/>
      <c r="P562" s="164"/>
      <c r="Q562" s="164"/>
      <c r="R562" s="164"/>
      <c r="S562" s="164"/>
      <c r="T562" s="165"/>
      <c r="AT562" s="159" t="s">
        <v>140</v>
      </c>
      <c r="AU562" s="159" t="s">
        <v>84</v>
      </c>
      <c r="AV562" s="13" t="s">
        <v>84</v>
      </c>
      <c r="AW562" s="13" t="s">
        <v>32</v>
      </c>
      <c r="AX562" s="13" t="s">
        <v>76</v>
      </c>
      <c r="AY562" s="159" t="s">
        <v>132</v>
      </c>
    </row>
    <row r="563" spans="2:51" s="13" customFormat="1" ht="12">
      <c r="B563" s="157"/>
      <c r="D563" s="158" t="s">
        <v>140</v>
      </c>
      <c r="E563" s="159" t="s">
        <v>1</v>
      </c>
      <c r="F563" s="160" t="s">
        <v>1267</v>
      </c>
      <c r="H563" s="161">
        <v>3.7</v>
      </c>
      <c r="I563" s="162"/>
      <c r="L563" s="157"/>
      <c r="M563" s="163"/>
      <c r="N563" s="164"/>
      <c r="O563" s="164"/>
      <c r="P563" s="164"/>
      <c r="Q563" s="164"/>
      <c r="R563" s="164"/>
      <c r="S563" s="164"/>
      <c r="T563" s="165"/>
      <c r="AT563" s="159" t="s">
        <v>140</v>
      </c>
      <c r="AU563" s="159" t="s">
        <v>84</v>
      </c>
      <c r="AV563" s="13" t="s">
        <v>84</v>
      </c>
      <c r="AW563" s="13" t="s">
        <v>32</v>
      </c>
      <c r="AX563" s="13" t="s">
        <v>76</v>
      </c>
      <c r="AY563" s="159" t="s">
        <v>132</v>
      </c>
    </row>
    <row r="564" spans="2:51" s="13" customFormat="1" ht="12">
      <c r="B564" s="157"/>
      <c r="D564" s="158" t="s">
        <v>140</v>
      </c>
      <c r="E564" s="159" t="s">
        <v>1</v>
      </c>
      <c r="F564" s="160" t="s">
        <v>1268</v>
      </c>
      <c r="H564" s="161">
        <v>3.4</v>
      </c>
      <c r="I564" s="162"/>
      <c r="L564" s="157"/>
      <c r="M564" s="163"/>
      <c r="N564" s="164"/>
      <c r="O564" s="164"/>
      <c r="P564" s="164"/>
      <c r="Q564" s="164"/>
      <c r="R564" s="164"/>
      <c r="S564" s="164"/>
      <c r="T564" s="165"/>
      <c r="AT564" s="159" t="s">
        <v>140</v>
      </c>
      <c r="AU564" s="159" t="s">
        <v>84</v>
      </c>
      <c r="AV564" s="13" t="s">
        <v>84</v>
      </c>
      <c r="AW564" s="13" t="s">
        <v>32</v>
      </c>
      <c r="AX564" s="13" t="s">
        <v>76</v>
      </c>
      <c r="AY564" s="159" t="s">
        <v>132</v>
      </c>
    </row>
    <row r="565" spans="2:51" s="14" customFormat="1" ht="12">
      <c r="B565" s="166"/>
      <c r="D565" s="158" t="s">
        <v>140</v>
      </c>
      <c r="E565" s="167" t="s">
        <v>521</v>
      </c>
      <c r="F565" s="168" t="s">
        <v>146</v>
      </c>
      <c r="H565" s="169">
        <v>16.5</v>
      </c>
      <c r="I565" s="170"/>
      <c r="L565" s="166"/>
      <c r="M565" s="171"/>
      <c r="N565" s="172"/>
      <c r="O565" s="172"/>
      <c r="P565" s="172"/>
      <c r="Q565" s="172"/>
      <c r="R565" s="172"/>
      <c r="S565" s="172"/>
      <c r="T565" s="173"/>
      <c r="AT565" s="167" t="s">
        <v>140</v>
      </c>
      <c r="AU565" s="167" t="s">
        <v>84</v>
      </c>
      <c r="AV565" s="14" t="s">
        <v>87</v>
      </c>
      <c r="AW565" s="14" t="s">
        <v>32</v>
      </c>
      <c r="AX565" s="14" t="s">
        <v>8</v>
      </c>
      <c r="AY565" s="167" t="s">
        <v>132</v>
      </c>
    </row>
    <row r="566" spans="1:65" s="2" customFormat="1" ht="24.15" customHeight="1">
      <c r="A566" s="32"/>
      <c r="B566" s="143"/>
      <c r="C566" s="177" t="s">
        <v>1269</v>
      </c>
      <c r="D566" s="177" t="s">
        <v>442</v>
      </c>
      <c r="E566" s="178" t="s">
        <v>1270</v>
      </c>
      <c r="F566" s="179" t="s">
        <v>1271</v>
      </c>
      <c r="G566" s="180" t="s">
        <v>138</v>
      </c>
      <c r="H566" s="181">
        <v>0.436</v>
      </c>
      <c r="I566" s="182"/>
      <c r="J566" s="183">
        <f>ROUND(I566*H566,0)</f>
        <v>0</v>
      </c>
      <c r="K566" s="179"/>
      <c r="L566" s="184"/>
      <c r="M566" s="185" t="s">
        <v>1</v>
      </c>
      <c r="N566" s="186" t="s">
        <v>41</v>
      </c>
      <c r="O566" s="58"/>
      <c r="P566" s="153">
        <f>O566*H566</f>
        <v>0</v>
      </c>
      <c r="Q566" s="153">
        <v>0.55</v>
      </c>
      <c r="R566" s="153">
        <f>Q566*H566</f>
        <v>0.2398</v>
      </c>
      <c r="S566" s="153">
        <v>0</v>
      </c>
      <c r="T566" s="154">
        <f>S566*H566</f>
        <v>0</v>
      </c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R566" s="155" t="s">
        <v>410</v>
      </c>
      <c r="AT566" s="155" t="s">
        <v>442</v>
      </c>
      <c r="AU566" s="155" t="s">
        <v>84</v>
      </c>
      <c r="AY566" s="17" t="s">
        <v>132</v>
      </c>
      <c r="BE566" s="156">
        <f>IF(N566="základní",J566,0)</f>
        <v>0</v>
      </c>
      <c r="BF566" s="156">
        <f>IF(N566="snížená",J566,0)</f>
        <v>0</v>
      </c>
      <c r="BG566" s="156">
        <f>IF(N566="zákl. přenesená",J566,0)</f>
        <v>0</v>
      </c>
      <c r="BH566" s="156">
        <f>IF(N566="sníž. přenesená",J566,0)</f>
        <v>0</v>
      </c>
      <c r="BI566" s="156">
        <f>IF(N566="nulová",J566,0)</f>
        <v>0</v>
      </c>
      <c r="BJ566" s="17" t="s">
        <v>8</v>
      </c>
      <c r="BK566" s="156">
        <f>ROUND(I566*H566,0)</f>
        <v>0</v>
      </c>
      <c r="BL566" s="17" t="s">
        <v>214</v>
      </c>
      <c r="BM566" s="155" t="s">
        <v>1272</v>
      </c>
    </row>
    <row r="567" spans="2:51" s="13" customFormat="1" ht="12">
      <c r="B567" s="157"/>
      <c r="D567" s="158" t="s">
        <v>140</v>
      </c>
      <c r="E567" s="159" t="s">
        <v>1</v>
      </c>
      <c r="F567" s="160" t="s">
        <v>1273</v>
      </c>
      <c r="H567" s="161">
        <v>0.436</v>
      </c>
      <c r="I567" s="162"/>
      <c r="L567" s="157"/>
      <c r="M567" s="163"/>
      <c r="N567" s="164"/>
      <c r="O567" s="164"/>
      <c r="P567" s="164"/>
      <c r="Q567" s="164"/>
      <c r="R567" s="164"/>
      <c r="S567" s="164"/>
      <c r="T567" s="165"/>
      <c r="AT567" s="159" t="s">
        <v>140</v>
      </c>
      <c r="AU567" s="159" t="s">
        <v>84</v>
      </c>
      <c r="AV567" s="13" t="s">
        <v>84</v>
      </c>
      <c r="AW567" s="13" t="s">
        <v>32</v>
      </c>
      <c r="AX567" s="13" t="s">
        <v>8</v>
      </c>
      <c r="AY567" s="159" t="s">
        <v>132</v>
      </c>
    </row>
    <row r="568" spans="1:65" s="2" customFormat="1" ht="24.15" customHeight="1">
      <c r="A568" s="32"/>
      <c r="B568" s="143"/>
      <c r="C568" s="144" t="s">
        <v>1274</v>
      </c>
      <c r="D568" s="144" t="s">
        <v>135</v>
      </c>
      <c r="E568" s="145" t="s">
        <v>1275</v>
      </c>
      <c r="F568" s="146" t="s">
        <v>1276</v>
      </c>
      <c r="G568" s="147" t="s">
        <v>164</v>
      </c>
      <c r="H568" s="148">
        <v>14.408</v>
      </c>
      <c r="I568" s="149"/>
      <c r="J568" s="150">
        <f>ROUND(I568*H568,0)</f>
        <v>0</v>
      </c>
      <c r="K568" s="146"/>
      <c r="L568" s="33"/>
      <c r="M568" s="151" t="s">
        <v>1</v>
      </c>
      <c r="N568" s="152" t="s">
        <v>41</v>
      </c>
      <c r="O568" s="58"/>
      <c r="P568" s="153">
        <f>O568*H568</f>
        <v>0</v>
      </c>
      <c r="Q568" s="153">
        <v>0.018276</v>
      </c>
      <c r="R568" s="153">
        <f>Q568*H568</f>
        <v>0.263320608</v>
      </c>
      <c r="S568" s="153">
        <v>0</v>
      </c>
      <c r="T568" s="154">
        <f>S568*H568</f>
        <v>0</v>
      </c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R568" s="155" t="s">
        <v>214</v>
      </c>
      <c r="AT568" s="155" t="s">
        <v>135</v>
      </c>
      <c r="AU568" s="155" t="s">
        <v>84</v>
      </c>
      <c r="AY568" s="17" t="s">
        <v>132</v>
      </c>
      <c r="BE568" s="156">
        <f>IF(N568="základní",J568,0)</f>
        <v>0</v>
      </c>
      <c r="BF568" s="156">
        <f>IF(N568="snížená",J568,0)</f>
        <v>0</v>
      </c>
      <c r="BG568" s="156">
        <f>IF(N568="zákl. přenesená",J568,0)</f>
        <v>0</v>
      </c>
      <c r="BH568" s="156">
        <f>IF(N568="sníž. přenesená",J568,0)</f>
        <v>0</v>
      </c>
      <c r="BI568" s="156">
        <f>IF(N568="nulová",J568,0)</f>
        <v>0</v>
      </c>
      <c r="BJ568" s="17" t="s">
        <v>8</v>
      </c>
      <c r="BK568" s="156">
        <f>ROUND(I568*H568,0)</f>
        <v>0</v>
      </c>
      <c r="BL568" s="17" t="s">
        <v>214</v>
      </c>
      <c r="BM568" s="155" t="s">
        <v>1277</v>
      </c>
    </row>
    <row r="569" spans="2:51" s="13" customFormat="1" ht="12">
      <c r="B569" s="157"/>
      <c r="D569" s="158" t="s">
        <v>140</v>
      </c>
      <c r="E569" s="159" t="s">
        <v>1</v>
      </c>
      <c r="F569" s="160" t="s">
        <v>1278</v>
      </c>
      <c r="H569" s="161">
        <v>12.852</v>
      </c>
      <c r="I569" s="162"/>
      <c r="L569" s="157"/>
      <c r="M569" s="163"/>
      <c r="N569" s="164"/>
      <c r="O569" s="164"/>
      <c r="P569" s="164"/>
      <c r="Q569" s="164"/>
      <c r="R569" s="164"/>
      <c r="S569" s="164"/>
      <c r="T569" s="165"/>
      <c r="AT569" s="159" t="s">
        <v>140</v>
      </c>
      <c r="AU569" s="159" t="s">
        <v>84</v>
      </c>
      <c r="AV569" s="13" t="s">
        <v>84</v>
      </c>
      <c r="AW569" s="13" t="s">
        <v>32</v>
      </c>
      <c r="AX569" s="13" t="s">
        <v>76</v>
      </c>
      <c r="AY569" s="159" t="s">
        <v>132</v>
      </c>
    </row>
    <row r="570" spans="2:51" s="13" customFormat="1" ht="12">
      <c r="B570" s="157"/>
      <c r="D570" s="158" t="s">
        <v>140</v>
      </c>
      <c r="E570" s="159" t="s">
        <v>1</v>
      </c>
      <c r="F570" s="160" t="s">
        <v>1279</v>
      </c>
      <c r="H570" s="161">
        <v>1.556</v>
      </c>
      <c r="I570" s="162"/>
      <c r="L570" s="157"/>
      <c r="M570" s="163"/>
      <c r="N570" s="164"/>
      <c r="O570" s="164"/>
      <c r="P570" s="164"/>
      <c r="Q570" s="164"/>
      <c r="R570" s="164"/>
      <c r="S570" s="164"/>
      <c r="T570" s="165"/>
      <c r="AT570" s="159" t="s">
        <v>140</v>
      </c>
      <c r="AU570" s="159" t="s">
        <v>84</v>
      </c>
      <c r="AV570" s="13" t="s">
        <v>84</v>
      </c>
      <c r="AW570" s="13" t="s">
        <v>32</v>
      </c>
      <c r="AX570" s="13" t="s">
        <v>76</v>
      </c>
      <c r="AY570" s="159" t="s">
        <v>132</v>
      </c>
    </row>
    <row r="571" spans="2:51" s="14" customFormat="1" ht="12">
      <c r="B571" s="166"/>
      <c r="D571" s="158" t="s">
        <v>140</v>
      </c>
      <c r="E571" s="167" t="s">
        <v>1</v>
      </c>
      <c r="F571" s="168" t="s">
        <v>146</v>
      </c>
      <c r="H571" s="169">
        <v>14.408</v>
      </c>
      <c r="I571" s="170"/>
      <c r="L571" s="166"/>
      <c r="M571" s="171"/>
      <c r="N571" s="172"/>
      <c r="O571" s="172"/>
      <c r="P571" s="172"/>
      <c r="Q571" s="172"/>
      <c r="R571" s="172"/>
      <c r="S571" s="172"/>
      <c r="T571" s="173"/>
      <c r="AT571" s="167" t="s">
        <v>140</v>
      </c>
      <c r="AU571" s="167" t="s">
        <v>84</v>
      </c>
      <c r="AV571" s="14" t="s">
        <v>87</v>
      </c>
      <c r="AW571" s="14" t="s">
        <v>32</v>
      </c>
      <c r="AX571" s="14" t="s">
        <v>8</v>
      </c>
      <c r="AY571" s="167" t="s">
        <v>132</v>
      </c>
    </row>
    <row r="572" spans="1:65" s="2" customFormat="1" ht="24.15" customHeight="1">
      <c r="A572" s="32"/>
      <c r="B572" s="143"/>
      <c r="C572" s="144" t="s">
        <v>1280</v>
      </c>
      <c r="D572" s="144" t="s">
        <v>135</v>
      </c>
      <c r="E572" s="145" t="s">
        <v>1281</v>
      </c>
      <c r="F572" s="146" t="s">
        <v>1282</v>
      </c>
      <c r="G572" s="147" t="s">
        <v>138</v>
      </c>
      <c r="H572" s="148">
        <v>0.396</v>
      </c>
      <c r="I572" s="149"/>
      <c r="J572" s="150">
        <f>ROUND(I572*H572,0)</f>
        <v>0</v>
      </c>
      <c r="K572" s="146"/>
      <c r="L572" s="33"/>
      <c r="M572" s="151" t="s">
        <v>1</v>
      </c>
      <c r="N572" s="152" t="s">
        <v>41</v>
      </c>
      <c r="O572" s="58"/>
      <c r="P572" s="153">
        <f>O572*H572</f>
        <v>0</v>
      </c>
      <c r="Q572" s="153">
        <v>0.023367805</v>
      </c>
      <c r="R572" s="153">
        <f>Q572*H572</f>
        <v>0.009253650779999999</v>
      </c>
      <c r="S572" s="153">
        <v>0</v>
      </c>
      <c r="T572" s="154">
        <f>S572*H572</f>
        <v>0</v>
      </c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R572" s="155" t="s">
        <v>214</v>
      </c>
      <c r="AT572" s="155" t="s">
        <v>135</v>
      </c>
      <c r="AU572" s="155" t="s">
        <v>84</v>
      </c>
      <c r="AY572" s="17" t="s">
        <v>132</v>
      </c>
      <c r="BE572" s="156">
        <f>IF(N572="základní",J572,0)</f>
        <v>0</v>
      </c>
      <c r="BF572" s="156">
        <f>IF(N572="snížená",J572,0)</f>
        <v>0</v>
      </c>
      <c r="BG572" s="156">
        <f>IF(N572="zákl. přenesená",J572,0)</f>
        <v>0</v>
      </c>
      <c r="BH572" s="156">
        <f>IF(N572="sníž. přenesená",J572,0)</f>
        <v>0</v>
      </c>
      <c r="BI572" s="156">
        <f>IF(N572="nulová",J572,0)</f>
        <v>0</v>
      </c>
      <c r="BJ572" s="17" t="s">
        <v>8</v>
      </c>
      <c r="BK572" s="156">
        <f>ROUND(I572*H572,0)</f>
        <v>0</v>
      </c>
      <c r="BL572" s="17" t="s">
        <v>214</v>
      </c>
      <c r="BM572" s="155" t="s">
        <v>1283</v>
      </c>
    </row>
    <row r="573" spans="2:51" s="13" customFormat="1" ht="12">
      <c r="B573" s="157"/>
      <c r="D573" s="158" t="s">
        <v>140</v>
      </c>
      <c r="E573" s="159" t="s">
        <v>1</v>
      </c>
      <c r="F573" s="160" t="s">
        <v>1250</v>
      </c>
      <c r="H573" s="161">
        <v>0.396</v>
      </c>
      <c r="I573" s="162"/>
      <c r="L573" s="157"/>
      <c r="M573" s="163"/>
      <c r="N573" s="164"/>
      <c r="O573" s="164"/>
      <c r="P573" s="164"/>
      <c r="Q573" s="164"/>
      <c r="R573" s="164"/>
      <c r="S573" s="164"/>
      <c r="T573" s="165"/>
      <c r="AT573" s="159" t="s">
        <v>140</v>
      </c>
      <c r="AU573" s="159" t="s">
        <v>84</v>
      </c>
      <c r="AV573" s="13" t="s">
        <v>84</v>
      </c>
      <c r="AW573" s="13" t="s">
        <v>32</v>
      </c>
      <c r="AX573" s="13" t="s">
        <v>8</v>
      </c>
      <c r="AY573" s="159" t="s">
        <v>132</v>
      </c>
    </row>
    <row r="574" spans="1:65" s="2" customFormat="1" ht="24.15" customHeight="1">
      <c r="A574" s="32"/>
      <c r="B574" s="143"/>
      <c r="C574" s="144" t="s">
        <v>1284</v>
      </c>
      <c r="D574" s="144" t="s">
        <v>135</v>
      </c>
      <c r="E574" s="145" t="s">
        <v>1285</v>
      </c>
      <c r="F574" s="146" t="s">
        <v>1286</v>
      </c>
      <c r="G574" s="147" t="s">
        <v>188</v>
      </c>
      <c r="H574" s="148">
        <v>0.708</v>
      </c>
      <c r="I574" s="149"/>
      <c r="J574" s="150">
        <f>ROUND(I574*H574,0)</f>
        <v>0</v>
      </c>
      <c r="K574" s="146"/>
      <c r="L574" s="33"/>
      <c r="M574" s="151" t="s">
        <v>1</v>
      </c>
      <c r="N574" s="152" t="s">
        <v>41</v>
      </c>
      <c r="O574" s="58"/>
      <c r="P574" s="153">
        <f>O574*H574</f>
        <v>0</v>
      </c>
      <c r="Q574" s="153">
        <v>0</v>
      </c>
      <c r="R574" s="153">
        <f>Q574*H574</f>
        <v>0</v>
      </c>
      <c r="S574" s="153">
        <v>0</v>
      </c>
      <c r="T574" s="154">
        <f>S574*H574</f>
        <v>0</v>
      </c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R574" s="155" t="s">
        <v>214</v>
      </c>
      <c r="AT574" s="155" t="s">
        <v>135</v>
      </c>
      <c r="AU574" s="155" t="s">
        <v>84</v>
      </c>
      <c r="AY574" s="17" t="s">
        <v>132</v>
      </c>
      <c r="BE574" s="156">
        <f>IF(N574="základní",J574,0)</f>
        <v>0</v>
      </c>
      <c r="BF574" s="156">
        <f>IF(N574="snížená",J574,0)</f>
        <v>0</v>
      </c>
      <c r="BG574" s="156">
        <f>IF(N574="zákl. přenesená",J574,0)</f>
        <v>0</v>
      </c>
      <c r="BH574" s="156">
        <f>IF(N574="sníž. přenesená",J574,0)</f>
        <v>0</v>
      </c>
      <c r="BI574" s="156">
        <f>IF(N574="nulová",J574,0)</f>
        <v>0</v>
      </c>
      <c r="BJ574" s="17" t="s">
        <v>8</v>
      </c>
      <c r="BK574" s="156">
        <f>ROUND(I574*H574,0)</f>
        <v>0</v>
      </c>
      <c r="BL574" s="17" t="s">
        <v>214</v>
      </c>
      <c r="BM574" s="155" t="s">
        <v>1287</v>
      </c>
    </row>
    <row r="575" spans="2:63" s="12" customFormat="1" ht="22.95" customHeight="1">
      <c r="B575" s="130"/>
      <c r="D575" s="131" t="s">
        <v>75</v>
      </c>
      <c r="E575" s="141" t="s">
        <v>1288</v>
      </c>
      <c r="F575" s="141" t="s">
        <v>1289</v>
      </c>
      <c r="I575" s="133"/>
      <c r="J575" s="142">
        <f>BK575</f>
        <v>0</v>
      </c>
      <c r="L575" s="130"/>
      <c r="M575" s="135"/>
      <c r="N575" s="136"/>
      <c r="O575" s="136"/>
      <c r="P575" s="137">
        <f>SUM(P576:P587)</f>
        <v>0</v>
      </c>
      <c r="Q575" s="136"/>
      <c r="R575" s="137">
        <f>SUM(R576:R587)</f>
        <v>0.24822977976</v>
      </c>
      <c r="S575" s="136"/>
      <c r="T575" s="138">
        <f>SUM(T576:T587)</f>
        <v>0</v>
      </c>
      <c r="AR575" s="131" t="s">
        <v>84</v>
      </c>
      <c r="AT575" s="139" t="s">
        <v>75</v>
      </c>
      <c r="AU575" s="139" t="s">
        <v>8</v>
      </c>
      <c r="AY575" s="131" t="s">
        <v>132</v>
      </c>
      <c r="BK575" s="140">
        <f>SUM(BK576:BK587)</f>
        <v>0</v>
      </c>
    </row>
    <row r="576" spans="1:65" s="2" customFormat="1" ht="24.15" customHeight="1">
      <c r="A576" s="32"/>
      <c r="B576" s="143"/>
      <c r="C576" s="144" t="s">
        <v>1290</v>
      </c>
      <c r="D576" s="144" t="s">
        <v>135</v>
      </c>
      <c r="E576" s="145" t="s">
        <v>1291</v>
      </c>
      <c r="F576" s="146" t="s">
        <v>1292</v>
      </c>
      <c r="G576" s="147" t="s">
        <v>164</v>
      </c>
      <c r="H576" s="148">
        <v>17.633</v>
      </c>
      <c r="I576" s="149"/>
      <c r="J576" s="150">
        <f>ROUND(I576*H576,0)</f>
        <v>0</v>
      </c>
      <c r="K576" s="146"/>
      <c r="L576" s="33"/>
      <c r="M576" s="151" t="s">
        <v>1</v>
      </c>
      <c r="N576" s="152" t="s">
        <v>41</v>
      </c>
      <c r="O576" s="58"/>
      <c r="P576" s="153">
        <f>O576*H576</f>
        <v>0</v>
      </c>
      <c r="Q576" s="153">
        <v>0.01384872</v>
      </c>
      <c r="R576" s="153">
        <f>Q576*H576</f>
        <v>0.24419447976</v>
      </c>
      <c r="S576" s="153">
        <v>0</v>
      </c>
      <c r="T576" s="154">
        <f>S576*H576</f>
        <v>0</v>
      </c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R576" s="155" t="s">
        <v>214</v>
      </c>
      <c r="AT576" s="155" t="s">
        <v>135</v>
      </c>
      <c r="AU576" s="155" t="s">
        <v>84</v>
      </c>
      <c r="AY576" s="17" t="s">
        <v>132</v>
      </c>
      <c r="BE576" s="156">
        <f>IF(N576="základní",J576,0)</f>
        <v>0</v>
      </c>
      <c r="BF576" s="156">
        <f>IF(N576="snížená",J576,0)</f>
        <v>0</v>
      </c>
      <c r="BG576" s="156">
        <f>IF(N576="zákl. přenesená",J576,0)</f>
        <v>0</v>
      </c>
      <c r="BH576" s="156">
        <f>IF(N576="sníž. přenesená",J576,0)</f>
        <v>0</v>
      </c>
      <c r="BI576" s="156">
        <f>IF(N576="nulová",J576,0)</f>
        <v>0</v>
      </c>
      <c r="BJ576" s="17" t="s">
        <v>8</v>
      </c>
      <c r="BK576" s="156">
        <f>ROUND(I576*H576,0)</f>
        <v>0</v>
      </c>
      <c r="BL576" s="17" t="s">
        <v>214</v>
      </c>
      <c r="BM576" s="155" t="s">
        <v>1293</v>
      </c>
    </row>
    <row r="577" spans="2:51" s="13" customFormat="1" ht="12">
      <c r="B577" s="157"/>
      <c r="D577" s="158" t="s">
        <v>140</v>
      </c>
      <c r="E577" s="159" t="s">
        <v>1</v>
      </c>
      <c r="F577" s="160" t="s">
        <v>1294</v>
      </c>
      <c r="H577" s="161">
        <v>2.03</v>
      </c>
      <c r="I577" s="162"/>
      <c r="L577" s="157"/>
      <c r="M577" s="163"/>
      <c r="N577" s="164"/>
      <c r="O577" s="164"/>
      <c r="P577" s="164"/>
      <c r="Q577" s="164"/>
      <c r="R577" s="164"/>
      <c r="S577" s="164"/>
      <c r="T577" s="165"/>
      <c r="AT577" s="159" t="s">
        <v>140</v>
      </c>
      <c r="AU577" s="159" t="s">
        <v>84</v>
      </c>
      <c r="AV577" s="13" t="s">
        <v>84</v>
      </c>
      <c r="AW577" s="13" t="s">
        <v>32</v>
      </c>
      <c r="AX577" s="13" t="s">
        <v>76</v>
      </c>
      <c r="AY577" s="159" t="s">
        <v>132</v>
      </c>
    </row>
    <row r="578" spans="2:51" s="13" customFormat="1" ht="12">
      <c r="B578" s="157"/>
      <c r="D578" s="158" t="s">
        <v>140</v>
      </c>
      <c r="E578" s="159" t="s">
        <v>1</v>
      </c>
      <c r="F578" s="160" t="s">
        <v>1295</v>
      </c>
      <c r="H578" s="161">
        <v>15.603</v>
      </c>
      <c r="I578" s="162"/>
      <c r="L578" s="157"/>
      <c r="M578" s="163"/>
      <c r="N578" s="164"/>
      <c r="O578" s="164"/>
      <c r="P578" s="164"/>
      <c r="Q578" s="164"/>
      <c r="R578" s="164"/>
      <c r="S578" s="164"/>
      <c r="T578" s="165"/>
      <c r="AT578" s="159" t="s">
        <v>140</v>
      </c>
      <c r="AU578" s="159" t="s">
        <v>84</v>
      </c>
      <c r="AV578" s="13" t="s">
        <v>84</v>
      </c>
      <c r="AW578" s="13" t="s">
        <v>32</v>
      </c>
      <c r="AX578" s="13" t="s">
        <v>76</v>
      </c>
      <c r="AY578" s="159" t="s">
        <v>132</v>
      </c>
    </row>
    <row r="579" spans="2:51" s="14" customFormat="1" ht="12">
      <c r="B579" s="166"/>
      <c r="D579" s="158" t="s">
        <v>140</v>
      </c>
      <c r="E579" s="167" t="s">
        <v>1</v>
      </c>
      <c r="F579" s="168" t="s">
        <v>146</v>
      </c>
      <c r="H579" s="169">
        <v>17.633</v>
      </c>
      <c r="I579" s="170"/>
      <c r="L579" s="166"/>
      <c r="M579" s="171"/>
      <c r="N579" s="172"/>
      <c r="O579" s="172"/>
      <c r="P579" s="172"/>
      <c r="Q579" s="172"/>
      <c r="R579" s="172"/>
      <c r="S579" s="172"/>
      <c r="T579" s="173"/>
      <c r="AT579" s="167" t="s">
        <v>140</v>
      </c>
      <c r="AU579" s="167" t="s">
        <v>84</v>
      </c>
      <c r="AV579" s="14" t="s">
        <v>87</v>
      </c>
      <c r="AW579" s="14" t="s">
        <v>32</v>
      </c>
      <c r="AX579" s="14" t="s">
        <v>8</v>
      </c>
      <c r="AY579" s="167" t="s">
        <v>132</v>
      </c>
    </row>
    <row r="580" spans="1:65" s="2" customFormat="1" ht="14.4" customHeight="1">
      <c r="A580" s="32"/>
      <c r="B580" s="143"/>
      <c r="C580" s="144" t="s">
        <v>1296</v>
      </c>
      <c r="D580" s="144" t="s">
        <v>135</v>
      </c>
      <c r="E580" s="145" t="s">
        <v>1297</v>
      </c>
      <c r="F580" s="146" t="s">
        <v>1298</v>
      </c>
      <c r="G580" s="147" t="s">
        <v>164</v>
      </c>
      <c r="H580" s="148">
        <v>17.633</v>
      </c>
      <c r="I580" s="149"/>
      <c r="J580" s="150">
        <f>ROUND(I580*H580,0)</f>
        <v>0</v>
      </c>
      <c r="K580" s="146"/>
      <c r="L580" s="33"/>
      <c r="M580" s="151" t="s">
        <v>1</v>
      </c>
      <c r="N580" s="152" t="s">
        <v>41</v>
      </c>
      <c r="O580" s="58"/>
      <c r="P580" s="153">
        <f>O580*H580</f>
        <v>0</v>
      </c>
      <c r="Q580" s="153">
        <v>0.0001</v>
      </c>
      <c r="R580" s="153">
        <f>Q580*H580</f>
        <v>0.0017633</v>
      </c>
      <c r="S580" s="153">
        <v>0</v>
      </c>
      <c r="T580" s="154">
        <f>S580*H580</f>
        <v>0</v>
      </c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R580" s="155" t="s">
        <v>214</v>
      </c>
      <c r="AT580" s="155" t="s">
        <v>135</v>
      </c>
      <c r="AU580" s="155" t="s">
        <v>84</v>
      </c>
      <c r="AY580" s="17" t="s">
        <v>132</v>
      </c>
      <c r="BE580" s="156">
        <f>IF(N580="základní",J580,0)</f>
        <v>0</v>
      </c>
      <c r="BF580" s="156">
        <f>IF(N580="snížená",J580,0)</f>
        <v>0</v>
      </c>
      <c r="BG580" s="156">
        <f>IF(N580="zákl. přenesená",J580,0)</f>
        <v>0</v>
      </c>
      <c r="BH580" s="156">
        <f>IF(N580="sníž. přenesená",J580,0)</f>
        <v>0</v>
      </c>
      <c r="BI580" s="156">
        <f>IF(N580="nulová",J580,0)</f>
        <v>0</v>
      </c>
      <c r="BJ580" s="17" t="s">
        <v>8</v>
      </c>
      <c r="BK580" s="156">
        <f>ROUND(I580*H580,0)</f>
        <v>0</v>
      </c>
      <c r="BL580" s="17" t="s">
        <v>214</v>
      </c>
      <c r="BM580" s="155" t="s">
        <v>1299</v>
      </c>
    </row>
    <row r="581" spans="2:51" s="13" customFormat="1" ht="12">
      <c r="B581" s="157"/>
      <c r="D581" s="158" t="s">
        <v>140</v>
      </c>
      <c r="E581" s="159" t="s">
        <v>1</v>
      </c>
      <c r="F581" s="160" t="s">
        <v>1294</v>
      </c>
      <c r="H581" s="161">
        <v>2.03</v>
      </c>
      <c r="I581" s="162"/>
      <c r="L581" s="157"/>
      <c r="M581" s="163"/>
      <c r="N581" s="164"/>
      <c r="O581" s="164"/>
      <c r="P581" s="164"/>
      <c r="Q581" s="164"/>
      <c r="R581" s="164"/>
      <c r="S581" s="164"/>
      <c r="T581" s="165"/>
      <c r="AT581" s="159" t="s">
        <v>140</v>
      </c>
      <c r="AU581" s="159" t="s">
        <v>84</v>
      </c>
      <c r="AV581" s="13" t="s">
        <v>84</v>
      </c>
      <c r="AW581" s="13" t="s">
        <v>32</v>
      </c>
      <c r="AX581" s="13" t="s">
        <v>76</v>
      </c>
      <c r="AY581" s="159" t="s">
        <v>132</v>
      </c>
    </row>
    <row r="582" spans="2:51" s="13" customFormat="1" ht="12">
      <c r="B582" s="157"/>
      <c r="D582" s="158" t="s">
        <v>140</v>
      </c>
      <c r="E582" s="159" t="s">
        <v>1</v>
      </c>
      <c r="F582" s="160" t="s">
        <v>1295</v>
      </c>
      <c r="H582" s="161">
        <v>15.603</v>
      </c>
      <c r="I582" s="162"/>
      <c r="L582" s="157"/>
      <c r="M582" s="163"/>
      <c r="N582" s="164"/>
      <c r="O582" s="164"/>
      <c r="P582" s="164"/>
      <c r="Q582" s="164"/>
      <c r="R582" s="164"/>
      <c r="S582" s="164"/>
      <c r="T582" s="165"/>
      <c r="AT582" s="159" t="s">
        <v>140</v>
      </c>
      <c r="AU582" s="159" t="s">
        <v>84</v>
      </c>
      <c r="AV582" s="13" t="s">
        <v>84</v>
      </c>
      <c r="AW582" s="13" t="s">
        <v>32</v>
      </c>
      <c r="AX582" s="13" t="s">
        <v>76</v>
      </c>
      <c r="AY582" s="159" t="s">
        <v>132</v>
      </c>
    </row>
    <row r="583" spans="2:51" s="14" customFormat="1" ht="12">
      <c r="B583" s="166"/>
      <c r="D583" s="158" t="s">
        <v>140</v>
      </c>
      <c r="E583" s="167" t="s">
        <v>1</v>
      </c>
      <c r="F583" s="168" t="s">
        <v>146</v>
      </c>
      <c r="H583" s="169">
        <v>17.633</v>
      </c>
      <c r="I583" s="170"/>
      <c r="L583" s="166"/>
      <c r="M583" s="171"/>
      <c r="N583" s="172"/>
      <c r="O583" s="172"/>
      <c r="P583" s="172"/>
      <c r="Q583" s="172"/>
      <c r="R583" s="172"/>
      <c r="S583" s="172"/>
      <c r="T583" s="173"/>
      <c r="AT583" s="167" t="s">
        <v>140</v>
      </c>
      <c r="AU583" s="167" t="s">
        <v>84</v>
      </c>
      <c r="AV583" s="14" t="s">
        <v>87</v>
      </c>
      <c r="AW583" s="14" t="s">
        <v>32</v>
      </c>
      <c r="AX583" s="14" t="s">
        <v>8</v>
      </c>
      <c r="AY583" s="167" t="s">
        <v>132</v>
      </c>
    </row>
    <row r="584" spans="1:65" s="2" customFormat="1" ht="14.4" customHeight="1">
      <c r="A584" s="32"/>
      <c r="B584" s="143"/>
      <c r="C584" s="144" t="s">
        <v>1300</v>
      </c>
      <c r="D584" s="144" t="s">
        <v>135</v>
      </c>
      <c r="E584" s="145" t="s">
        <v>1301</v>
      </c>
      <c r="F584" s="146" t="s">
        <v>1302</v>
      </c>
      <c r="G584" s="147" t="s">
        <v>310</v>
      </c>
      <c r="H584" s="148">
        <v>1</v>
      </c>
      <c r="I584" s="149"/>
      <c r="J584" s="150">
        <f>ROUND(I584*H584,0)</f>
        <v>0</v>
      </c>
      <c r="K584" s="146"/>
      <c r="L584" s="33"/>
      <c r="M584" s="151" t="s">
        <v>1</v>
      </c>
      <c r="N584" s="152" t="s">
        <v>41</v>
      </c>
      <c r="O584" s="58"/>
      <c r="P584" s="153">
        <f>O584*H584</f>
        <v>0</v>
      </c>
      <c r="Q584" s="153">
        <v>7.2E-05</v>
      </c>
      <c r="R584" s="153">
        <f>Q584*H584</f>
        <v>7.2E-05</v>
      </c>
      <c r="S584" s="153">
        <v>0</v>
      </c>
      <c r="T584" s="154">
        <f>S584*H584</f>
        <v>0</v>
      </c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R584" s="155" t="s">
        <v>214</v>
      </c>
      <c r="AT584" s="155" t="s">
        <v>135</v>
      </c>
      <c r="AU584" s="155" t="s">
        <v>84</v>
      </c>
      <c r="AY584" s="17" t="s">
        <v>132</v>
      </c>
      <c r="BE584" s="156">
        <f>IF(N584="základní",J584,0)</f>
        <v>0</v>
      </c>
      <c r="BF584" s="156">
        <f>IF(N584="snížená",J584,0)</f>
        <v>0</v>
      </c>
      <c r="BG584" s="156">
        <f>IF(N584="zákl. přenesená",J584,0)</f>
        <v>0</v>
      </c>
      <c r="BH584" s="156">
        <f>IF(N584="sníž. přenesená",J584,0)</f>
        <v>0</v>
      </c>
      <c r="BI584" s="156">
        <f>IF(N584="nulová",J584,0)</f>
        <v>0</v>
      </c>
      <c r="BJ584" s="17" t="s">
        <v>8</v>
      </c>
      <c r="BK584" s="156">
        <f>ROUND(I584*H584,0)</f>
        <v>0</v>
      </c>
      <c r="BL584" s="17" t="s">
        <v>214</v>
      </c>
      <c r="BM584" s="155" t="s">
        <v>1303</v>
      </c>
    </row>
    <row r="585" spans="2:51" s="13" customFormat="1" ht="12">
      <c r="B585" s="157"/>
      <c r="D585" s="158" t="s">
        <v>140</v>
      </c>
      <c r="E585" s="159" t="s">
        <v>1</v>
      </c>
      <c r="F585" s="160" t="s">
        <v>1304</v>
      </c>
      <c r="H585" s="161">
        <v>1</v>
      </c>
      <c r="I585" s="162"/>
      <c r="L585" s="157"/>
      <c r="M585" s="163"/>
      <c r="N585" s="164"/>
      <c r="O585" s="164"/>
      <c r="P585" s="164"/>
      <c r="Q585" s="164"/>
      <c r="R585" s="164"/>
      <c r="S585" s="164"/>
      <c r="T585" s="165"/>
      <c r="AT585" s="159" t="s">
        <v>140</v>
      </c>
      <c r="AU585" s="159" t="s">
        <v>84</v>
      </c>
      <c r="AV585" s="13" t="s">
        <v>84</v>
      </c>
      <c r="AW585" s="13" t="s">
        <v>32</v>
      </c>
      <c r="AX585" s="13" t="s">
        <v>8</v>
      </c>
      <c r="AY585" s="159" t="s">
        <v>132</v>
      </c>
    </row>
    <row r="586" spans="1:65" s="2" customFormat="1" ht="14.4" customHeight="1">
      <c r="A586" s="32"/>
      <c r="B586" s="143"/>
      <c r="C586" s="177" t="s">
        <v>1305</v>
      </c>
      <c r="D586" s="177" t="s">
        <v>442</v>
      </c>
      <c r="E586" s="178" t="s">
        <v>1306</v>
      </c>
      <c r="F586" s="179" t="s">
        <v>1307</v>
      </c>
      <c r="G586" s="180" t="s">
        <v>310</v>
      </c>
      <c r="H586" s="181">
        <v>1</v>
      </c>
      <c r="I586" s="182"/>
      <c r="J586" s="183">
        <f>ROUND(I586*H586,0)</f>
        <v>0</v>
      </c>
      <c r="K586" s="179"/>
      <c r="L586" s="184"/>
      <c r="M586" s="185" t="s">
        <v>1</v>
      </c>
      <c r="N586" s="186" t="s">
        <v>41</v>
      </c>
      <c r="O586" s="58"/>
      <c r="P586" s="153">
        <f>O586*H586</f>
        <v>0</v>
      </c>
      <c r="Q586" s="153">
        <v>0.0022</v>
      </c>
      <c r="R586" s="153">
        <f>Q586*H586</f>
        <v>0.0022</v>
      </c>
      <c r="S586" s="153">
        <v>0</v>
      </c>
      <c r="T586" s="154">
        <f>S586*H586</f>
        <v>0</v>
      </c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R586" s="155" t="s">
        <v>410</v>
      </c>
      <c r="AT586" s="155" t="s">
        <v>442</v>
      </c>
      <c r="AU586" s="155" t="s">
        <v>84</v>
      </c>
      <c r="AY586" s="17" t="s">
        <v>132</v>
      </c>
      <c r="BE586" s="156">
        <f>IF(N586="základní",J586,0)</f>
        <v>0</v>
      </c>
      <c r="BF586" s="156">
        <f>IF(N586="snížená",J586,0)</f>
        <v>0</v>
      </c>
      <c r="BG586" s="156">
        <f>IF(N586="zákl. přenesená",J586,0)</f>
        <v>0</v>
      </c>
      <c r="BH586" s="156">
        <f>IF(N586="sníž. přenesená",J586,0)</f>
        <v>0</v>
      </c>
      <c r="BI586" s="156">
        <f>IF(N586="nulová",J586,0)</f>
        <v>0</v>
      </c>
      <c r="BJ586" s="17" t="s">
        <v>8</v>
      </c>
      <c r="BK586" s="156">
        <f>ROUND(I586*H586,0)</f>
        <v>0</v>
      </c>
      <c r="BL586" s="17" t="s">
        <v>214</v>
      </c>
      <c r="BM586" s="155" t="s">
        <v>1308</v>
      </c>
    </row>
    <row r="587" spans="1:65" s="2" customFormat="1" ht="24.15" customHeight="1">
      <c r="A587" s="32"/>
      <c r="B587" s="143"/>
      <c r="C587" s="144" t="s">
        <v>1309</v>
      </c>
      <c r="D587" s="144" t="s">
        <v>135</v>
      </c>
      <c r="E587" s="145" t="s">
        <v>1310</v>
      </c>
      <c r="F587" s="146" t="s">
        <v>1311</v>
      </c>
      <c r="G587" s="147" t="s">
        <v>188</v>
      </c>
      <c r="H587" s="148">
        <v>0.248</v>
      </c>
      <c r="I587" s="149"/>
      <c r="J587" s="150">
        <f>ROUND(I587*H587,0)</f>
        <v>0</v>
      </c>
      <c r="K587" s="146"/>
      <c r="L587" s="33"/>
      <c r="M587" s="151" t="s">
        <v>1</v>
      </c>
      <c r="N587" s="152" t="s">
        <v>41</v>
      </c>
      <c r="O587" s="58"/>
      <c r="P587" s="153">
        <f>O587*H587</f>
        <v>0</v>
      </c>
      <c r="Q587" s="153">
        <v>0</v>
      </c>
      <c r="R587" s="153">
        <f>Q587*H587</f>
        <v>0</v>
      </c>
      <c r="S587" s="153">
        <v>0</v>
      </c>
      <c r="T587" s="154">
        <f>S587*H587</f>
        <v>0</v>
      </c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R587" s="155" t="s">
        <v>214</v>
      </c>
      <c r="AT587" s="155" t="s">
        <v>135</v>
      </c>
      <c r="AU587" s="155" t="s">
        <v>84</v>
      </c>
      <c r="AY587" s="17" t="s">
        <v>132</v>
      </c>
      <c r="BE587" s="156">
        <f>IF(N587="základní",J587,0)</f>
        <v>0</v>
      </c>
      <c r="BF587" s="156">
        <f>IF(N587="snížená",J587,0)</f>
        <v>0</v>
      </c>
      <c r="BG587" s="156">
        <f>IF(N587="zákl. přenesená",J587,0)</f>
        <v>0</v>
      </c>
      <c r="BH587" s="156">
        <f>IF(N587="sníž. přenesená",J587,0)</f>
        <v>0</v>
      </c>
      <c r="BI587" s="156">
        <f>IF(N587="nulová",J587,0)</f>
        <v>0</v>
      </c>
      <c r="BJ587" s="17" t="s">
        <v>8</v>
      </c>
      <c r="BK587" s="156">
        <f>ROUND(I587*H587,0)</f>
        <v>0</v>
      </c>
      <c r="BL587" s="17" t="s">
        <v>214</v>
      </c>
      <c r="BM587" s="155" t="s">
        <v>1312</v>
      </c>
    </row>
    <row r="588" spans="2:63" s="12" customFormat="1" ht="22.95" customHeight="1">
      <c r="B588" s="130"/>
      <c r="D588" s="131" t="s">
        <v>75</v>
      </c>
      <c r="E588" s="141" t="s">
        <v>230</v>
      </c>
      <c r="F588" s="141" t="s">
        <v>231</v>
      </c>
      <c r="I588" s="133"/>
      <c r="J588" s="142">
        <f>BK588</f>
        <v>0</v>
      </c>
      <c r="L588" s="130"/>
      <c r="M588" s="135"/>
      <c r="N588" s="136"/>
      <c r="O588" s="136"/>
      <c r="P588" s="137">
        <f>SUM(P589:P615)</f>
        <v>0</v>
      </c>
      <c r="Q588" s="136"/>
      <c r="R588" s="137">
        <f>SUM(R589:R615)</f>
        <v>0.20958353660000004</v>
      </c>
      <c r="S588" s="136"/>
      <c r="T588" s="138">
        <f>SUM(T589:T615)</f>
        <v>0</v>
      </c>
      <c r="AR588" s="131" t="s">
        <v>84</v>
      </c>
      <c r="AT588" s="139" t="s">
        <v>75</v>
      </c>
      <c r="AU588" s="139" t="s">
        <v>8</v>
      </c>
      <c r="AY588" s="131" t="s">
        <v>132</v>
      </c>
      <c r="BK588" s="140">
        <f>SUM(BK589:BK615)</f>
        <v>0</v>
      </c>
    </row>
    <row r="589" spans="1:65" s="2" customFormat="1" ht="24.15" customHeight="1">
      <c r="A589" s="32"/>
      <c r="B589" s="143"/>
      <c r="C589" s="144" t="s">
        <v>1313</v>
      </c>
      <c r="D589" s="144" t="s">
        <v>135</v>
      </c>
      <c r="E589" s="145" t="s">
        <v>1314</v>
      </c>
      <c r="F589" s="146" t="s">
        <v>1315</v>
      </c>
      <c r="G589" s="147" t="s">
        <v>164</v>
      </c>
      <c r="H589" s="148">
        <v>16.5</v>
      </c>
      <c r="I589" s="149"/>
      <c r="J589" s="150">
        <f>ROUND(I589*H589,0)</f>
        <v>0</v>
      </c>
      <c r="K589" s="146"/>
      <c r="L589" s="33"/>
      <c r="M589" s="151" t="s">
        <v>1</v>
      </c>
      <c r="N589" s="152" t="s">
        <v>41</v>
      </c>
      <c r="O589" s="58"/>
      <c r="P589" s="153">
        <f>O589*H589</f>
        <v>0</v>
      </c>
      <c r="Q589" s="153">
        <v>0.0066064</v>
      </c>
      <c r="R589" s="153">
        <f>Q589*H589</f>
        <v>0.10900560000000001</v>
      </c>
      <c r="S589" s="153">
        <v>0</v>
      </c>
      <c r="T589" s="154">
        <f>S589*H589</f>
        <v>0</v>
      </c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R589" s="155" t="s">
        <v>214</v>
      </c>
      <c r="AT589" s="155" t="s">
        <v>135</v>
      </c>
      <c r="AU589" s="155" t="s">
        <v>84</v>
      </c>
      <c r="AY589" s="17" t="s">
        <v>132</v>
      </c>
      <c r="BE589" s="156">
        <f>IF(N589="základní",J589,0)</f>
        <v>0</v>
      </c>
      <c r="BF589" s="156">
        <f>IF(N589="snížená",J589,0)</f>
        <v>0</v>
      </c>
      <c r="BG589" s="156">
        <f>IF(N589="zákl. přenesená",J589,0)</f>
        <v>0</v>
      </c>
      <c r="BH589" s="156">
        <f>IF(N589="sníž. přenesená",J589,0)</f>
        <v>0</v>
      </c>
      <c r="BI589" s="156">
        <f>IF(N589="nulová",J589,0)</f>
        <v>0</v>
      </c>
      <c r="BJ589" s="17" t="s">
        <v>8</v>
      </c>
      <c r="BK589" s="156">
        <f>ROUND(I589*H589,0)</f>
        <v>0</v>
      </c>
      <c r="BL589" s="17" t="s">
        <v>214</v>
      </c>
      <c r="BM589" s="155" t="s">
        <v>1316</v>
      </c>
    </row>
    <row r="590" spans="2:51" s="13" customFormat="1" ht="12">
      <c r="B590" s="157"/>
      <c r="D590" s="158" t="s">
        <v>140</v>
      </c>
      <c r="E590" s="159" t="s">
        <v>1</v>
      </c>
      <c r="F590" s="160" t="s">
        <v>1265</v>
      </c>
      <c r="H590" s="161">
        <v>6</v>
      </c>
      <c r="I590" s="162"/>
      <c r="L590" s="157"/>
      <c r="M590" s="163"/>
      <c r="N590" s="164"/>
      <c r="O590" s="164"/>
      <c r="P590" s="164"/>
      <c r="Q590" s="164"/>
      <c r="R590" s="164"/>
      <c r="S590" s="164"/>
      <c r="T590" s="165"/>
      <c r="AT590" s="159" t="s">
        <v>140</v>
      </c>
      <c r="AU590" s="159" t="s">
        <v>84</v>
      </c>
      <c r="AV590" s="13" t="s">
        <v>84</v>
      </c>
      <c r="AW590" s="13" t="s">
        <v>32</v>
      </c>
      <c r="AX590" s="13" t="s">
        <v>76</v>
      </c>
      <c r="AY590" s="159" t="s">
        <v>132</v>
      </c>
    </row>
    <row r="591" spans="2:51" s="13" customFormat="1" ht="12">
      <c r="B591" s="157"/>
      <c r="D591" s="158" t="s">
        <v>140</v>
      </c>
      <c r="E591" s="159" t="s">
        <v>1</v>
      </c>
      <c r="F591" s="160" t="s">
        <v>1266</v>
      </c>
      <c r="H591" s="161">
        <v>3.4</v>
      </c>
      <c r="I591" s="162"/>
      <c r="L591" s="157"/>
      <c r="M591" s="163"/>
      <c r="N591" s="164"/>
      <c r="O591" s="164"/>
      <c r="P591" s="164"/>
      <c r="Q591" s="164"/>
      <c r="R591" s="164"/>
      <c r="S591" s="164"/>
      <c r="T591" s="165"/>
      <c r="AT591" s="159" t="s">
        <v>140</v>
      </c>
      <c r="AU591" s="159" t="s">
        <v>84</v>
      </c>
      <c r="AV591" s="13" t="s">
        <v>84</v>
      </c>
      <c r="AW591" s="13" t="s">
        <v>32</v>
      </c>
      <c r="AX591" s="13" t="s">
        <v>76</v>
      </c>
      <c r="AY591" s="159" t="s">
        <v>132</v>
      </c>
    </row>
    <row r="592" spans="2:51" s="13" customFormat="1" ht="12">
      <c r="B592" s="157"/>
      <c r="D592" s="158" t="s">
        <v>140</v>
      </c>
      <c r="E592" s="159" t="s">
        <v>1</v>
      </c>
      <c r="F592" s="160" t="s">
        <v>1267</v>
      </c>
      <c r="H592" s="161">
        <v>3.7</v>
      </c>
      <c r="I592" s="162"/>
      <c r="L592" s="157"/>
      <c r="M592" s="163"/>
      <c r="N592" s="164"/>
      <c r="O592" s="164"/>
      <c r="P592" s="164"/>
      <c r="Q592" s="164"/>
      <c r="R592" s="164"/>
      <c r="S592" s="164"/>
      <c r="T592" s="165"/>
      <c r="AT592" s="159" t="s">
        <v>140</v>
      </c>
      <c r="AU592" s="159" t="s">
        <v>84</v>
      </c>
      <c r="AV592" s="13" t="s">
        <v>84</v>
      </c>
      <c r="AW592" s="13" t="s">
        <v>32</v>
      </c>
      <c r="AX592" s="13" t="s">
        <v>76</v>
      </c>
      <c r="AY592" s="159" t="s">
        <v>132</v>
      </c>
    </row>
    <row r="593" spans="2:51" s="13" customFormat="1" ht="12">
      <c r="B593" s="157"/>
      <c r="D593" s="158" t="s">
        <v>140</v>
      </c>
      <c r="E593" s="159" t="s">
        <v>1</v>
      </c>
      <c r="F593" s="160" t="s">
        <v>1268</v>
      </c>
      <c r="H593" s="161">
        <v>3.4</v>
      </c>
      <c r="I593" s="162"/>
      <c r="L593" s="157"/>
      <c r="M593" s="163"/>
      <c r="N593" s="164"/>
      <c r="O593" s="164"/>
      <c r="P593" s="164"/>
      <c r="Q593" s="164"/>
      <c r="R593" s="164"/>
      <c r="S593" s="164"/>
      <c r="T593" s="165"/>
      <c r="AT593" s="159" t="s">
        <v>140</v>
      </c>
      <c r="AU593" s="159" t="s">
        <v>84</v>
      </c>
      <c r="AV593" s="13" t="s">
        <v>84</v>
      </c>
      <c r="AW593" s="13" t="s">
        <v>32</v>
      </c>
      <c r="AX593" s="13" t="s">
        <v>76</v>
      </c>
      <c r="AY593" s="159" t="s">
        <v>132</v>
      </c>
    </row>
    <row r="594" spans="2:51" s="14" customFormat="1" ht="12">
      <c r="B594" s="166"/>
      <c r="D594" s="158" t="s">
        <v>140</v>
      </c>
      <c r="E594" s="167" t="s">
        <v>530</v>
      </c>
      <c r="F594" s="168" t="s">
        <v>146</v>
      </c>
      <c r="H594" s="169">
        <v>16.5</v>
      </c>
      <c r="I594" s="170"/>
      <c r="L594" s="166"/>
      <c r="M594" s="171"/>
      <c r="N594" s="172"/>
      <c r="O594" s="172"/>
      <c r="P594" s="172"/>
      <c r="Q594" s="172"/>
      <c r="R594" s="172"/>
      <c r="S594" s="172"/>
      <c r="T594" s="173"/>
      <c r="AT594" s="167" t="s">
        <v>140</v>
      </c>
      <c r="AU594" s="167" t="s">
        <v>84</v>
      </c>
      <c r="AV594" s="14" t="s">
        <v>87</v>
      </c>
      <c r="AW594" s="14" t="s">
        <v>32</v>
      </c>
      <c r="AX594" s="14" t="s">
        <v>8</v>
      </c>
      <c r="AY594" s="167" t="s">
        <v>132</v>
      </c>
    </row>
    <row r="595" spans="1:65" s="2" customFormat="1" ht="24.15" customHeight="1">
      <c r="A595" s="32"/>
      <c r="B595" s="143"/>
      <c r="C595" s="144" t="s">
        <v>1317</v>
      </c>
      <c r="D595" s="144" t="s">
        <v>135</v>
      </c>
      <c r="E595" s="145" t="s">
        <v>1318</v>
      </c>
      <c r="F595" s="146" t="s">
        <v>1319</v>
      </c>
      <c r="G595" s="147" t="s">
        <v>235</v>
      </c>
      <c r="H595" s="148">
        <v>2</v>
      </c>
      <c r="I595" s="149"/>
      <c r="J595" s="150">
        <f>ROUND(I595*H595,0)</f>
        <v>0</v>
      </c>
      <c r="K595" s="146"/>
      <c r="L595" s="33"/>
      <c r="M595" s="151" t="s">
        <v>1</v>
      </c>
      <c r="N595" s="152" t="s">
        <v>41</v>
      </c>
      <c r="O595" s="58"/>
      <c r="P595" s="153">
        <f>O595*H595</f>
        <v>0</v>
      </c>
      <c r="Q595" s="153">
        <v>0.002227</v>
      </c>
      <c r="R595" s="153">
        <f>Q595*H595</f>
        <v>0.004454</v>
      </c>
      <c r="S595" s="153">
        <v>0</v>
      </c>
      <c r="T595" s="154">
        <f>S595*H595</f>
        <v>0</v>
      </c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R595" s="155" t="s">
        <v>214</v>
      </c>
      <c r="AT595" s="155" t="s">
        <v>135</v>
      </c>
      <c r="AU595" s="155" t="s">
        <v>84</v>
      </c>
      <c r="AY595" s="17" t="s">
        <v>132</v>
      </c>
      <c r="BE595" s="156">
        <f>IF(N595="základní",J595,0)</f>
        <v>0</v>
      </c>
      <c r="BF595" s="156">
        <f>IF(N595="snížená",J595,0)</f>
        <v>0</v>
      </c>
      <c r="BG595" s="156">
        <f>IF(N595="zákl. přenesená",J595,0)</f>
        <v>0</v>
      </c>
      <c r="BH595" s="156">
        <f>IF(N595="sníž. přenesená",J595,0)</f>
        <v>0</v>
      </c>
      <c r="BI595" s="156">
        <f>IF(N595="nulová",J595,0)</f>
        <v>0</v>
      </c>
      <c r="BJ595" s="17" t="s">
        <v>8</v>
      </c>
      <c r="BK595" s="156">
        <f>ROUND(I595*H595,0)</f>
        <v>0</v>
      </c>
      <c r="BL595" s="17" t="s">
        <v>214</v>
      </c>
      <c r="BM595" s="155" t="s">
        <v>1320</v>
      </c>
    </row>
    <row r="596" spans="2:51" s="13" customFormat="1" ht="12">
      <c r="B596" s="157"/>
      <c r="D596" s="158" t="s">
        <v>140</v>
      </c>
      <c r="E596" s="159" t="s">
        <v>1</v>
      </c>
      <c r="F596" s="160" t="s">
        <v>1321</v>
      </c>
      <c r="H596" s="161">
        <v>2</v>
      </c>
      <c r="I596" s="162"/>
      <c r="L596" s="157"/>
      <c r="M596" s="163"/>
      <c r="N596" s="164"/>
      <c r="O596" s="164"/>
      <c r="P596" s="164"/>
      <c r="Q596" s="164"/>
      <c r="R596" s="164"/>
      <c r="S596" s="164"/>
      <c r="T596" s="165"/>
      <c r="AT596" s="159" t="s">
        <v>140</v>
      </c>
      <c r="AU596" s="159" t="s">
        <v>84</v>
      </c>
      <c r="AV596" s="13" t="s">
        <v>84</v>
      </c>
      <c r="AW596" s="13" t="s">
        <v>32</v>
      </c>
      <c r="AX596" s="13" t="s">
        <v>8</v>
      </c>
      <c r="AY596" s="159" t="s">
        <v>132</v>
      </c>
    </row>
    <row r="597" spans="1:65" s="2" customFormat="1" ht="24.15" customHeight="1">
      <c r="A597" s="32"/>
      <c r="B597" s="143"/>
      <c r="C597" s="144" t="s">
        <v>1322</v>
      </c>
      <c r="D597" s="144" t="s">
        <v>135</v>
      </c>
      <c r="E597" s="145" t="s">
        <v>1323</v>
      </c>
      <c r="F597" s="146" t="s">
        <v>1324</v>
      </c>
      <c r="G597" s="147" t="s">
        <v>235</v>
      </c>
      <c r="H597" s="148">
        <v>6</v>
      </c>
      <c r="I597" s="149"/>
      <c r="J597" s="150">
        <f>ROUND(I597*H597,0)</f>
        <v>0</v>
      </c>
      <c r="K597" s="146"/>
      <c r="L597" s="33"/>
      <c r="M597" s="151" t="s">
        <v>1</v>
      </c>
      <c r="N597" s="152" t="s">
        <v>41</v>
      </c>
      <c r="O597" s="58"/>
      <c r="P597" s="153">
        <f>O597*H597</f>
        <v>0</v>
      </c>
      <c r="Q597" s="153">
        <v>0.00406</v>
      </c>
      <c r="R597" s="153">
        <f>Q597*H597</f>
        <v>0.02436</v>
      </c>
      <c r="S597" s="153">
        <v>0</v>
      </c>
      <c r="T597" s="154">
        <f>S597*H597</f>
        <v>0</v>
      </c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R597" s="155" t="s">
        <v>214</v>
      </c>
      <c r="AT597" s="155" t="s">
        <v>135</v>
      </c>
      <c r="AU597" s="155" t="s">
        <v>84</v>
      </c>
      <c r="AY597" s="17" t="s">
        <v>132</v>
      </c>
      <c r="BE597" s="156">
        <f>IF(N597="základní",J597,0)</f>
        <v>0</v>
      </c>
      <c r="BF597" s="156">
        <f>IF(N597="snížená",J597,0)</f>
        <v>0</v>
      </c>
      <c r="BG597" s="156">
        <f>IF(N597="zákl. přenesená",J597,0)</f>
        <v>0</v>
      </c>
      <c r="BH597" s="156">
        <f>IF(N597="sníž. přenesená",J597,0)</f>
        <v>0</v>
      </c>
      <c r="BI597" s="156">
        <f>IF(N597="nulová",J597,0)</f>
        <v>0</v>
      </c>
      <c r="BJ597" s="17" t="s">
        <v>8</v>
      </c>
      <c r="BK597" s="156">
        <f>ROUND(I597*H597,0)</f>
        <v>0</v>
      </c>
      <c r="BL597" s="17" t="s">
        <v>214</v>
      </c>
      <c r="BM597" s="155" t="s">
        <v>1325</v>
      </c>
    </row>
    <row r="598" spans="2:51" s="13" customFormat="1" ht="12">
      <c r="B598" s="157"/>
      <c r="D598" s="158" t="s">
        <v>140</v>
      </c>
      <c r="E598" s="159" t="s">
        <v>1</v>
      </c>
      <c r="F598" s="160" t="s">
        <v>242</v>
      </c>
      <c r="H598" s="161">
        <v>6</v>
      </c>
      <c r="I598" s="162"/>
      <c r="L598" s="157"/>
      <c r="M598" s="163"/>
      <c r="N598" s="164"/>
      <c r="O598" s="164"/>
      <c r="P598" s="164"/>
      <c r="Q598" s="164"/>
      <c r="R598" s="164"/>
      <c r="S598" s="164"/>
      <c r="T598" s="165"/>
      <c r="AT598" s="159" t="s">
        <v>140</v>
      </c>
      <c r="AU598" s="159" t="s">
        <v>84</v>
      </c>
      <c r="AV598" s="13" t="s">
        <v>84</v>
      </c>
      <c r="AW598" s="13" t="s">
        <v>32</v>
      </c>
      <c r="AX598" s="13" t="s">
        <v>8</v>
      </c>
      <c r="AY598" s="159" t="s">
        <v>132</v>
      </c>
    </row>
    <row r="599" spans="1:65" s="2" customFormat="1" ht="24.15" customHeight="1">
      <c r="A599" s="32"/>
      <c r="B599" s="143"/>
      <c r="C599" s="144" t="s">
        <v>1326</v>
      </c>
      <c r="D599" s="144" t="s">
        <v>135</v>
      </c>
      <c r="E599" s="145" t="s">
        <v>1327</v>
      </c>
      <c r="F599" s="146" t="s">
        <v>1328</v>
      </c>
      <c r="G599" s="147" t="s">
        <v>235</v>
      </c>
      <c r="H599" s="148">
        <v>3.5</v>
      </c>
      <c r="I599" s="149"/>
      <c r="J599" s="150">
        <f>ROUND(I599*H599,0)</f>
        <v>0</v>
      </c>
      <c r="K599" s="146"/>
      <c r="L599" s="33"/>
      <c r="M599" s="151" t="s">
        <v>1</v>
      </c>
      <c r="N599" s="152" t="s">
        <v>41</v>
      </c>
      <c r="O599" s="58"/>
      <c r="P599" s="153">
        <f>O599*H599</f>
        <v>0</v>
      </c>
      <c r="Q599" s="153">
        <v>0.0011503</v>
      </c>
      <c r="R599" s="153">
        <f>Q599*H599</f>
        <v>0.00402605</v>
      </c>
      <c r="S599" s="153">
        <v>0</v>
      </c>
      <c r="T599" s="154">
        <f>S599*H599</f>
        <v>0</v>
      </c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R599" s="155" t="s">
        <v>214</v>
      </c>
      <c r="AT599" s="155" t="s">
        <v>135</v>
      </c>
      <c r="AU599" s="155" t="s">
        <v>84</v>
      </c>
      <c r="AY599" s="17" t="s">
        <v>132</v>
      </c>
      <c r="BE599" s="156">
        <f>IF(N599="základní",J599,0)</f>
        <v>0</v>
      </c>
      <c r="BF599" s="156">
        <f>IF(N599="snížená",J599,0)</f>
        <v>0</v>
      </c>
      <c r="BG599" s="156">
        <f>IF(N599="zákl. přenesená",J599,0)</f>
        <v>0</v>
      </c>
      <c r="BH599" s="156">
        <f>IF(N599="sníž. přenesená",J599,0)</f>
        <v>0</v>
      </c>
      <c r="BI599" s="156">
        <f>IF(N599="nulová",J599,0)</f>
        <v>0</v>
      </c>
      <c r="BJ599" s="17" t="s">
        <v>8</v>
      </c>
      <c r="BK599" s="156">
        <f>ROUND(I599*H599,0)</f>
        <v>0</v>
      </c>
      <c r="BL599" s="17" t="s">
        <v>214</v>
      </c>
      <c r="BM599" s="155" t="s">
        <v>1329</v>
      </c>
    </row>
    <row r="600" spans="2:51" s="13" customFormat="1" ht="12">
      <c r="B600" s="157"/>
      <c r="D600" s="158" t="s">
        <v>140</v>
      </c>
      <c r="E600" s="159" t="s">
        <v>1</v>
      </c>
      <c r="F600" s="160" t="s">
        <v>1330</v>
      </c>
      <c r="H600" s="161">
        <v>3.5</v>
      </c>
      <c r="I600" s="162"/>
      <c r="L600" s="157"/>
      <c r="M600" s="163"/>
      <c r="N600" s="164"/>
      <c r="O600" s="164"/>
      <c r="P600" s="164"/>
      <c r="Q600" s="164"/>
      <c r="R600" s="164"/>
      <c r="S600" s="164"/>
      <c r="T600" s="165"/>
      <c r="AT600" s="159" t="s">
        <v>140</v>
      </c>
      <c r="AU600" s="159" t="s">
        <v>84</v>
      </c>
      <c r="AV600" s="13" t="s">
        <v>84</v>
      </c>
      <c r="AW600" s="13" t="s">
        <v>32</v>
      </c>
      <c r="AX600" s="13" t="s">
        <v>8</v>
      </c>
      <c r="AY600" s="159" t="s">
        <v>132</v>
      </c>
    </row>
    <row r="601" spans="1:65" s="2" customFormat="1" ht="24.15" customHeight="1">
      <c r="A601" s="32"/>
      <c r="B601" s="143"/>
      <c r="C601" s="144" t="s">
        <v>1331</v>
      </c>
      <c r="D601" s="144" t="s">
        <v>135</v>
      </c>
      <c r="E601" s="145" t="s">
        <v>1332</v>
      </c>
      <c r="F601" s="146" t="s">
        <v>1333</v>
      </c>
      <c r="G601" s="147" t="s">
        <v>235</v>
      </c>
      <c r="H601" s="148">
        <v>2.5</v>
      </c>
      <c r="I601" s="149"/>
      <c r="J601" s="150">
        <f>ROUND(I601*H601,0)</f>
        <v>0</v>
      </c>
      <c r="K601" s="146"/>
      <c r="L601" s="33"/>
      <c r="M601" s="151" t="s">
        <v>1</v>
      </c>
      <c r="N601" s="152" t="s">
        <v>41</v>
      </c>
      <c r="O601" s="58"/>
      <c r="P601" s="153">
        <f>O601*H601</f>
        <v>0</v>
      </c>
      <c r="Q601" s="153">
        <v>0.00217685</v>
      </c>
      <c r="R601" s="153">
        <f>Q601*H601</f>
        <v>0.005442125000000001</v>
      </c>
      <c r="S601" s="153">
        <v>0</v>
      </c>
      <c r="T601" s="154">
        <f>S601*H601</f>
        <v>0</v>
      </c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R601" s="155" t="s">
        <v>214</v>
      </c>
      <c r="AT601" s="155" t="s">
        <v>135</v>
      </c>
      <c r="AU601" s="155" t="s">
        <v>84</v>
      </c>
      <c r="AY601" s="17" t="s">
        <v>132</v>
      </c>
      <c r="BE601" s="156">
        <f>IF(N601="základní",J601,0)</f>
        <v>0</v>
      </c>
      <c r="BF601" s="156">
        <f>IF(N601="snížená",J601,0)</f>
        <v>0</v>
      </c>
      <c r="BG601" s="156">
        <f>IF(N601="zákl. přenesená",J601,0)</f>
        <v>0</v>
      </c>
      <c r="BH601" s="156">
        <f>IF(N601="sníž. přenesená",J601,0)</f>
        <v>0</v>
      </c>
      <c r="BI601" s="156">
        <f>IF(N601="nulová",J601,0)</f>
        <v>0</v>
      </c>
      <c r="BJ601" s="17" t="s">
        <v>8</v>
      </c>
      <c r="BK601" s="156">
        <f>ROUND(I601*H601,0)</f>
        <v>0</v>
      </c>
      <c r="BL601" s="17" t="s">
        <v>214</v>
      </c>
      <c r="BM601" s="155" t="s">
        <v>1334</v>
      </c>
    </row>
    <row r="602" spans="2:51" s="13" customFormat="1" ht="12">
      <c r="B602" s="157"/>
      <c r="D602" s="158" t="s">
        <v>140</v>
      </c>
      <c r="E602" s="159" t="s">
        <v>1</v>
      </c>
      <c r="F602" s="160" t="s">
        <v>491</v>
      </c>
      <c r="H602" s="161">
        <v>2.5</v>
      </c>
      <c r="I602" s="162"/>
      <c r="L602" s="157"/>
      <c r="M602" s="163"/>
      <c r="N602" s="164"/>
      <c r="O602" s="164"/>
      <c r="P602" s="164"/>
      <c r="Q602" s="164"/>
      <c r="R602" s="164"/>
      <c r="S602" s="164"/>
      <c r="T602" s="165"/>
      <c r="AT602" s="159" t="s">
        <v>140</v>
      </c>
      <c r="AU602" s="159" t="s">
        <v>84</v>
      </c>
      <c r="AV602" s="13" t="s">
        <v>84</v>
      </c>
      <c r="AW602" s="13" t="s">
        <v>32</v>
      </c>
      <c r="AX602" s="13" t="s">
        <v>8</v>
      </c>
      <c r="AY602" s="159" t="s">
        <v>132</v>
      </c>
    </row>
    <row r="603" spans="1:65" s="2" customFormat="1" ht="24.15" customHeight="1">
      <c r="A603" s="32"/>
      <c r="B603" s="143"/>
      <c r="C603" s="144" t="s">
        <v>1335</v>
      </c>
      <c r="D603" s="144" t="s">
        <v>135</v>
      </c>
      <c r="E603" s="145" t="s">
        <v>1336</v>
      </c>
      <c r="F603" s="146" t="s">
        <v>1337</v>
      </c>
      <c r="G603" s="147" t="s">
        <v>235</v>
      </c>
      <c r="H603" s="148">
        <v>2.6</v>
      </c>
      <c r="I603" s="149"/>
      <c r="J603" s="150">
        <f>ROUND(I603*H603,0)</f>
        <v>0</v>
      </c>
      <c r="K603" s="146"/>
      <c r="L603" s="33"/>
      <c r="M603" s="151" t="s">
        <v>1</v>
      </c>
      <c r="N603" s="152" t="s">
        <v>41</v>
      </c>
      <c r="O603" s="58"/>
      <c r="P603" s="153">
        <f>O603*H603</f>
        <v>0</v>
      </c>
      <c r="Q603" s="153">
        <v>0.003581466</v>
      </c>
      <c r="R603" s="153">
        <f>Q603*H603</f>
        <v>0.0093118116</v>
      </c>
      <c r="S603" s="153">
        <v>0</v>
      </c>
      <c r="T603" s="154">
        <f>S603*H603</f>
        <v>0</v>
      </c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R603" s="155" t="s">
        <v>214</v>
      </c>
      <c r="AT603" s="155" t="s">
        <v>135</v>
      </c>
      <c r="AU603" s="155" t="s">
        <v>84</v>
      </c>
      <c r="AY603" s="17" t="s">
        <v>132</v>
      </c>
      <c r="BE603" s="156">
        <f>IF(N603="základní",J603,0)</f>
        <v>0</v>
      </c>
      <c r="BF603" s="156">
        <f>IF(N603="snížená",J603,0)</f>
        <v>0</v>
      </c>
      <c r="BG603" s="156">
        <f>IF(N603="zákl. přenesená",J603,0)</f>
        <v>0</v>
      </c>
      <c r="BH603" s="156">
        <f>IF(N603="sníž. přenesená",J603,0)</f>
        <v>0</v>
      </c>
      <c r="BI603" s="156">
        <f>IF(N603="nulová",J603,0)</f>
        <v>0</v>
      </c>
      <c r="BJ603" s="17" t="s">
        <v>8</v>
      </c>
      <c r="BK603" s="156">
        <f>ROUND(I603*H603,0)</f>
        <v>0</v>
      </c>
      <c r="BL603" s="17" t="s">
        <v>214</v>
      </c>
      <c r="BM603" s="155" t="s">
        <v>1338</v>
      </c>
    </row>
    <row r="604" spans="2:51" s="13" customFormat="1" ht="12">
      <c r="B604" s="157"/>
      <c r="D604" s="158" t="s">
        <v>140</v>
      </c>
      <c r="E604" s="159" t="s">
        <v>1</v>
      </c>
      <c r="F604" s="160" t="s">
        <v>1339</v>
      </c>
      <c r="H604" s="161">
        <v>2.6</v>
      </c>
      <c r="I604" s="162"/>
      <c r="L604" s="157"/>
      <c r="M604" s="163"/>
      <c r="N604" s="164"/>
      <c r="O604" s="164"/>
      <c r="P604" s="164"/>
      <c r="Q604" s="164"/>
      <c r="R604" s="164"/>
      <c r="S604" s="164"/>
      <c r="T604" s="165"/>
      <c r="AT604" s="159" t="s">
        <v>140</v>
      </c>
      <c r="AU604" s="159" t="s">
        <v>84</v>
      </c>
      <c r="AV604" s="13" t="s">
        <v>84</v>
      </c>
      <c r="AW604" s="13" t="s">
        <v>32</v>
      </c>
      <c r="AX604" s="13" t="s">
        <v>8</v>
      </c>
      <c r="AY604" s="159" t="s">
        <v>132</v>
      </c>
    </row>
    <row r="605" spans="1:65" s="2" customFormat="1" ht="24.15" customHeight="1">
      <c r="A605" s="32"/>
      <c r="B605" s="143"/>
      <c r="C605" s="144" t="s">
        <v>1340</v>
      </c>
      <c r="D605" s="144" t="s">
        <v>135</v>
      </c>
      <c r="E605" s="145" t="s">
        <v>1341</v>
      </c>
      <c r="F605" s="146" t="s">
        <v>1342</v>
      </c>
      <c r="G605" s="147" t="s">
        <v>235</v>
      </c>
      <c r="H605" s="148">
        <v>5.6</v>
      </c>
      <c r="I605" s="149"/>
      <c r="J605" s="150">
        <f>ROUND(I605*H605,0)</f>
        <v>0</v>
      </c>
      <c r="K605" s="146"/>
      <c r="L605" s="33"/>
      <c r="M605" s="151" t="s">
        <v>1</v>
      </c>
      <c r="N605" s="152" t="s">
        <v>41</v>
      </c>
      <c r="O605" s="58"/>
      <c r="P605" s="153">
        <f>O605*H605</f>
        <v>0</v>
      </c>
      <c r="Q605" s="153">
        <v>0.00289125</v>
      </c>
      <c r="R605" s="153">
        <f>Q605*H605</f>
        <v>0.016191</v>
      </c>
      <c r="S605" s="153">
        <v>0</v>
      </c>
      <c r="T605" s="154">
        <f>S605*H605</f>
        <v>0</v>
      </c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R605" s="155" t="s">
        <v>214</v>
      </c>
      <c r="AT605" s="155" t="s">
        <v>135</v>
      </c>
      <c r="AU605" s="155" t="s">
        <v>84</v>
      </c>
      <c r="AY605" s="17" t="s">
        <v>132</v>
      </c>
      <c r="BE605" s="156">
        <f>IF(N605="základní",J605,0)</f>
        <v>0</v>
      </c>
      <c r="BF605" s="156">
        <f>IF(N605="snížená",J605,0)</f>
        <v>0</v>
      </c>
      <c r="BG605" s="156">
        <f>IF(N605="zákl. přenesená",J605,0)</f>
        <v>0</v>
      </c>
      <c r="BH605" s="156">
        <f>IF(N605="sníž. přenesená",J605,0)</f>
        <v>0</v>
      </c>
      <c r="BI605" s="156">
        <f>IF(N605="nulová",J605,0)</f>
        <v>0</v>
      </c>
      <c r="BJ605" s="17" t="s">
        <v>8</v>
      </c>
      <c r="BK605" s="156">
        <f>ROUND(I605*H605,0)</f>
        <v>0</v>
      </c>
      <c r="BL605" s="17" t="s">
        <v>214</v>
      </c>
      <c r="BM605" s="155" t="s">
        <v>1343</v>
      </c>
    </row>
    <row r="606" spans="2:51" s="13" customFormat="1" ht="12">
      <c r="B606" s="157"/>
      <c r="D606" s="158" t="s">
        <v>140</v>
      </c>
      <c r="E606" s="159" t="s">
        <v>1</v>
      </c>
      <c r="F606" s="160" t="s">
        <v>1344</v>
      </c>
      <c r="H606" s="161">
        <v>5.6</v>
      </c>
      <c r="I606" s="162"/>
      <c r="L606" s="157"/>
      <c r="M606" s="163"/>
      <c r="N606" s="164"/>
      <c r="O606" s="164"/>
      <c r="P606" s="164"/>
      <c r="Q606" s="164"/>
      <c r="R606" s="164"/>
      <c r="S606" s="164"/>
      <c r="T606" s="165"/>
      <c r="AT606" s="159" t="s">
        <v>140</v>
      </c>
      <c r="AU606" s="159" t="s">
        <v>84</v>
      </c>
      <c r="AV606" s="13" t="s">
        <v>84</v>
      </c>
      <c r="AW606" s="13" t="s">
        <v>32</v>
      </c>
      <c r="AX606" s="13" t="s">
        <v>8</v>
      </c>
      <c r="AY606" s="159" t="s">
        <v>132</v>
      </c>
    </row>
    <row r="607" spans="1:65" s="2" customFormat="1" ht="24.15" customHeight="1">
      <c r="A607" s="32"/>
      <c r="B607" s="143"/>
      <c r="C607" s="144" t="s">
        <v>1345</v>
      </c>
      <c r="D607" s="144" t="s">
        <v>135</v>
      </c>
      <c r="E607" s="145" t="s">
        <v>1346</v>
      </c>
      <c r="F607" s="146" t="s">
        <v>1347</v>
      </c>
      <c r="G607" s="147" t="s">
        <v>235</v>
      </c>
      <c r="H607" s="148">
        <v>14.5</v>
      </c>
      <c r="I607" s="149"/>
      <c r="J607" s="150">
        <f>ROUND(I607*H607,0)</f>
        <v>0</v>
      </c>
      <c r="K607" s="146"/>
      <c r="L607" s="33"/>
      <c r="M607" s="151" t="s">
        <v>1</v>
      </c>
      <c r="N607" s="152" t="s">
        <v>41</v>
      </c>
      <c r="O607" s="58"/>
      <c r="P607" s="153">
        <f>O607*H607</f>
        <v>0</v>
      </c>
      <c r="Q607" s="153">
        <v>0.0016887</v>
      </c>
      <c r="R607" s="153">
        <f>Q607*H607</f>
        <v>0.02448615</v>
      </c>
      <c r="S607" s="153">
        <v>0</v>
      </c>
      <c r="T607" s="154">
        <f>S607*H607</f>
        <v>0</v>
      </c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R607" s="155" t="s">
        <v>214</v>
      </c>
      <c r="AT607" s="155" t="s">
        <v>135</v>
      </c>
      <c r="AU607" s="155" t="s">
        <v>84</v>
      </c>
      <c r="AY607" s="17" t="s">
        <v>132</v>
      </c>
      <c r="BE607" s="156">
        <f>IF(N607="základní",J607,0)</f>
        <v>0</v>
      </c>
      <c r="BF607" s="156">
        <f>IF(N607="snížená",J607,0)</f>
        <v>0</v>
      </c>
      <c r="BG607" s="156">
        <f>IF(N607="zákl. přenesená",J607,0)</f>
        <v>0</v>
      </c>
      <c r="BH607" s="156">
        <f>IF(N607="sníž. přenesená",J607,0)</f>
        <v>0</v>
      </c>
      <c r="BI607" s="156">
        <f>IF(N607="nulová",J607,0)</f>
        <v>0</v>
      </c>
      <c r="BJ607" s="17" t="s">
        <v>8</v>
      </c>
      <c r="BK607" s="156">
        <f>ROUND(I607*H607,0)</f>
        <v>0</v>
      </c>
      <c r="BL607" s="17" t="s">
        <v>214</v>
      </c>
      <c r="BM607" s="155" t="s">
        <v>1348</v>
      </c>
    </row>
    <row r="608" spans="2:51" s="13" customFormat="1" ht="12">
      <c r="B608" s="157"/>
      <c r="D608" s="158" t="s">
        <v>140</v>
      </c>
      <c r="E608" s="159" t="s">
        <v>1</v>
      </c>
      <c r="F608" s="160" t="s">
        <v>1349</v>
      </c>
      <c r="H608" s="161">
        <v>10.5</v>
      </c>
      <c r="I608" s="162"/>
      <c r="L608" s="157"/>
      <c r="M608" s="163"/>
      <c r="N608" s="164"/>
      <c r="O608" s="164"/>
      <c r="P608" s="164"/>
      <c r="Q608" s="164"/>
      <c r="R608" s="164"/>
      <c r="S608" s="164"/>
      <c r="T608" s="165"/>
      <c r="AT608" s="159" t="s">
        <v>140</v>
      </c>
      <c r="AU608" s="159" t="s">
        <v>84</v>
      </c>
      <c r="AV608" s="13" t="s">
        <v>84</v>
      </c>
      <c r="AW608" s="13" t="s">
        <v>32</v>
      </c>
      <c r="AX608" s="13" t="s">
        <v>76</v>
      </c>
      <c r="AY608" s="159" t="s">
        <v>132</v>
      </c>
    </row>
    <row r="609" spans="2:51" s="13" customFormat="1" ht="12">
      <c r="B609" s="157"/>
      <c r="D609" s="158" t="s">
        <v>140</v>
      </c>
      <c r="E609" s="159" t="s">
        <v>1</v>
      </c>
      <c r="F609" s="160" t="s">
        <v>1209</v>
      </c>
      <c r="H609" s="161">
        <v>4</v>
      </c>
      <c r="I609" s="162"/>
      <c r="L609" s="157"/>
      <c r="M609" s="163"/>
      <c r="N609" s="164"/>
      <c r="O609" s="164"/>
      <c r="P609" s="164"/>
      <c r="Q609" s="164"/>
      <c r="R609" s="164"/>
      <c r="S609" s="164"/>
      <c r="T609" s="165"/>
      <c r="AT609" s="159" t="s">
        <v>140</v>
      </c>
      <c r="AU609" s="159" t="s">
        <v>84</v>
      </c>
      <c r="AV609" s="13" t="s">
        <v>84</v>
      </c>
      <c r="AW609" s="13" t="s">
        <v>32</v>
      </c>
      <c r="AX609" s="13" t="s">
        <v>76</v>
      </c>
      <c r="AY609" s="159" t="s">
        <v>132</v>
      </c>
    </row>
    <row r="610" spans="2:51" s="14" customFormat="1" ht="12">
      <c r="B610" s="166"/>
      <c r="D610" s="158" t="s">
        <v>140</v>
      </c>
      <c r="E610" s="167" t="s">
        <v>1</v>
      </c>
      <c r="F610" s="168" t="s">
        <v>146</v>
      </c>
      <c r="H610" s="169">
        <v>14.5</v>
      </c>
      <c r="I610" s="170"/>
      <c r="L610" s="166"/>
      <c r="M610" s="171"/>
      <c r="N610" s="172"/>
      <c r="O610" s="172"/>
      <c r="P610" s="172"/>
      <c r="Q610" s="172"/>
      <c r="R610" s="172"/>
      <c r="S610" s="172"/>
      <c r="T610" s="173"/>
      <c r="AT610" s="167" t="s">
        <v>140</v>
      </c>
      <c r="AU610" s="167" t="s">
        <v>84</v>
      </c>
      <c r="AV610" s="14" t="s">
        <v>87</v>
      </c>
      <c r="AW610" s="14" t="s">
        <v>32</v>
      </c>
      <c r="AX610" s="14" t="s">
        <v>8</v>
      </c>
      <c r="AY610" s="167" t="s">
        <v>132</v>
      </c>
    </row>
    <row r="611" spans="1:65" s="2" customFormat="1" ht="24.15" customHeight="1">
      <c r="A611" s="32"/>
      <c r="B611" s="143"/>
      <c r="C611" s="144" t="s">
        <v>1350</v>
      </c>
      <c r="D611" s="144" t="s">
        <v>135</v>
      </c>
      <c r="E611" s="145" t="s">
        <v>1351</v>
      </c>
      <c r="F611" s="146" t="s">
        <v>1352</v>
      </c>
      <c r="G611" s="147" t="s">
        <v>310</v>
      </c>
      <c r="H611" s="148">
        <v>3</v>
      </c>
      <c r="I611" s="149"/>
      <c r="J611" s="150">
        <f>ROUND(I611*H611,0)</f>
        <v>0</v>
      </c>
      <c r="K611" s="146"/>
      <c r="L611" s="33"/>
      <c r="M611" s="151" t="s">
        <v>1</v>
      </c>
      <c r="N611" s="152" t="s">
        <v>41</v>
      </c>
      <c r="O611" s="58"/>
      <c r="P611" s="153">
        <f>O611*H611</f>
        <v>0</v>
      </c>
      <c r="Q611" s="153">
        <v>0.0002516</v>
      </c>
      <c r="R611" s="153">
        <f>Q611*H611</f>
        <v>0.0007547999999999999</v>
      </c>
      <c r="S611" s="153">
        <v>0</v>
      </c>
      <c r="T611" s="154">
        <f>S611*H611</f>
        <v>0</v>
      </c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R611" s="155" t="s">
        <v>214</v>
      </c>
      <c r="AT611" s="155" t="s">
        <v>135</v>
      </c>
      <c r="AU611" s="155" t="s">
        <v>84</v>
      </c>
      <c r="AY611" s="17" t="s">
        <v>132</v>
      </c>
      <c r="BE611" s="156">
        <f>IF(N611="základní",J611,0)</f>
        <v>0</v>
      </c>
      <c r="BF611" s="156">
        <f>IF(N611="snížená",J611,0)</f>
        <v>0</v>
      </c>
      <c r="BG611" s="156">
        <f>IF(N611="zákl. přenesená",J611,0)</f>
        <v>0</v>
      </c>
      <c r="BH611" s="156">
        <f>IF(N611="sníž. přenesená",J611,0)</f>
        <v>0</v>
      </c>
      <c r="BI611" s="156">
        <f>IF(N611="nulová",J611,0)</f>
        <v>0</v>
      </c>
      <c r="BJ611" s="17" t="s">
        <v>8</v>
      </c>
      <c r="BK611" s="156">
        <f>ROUND(I611*H611,0)</f>
        <v>0</v>
      </c>
      <c r="BL611" s="17" t="s">
        <v>214</v>
      </c>
      <c r="BM611" s="155" t="s">
        <v>1353</v>
      </c>
    </row>
    <row r="612" spans="1:65" s="2" customFormat="1" ht="24.15" customHeight="1">
      <c r="A612" s="32"/>
      <c r="B612" s="143"/>
      <c r="C612" s="144" t="s">
        <v>1354</v>
      </c>
      <c r="D612" s="144" t="s">
        <v>135</v>
      </c>
      <c r="E612" s="145" t="s">
        <v>1355</v>
      </c>
      <c r="F612" s="146" t="s">
        <v>1356</v>
      </c>
      <c r="G612" s="147" t="s">
        <v>310</v>
      </c>
      <c r="H612" s="148">
        <v>2</v>
      </c>
      <c r="I612" s="149"/>
      <c r="J612" s="150">
        <f>ROUND(I612*H612,0)</f>
        <v>0</v>
      </c>
      <c r="K612" s="146"/>
      <c r="L612" s="33"/>
      <c r="M612" s="151" t="s">
        <v>1</v>
      </c>
      <c r="N612" s="152" t="s">
        <v>41</v>
      </c>
      <c r="O612" s="58"/>
      <c r="P612" s="153">
        <f>O612*H612</f>
        <v>0</v>
      </c>
      <c r="Q612" s="153">
        <v>0.000362</v>
      </c>
      <c r="R612" s="153">
        <f>Q612*H612</f>
        <v>0.000724</v>
      </c>
      <c r="S612" s="153">
        <v>0</v>
      </c>
      <c r="T612" s="154">
        <f>S612*H612</f>
        <v>0</v>
      </c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R612" s="155" t="s">
        <v>214</v>
      </c>
      <c r="AT612" s="155" t="s">
        <v>135</v>
      </c>
      <c r="AU612" s="155" t="s">
        <v>84</v>
      </c>
      <c r="AY612" s="17" t="s">
        <v>132</v>
      </c>
      <c r="BE612" s="156">
        <f>IF(N612="základní",J612,0)</f>
        <v>0</v>
      </c>
      <c r="BF612" s="156">
        <f>IF(N612="snížená",J612,0)</f>
        <v>0</v>
      </c>
      <c r="BG612" s="156">
        <f>IF(N612="zákl. přenesená",J612,0)</f>
        <v>0</v>
      </c>
      <c r="BH612" s="156">
        <f>IF(N612="sníž. přenesená",J612,0)</f>
        <v>0</v>
      </c>
      <c r="BI612" s="156">
        <f>IF(N612="nulová",J612,0)</f>
        <v>0</v>
      </c>
      <c r="BJ612" s="17" t="s">
        <v>8</v>
      </c>
      <c r="BK612" s="156">
        <f>ROUND(I612*H612,0)</f>
        <v>0</v>
      </c>
      <c r="BL612" s="17" t="s">
        <v>214</v>
      </c>
      <c r="BM612" s="155" t="s">
        <v>1357</v>
      </c>
    </row>
    <row r="613" spans="1:65" s="2" customFormat="1" ht="24.15" customHeight="1">
      <c r="A613" s="32"/>
      <c r="B613" s="143"/>
      <c r="C613" s="144" t="s">
        <v>1358</v>
      </c>
      <c r="D613" s="144" t="s">
        <v>135</v>
      </c>
      <c r="E613" s="145" t="s">
        <v>1359</v>
      </c>
      <c r="F613" s="146" t="s">
        <v>1360</v>
      </c>
      <c r="G613" s="147" t="s">
        <v>235</v>
      </c>
      <c r="H613" s="148">
        <v>5</v>
      </c>
      <c r="I613" s="149"/>
      <c r="J613" s="150">
        <f>ROUND(I613*H613,0)</f>
        <v>0</v>
      </c>
      <c r="K613" s="146"/>
      <c r="L613" s="33"/>
      <c r="M613" s="151" t="s">
        <v>1</v>
      </c>
      <c r="N613" s="152" t="s">
        <v>41</v>
      </c>
      <c r="O613" s="58"/>
      <c r="P613" s="153">
        <f>O613*H613</f>
        <v>0</v>
      </c>
      <c r="Q613" s="153">
        <v>0.0021656</v>
      </c>
      <c r="R613" s="153">
        <f>Q613*H613</f>
        <v>0.010828</v>
      </c>
      <c r="S613" s="153">
        <v>0</v>
      </c>
      <c r="T613" s="154">
        <f>S613*H613</f>
        <v>0</v>
      </c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R613" s="155" t="s">
        <v>214</v>
      </c>
      <c r="AT613" s="155" t="s">
        <v>135</v>
      </c>
      <c r="AU613" s="155" t="s">
        <v>84</v>
      </c>
      <c r="AY613" s="17" t="s">
        <v>132</v>
      </c>
      <c r="BE613" s="156">
        <f>IF(N613="základní",J613,0)</f>
        <v>0</v>
      </c>
      <c r="BF613" s="156">
        <f>IF(N613="snížená",J613,0)</f>
        <v>0</v>
      </c>
      <c r="BG613" s="156">
        <f>IF(N613="zákl. přenesená",J613,0)</f>
        <v>0</v>
      </c>
      <c r="BH613" s="156">
        <f>IF(N613="sníž. přenesená",J613,0)</f>
        <v>0</v>
      </c>
      <c r="BI613" s="156">
        <f>IF(N613="nulová",J613,0)</f>
        <v>0</v>
      </c>
      <c r="BJ613" s="17" t="s">
        <v>8</v>
      </c>
      <c r="BK613" s="156">
        <f>ROUND(I613*H613,0)</f>
        <v>0</v>
      </c>
      <c r="BL613" s="17" t="s">
        <v>214</v>
      </c>
      <c r="BM613" s="155" t="s">
        <v>1361</v>
      </c>
    </row>
    <row r="614" spans="2:51" s="13" customFormat="1" ht="12">
      <c r="B614" s="157"/>
      <c r="D614" s="158" t="s">
        <v>140</v>
      </c>
      <c r="E614" s="159" t="s">
        <v>1</v>
      </c>
      <c r="F614" s="160" t="s">
        <v>1362</v>
      </c>
      <c r="H614" s="161">
        <v>5</v>
      </c>
      <c r="I614" s="162"/>
      <c r="L614" s="157"/>
      <c r="M614" s="163"/>
      <c r="N614" s="164"/>
      <c r="O614" s="164"/>
      <c r="P614" s="164"/>
      <c r="Q614" s="164"/>
      <c r="R614" s="164"/>
      <c r="S614" s="164"/>
      <c r="T614" s="165"/>
      <c r="AT614" s="159" t="s">
        <v>140</v>
      </c>
      <c r="AU614" s="159" t="s">
        <v>84</v>
      </c>
      <c r="AV614" s="13" t="s">
        <v>84</v>
      </c>
      <c r="AW614" s="13" t="s">
        <v>32</v>
      </c>
      <c r="AX614" s="13" t="s">
        <v>8</v>
      </c>
      <c r="AY614" s="159" t="s">
        <v>132</v>
      </c>
    </row>
    <row r="615" spans="1:65" s="2" customFormat="1" ht="24.15" customHeight="1">
      <c r="A615" s="32"/>
      <c r="B615" s="143"/>
      <c r="C615" s="144" t="s">
        <v>1363</v>
      </c>
      <c r="D615" s="144" t="s">
        <v>135</v>
      </c>
      <c r="E615" s="145" t="s">
        <v>1364</v>
      </c>
      <c r="F615" s="146" t="s">
        <v>1365</v>
      </c>
      <c r="G615" s="147" t="s">
        <v>188</v>
      </c>
      <c r="H615" s="148">
        <v>0.21</v>
      </c>
      <c r="I615" s="149"/>
      <c r="J615" s="150">
        <f>ROUND(I615*H615,0)</f>
        <v>0</v>
      </c>
      <c r="K615" s="146"/>
      <c r="L615" s="33"/>
      <c r="M615" s="151" t="s">
        <v>1</v>
      </c>
      <c r="N615" s="152" t="s">
        <v>41</v>
      </c>
      <c r="O615" s="58"/>
      <c r="P615" s="153">
        <f>O615*H615</f>
        <v>0</v>
      </c>
      <c r="Q615" s="153">
        <v>0</v>
      </c>
      <c r="R615" s="153">
        <f>Q615*H615</f>
        <v>0</v>
      </c>
      <c r="S615" s="153">
        <v>0</v>
      </c>
      <c r="T615" s="154">
        <f>S615*H615</f>
        <v>0</v>
      </c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R615" s="155" t="s">
        <v>214</v>
      </c>
      <c r="AT615" s="155" t="s">
        <v>135</v>
      </c>
      <c r="AU615" s="155" t="s">
        <v>84</v>
      </c>
      <c r="AY615" s="17" t="s">
        <v>132</v>
      </c>
      <c r="BE615" s="156">
        <f>IF(N615="základní",J615,0)</f>
        <v>0</v>
      </c>
      <c r="BF615" s="156">
        <f>IF(N615="snížená",J615,0)</f>
        <v>0</v>
      </c>
      <c r="BG615" s="156">
        <f>IF(N615="zákl. přenesená",J615,0)</f>
        <v>0</v>
      </c>
      <c r="BH615" s="156">
        <f>IF(N615="sníž. přenesená",J615,0)</f>
        <v>0</v>
      </c>
      <c r="BI615" s="156">
        <f>IF(N615="nulová",J615,0)</f>
        <v>0</v>
      </c>
      <c r="BJ615" s="17" t="s">
        <v>8</v>
      </c>
      <c r="BK615" s="156">
        <f>ROUND(I615*H615,0)</f>
        <v>0</v>
      </c>
      <c r="BL615" s="17" t="s">
        <v>214</v>
      </c>
      <c r="BM615" s="155" t="s">
        <v>1366</v>
      </c>
    </row>
    <row r="616" spans="2:63" s="12" customFormat="1" ht="22.95" customHeight="1">
      <c r="B616" s="130"/>
      <c r="D616" s="131" t="s">
        <v>75</v>
      </c>
      <c r="E616" s="141" t="s">
        <v>271</v>
      </c>
      <c r="F616" s="141" t="s">
        <v>272</v>
      </c>
      <c r="I616" s="133"/>
      <c r="J616" s="142">
        <f>BK616</f>
        <v>0</v>
      </c>
      <c r="L616" s="130"/>
      <c r="M616" s="135"/>
      <c r="N616" s="136"/>
      <c r="O616" s="136"/>
      <c r="P616" s="137">
        <f>SUM(P617:P621)</f>
        <v>0</v>
      </c>
      <c r="Q616" s="136"/>
      <c r="R616" s="137">
        <f>SUM(R617:R621)</f>
        <v>0.03267</v>
      </c>
      <c r="S616" s="136"/>
      <c r="T616" s="138">
        <f>SUM(T617:T621)</f>
        <v>0</v>
      </c>
      <c r="AR616" s="131" t="s">
        <v>84</v>
      </c>
      <c r="AT616" s="139" t="s">
        <v>75</v>
      </c>
      <c r="AU616" s="139" t="s">
        <v>8</v>
      </c>
      <c r="AY616" s="131" t="s">
        <v>132</v>
      </c>
      <c r="BK616" s="140">
        <f>SUM(BK617:BK621)</f>
        <v>0</v>
      </c>
    </row>
    <row r="617" spans="1:65" s="2" customFormat="1" ht="14.4" customHeight="1">
      <c r="A617" s="32"/>
      <c r="B617" s="143"/>
      <c r="C617" s="144" t="s">
        <v>1367</v>
      </c>
      <c r="D617" s="144" t="s">
        <v>135</v>
      </c>
      <c r="E617" s="145" t="s">
        <v>1368</v>
      </c>
      <c r="F617" s="146" t="s">
        <v>1369</v>
      </c>
      <c r="G617" s="147" t="s">
        <v>164</v>
      </c>
      <c r="H617" s="148">
        <v>16.5</v>
      </c>
      <c r="I617" s="149"/>
      <c r="J617" s="150">
        <f>ROUND(I617*H617,0)</f>
        <v>0</v>
      </c>
      <c r="K617" s="146"/>
      <c r="L617" s="33"/>
      <c r="M617" s="151" t="s">
        <v>1</v>
      </c>
      <c r="N617" s="152" t="s">
        <v>41</v>
      </c>
      <c r="O617" s="58"/>
      <c r="P617" s="153">
        <f>O617*H617</f>
        <v>0</v>
      </c>
      <c r="Q617" s="153">
        <v>0</v>
      </c>
      <c r="R617" s="153">
        <f>Q617*H617</f>
        <v>0</v>
      </c>
      <c r="S617" s="153">
        <v>0</v>
      </c>
      <c r="T617" s="154">
        <f>S617*H617</f>
        <v>0</v>
      </c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R617" s="155" t="s">
        <v>214</v>
      </c>
      <c r="AT617" s="155" t="s">
        <v>135</v>
      </c>
      <c r="AU617" s="155" t="s">
        <v>84</v>
      </c>
      <c r="AY617" s="17" t="s">
        <v>132</v>
      </c>
      <c r="BE617" s="156">
        <f>IF(N617="základní",J617,0)</f>
        <v>0</v>
      </c>
      <c r="BF617" s="156">
        <f>IF(N617="snížená",J617,0)</f>
        <v>0</v>
      </c>
      <c r="BG617" s="156">
        <f>IF(N617="zákl. přenesená",J617,0)</f>
        <v>0</v>
      </c>
      <c r="BH617" s="156">
        <f>IF(N617="sníž. přenesená",J617,0)</f>
        <v>0</v>
      </c>
      <c r="BI617" s="156">
        <f>IF(N617="nulová",J617,0)</f>
        <v>0</v>
      </c>
      <c r="BJ617" s="17" t="s">
        <v>8</v>
      </c>
      <c r="BK617" s="156">
        <f>ROUND(I617*H617,0)</f>
        <v>0</v>
      </c>
      <c r="BL617" s="17" t="s">
        <v>214</v>
      </c>
      <c r="BM617" s="155" t="s">
        <v>1370</v>
      </c>
    </row>
    <row r="618" spans="2:51" s="13" customFormat="1" ht="12">
      <c r="B618" s="157"/>
      <c r="D618" s="158" t="s">
        <v>140</v>
      </c>
      <c r="E618" s="159" t="s">
        <v>1</v>
      </c>
      <c r="F618" s="160" t="s">
        <v>530</v>
      </c>
      <c r="H618" s="161">
        <v>16.5</v>
      </c>
      <c r="I618" s="162"/>
      <c r="L618" s="157"/>
      <c r="M618" s="163"/>
      <c r="N618" s="164"/>
      <c r="O618" s="164"/>
      <c r="P618" s="164"/>
      <c r="Q618" s="164"/>
      <c r="R618" s="164"/>
      <c r="S618" s="164"/>
      <c r="T618" s="165"/>
      <c r="AT618" s="159" t="s">
        <v>140</v>
      </c>
      <c r="AU618" s="159" t="s">
        <v>84</v>
      </c>
      <c r="AV618" s="13" t="s">
        <v>84</v>
      </c>
      <c r="AW618" s="13" t="s">
        <v>32</v>
      </c>
      <c r="AX618" s="13" t="s">
        <v>8</v>
      </c>
      <c r="AY618" s="159" t="s">
        <v>132</v>
      </c>
    </row>
    <row r="619" spans="1:65" s="2" customFormat="1" ht="14.4" customHeight="1">
      <c r="A619" s="32"/>
      <c r="B619" s="143"/>
      <c r="C619" s="177" t="s">
        <v>1371</v>
      </c>
      <c r="D619" s="177" t="s">
        <v>442</v>
      </c>
      <c r="E619" s="178" t="s">
        <v>1372</v>
      </c>
      <c r="F619" s="179" t="s">
        <v>1373</v>
      </c>
      <c r="G619" s="180" t="s">
        <v>164</v>
      </c>
      <c r="H619" s="181">
        <v>18.15</v>
      </c>
      <c r="I619" s="182"/>
      <c r="J619" s="183">
        <f>ROUND(I619*H619,0)</f>
        <v>0</v>
      </c>
      <c r="K619" s="179"/>
      <c r="L619" s="184"/>
      <c r="M619" s="185" t="s">
        <v>1</v>
      </c>
      <c r="N619" s="186" t="s">
        <v>41</v>
      </c>
      <c r="O619" s="58"/>
      <c r="P619" s="153">
        <f>O619*H619</f>
        <v>0</v>
      </c>
      <c r="Q619" s="153">
        <v>0.0018</v>
      </c>
      <c r="R619" s="153">
        <f>Q619*H619</f>
        <v>0.03267</v>
      </c>
      <c r="S619" s="153">
        <v>0</v>
      </c>
      <c r="T619" s="154">
        <f>S619*H619</f>
        <v>0</v>
      </c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R619" s="155" t="s">
        <v>410</v>
      </c>
      <c r="AT619" s="155" t="s">
        <v>442</v>
      </c>
      <c r="AU619" s="155" t="s">
        <v>84</v>
      </c>
      <c r="AY619" s="17" t="s">
        <v>132</v>
      </c>
      <c r="BE619" s="156">
        <f>IF(N619="základní",J619,0)</f>
        <v>0</v>
      </c>
      <c r="BF619" s="156">
        <f>IF(N619="snížená",J619,0)</f>
        <v>0</v>
      </c>
      <c r="BG619" s="156">
        <f>IF(N619="zákl. přenesená",J619,0)</f>
        <v>0</v>
      </c>
      <c r="BH619" s="156">
        <f>IF(N619="sníž. přenesená",J619,0)</f>
        <v>0</v>
      </c>
      <c r="BI619" s="156">
        <f>IF(N619="nulová",J619,0)</f>
        <v>0</v>
      </c>
      <c r="BJ619" s="17" t="s">
        <v>8</v>
      </c>
      <c r="BK619" s="156">
        <f>ROUND(I619*H619,0)</f>
        <v>0</v>
      </c>
      <c r="BL619" s="17" t="s">
        <v>214</v>
      </c>
      <c r="BM619" s="155" t="s">
        <v>1374</v>
      </c>
    </row>
    <row r="620" spans="2:51" s="13" customFormat="1" ht="12">
      <c r="B620" s="157"/>
      <c r="D620" s="158" t="s">
        <v>140</v>
      </c>
      <c r="E620" s="159" t="s">
        <v>1</v>
      </c>
      <c r="F620" s="160" t="s">
        <v>1375</v>
      </c>
      <c r="H620" s="161">
        <v>18.15</v>
      </c>
      <c r="I620" s="162"/>
      <c r="L620" s="157"/>
      <c r="M620" s="163"/>
      <c r="N620" s="164"/>
      <c r="O620" s="164"/>
      <c r="P620" s="164"/>
      <c r="Q620" s="164"/>
      <c r="R620" s="164"/>
      <c r="S620" s="164"/>
      <c r="T620" s="165"/>
      <c r="AT620" s="159" t="s">
        <v>140</v>
      </c>
      <c r="AU620" s="159" t="s">
        <v>84</v>
      </c>
      <c r="AV620" s="13" t="s">
        <v>84</v>
      </c>
      <c r="AW620" s="13" t="s">
        <v>32</v>
      </c>
      <c r="AX620" s="13" t="s">
        <v>8</v>
      </c>
      <c r="AY620" s="159" t="s">
        <v>132</v>
      </c>
    </row>
    <row r="621" spans="1:65" s="2" customFormat="1" ht="24.15" customHeight="1">
      <c r="A621" s="32"/>
      <c r="B621" s="143"/>
      <c r="C621" s="144" t="s">
        <v>1376</v>
      </c>
      <c r="D621" s="144" t="s">
        <v>135</v>
      </c>
      <c r="E621" s="145" t="s">
        <v>1377</v>
      </c>
      <c r="F621" s="146" t="s">
        <v>1378</v>
      </c>
      <c r="G621" s="147" t="s">
        <v>188</v>
      </c>
      <c r="H621" s="148">
        <v>0.033</v>
      </c>
      <c r="I621" s="149"/>
      <c r="J621" s="150">
        <f>ROUND(I621*H621,0)</f>
        <v>0</v>
      </c>
      <c r="K621" s="146"/>
      <c r="L621" s="33"/>
      <c r="M621" s="151" t="s">
        <v>1</v>
      </c>
      <c r="N621" s="152" t="s">
        <v>41</v>
      </c>
      <c r="O621" s="58"/>
      <c r="P621" s="153">
        <f>O621*H621</f>
        <v>0</v>
      </c>
      <c r="Q621" s="153">
        <v>0</v>
      </c>
      <c r="R621" s="153">
        <f>Q621*H621</f>
        <v>0</v>
      </c>
      <c r="S621" s="153">
        <v>0</v>
      </c>
      <c r="T621" s="154">
        <f>S621*H621</f>
        <v>0</v>
      </c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R621" s="155" t="s">
        <v>214</v>
      </c>
      <c r="AT621" s="155" t="s">
        <v>135</v>
      </c>
      <c r="AU621" s="155" t="s">
        <v>84</v>
      </c>
      <c r="AY621" s="17" t="s">
        <v>132</v>
      </c>
      <c r="BE621" s="156">
        <f>IF(N621="základní",J621,0)</f>
        <v>0</v>
      </c>
      <c r="BF621" s="156">
        <f>IF(N621="snížená",J621,0)</f>
        <v>0</v>
      </c>
      <c r="BG621" s="156">
        <f>IF(N621="zákl. přenesená",J621,0)</f>
        <v>0</v>
      </c>
      <c r="BH621" s="156">
        <f>IF(N621="sníž. přenesená",J621,0)</f>
        <v>0</v>
      </c>
      <c r="BI621" s="156">
        <f>IF(N621="nulová",J621,0)</f>
        <v>0</v>
      </c>
      <c r="BJ621" s="17" t="s">
        <v>8</v>
      </c>
      <c r="BK621" s="156">
        <f>ROUND(I621*H621,0)</f>
        <v>0</v>
      </c>
      <c r="BL621" s="17" t="s">
        <v>214</v>
      </c>
      <c r="BM621" s="155" t="s">
        <v>1379</v>
      </c>
    </row>
    <row r="622" spans="2:63" s="12" customFormat="1" ht="22.95" customHeight="1">
      <c r="B622" s="130"/>
      <c r="D622" s="131" t="s">
        <v>75</v>
      </c>
      <c r="E622" s="141" t="s">
        <v>1380</v>
      </c>
      <c r="F622" s="141" t="s">
        <v>1381</v>
      </c>
      <c r="I622" s="133"/>
      <c r="J622" s="142">
        <f>BK622</f>
        <v>0</v>
      </c>
      <c r="L622" s="130"/>
      <c r="M622" s="135"/>
      <c r="N622" s="136"/>
      <c r="O622" s="136"/>
      <c r="P622" s="137">
        <f>SUM(P623:P651)</f>
        <v>0</v>
      </c>
      <c r="Q622" s="136"/>
      <c r="R622" s="137">
        <f>SUM(R623:R651)</f>
        <v>0.251387735225</v>
      </c>
      <c r="S622" s="136"/>
      <c r="T622" s="138">
        <f>SUM(T623:T651)</f>
        <v>0</v>
      </c>
      <c r="AR622" s="131" t="s">
        <v>84</v>
      </c>
      <c r="AT622" s="139" t="s">
        <v>75</v>
      </c>
      <c r="AU622" s="139" t="s">
        <v>8</v>
      </c>
      <c r="AY622" s="131" t="s">
        <v>132</v>
      </c>
      <c r="BK622" s="140">
        <f>SUM(BK623:BK651)</f>
        <v>0</v>
      </c>
    </row>
    <row r="623" spans="1:65" s="2" customFormat="1" ht="24.15" customHeight="1">
      <c r="A623" s="32"/>
      <c r="B623" s="143"/>
      <c r="C623" s="144" t="s">
        <v>1382</v>
      </c>
      <c r="D623" s="144" t="s">
        <v>135</v>
      </c>
      <c r="E623" s="145" t="s">
        <v>1383</v>
      </c>
      <c r="F623" s="146" t="s">
        <v>1384</v>
      </c>
      <c r="G623" s="147" t="s">
        <v>164</v>
      </c>
      <c r="H623" s="148">
        <v>3.75</v>
      </c>
      <c r="I623" s="149"/>
      <c r="J623" s="150">
        <f>ROUND(I623*H623,0)</f>
        <v>0</v>
      </c>
      <c r="K623" s="146"/>
      <c r="L623" s="33"/>
      <c r="M623" s="151" t="s">
        <v>1</v>
      </c>
      <c r="N623" s="152" t="s">
        <v>41</v>
      </c>
      <c r="O623" s="58"/>
      <c r="P623" s="153">
        <f>O623*H623</f>
        <v>0</v>
      </c>
      <c r="Q623" s="153">
        <v>0.0002684875</v>
      </c>
      <c r="R623" s="153">
        <f>Q623*H623</f>
        <v>0.001006828125</v>
      </c>
      <c r="S623" s="153">
        <v>0</v>
      </c>
      <c r="T623" s="154">
        <f>S623*H623</f>
        <v>0</v>
      </c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R623" s="155" t="s">
        <v>214</v>
      </c>
      <c r="AT623" s="155" t="s">
        <v>135</v>
      </c>
      <c r="AU623" s="155" t="s">
        <v>84</v>
      </c>
      <c r="AY623" s="17" t="s">
        <v>132</v>
      </c>
      <c r="BE623" s="156">
        <f>IF(N623="základní",J623,0)</f>
        <v>0</v>
      </c>
      <c r="BF623" s="156">
        <f>IF(N623="snížená",J623,0)</f>
        <v>0</v>
      </c>
      <c r="BG623" s="156">
        <f>IF(N623="zákl. přenesená",J623,0)</f>
        <v>0</v>
      </c>
      <c r="BH623" s="156">
        <f>IF(N623="sníž. přenesená",J623,0)</f>
        <v>0</v>
      </c>
      <c r="BI623" s="156">
        <f>IF(N623="nulová",J623,0)</f>
        <v>0</v>
      </c>
      <c r="BJ623" s="17" t="s">
        <v>8</v>
      </c>
      <c r="BK623" s="156">
        <f>ROUND(I623*H623,0)</f>
        <v>0</v>
      </c>
      <c r="BL623" s="17" t="s">
        <v>214</v>
      </c>
      <c r="BM623" s="155" t="s">
        <v>1385</v>
      </c>
    </row>
    <row r="624" spans="2:51" s="13" customFormat="1" ht="12">
      <c r="B624" s="157"/>
      <c r="D624" s="158" t="s">
        <v>140</v>
      </c>
      <c r="E624" s="159" t="s">
        <v>1</v>
      </c>
      <c r="F624" s="160" t="s">
        <v>1386</v>
      </c>
      <c r="H624" s="161">
        <v>3.75</v>
      </c>
      <c r="I624" s="162"/>
      <c r="L624" s="157"/>
      <c r="M624" s="163"/>
      <c r="N624" s="164"/>
      <c r="O624" s="164"/>
      <c r="P624" s="164"/>
      <c r="Q624" s="164"/>
      <c r="R624" s="164"/>
      <c r="S624" s="164"/>
      <c r="T624" s="165"/>
      <c r="AT624" s="159" t="s">
        <v>140</v>
      </c>
      <c r="AU624" s="159" t="s">
        <v>84</v>
      </c>
      <c r="AV624" s="13" t="s">
        <v>84</v>
      </c>
      <c r="AW624" s="13" t="s">
        <v>32</v>
      </c>
      <c r="AX624" s="13" t="s">
        <v>8</v>
      </c>
      <c r="AY624" s="159" t="s">
        <v>132</v>
      </c>
    </row>
    <row r="625" spans="1:65" s="2" customFormat="1" ht="24.15" customHeight="1">
      <c r="A625" s="32"/>
      <c r="B625" s="143"/>
      <c r="C625" s="177" t="s">
        <v>1387</v>
      </c>
      <c r="D625" s="177" t="s">
        <v>442</v>
      </c>
      <c r="E625" s="178" t="s">
        <v>1388</v>
      </c>
      <c r="F625" s="179" t="s">
        <v>1389</v>
      </c>
      <c r="G625" s="180" t="s">
        <v>164</v>
      </c>
      <c r="H625" s="181">
        <v>3.75</v>
      </c>
      <c r="I625" s="182"/>
      <c r="J625" s="183">
        <f>ROUND(I625*H625,0)</f>
        <v>0</v>
      </c>
      <c r="K625" s="179"/>
      <c r="L625" s="184"/>
      <c r="M625" s="185" t="s">
        <v>1</v>
      </c>
      <c r="N625" s="186" t="s">
        <v>41</v>
      </c>
      <c r="O625" s="58"/>
      <c r="P625" s="153">
        <f>O625*H625</f>
        <v>0</v>
      </c>
      <c r="Q625" s="153">
        <v>0.03056</v>
      </c>
      <c r="R625" s="153">
        <f>Q625*H625</f>
        <v>0.11460000000000001</v>
      </c>
      <c r="S625" s="153">
        <v>0</v>
      </c>
      <c r="T625" s="154">
        <f>S625*H625</f>
        <v>0</v>
      </c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R625" s="155" t="s">
        <v>410</v>
      </c>
      <c r="AT625" s="155" t="s">
        <v>442</v>
      </c>
      <c r="AU625" s="155" t="s">
        <v>84</v>
      </c>
      <c r="AY625" s="17" t="s">
        <v>132</v>
      </c>
      <c r="BE625" s="156">
        <f>IF(N625="základní",J625,0)</f>
        <v>0</v>
      </c>
      <c r="BF625" s="156">
        <f>IF(N625="snížená",J625,0)</f>
        <v>0</v>
      </c>
      <c r="BG625" s="156">
        <f>IF(N625="zákl. přenesená",J625,0)</f>
        <v>0</v>
      </c>
      <c r="BH625" s="156">
        <f>IF(N625="sníž. přenesená",J625,0)</f>
        <v>0</v>
      </c>
      <c r="BI625" s="156">
        <f>IF(N625="nulová",J625,0)</f>
        <v>0</v>
      </c>
      <c r="BJ625" s="17" t="s">
        <v>8</v>
      </c>
      <c r="BK625" s="156">
        <f>ROUND(I625*H625,0)</f>
        <v>0</v>
      </c>
      <c r="BL625" s="17" t="s">
        <v>214</v>
      </c>
      <c r="BM625" s="155" t="s">
        <v>1390</v>
      </c>
    </row>
    <row r="626" spans="2:51" s="13" customFormat="1" ht="12">
      <c r="B626" s="157"/>
      <c r="D626" s="158" t="s">
        <v>140</v>
      </c>
      <c r="E626" s="159" t="s">
        <v>1</v>
      </c>
      <c r="F626" s="160" t="s">
        <v>1386</v>
      </c>
      <c r="H626" s="161">
        <v>3.75</v>
      </c>
      <c r="I626" s="162"/>
      <c r="L626" s="157"/>
      <c r="M626" s="163"/>
      <c r="N626" s="164"/>
      <c r="O626" s="164"/>
      <c r="P626" s="164"/>
      <c r="Q626" s="164"/>
      <c r="R626" s="164"/>
      <c r="S626" s="164"/>
      <c r="T626" s="165"/>
      <c r="AT626" s="159" t="s">
        <v>140</v>
      </c>
      <c r="AU626" s="159" t="s">
        <v>84</v>
      </c>
      <c r="AV626" s="13" t="s">
        <v>84</v>
      </c>
      <c r="AW626" s="13" t="s">
        <v>32</v>
      </c>
      <c r="AX626" s="13" t="s">
        <v>8</v>
      </c>
      <c r="AY626" s="159" t="s">
        <v>132</v>
      </c>
    </row>
    <row r="627" spans="1:65" s="2" customFormat="1" ht="24.15" customHeight="1">
      <c r="A627" s="32"/>
      <c r="B627" s="143"/>
      <c r="C627" s="144" t="s">
        <v>1391</v>
      </c>
      <c r="D627" s="144" t="s">
        <v>135</v>
      </c>
      <c r="E627" s="145" t="s">
        <v>1392</v>
      </c>
      <c r="F627" s="146" t="s">
        <v>1393</v>
      </c>
      <c r="G627" s="147" t="s">
        <v>310</v>
      </c>
      <c r="H627" s="148">
        <v>1</v>
      </c>
      <c r="I627" s="149"/>
      <c r="J627" s="150">
        <f>ROUND(I627*H627,0)</f>
        <v>0</v>
      </c>
      <c r="K627" s="146"/>
      <c r="L627" s="33"/>
      <c r="M627" s="151" t="s">
        <v>1</v>
      </c>
      <c r="N627" s="152" t="s">
        <v>41</v>
      </c>
      <c r="O627" s="58"/>
      <c r="P627" s="153">
        <f>O627*H627</f>
        <v>0</v>
      </c>
      <c r="Q627" s="153">
        <v>0.000264725</v>
      </c>
      <c r="R627" s="153">
        <f>Q627*H627</f>
        <v>0.000264725</v>
      </c>
      <c r="S627" s="153">
        <v>0</v>
      </c>
      <c r="T627" s="154">
        <f>S627*H627</f>
        <v>0</v>
      </c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R627" s="155" t="s">
        <v>214</v>
      </c>
      <c r="AT627" s="155" t="s">
        <v>135</v>
      </c>
      <c r="AU627" s="155" t="s">
        <v>84</v>
      </c>
      <c r="AY627" s="17" t="s">
        <v>132</v>
      </c>
      <c r="BE627" s="156">
        <f>IF(N627="základní",J627,0)</f>
        <v>0</v>
      </c>
      <c r="BF627" s="156">
        <f>IF(N627="snížená",J627,0)</f>
        <v>0</v>
      </c>
      <c r="BG627" s="156">
        <f>IF(N627="zákl. přenesená",J627,0)</f>
        <v>0</v>
      </c>
      <c r="BH627" s="156">
        <f>IF(N627="sníž. přenesená",J627,0)</f>
        <v>0</v>
      </c>
      <c r="BI627" s="156">
        <f>IF(N627="nulová",J627,0)</f>
        <v>0</v>
      </c>
      <c r="BJ627" s="17" t="s">
        <v>8</v>
      </c>
      <c r="BK627" s="156">
        <f>ROUND(I627*H627,0)</f>
        <v>0</v>
      </c>
      <c r="BL627" s="17" t="s">
        <v>214</v>
      </c>
      <c r="BM627" s="155" t="s">
        <v>1394</v>
      </c>
    </row>
    <row r="628" spans="2:51" s="13" customFormat="1" ht="12">
      <c r="B628" s="157"/>
      <c r="D628" s="158" t="s">
        <v>140</v>
      </c>
      <c r="E628" s="159" t="s">
        <v>1</v>
      </c>
      <c r="F628" s="160" t="s">
        <v>1395</v>
      </c>
      <c r="H628" s="161">
        <v>1</v>
      </c>
      <c r="I628" s="162"/>
      <c r="L628" s="157"/>
      <c r="M628" s="163"/>
      <c r="N628" s="164"/>
      <c r="O628" s="164"/>
      <c r="P628" s="164"/>
      <c r="Q628" s="164"/>
      <c r="R628" s="164"/>
      <c r="S628" s="164"/>
      <c r="T628" s="165"/>
      <c r="AT628" s="159" t="s">
        <v>140</v>
      </c>
      <c r="AU628" s="159" t="s">
        <v>84</v>
      </c>
      <c r="AV628" s="13" t="s">
        <v>84</v>
      </c>
      <c r="AW628" s="13" t="s">
        <v>32</v>
      </c>
      <c r="AX628" s="13" t="s">
        <v>8</v>
      </c>
      <c r="AY628" s="159" t="s">
        <v>132</v>
      </c>
    </row>
    <row r="629" spans="1:65" s="2" customFormat="1" ht="24.15" customHeight="1">
      <c r="A629" s="32"/>
      <c r="B629" s="143"/>
      <c r="C629" s="177" t="s">
        <v>1396</v>
      </c>
      <c r="D629" s="177" t="s">
        <v>442</v>
      </c>
      <c r="E629" s="178" t="s">
        <v>1397</v>
      </c>
      <c r="F629" s="179" t="s">
        <v>1398</v>
      </c>
      <c r="G629" s="180" t="s">
        <v>164</v>
      </c>
      <c r="H629" s="181">
        <v>0.656</v>
      </c>
      <c r="I629" s="182"/>
      <c r="J629" s="183">
        <f>ROUND(I629*H629,0)</f>
        <v>0</v>
      </c>
      <c r="K629" s="179"/>
      <c r="L629" s="184"/>
      <c r="M629" s="185" t="s">
        <v>1</v>
      </c>
      <c r="N629" s="186" t="s">
        <v>41</v>
      </c>
      <c r="O629" s="58"/>
      <c r="P629" s="153">
        <f>O629*H629</f>
        <v>0</v>
      </c>
      <c r="Q629" s="153">
        <v>0.02917</v>
      </c>
      <c r="R629" s="153">
        <f>Q629*H629</f>
        <v>0.019135520000000003</v>
      </c>
      <c r="S629" s="153">
        <v>0</v>
      </c>
      <c r="T629" s="154">
        <f>S629*H629</f>
        <v>0</v>
      </c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R629" s="155" t="s">
        <v>410</v>
      </c>
      <c r="AT629" s="155" t="s">
        <v>442</v>
      </c>
      <c r="AU629" s="155" t="s">
        <v>84</v>
      </c>
      <c r="AY629" s="17" t="s">
        <v>132</v>
      </c>
      <c r="BE629" s="156">
        <f>IF(N629="základní",J629,0)</f>
        <v>0</v>
      </c>
      <c r="BF629" s="156">
        <f>IF(N629="snížená",J629,0)</f>
        <v>0</v>
      </c>
      <c r="BG629" s="156">
        <f>IF(N629="zákl. přenesená",J629,0)</f>
        <v>0</v>
      </c>
      <c r="BH629" s="156">
        <f>IF(N629="sníž. přenesená",J629,0)</f>
        <v>0</v>
      </c>
      <c r="BI629" s="156">
        <f>IF(N629="nulová",J629,0)</f>
        <v>0</v>
      </c>
      <c r="BJ629" s="17" t="s">
        <v>8</v>
      </c>
      <c r="BK629" s="156">
        <f>ROUND(I629*H629,0)</f>
        <v>0</v>
      </c>
      <c r="BL629" s="17" t="s">
        <v>214</v>
      </c>
      <c r="BM629" s="155" t="s">
        <v>1399</v>
      </c>
    </row>
    <row r="630" spans="2:51" s="13" customFormat="1" ht="12">
      <c r="B630" s="157"/>
      <c r="D630" s="158" t="s">
        <v>140</v>
      </c>
      <c r="E630" s="159" t="s">
        <v>1</v>
      </c>
      <c r="F630" s="160" t="s">
        <v>1400</v>
      </c>
      <c r="H630" s="161">
        <v>0.656</v>
      </c>
      <c r="I630" s="162"/>
      <c r="L630" s="157"/>
      <c r="M630" s="163"/>
      <c r="N630" s="164"/>
      <c r="O630" s="164"/>
      <c r="P630" s="164"/>
      <c r="Q630" s="164"/>
      <c r="R630" s="164"/>
      <c r="S630" s="164"/>
      <c r="T630" s="165"/>
      <c r="AT630" s="159" t="s">
        <v>140</v>
      </c>
      <c r="AU630" s="159" t="s">
        <v>84</v>
      </c>
      <c r="AV630" s="13" t="s">
        <v>84</v>
      </c>
      <c r="AW630" s="13" t="s">
        <v>32</v>
      </c>
      <c r="AX630" s="13" t="s">
        <v>8</v>
      </c>
      <c r="AY630" s="159" t="s">
        <v>132</v>
      </c>
    </row>
    <row r="631" spans="1:65" s="2" customFormat="1" ht="24.15" customHeight="1">
      <c r="A631" s="32"/>
      <c r="B631" s="143"/>
      <c r="C631" s="144" t="s">
        <v>1401</v>
      </c>
      <c r="D631" s="144" t="s">
        <v>135</v>
      </c>
      <c r="E631" s="145" t="s">
        <v>1402</v>
      </c>
      <c r="F631" s="146" t="s">
        <v>1403</v>
      </c>
      <c r="G631" s="147" t="s">
        <v>235</v>
      </c>
      <c r="H631" s="148">
        <v>11</v>
      </c>
      <c r="I631" s="149"/>
      <c r="J631" s="150">
        <f>ROUND(I631*H631,0)</f>
        <v>0</v>
      </c>
      <c r="K631" s="146"/>
      <c r="L631" s="33"/>
      <c r="M631" s="151" t="s">
        <v>1</v>
      </c>
      <c r="N631" s="152" t="s">
        <v>41</v>
      </c>
      <c r="O631" s="58"/>
      <c r="P631" s="153">
        <f>O631*H631</f>
        <v>0</v>
      </c>
      <c r="Q631" s="153">
        <v>0.0001602511</v>
      </c>
      <c r="R631" s="153">
        <f>Q631*H631</f>
        <v>0.0017627620999999998</v>
      </c>
      <c r="S631" s="153">
        <v>0</v>
      </c>
      <c r="T631" s="154">
        <f>S631*H631</f>
        <v>0</v>
      </c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R631" s="155" t="s">
        <v>214</v>
      </c>
      <c r="AT631" s="155" t="s">
        <v>135</v>
      </c>
      <c r="AU631" s="155" t="s">
        <v>84</v>
      </c>
      <c r="AY631" s="17" t="s">
        <v>132</v>
      </c>
      <c r="BE631" s="156">
        <f>IF(N631="základní",J631,0)</f>
        <v>0</v>
      </c>
      <c r="BF631" s="156">
        <f>IF(N631="snížená",J631,0)</f>
        <v>0</v>
      </c>
      <c r="BG631" s="156">
        <f>IF(N631="zákl. přenesená",J631,0)</f>
        <v>0</v>
      </c>
      <c r="BH631" s="156">
        <f>IF(N631="sníž. přenesená",J631,0)</f>
        <v>0</v>
      </c>
      <c r="BI631" s="156">
        <f>IF(N631="nulová",J631,0)</f>
        <v>0</v>
      </c>
      <c r="BJ631" s="17" t="s">
        <v>8</v>
      </c>
      <c r="BK631" s="156">
        <f>ROUND(I631*H631,0)</f>
        <v>0</v>
      </c>
      <c r="BL631" s="17" t="s">
        <v>214</v>
      </c>
      <c r="BM631" s="155" t="s">
        <v>1404</v>
      </c>
    </row>
    <row r="632" spans="2:51" s="13" customFormat="1" ht="12">
      <c r="B632" s="157"/>
      <c r="D632" s="158" t="s">
        <v>140</v>
      </c>
      <c r="E632" s="159" t="s">
        <v>1</v>
      </c>
      <c r="F632" s="160" t="s">
        <v>1405</v>
      </c>
      <c r="H632" s="161">
        <v>11</v>
      </c>
      <c r="I632" s="162"/>
      <c r="L632" s="157"/>
      <c r="M632" s="163"/>
      <c r="N632" s="164"/>
      <c r="O632" s="164"/>
      <c r="P632" s="164"/>
      <c r="Q632" s="164"/>
      <c r="R632" s="164"/>
      <c r="S632" s="164"/>
      <c r="T632" s="165"/>
      <c r="AT632" s="159" t="s">
        <v>140</v>
      </c>
      <c r="AU632" s="159" t="s">
        <v>84</v>
      </c>
      <c r="AV632" s="13" t="s">
        <v>84</v>
      </c>
      <c r="AW632" s="13" t="s">
        <v>32</v>
      </c>
      <c r="AX632" s="13" t="s">
        <v>8</v>
      </c>
      <c r="AY632" s="159" t="s">
        <v>132</v>
      </c>
    </row>
    <row r="633" spans="1:65" s="2" customFormat="1" ht="24.15" customHeight="1">
      <c r="A633" s="32"/>
      <c r="B633" s="143"/>
      <c r="C633" s="144" t="s">
        <v>1406</v>
      </c>
      <c r="D633" s="144" t="s">
        <v>135</v>
      </c>
      <c r="E633" s="145" t="s">
        <v>1407</v>
      </c>
      <c r="F633" s="146" t="s">
        <v>1408</v>
      </c>
      <c r="G633" s="147" t="s">
        <v>310</v>
      </c>
      <c r="H633" s="148">
        <v>2</v>
      </c>
      <c r="I633" s="149"/>
      <c r="J633" s="150">
        <f>ROUND(I633*H633,0)</f>
        <v>0</v>
      </c>
      <c r="K633" s="146"/>
      <c r="L633" s="33"/>
      <c r="M633" s="151" t="s">
        <v>1</v>
      </c>
      <c r="N633" s="152" t="s">
        <v>41</v>
      </c>
      <c r="O633" s="58"/>
      <c r="P633" s="153">
        <f>O633*H633</f>
        <v>0</v>
      </c>
      <c r="Q633" s="153">
        <v>0</v>
      </c>
      <c r="R633" s="153">
        <f>Q633*H633</f>
        <v>0</v>
      </c>
      <c r="S633" s="153">
        <v>0</v>
      </c>
      <c r="T633" s="154">
        <f>S633*H633</f>
        <v>0</v>
      </c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R633" s="155" t="s">
        <v>214</v>
      </c>
      <c r="AT633" s="155" t="s">
        <v>135</v>
      </c>
      <c r="AU633" s="155" t="s">
        <v>84</v>
      </c>
      <c r="AY633" s="17" t="s">
        <v>132</v>
      </c>
      <c r="BE633" s="156">
        <f>IF(N633="základní",J633,0)</f>
        <v>0</v>
      </c>
      <c r="BF633" s="156">
        <f>IF(N633="snížená",J633,0)</f>
        <v>0</v>
      </c>
      <c r="BG633" s="156">
        <f>IF(N633="zákl. přenesená",J633,0)</f>
        <v>0</v>
      </c>
      <c r="BH633" s="156">
        <f>IF(N633="sníž. přenesená",J633,0)</f>
        <v>0</v>
      </c>
      <c r="BI633" s="156">
        <f>IF(N633="nulová",J633,0)</f>
        <v>0</v>
      </c>
      <c r="BJ633" s="17" t="s">
        <v>8</v>
      </c>
      <c r="BK633" s="156">
        <f>ROUND(I633*H633,0)</f>
        <v>0</v>
      </c>
      <c r="BL633" s="17" t="s">
        <v>214</v>
      </c>
      <c r="BM633" s="155" t="s">
        <v>1409</v>
      </c>
    </row>
    <row r="634" spans="2:51" s="13" customFormat="1" ht="12">
      <c r="B634" s="157"/>
      <c r="D634" s="158" t="s">
        <v>140</v>
      </c>
      <c r="E634" s="159" t="s">
        <v>1</v>
      </c>
      <c r="F634" s="160" t="s">
        <v>1410</v>
      </c>
      <c r="H634" s="161">
        <v>2</v>
      </c>
      <c r="I634" s="162"/>
      <c r="L634" s="157"/>
      <c r="M634" s="163"/>
      <c r="N634" s="164"/>
      <c r="O634" s="164"/>
      <c r="P634" s="164"/>
      <c r="Q634" s="164"/>
      <c r="R634" s="164"/>
      <c r="S634" s="164"/>
      <c r="T634" s="165"/>
      <c r="AT634" s="159" t="s">
        <v>140</v>
      </c>
      <c r="AU634" s="159" t="s">
        <v>84</v>
      </c>
      <c r="AV634" s="13" t="s">
        <v>84</v>
      </c>
      <c r="AW634" s="13" t="s">
        <v>32</v>
      </c>
      <c r="AX634" s="13" t="s">
        <v>8</v>
      </c>
      <c r="AY634" s="159" t="s">
        <v>132</v>
      </c>
    </row>
    <row r="635" spans="1:65" s="2" customFormat="1" ht="24.15" customHeight="1">
      <c r="A635" s="32"/>
      <c r="B635" s="143"/>
      <c r="C635" s="177" t="s">
        <v>1411</v>
      </c>
      <c r="D635" s="177" t="s">
        <v>442</v>
      </c>
      <c r="E635" s="178" t="s">
        <v>1412</v>
      </c>
      <c r="F635" s="179" t="s">
        <v>1413</v>
      </c>
      <c r="G635" s="180" t="s">
        <v>310</v>
      </c>
      <c r="H635" s="181">
        <v>2</v>
      </c>
      <c r="I635" s="182"/>
      <c r="J635" s="183">
        <f>ROUND(I635*H635,0)</f>
        <v>0</v>
      </c>
      <c r="K635" s="179"/>
      <c r="L635" s="184"/>
      <c r="M635" s="185" t="s">
        <v>1</v>
      </c>
      <c r="N635" s="186" t="s">
        <v>41</v>
      </c>
      <c r="O635" s="58"/>
      <c r="P635" s="153">
        <f>O635*H635</f>
        <v>0</v>
      </c>
      <c r="Q635" s="153">
        <v>0.021</v>
      </c>
      <c r="R635" s="153">
        <f>Q635*H635</f>
        <v>0.042</v>
      </c>
      <c r="S635" s="153">
        <v>0</v>
      </c>
      <c r="T635" s="154">
        <f>S635*H635</f>
        <v>0</v>
      </c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R635" s="155" t="s">
        <v>410</v>
      </c>
      <c r="AT635" s="155" t="s">
        <v>442</v>
      </c>
      <c r="AU635" s="155" t="s">
        <v>84</v>
      </c>
      <c r="AY635" s="17" t="s">
        <v>132</v>
      </c>
      <c r="BE635" s="156">
        <f>IF(N635="základní",J635,0)</f>
        <v>0</v>
      </c>
      <c r="BF635" s="156">
        <f>IF(N635="snížená",J635,0)</f>
        <v>0</v>
      </c>
      <c r="BG635" s="156">
        <f>IF(N635="zákl. přenesená",J635,0)</f>
        <v>0</v>
      </c>
      <c r="BH635" s="156">
        <f>IF(N635="sníž. přenesená",J635,0)</f>
        <v>0</v>
      </c>
      <c r="BI635" s="156">
        <f>IF(N635="nulová",J635,0)</f>
        <v>0</v>
      </c>
      <c r="BJ635" s="17" t="s">
        <v>8</v>
      </c>
      <c r="BK635" s="156">
        <f>ROUND(I635*H635,0)</f>
        <v>0</v>
      </c>
      <c r="BL635" s="17" t="s">
        <v>214</v>
      </c>
      <c r="BM635" s="155" t="s">
        <v>1414</v>
      </c>
    </row>
    <row r="636" spans="2:51" s="13" customFormat="1" ht="12">
      <c r="B636" s="157"/>
      <c r="D636" s="158" t="s">
        <v>140</v>
      </c>
      <c r="E636" s="159" t="s">
        <v>1</v>
      </c>
      <c r="F636" s="160" t="s">
        <v>1410</v>
      </c>
      <c r="H636" s="161">
        <v>2</v>
      </c>
      <c r="I636" s="162"/>
      <c r="L636" s="157"/>
      <c r="M636" s="163"/>
      <c r="N636" s="164"/>
      <c r="O636" s="164"/>
      <c r="P636" s="164"/>
      <c r="Q636" s="164"/>
      <c r="R636" s="164"/>
      <c r="S636" s="164"/>
      <c r="T636" s="165"/>
      <c r="AT636" s="159" t="s">
        <v>140</v>
      </c>
      <c r="AU636" s="159" t="s">
        <v>84</v>
      </c>
      <c r="AV636" s="13" t="s">
        <v>84</v>
      </c>
      <c r="AW636" s="13" t="s">
        <v>32</v>
      </c>
      <c r="AX636" s="13" t="s">
        <v>8</v>
      </c>
      <c r="AY636" s="159" t="s">
        <v>132</v>
      </c>
    </row>
    <row r="637" spans="1:65" s="2" customFormat="1" ht="24.15" customHeight="1">
      <c r="A637" s="32"/>
      <c r="B637" s="143"/>
      <c r="C637" s="144" t="s">
        <v>1415</v>
      </c>
      <c r="D637" s="144" t="s">
        <v>135</v>
      </c>
      <c r="E637" s="145" t="s">
        <v>1416</v>
      </c>
      <c r="F637" s="146" t="s">
        <v>1417</v>
      </c>
      <c r="G637" s="147" t="s">
        <v>310</v>
      </c>
      <c r="H637" s="148">
        <v>1</v>
      </c>
      <c r="I637" s="149"/>
      <c r="J637" s="150">
        <f>ROUND(I637*H637,0)</f>
        <v>0</v>
      </c>
      <c r="K637" s="146"/>
      <c r="L637" s="33"/>
      <c r="M637" s="151" t="s">
        <v>1</v>
      </c>
      <c r="N637" s="152" t="s">
        <v>41</v>
      </c>
      <c r="O637" s="58"/>
      <c r="P637" s="153">
        <f>O637*H637</f>
        <v>0</v>
      </c>
      <c r="Q637" s="153">
        <v>0.0009179</v>
      </c>
      <c r="R637" s="153">
        <f>Q637*H637</f>
        <v>0.0009179</v>
      </c>
      <c r="S637" s="153">
        <v>0</v>
      </c>
      <c r="T637" s="154">
        <f>S637*H637</f>
        <v>0</v>
      </c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R637" s="155" t="s">
        <v>214</v>
      </c>
      <c r="AT637" s="155" t="s">
        <v>135</v>
      </c>
      <c r="AU637" s="155" t="s">
        <v>84</v>
      </c>
      <c r="AY637" s="17" t="s">
        <v>132</v>
      </c>
      <c r="BE637" s="156">
        <f>IF(N637="základní",J637,0)</f>
        <v>0</v>
      </c>
      <c r="BF637" s="156">
        <f>IF(N637="snížená",J637,0)</f>
        <v>0</v>
      </c>
      <c r="BG637" s="156">
        <f>IF(N637="zákl. přenesená",J637,0)</f>
        <v>0</v>
      </c>
      <c r="BH637" s="156">
        <f>IF(N637="sníž. přenesená",J637,0)</f>
        <v>0</v>
      </c>
      <c r="BI637" s="156">
        <f>IF(N637="nulová",J637,0)</f>
        <v>0</v>
      </c>
      <c r="BJ637" s="17" t="s">
        <v>8</v>
      </c>
      <c r="BK637" s="156">
        <f>ROUND(I637*H637,0)</f>
        <v>0</v>
      </c>
      <c r="BL637" s="17" t="s">
        <v>214</v>
      </c>
      <c r="BM637" s="155" t="s">
        <v>1418</v>
      </c>
    </row>
    <row r="638" spans="2:51" s="13" customFormat="1" ht="12">
      <c r="B638" s="157"/>
      <c r="D638" s="158" t="s">
        <v>140</v>
      </c>
      <c r="E638" s="159" t="s">
        <v>1</v>
      </c>
      <c r="F638" s="160" t="s">
        <v>1419</v>
      </c>
      <c r="H638" s="161">
        <v>1</v>
      </c>
      <c r="I638" s="162"/>
      <c r="L638" s="157"/>
      <c r="M638" s="163"/>
      <c r="N638" s="164"/>
      <c r="O638" s="164"/>
      <c r="P638" s="164"/>
      <c r="Q638" s="164"/>
      <c r="R638" s="164"/>
      <c r="S638" s="164"/>
      <c r="T638" s="165"/>
      <c r="AT638" s="159" t="s">
        <v>140</v>
      </c>
      <c r="AU638" s="159" t="s">
        <v>84</v>
      </c>
      <c r="AV638" s="13" t="s">
        <v>84</v>
      </c>
      <c r="AW638" s="13" t="s">
        <v>32</v>
      </c>
      <c r="AX638" s="13" t="s">
        <v>8</v>
      </c>
      <c r="AY638" s="159" t="s">
        <v>132</v>
      </c>
    </row>
    <row r="639" spans="1:65" s="2" customFormat="1" ht="14.4" customHeight="1">
      <c r="A639" s="32"/>
      <c r="B639" s="143"/>
      <c r="C639" s="177" t="s">
        <v>1420</v>
      </c>
      <c r="D639" s="177" t="s">
        <v>442</v>
      </c>
      <c r="E639" s="178" t="s">
        <v>1421</v>
      </c>
      <c r="F639" s="179" t="s">
        <v>1422</v>
      </c>
      <c r="G639" s="180" t="s">
        <v>164</v>
      </c>
      <c r="H639" s="181">
        <v>2.05</v>
      </c>
      <c r="I639" s="182"/>
      <c r="J639" s="183">
        <f>ROUND(I639*H639,0)</f>
        <v>0</v>
      </c>
      <c r="K639" s="179"/>
      <c r="L639" s="184"/>
      <c r="M639" s="185" t="s">
        <v>1</v>
      </c>
      <c r="N639" s="186" t="s">
        <v>41</v>
      </c>
      <c r="O639" s="58"/>
      <c r="P639" s="153">
        <f>O639*H639</f>
        <v>0</v>
      </c>
      <c r="Q639" s="153">
        <v>0.03</v>
      </c>
      <c r="R639" s="153">
        <f>Q639*H639</f>
        <v>0.06149999999999999</v>
      </c>
      <c r="S639" s="153">
        <v>0</v>
      </c>
      <c r="T639" s="154">
        <f>S639*H639</f>
        <v>0</v>
      </c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R639" s="155" t="s">
        <v>410</v>
      </c>
      <c r="AT639" s="155" t="s">
        <v>442</v>
      </c>
      <c r="AU639" s="155" t="s">
        <v>84</v>
      </c>
      <c r="AY639" s="17" t="s">
        <v>132</v>
      </c>
      <c r="BE639" s="156">
        <f>IF(N639="základní",J639,0)</f>
        <v>0</v>
      </c>
      <c r="BF639" s="156">
        <f>IF(N639="snížená",J639,0)</f>
        <v>0</v>
      </c>
      <c r="BG639" s="156">
        <f>IF(N639="zákl. přenesená",J639,0)</f>
        <v>0</v>
      </c>
      <c r="BH639" s="156">
        <f>IF(N639="sníž. přenesená",J639,0)</f>
        <v>0</v>
      </c>
      <c r="BI639" s="156">
        <f>IF(N639="nulová",J639,0)</f>
        <v>0</v>
      </c>
      <c r="BJ639" s="17" t="s">
        <v>8</v>
      </c>
      <c r="BK639" s="156">
        <f>ROUND(I639*H639,0)</f>
        <v>0</v>
      </c>
      <c r="BL639" s="17" t="s">
        <v>214</v>
      </c>
      <c r="BM639" s="155" t="s">
        <v>1423</v>
      </c>
    </row>
    <row r="640" spans="2:51" s="13" customFormat="1" ht="12">
      <c r="B640" s="157"/>
      <c r="D640" s="158" t="s">
        <v>140</v>
      </c>
      <c r="E640" s="159" t="s">
        <v>1</v>
      </c>
      <c r="F640" s="160" t="s">
        <v>1424</v>
      </c>
      <c r="H640" s="161">
        <v>2.05</v>
      </c>
      <c r="I640" s="162"/>
      <c r="L640" s="157"/>
      <c r="M640" s="163"/>
      <c r="N640" s="164"/>
      <c r="O640" s="164"/>
      <c r="P640" s="164"/>
      <c r="Q640" s="164"/>
      <c r="R640" s="164"/>
      <c r="S640" s="164"/>
      <c r="T640" s="165"/>
      <c r="AT640" s="159" t="s">
        <v>140</v>
      </c>
      <c r="AU640" s="159" t="s">
        <v>84</v>
      </c>
      <c r="AV640" s="13" t="s">
        <v>84</v>
      </c>
      <c r="AW640" s="13" t="s">
        <v>32</v>
      </c>
      <c r="AX640" s="13" t="s">
        <v>8</v>
      </c>
      <c r="AY640" s="159" t="s">
        <v>132</v>
      </c>
    </row>
    <row r="641" spans="1:65" s="2" customFormat="1" ht="14.4" customHeight="1">
      <c r="A641" s="32"/>
      <c r="B641" s="143"/>
      <c r="C641" s="144" t="s">
        <v>1425</v>
      </c>
      <c r="D641" s="144" t="s">
        <v>135</v>
      </c>
      <c r="E641" s="145" t="s">
        <v>1426</v>
      </c>
      <c r="F641" s="146" t="s">
        <v>1427</v>
      </c>
      <c r="G641" s="147" t="s">
        <v>310</v>
      </c>
      <c r="H641" s="148">
        <v>2</v>
      </c>
      <c r="I641" s="149"/>
      <c r="J641" s="150">
        <f>ROUND(I641*H641,0)</f>
        <v>0</v>
      </c>
      <c r="K641" s="146"/>
      <c r="L641" s="33"/>
      <c r="M641" s="151" t="s">
        <v>1</v>
      </c>
      <c r="N641" s="152" t="s">
        <v>41</v>
      </c>
      <c r="O641" s="58"/>
      <c r="P641" s="153">
        <f>O641*H641</f>
        <v>0</v>
      </c>
      <c r="Q641" s="153">
        <v>0</v>
      </c>
      <c r="R641" s="153">
        <f>Q641*H641</f>
        <v>0</v>
      </c>
      <c r="S641" s="153">
        <v>0</v>
      </c>
      <c r="T641" s="154">
        <f>S641*H641</f>
        <v>0</v>
      </c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R641" s="155" t="s">
        <v>214</v>
      </c>
      <c r="AT641" s="155" t="s">
        <v>135</v>
      </c>
      <c r="AU641" s="155" t="s">
        <v>84</v>
      </c>
      <c r="AY641" s="17" t="s">
        <v>132</v>
      </c>
      <c r="BE641" s="156">
        <f>IF(N641="základní",J641,0)</f>
        <v>0</v>
      </c>
      <c r="BF641" s="156">
        <f>IF(N641="snížená",J641,0)</f>
        <v>0</v>
      </c>
      <c r="BG641" s="156">
        <f>IF(N641="zákl. přenesená",J641,0)</f>
        <v>0</v>
      </c>
      <c r="BH641" s="156">
        <f>IF(N641="sníž. přenesená",J641,0)</f>
        <v>0</v>
      </c>
      <c r="BI641" s="156">
        <f>IF(N641="nulová",J641,0)</f>
        <v>0</v>
      </c>
      <c r="BJ641" s="17" t="s">
        <v>8</v>
      </c>
      <c r="BK641" s="156">
        <f>ROUND(I641*H641,0)</f>
        <v>0</v>
      </c>
      <c r="BL641" s="17" t="s">
        <v>214</v>
      </c>
      <c r="BM641" s="155" t="s">
        <v>1428</v>
      </c>
    </row>
    <row r="642" spans="2:51" s="13" customFormat="1" ht="12">
      <c r="B642" s="157"/>
      <c r="D642" s="158" t="s">
        <v>140</v>
      </c>
      <c r="E642" s="159" t="s">
        <v>1</v>
      </c>
      <c r="F642" s="160" t="s">
        <v>1410</v>
      </c>
      <c r="H642" s="161">
        <v>2</v>
      </c>
      <c r="I642" s="162"/>
      <c r="L642" s="157"/>
      <c r="M642" s="163"/>
      <c r="N642" s="164"/>
      <c r="O642" s="164"/>
      <c r="P642" s="164"/>
      <c r="Q642" s="164"/>
      <c r="R642" s="164"/>
      <c r="S642" s="164"/>
      <c r="T642" s="165"/>
      <c r="AT642" s="159" t="s">
        <v>140</v>
      </c>
      <c r="AU642" s="159" t="s">
        <v>84</v>
      </c>
      <c r="AV642" s="13" t="s">
        <v>84</v>
      </c>
      <c r="AW642" s="13" t="s">
        <v>32</v>
      </c>
      <c r="AX642" s="13" t="s">
        <v>8</v>
      </c>
      <c r="AY642" s="159" t="s">
        <v>132</v>
      </c>
    </row>
    <row r="643" spans="1:65" s="2" customFormat="1" ht="14.4" customHeight="1">
      <c r="A643" s="32"/>
      <c r="B643" s="143"/>
      <c r="C643" s="177" t="s">
        <v>1429</v>
      </c>
      <c r="D643" s="177" t="s">
        <v>442</v>
      </c>
      <c r="E643" s="178" t="s">
        <v>1430</v>
      </c>
      <c r="F643" s="179" t="s">
        <v>1431</v>
      </c>
      <c r="G643" s="180" t="s">
        <v>310</v>
      </c>
      <c r="H643" s="181">
        <v>2</v>
      </c>
      <c r="I643" s="182"/>
      <c r="J643" s="183">
        <f>ROUND(I643*H643,0)</f>
        <v>0</v>
      </c>
      <c r="K643" s="179"/>
      <c r="L643" s="184"/>
      <c r="M643" s="185" t="s">
        <v>1</v>
      </c>
      <c r="N643" s="186" t="s">
        <v>41</v>
      </c>
      <c r="O643" s="58"/>
      <c r="P643" s="153">
        <f>O643*H643</f>
        <v>0</v>
      </c>
      <c r="Q643" s="153">
        <v>0.00015</v>
      </c>
      <c r="R643" s="153">
        <f>Q643*H643</f>
        <v>0.0003</v>
      </c>
      <c r="S643" s="153">
        <v>0</v>
      </c>
      <c r="T643" s="154">
        <f>S643*H643</f>
        <v>0</v>
      </c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R643" s="155" t="s">
        <v>410</v>
      </c>
      <c r="AT643" s="155" t="s">
        <v>442</v>
      </c>
      <c r="AU643" s="155" t="s">
        <v>84</v>
      </c>
      <c r="AY643" s="17" t="s">
        <v>132</v>
      </c>
      <c r="BE643" s="156">
        <f>IF(N643="základní",J643,0)</f>
        <v>0</v>
      </c>
      <c r="BF643" s="156">
        <f>IF(N643="snížená",J643,0)</f>
        <v>0</v>
      </c>
      <c r="BG643" s="156">
        <f>IF(N643="zákl. přenesená",J643,0)</f>
        <v>0</v>
      </c>
      <c r="BH643" s="156">
        <f>IF(N643="sníž. přenesená",J643,0)</f>
        <v>0</v>
      </c>
      <c r="BI643" s="156">
        <f>IF(N643="nulová",J643,0)</f>
        <v>0</v>
      </c>
      <c r="BJ643" s="17" t="s">
        <v>8</v>
      </c>
      <c r="BK643" s="156">
        <f>ROUND(I643*H643,0)</f>
        <v>0</v>
      </c>
      <c r="BL643" s="17" t="s">
        <v>214</v>
      </c>
      <c r="BM643" s="155" t="s">
        <v>1432</v>
      </c>
    </row>
    <row r="644" spans="1:65" s="2" customFormat="1" ht="14.4" customHeight="1">
      <c r="A644" s="32"/>
      <c r="B644" s="143"/>
      <c r="C644" s="144" t="s">
        <v>1433</v>
      </c>
      <c r="D644" s="144" t="s">
        <v>135</v>
      </c>
      <c r="E644" s="145" t="s">
        <v>1434</v>
      </c>
      <c r="F644" s="146" t="s">
        <v>1435</v>
      </c>
      <c r="G644" s="147" t="s">
        <v>310</v>
      </c>
      <c r="H644" s="148">
        <v>2</v>
      </c>
      <c r="I644" s="149"/>
      <c r="J644" s="150">
        <f>ROUND(I644*H644,0)</f>
        <v>0</v>
      </c>
      <c r="K644" s="146"/>
      <c r="L644" s="33"/>
      <c r="M644" s="151" t="s">
        <v>1</v>
      </c>
      <c r="N644" s="152" t="s">
        <v>41</v>
      </c>
      <c r="O644" s="58"/>
      <c r="P644" s="153">
        <f>O644*H644</f>
        <v>0</v>
      </c>
      <c r="Q644" s="153">
        <v>0</v>
      </c>
      <c r="R644" s="153">
        <f>Q644*H644</f>
        <v>0</v>
      </c>
      <c r="S644" s="153">
        <v>0</v>
      </c>
      <c r="T644" s="154">
        <f>S644*H644</f>
        <v>0</v>
      </c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R644" s="155" t="s">
        <v>214</v>
      </c>
      <c r="AT644" s="155" t="s">
        <v>135</v>
      </c>
      <c r="AU644" s="155" t="s">
        <v>84</v>
      </c>
      <c r="AY644" s="17" t="s">
        <v>132</v>
      </c>
      <c r="BE644" s="156">
        <f>IF(N644="základní",J644,0)</f>
        <v>0</v>
      </c>
      <c r="BF644" s="156">
        <f>IF(N644="snížená",J644,0)</f>
        <v>0</v>
      </c>
      <c r="BG644" s="156">
        <f>IF(N644="zákl. přenesená",J644,0)</f>
        <v>0</v>
      </c>
      <c r="BH644" s="156">
        <f>IF(N644="sníž. přenesená",J644,0)</f>
        <v>0</v>
      </c>
      <c r="BI644" s="156">
        <f>IF(N644="nulová",J644,0)</f>
        <v>0</v>
      </c>
      <c r="BJ644" s="17" t="s">
        <v>8</v>
      </c>
      <c r="BK644" s="156">
        <f>ROUND(I644*H644,0)</f>
        <v>0</v>
      </c>
      <c r="BL644" s="17" t="s">
        <v>214</v>
      </c>
      <c r="BM644" s="155" t="s">
        <v>1436</v>
      </c>
    </row>
    <row r="645" spans="2:51" s="13" customFormat="1" ht="12">
      <c r="B645" s="157"/>
      <c r="D645" s="158" t="s">
        <v>140</v>
      </c>
      <c r="E645" s="159" t="s">
        <v>1</v>
      </c>
      <c r="F645" s="160" t="s">
        <v>1410</v>
      </c>
      <c r="H645" s="161">
        <v>2</v>
      </c>
      <c r="I645" s="162"/>
      <c r="L645" s="157"/>
      <c r="M645" s="163"/>
      <c r="N645" s="164"/>
      <c r="O645" s="164"/>
      <c r="P645" s="164"/>
      <c r="Q645" s="164"/>
      <c r="R645" s="164"/>
      <c r="S645" s="164"/>
      <c r="T645" s="165"/>
      <c r="AT645" s="159" t="s">
        <v>140</v>
      </c>
      <c r="AU645" s="159" t="s">
        <v>84</v>
      </c>
      <c r="AV645" s="13" t="s">
        <v>84</v>
      </c>
      <c r="AW645" s="13" t="s">
        <v>32</v>
      </c>
      <c r="AX645" s="13" t="s">
        <v>8</v>
      </c>
      <c r="AY645" s="159" t="s">
        <v>132</v>
      </c>
    </row>
    <row r="646" spans="1:65" s="2" customFormat="1" ht="24.15" customHeight="1">
      <c r="A646" s="32"/>
      <c r="B646" s="143"/>
      <c r="C646" s="177" t="s">
        <v>1437</v>
      </c>
      <c r="D646" s="177" t="s">
        <v>442</v>
      </c>
      <c r="E646" s="178" t="s">
        <v>1438</v>
      </c>
      <c r="F646" s="179" t="s">
        <v>1439</v>
      </c>
      <c r="G646" s="180" t="s">
        <v>310</v>
      </c>
      <c r="H646" s="181">
        <v>2</v>
      </c>
      <c r="I646" s="182"/>
      <c r="J646" s="183">
        <f>ROUND(I646*H646,0)</f>
        <v>0</v>
      </c>
      <c r="K646" s="179"/>
      <c r="L646" s="184"/>
      <c r="M646" s="185" t="s">
        <v>1</v>
      </c>
      <c r="N646" s="186" t="s">
        <v>41</v>
      </c>
      <c r="O646" s="58"/>
      <c r="P646" s="153">
        <f>O646*H646</f>
        <v>0</v>
      </c>
      <c r="Q646" s="153">
        <v>0.0012</v>
      </c>
      <c r="R646" s="153">
        <f>Q646*H646</f>
        <v>0.0024</v>
      </c>
      <c r="S646" s="153">
        <v>0</v>
      </c>
      <c r="T646" s="154">
        <f>S646*H646</f>
        <v>0</v>
      </c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R646" s="155" t="s">
        <v>410</v>
      </c>
      <c r="AT646" s="155" t="s">
        <v>442</v>
      </c>
      <c r="AU646" s="155" t="s">
        <v>84</v>
      </c>
      <c r="AY646" s="17" t="s">
        <v>132</v>
      </c>
      <c r="BE646" s="156">
        <f>IF(N646="základní",J646,0)</f>
        <v>0</v>
      </c>
      <c r="BF646" s="156">
        <f>IF(N646="snížená",J646,0)</f>
        <v>0</v>
      </c>
      <c r="BG646" s="156">
        <f>IF(N646="zákl. přenesená",J646,0)</f>
        <v>0</v>
      </c>
      <c r="BH646" s="156">
        <f>IF(N646="sníž. přenesená",J646,0)</f>
        <v>0</v>
      </c>
      <c r="BI646" s="156">
        <f>IF(N646="nulová",J646,0)</f>
        <v>0</v>
      </c>
      <c r="BJ646" s="17" t="s">
        <v>8</v>
      </c>
      <c r="BK646" s="156">
        <f>ROUND(I646*H646,0)</f>
        <v>0</v>
      </c>
      <c r="BL646" s="17" t="s">
        <v>214</v>
      </c>
      <c r="BM646" s="155" t="s">
        <v>1440</v>
      </c>
    </row>
    <row r="647" spans="1:65" s="2" customFormat="1" ht="24.15" customHeight="1">
      <c r="A647" s="32"/>
      <c r="B647" s="143"/>
      <c r="C647" s="144" t="s">
        <v>1441</v>
      </c>
      <c r="D647" s="144" t="s">
        <v>135</v>
      </c>
      <c r="E647" s="145" t="s">
        <v>1442</v>
      </c>
      <c r="F647" s="146" t="s">
        <v>1443</v>
      </c>
      <c r="G647" s="147" t="s">
        <v>310</v>
      </c>
      <c r="H647" s="148">
        <v>2</v>
      </c>
      <c r="I647" s="149"/>
      <c r="J647" s="150">
        <f>ROUND(I647*H647,0)</f>
        <v>0</v>
      </c>
      <c r="K647" s="146"/>
      <c r="L647" s="33"/>
      <c r="M647" s="151" t="s">
        <v>1</v>
      </c>
      <c r="N647" s="152" t="s">
        <v>41</v>
      </c>
      <c r="O647" s="58"/>
      <c r="P647" s="153">
        <f>O647*H647</f>
        <v>0</v>
      </c>
      <c r="Q647" s="153">
        <v>0</v>
      </c>
      <c r="R647" s="153">
        <f>Q647*H647</f>
        <v>0</v>
      </c>
      <c r="S647" s="153">
        <v>0</v>
      </c>
      <c r="T647" s="154">
        <f>S647*H647</f>
        <v>0</v>
      </c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R647" s="155" t="s">
        <v>214</v>
      </c>
      <c r="AT647" s="155" t="s">
        <v>135</v>
      </c>
      <c r="AU647" s="155" t="s">
        <v>84</v>
      </c>
      <c r="AY647" s="17" t="s">
        <v>132</v>
      </c>
      <c r="BE647" s="156">
        <f>IF(N647="základní",J647,0)</f>
        <v>0</v>
      </c>
      <c r="BF647" s="156">
        <f>IF(N647="snížená",J647,0)</f>
        <v>0</v>
      </c>
      <c r="BG647" s="156">
        <f>IF(N647="zákl. přenesená",J647,0)</f>
        <v>0</v>
      </c>
      <c r="BH647" s="156">
        <f>IF(N647="sníž. přenesená",J647,0)</f>
        <v>0</v>
      </c>
      <c r="BI647" s="156">
        <f>IF(N647="nulová",J647,0)</f>
        <v>0</v>
      </c>
      <c r="BJ647" s="17" t="s">
        <v>8</v>
      </c>
      <c r="BK647" s="156">
        <f>ROUND(I647*H647,0)</f>
        <v>0</v>
      </c>
      <c r="BL647" s="17" t="s">
        <v>214</v>
      </c>
      <c r="BM647" s="155" t="s">
        <v>1444</v>
      </c>
    </row>
    <row r="648" spans="2:51" s="13" customFormat="1" ht="12">
      <c r="B648" s="157"/>
      <c r="D648" s="158" t="s">
        <v>140</v>
      </c>
      <c r="E648" s="159" t="s">
        <v>1</v>
      </c>
      <c r="F648" s="160" t="s">
        <v>84</v>
      </c>
      <c r="H648" s="161">
        <v>2</v>
      </c>
      <c r="I648" s="162"/>
      <c r="L648" s="157"/>
      <c r="M648" s="163"/>
      <c r="N648" s="164"/>
      <c r="O648" s="164"/>
      <c r="P648" s="164"/>
      <c r="Q648" s="164"/>
      <c r="R648" s="164"/>
      <c r="S648" s="164"/>
      <c r="T648" s="165"/>
      <c r="AT648" s="159" t="s">
        <v>140</v>
      </c>
      <c r="AU648" s="159" t="s">
        <v>84</v>
      </c>
      <c r="AV648" s="13" t="s">
        <v>84</v>
      </c>
      <c r="AW648" s="13" t="s">
        <v>32</v>
      </c>
      <c r="AX648" s="13" t="s">
        <v>8</v>
      </c>
      <c r="AY648" s="159" t="s">
        <v>132</v>
      </c>
    </row>
    <row r="649" spans="1:65" s="2" customFormat="1" ht="14.4" customHeight="1">
      <c r="A649" s="32"/>
      <c r="B649" s="143"/>
      <c r="C649" s="177" t="s">
        <v>1445</v>
      </c>
      <c r="D649" s="177" t="s">
        <v>442</v>
      </c>
      <c r="E649" s="178" t="s">
        <v>1446</v>
      </c>
      <c r="F649" s="179" t="s">
        <v>1447</v>
      </c>
      <c r="G649" s="180" t="s">
        <v>235</v>
      </c>
      <c r="H649" s="181">
        <v>2.5</v>
      </c>
      <c r="I649" s="182"/>
      <c r="J649" s="183">
        <f>ROUND(I649*H649,0)</f>
        <v>0</v>
      </c>
      <c r="K649" s="179"/>
      <c r="L649" s="184"/>
      <c r="M649" s="185" t="s">
        <v>1</v>
      </c>
      <c r="N649" s="186" t="s">
        <v>41</v>
      </c>
      <c r="O649" s="58"/>
      <c r="P649" s="153">
        <f>O649*H649</f>
        <v>0</v>
      </c>
      <c r="Q649" s="153">
        <v>0.003</v>
      </c>
      <c r="R649" s="153">
        <f>Q649*H649</f>
        <v>0.0075</v>
      </c>
      <c r="S649" s="153">
        <v>0</v>
      </c>
      <c r="T649" s="154">
        <f>S649*H649</f>
        <v>0</v>
      </c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R649" s="155" t="s">
        <v>410</v>
      </c>
      <c r="AT649" s="155" t="s">
        <v>442</v>
      </c>
      <c r="AU649" s="155" t="s">
        <v>84</v>
      </c>
      <c r="AY649" s="17" t="s">
        <v>132</v>
      </c>
      <c r="BE649" s="156">
        <f>IF(N649="základní",J649,0)</f>
        <v>0</v>
      </c>
      <c r="BF649" s="156">
        <f>IF(N649="snížená",J649,0)</f>
        <v>0</v>
      </c>
      <c r="BG649" s="156">
        <f>IF(N649="zákl. přenesená",J649,0)</f>
        <v>0</v>
      </c>
      <c r="BH649" s="156">
        <f>IF(N649="sníž. přenesená",J649,0)</f>
        <v>0</v>
      </c>
      <c r="BI649" s="156">
        <f>IF(N649="nulová",J649,0)</f>
        <v>0</v>
      </c>
      <c r="BJ649" s="17" t="s">
        <v>8</v>
      </c>
      <c r="BK649" s="156">
        <f>ROUND(I649*H649,0)</f>
        <v>0</v>
      </c>
      <c r="BL649" s="17" t="s">
        <v>214</v>
      </c>
      <c r="BM649" s="155" t="s">
        <v>1448</v>
      </c>
    </row>
    <row r="650" spans="2:51" s="13" customFormat="1" ht="12">
      <c r="B650" s="157"/>
      <c r="D650" s="158" t="s">
        <v>140</v>
      </c>
      <c r="E650" s="159" t="s">
        <v>1</v>
      </c>
      <c r="F650" s="160" t="s">
        <v>815</v>
      </c>
      <c r="H650" s="161">
        <v>2.5</v>
      </c>
      <c r="I650" s="162"/>
      <c r="L650" s="157"/>
      <c r="M650" s="163"/>
      <c r="N650" s="164"/>
      <c r="O650" s="164"/>
      <c r="P650" s="164"/>
      <c r="Q650" s="164"/>
      <c r="R650" s="164"/>
      <c r="S650" s="164"/>
      <c r="T650" s="165"/>
      <c r="AT650" s="159" t="s">
        <v>140</v>
      </c>
      <c r="AU650" s="159" t="s">
        <v>84</v>
      </c>
      <c r="AV650" s="13" t="s">
        <v>84</v>
      </c>
      <c r="AW650" s="13" t="s">
        <v>32</v>
      </c>
      <c r="AX650" s="13" t="s">
        <v>8</v>
      </c>
      <c r="AY650" s="159" t="s">
        <v>132</v>
      </c>
    </row>
    <row r="651" spans="1:65" s="2" customFormat="1" ht="24.15" customHeight="1">
      <c r="A651" s="32"/>
      <c r="B651" s="143"/>
      <c r="C651" s="144" t="s">
        <v>1449</v>
      </c>
      <c r="D651" s="144" t="s">
        <v>135</v>
      </c>
      <c r="E651" s="145" t="s">
        <v>1450</v>
      </c>
      <c r="F651" s="146" t="s">
        <v>1451</v>
      </c>
      <c r="G651" s="147" t="s">
        <v>188</v>
      </c>
      <c r="H651" s="148">
        <v>0.251</v>
      </c>
      <c r="I651" s="149"/>
      <c r="J651" s="150">
        <f>ROUND(I651*H651,0)</f>
        <v>0</v>
      </c>
      <c r="K651" s="146"/>
      <c r="L651" s="33"/>
      <c r="M651" s="151" t="s">
        <v>1</v>
      </c>
      <c r="N651" s="152" t="s">
        <v>41</v>
      </c>
      <c r="O651" s="58"/>
      <c r="P651" s="153">
        <f>O651*H651</f>
        <v>0</v>
      </c>
      <c r="Q651" s="153">
        <v>0</v>
      </c>
      <c r="R651" s="153">
        <f>Q651*H651</f>
        <v>0</v>
      </c>
      <c r="S651" s="153">
        <v>0</v>
      </c>
      <c r="T651" s="154">
        <f>S651*H651</f>
        <v>0</v>
      </c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R651" s="155" t="s">
        <v>214</v>
      </c>
      <c r="AT651" s="155" t="s">
        <v>135</v>
      </c>
      <c r="AU651" s="155" t="s">
        <v>84</v>
      </c>
      <c r="AY651" s="17" t="s">
        <v>132</v>
      </c>
      <c r="BE651" s="156">
        <f>IF(N651="základní",J651,0)</f>
        <v>0</v>
      </c>
      <c r="BF651" s="156">
        <f>IF(N651="snížená",J651,0)</f>
        <v>0</v>
      </c>
      <c r="BG651" s="156">
        <f>IF(N651="zákl. přenesená",J651,0)</f>
        <v>0</v>
      </c>
      <c r="BH651" s="156">
        <f>IF(N651="sníž. přenesená",J651,0)</f>
        <v>0</v>
      </c>
      <c r="BI651" s="156">
        <f>IF(N651="nulová",J651,0)</f>
        <v>0</v>
      </c>
      <c r="BJ651" s="17" t="s">
        <v>8</v>
      </c>
      <c r="BK651" s="156">
        <f>ROUND(I651*H651,0)</f>
        <v>0</v>
      </c>
      <c r="BL651" s="17" t="s">
        <v>214</v>
      </c>
      <c r="BM651" s="155" t="s">
        <v>1452</v>
      </c>
    </row>
    <row r="652" spans="2:63" s="12" customFormat="1" ht="22.95" customHeight="1">
      <c r="B652" s="130"/>
      <c r="D652" s="131" t="s">
        <v>75</v>
      </c>
      <c r="E652" s="141" t="s">
        <v>1453</v>
      </c>
      <c r="F652" s="141" t="s">
        <v>1454</v>
      </c>
      <c r="I652" s="133"/>
      <c r="J652" s="142">
        <f>BK652</f>
        <v>0</v>
      </c>
      <c r="L652" s="130"/>
      <c r="M652" s="135"/>
      <c r="N652" s="136"/>
      <c r="O652" s="136"/>
      <c r="P652" s="137">
        <f>SUM(P653:P665)</f>
        <v>0</v>
      </c>
      <c r="Q652" s="136"/>
      <c r="R652" s="137">
        <f>SUM(R653:R665)</f>
        <v>0.2205672</v>
      </c>
      <c r="S652" s="136"/>
      <c r="T652" s="138">
        <f>SUM(T653:T665)</f>
        <v>0</v>
      </c>
      <c r="AR652" s="131" t="s">
        <v>84</v>
      </c>
      <c r="AT652" s="139" t="s">
        <v>75</v>
      </c>
      <c r="AU652" s="139" t="s">
        <v>8</v>
      </c>
      <c r="AY652" s="131" t="s">
        <v>132</v>
      </c>
      <c r="BK652" s="140">
        <f>SUM(BK653:BK665)</f>
        <v>0</v>
      </c>
    </row>
    <row r="653" spans="1:65" s="2" customFormat="1" ht="24.15" customHeight="1">
      <c r="A653" s="32"/>
      <c r="B653" s="143"/>
      <c r="C653" s="144" t="s">
        <v>1455</v>
      </c>
      <c r="D653" s="144" t="s">
        <v>135</v>
      </c>
      <c r="E653" s="145" t="s">
        <v>1456</v>
      </c>
      <c r="F653" s="146" t="s">
        <v>1457</v>
      </c>
      <c r="G653" s="147" t="s">
        <v>164</v>
      </c>
      <c r="H653" s="148">
        <v>0.72</v>
      </c>
      <c r="I653" s="149"/>
      <c r="J653" s="150">
        <f>ROUND(I653*H653,0)</f>
        <v>0</v>
      </c>
      <c r="K653" s="146"/>
      <c r="L653" s="33"/>
      <c r="M653" s="151" t="s">
        <v>1</v>
      </c>
      <c r="N653" s="152" t="s">
        <v>41</v>
      </c>
      <c r="O653" s="58"/>
      <c r="P653" s="153">
        <f>O653*H653</f>
        <v>0</v>
      </c>
      <c r="Q653" s="153">
        <v>0</v>
      </c>
      <c r="R653" s="153">
        <f>Q653*H653</f>
        <v>0</v>
      </c>
      <c r="S653" s="153">
        <v>0</v>
      </c>
      <c r="T653" s="154">
        <f>S653*H653</f>
        <v>0</v>
      </c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R653" s="155" t="s">
        <v>214</v>
      </c>
      <c r="AT653" s="155" t="s">
        <v>135</v>
      </c>
      <c r="AU653" s="155" t="s">
        <v>84</v>
      </c>
      <c r="AY653" s="17" t="s">
        <v>132</v>
      </c>
      <c r="BE653" s="156">
        <f>IF(N653="základní",J653,0)</f>
        <v>0</v>
      </c>
      <c r="BF653" s="156">
        <f>IF(N653="snížená",J653,0)</f>
        <v>0</v>
      </c>
      <c r="BG653" s="156">
        <f>IF(N653="zákl. přenesená",J653,0)</f>
        <v>0</v>
      </c>
      <c r="BH653" s="156">
        <f>IF(N653="sníž. přenesená",J653,0)</f>
        <v>0</v>
      </c>
      <c r="BI653" s="156">
        <f>IF(N653="nulová",J653,0)</f>
        <v>0</v>
      </c>
      <c r="BJ653" s="17" t="s">
        <v>8</v>
      </c>
      <c r="BK653" s="156">
        <f>ROUND(I653*H653,0)</f>
        <v>0</v>
      </c>
      <c r="BL653" s="17" t="s">
        <v>214</v>
      </c>
      <c r="BM653" s="155" t="s">
        <v>1458</v>
      </c>
    </row>
    <row r="654" spans="2:51" s="13" customFormat="1" ht="12">
      <c r="B654" s="157"/>
      <c r="D654" s="158" t="s">
        <v>140</v>
      </c>
      <c r="E654" s="159" t="s">
        <v>1</v>
      </c>
      <c r="F654" s="160" t="s">
        <v>1459</v>
      </c>
      <c r="H654" s="161">
        <v>0.72</v>
      </c>
      <c r="I654" s="162"/>
      <c r="L654" s="157"/>
      <c r="M654" s="163"/>
      <c r="N654" s="164"/>
      <c r="O654" s="164"/>
      <c r="P654" s="164"/>
      <c r="Q654" s="164"/>
      <c r="R654" s="164"/>
      <c r="S654" s="164"/>
      <c r="T654" s="165"/>
      <c r="AT654" s="159" t="s">
        <v>140</v>
      </c>
      <c r="AU654" s="159" t="s">
        <v>84</v>
      </c>
      <c r="AV654" s="13" t="s">
        <v>84</v>
      </c>
      <c r="AW654" s="13" t="s">
        <v>32</v>
      </c>
      <c r="AX654" s="13" t="s">
        <v>8</v>
      </c>
      <c r="AY654" s="159" t="s">
        <v>132</v>
      </c>
    </row>
    <row r="655" spans="1:65" s="2" customFormat="1" ht="14.4" customHeight="1">
      <c r="A655" s="32"/>
      <c r="B655" s="143"/>
      <c r="C655" s="177" t="s">
        <v>1460</v>
      </c>
      <c r="D655" s="177" t="s">
        <v>442</v>
      </c>
      <c r="E655" s="178" t="s">
        <v>1461</v>
      </c>
      <c r="F655" s="179" t="s">
        <v>1462</v>
      </c>
      <c r="G655" s="180" t="s">
        <v>164</v>
      </c>
      <c r="H655" s="181">
        <v>0.72</v>
      </c>
      <c r="I655" s="182"/>
      <c r="J655" s="183">
        <f>ROUND(I655*H655,0)</f>
        <v>0</v>
      </c>
      <c r="K655" s="179"/>
      <c r="L655" s="184"/>
      <c r="M655" s="185" t="s">
        <v>1</v>
      </c>
      <c r="N655" s="186" t="s">
        <v>41</v>
      </c>
      <c r="O655" s="58"/>
      <c r="P655" s="153">
        <f>O655*H655</f>
        <v>0</v>
      </c>
      <c r="Q655" s="153">
        <v>0.018</v>
      </c>
      <c r="R655" s="153">
        <f>Q655*H655</f>
        <v>0.01296</v>
      </c>
      <c r="S655" s="153">
        <v>0</v>
      </c>
      <c r="T655" s="154">
        <f>S655*H655</f>
        <v>0</v>
      </c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R655" s="155" t="s">
        <v>410</v>
      </c>
      <c r="AT655" s="155" t="s">
        <v>442</v>
      </c>
      <c r="AU655" s="155" t="s">
        <v>84</v>
      </c>
      <c r="AY655" s="17" t="s">
        <v>132</v>
      </c>
      <c r="BE655" s="156">
        <f>IF(N655="základní",J655,0)</f>
        <v>0</v>
      </c>
      <c r="BF655" s="156">
        <f>IF(N655="snížená",J655,0)</f>
        <v>0</v>
      </c>
      <c r="BG655" s="156">
        <f>IF(N655="zákl. přenesená",J655,0)</f>
        <v>0</v>
      </c>
      <c r="BH655" s="156">
        <f>IF(N655="sníž. přenesená",J655,0)</f>
        <v>0</v>
      </c>
      <c r="BI655" s="156">
        <f>IF(N655="nulová",J655,0)</f>
        <v>0</v>
      </c>
      <c r="BJ655" s="17" t="s">
        <v>8</v>
      </c>
      <c r="BK655" s="156">
        <f>ROUND(I655*H655,0)</f>
        <v>0</v>
      </c>
      <c r="BL655" s="17" t="s">
        <v>214</v>
      </c>
      <c r="BM655" s="155" t="s">
        <v>1463</v>
      </c>
    </row>
    <row r="656" spans="2:51" s="13" customFormat="1" ht="12">
      <c r="B656" s="157"/>
      <c r="D656" s="158" t="s">
        <v>140</v>
      </c>
      <c r="E656" s="159" t="s">
        <v>1</v>
      </c>
      <c r="F656" s="160" t="s">
        <v>1459</v>
      </c>
      <c r="H656" s="161">
        <v>0.72</v>
      </c>
      <c r="I656" s="162"/>
      <c r="L656" s="157"/>
      <c r="M656" s="163"/>
      <c r="N656" s="164"/>
      <c r="O656" s="164"/>
      <c r="P656" s="164"/>
      <c r="Q656" s="164"/>
      <c r="R656" s="164"/>
      <c r="S656" s="164"/>
      <c r="T656" s="165"/>
      <c r="AT656" s="159" t="s">
        <v>140</v>
      </c>
      <c r="AU656" s="159" t="s">
        <v>84</v>
      </c>
      <c r="AV656" s="13" t="s">
        <v>84</v>
      </c>
      <c r="AW656" s="13" t="s">
        <v>32</v>
      </c>
      <c r="AX656" s="13" t="s">
        <v>8</v>
      </c>
      <c r="AY656" s="159" t="s">
        <v>132</v>
      </c>
    </row>
    <row r="657" spans="1:65" s="2" customFormat="1" ht="24.15" customHeight="1">
      <c r="A657" s="32"/>
      <c r="B657" s="143"/>
      <c r="C657" s="144" t="s">
        <v>1464</v>
      </c>
      <c r="D657" s="144" t="s">
        <v>135</v>
      </c>
      <c r="E657" s="145" t="s">
        <v>1465</v>
      </c>
      <c r="F657" s="146" t="s">
        <v>1466</v>
      </c>
      <c r="G657" s="147" t="s">
        <v>235</v>
      </c>
      <c r="H657" s="148">
        <v>3.6</v>
      </c>
      <c r="I657" s="149"/>
      <c r="J657" s="150">
        <f>ROUND(I657*H657,0)</f>
        <v>0</v>
      </c>
      <c r="K657" s="146"/>
      <c r="L657" s="33"/>
      <c r="M657" s="151" t="s">
        <v>1</v>
      </c>
      <c r="N657" s="152" t="s">
        <v>41</v>
      </c>
      <c r="O657" s="58"/>
      <c r="P657" s="153">
        <f>O657*H657</f>
        <v>0</v>
      </c>
      <c r="Q657" s="153">
        <v>0</v>
      </c>
      <c r="R657" s="153">
        <f>Q657*H657</f>
        <v>0</v>
      </c>
      <c r="S657" s="153">
        <v>0</v>
      </c>
      <c r="T657" s="154">
        <f>S657*H657</f>
        <v>0</v>
      </c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R657" s="155" t="s">
        <v>214</v>
      </c>
      <c r="AT657" s="155" t="s">
        <v>135</v>
      </c>
      <c r="AU657" s="155" t="s">
        <v>84</v>
      </c>
      <c r="AY657" s="17" t="s">
        <v>132</v>
      </c>
      <c r="BE657" s="156">
        <f>IF(N657="základní",J657,0)</f>
        <v>0</v>
      </c>
      <c r="BF657" s="156">
        <f>IF(N657="snížená",J657,0)</f>
        <v>0</v>
      </c>
      <c r="BG657" s="156">
        <f>IF(N657="zákl. přenesená",J657,0)</f>
        <v>0</v>
      </c>
      <c r="BH657" s="156">
        <f>IF(N657="sníž. přenesená",J657,0)</f>
        <v>0</v>
      </c>
      <c r="BI657" s="156">
        <f>IF(N657="nulová",J657,0)</f>
        <v>0</v>
      </c>
      <c r="BJ657" s="17" t="s">
        <v>8</v>
      </c>
      <c r="BK657" s="156">
        <f>ROUND(I657*H657,0)</f>
        <v>0</v>
      </c>
      <c r="BL657" s="17" t="s">
        <v>214</v>
      </c>
      <c r="BM657" s="155" t="s">
        <v>1467</v>
      </c>
    </row>
    <row r="658" spans="2:51" s="13" customFormat="1" ht="12">
      <c r="B658" s="157"/>
      <c r="D658" s="158" t="s">
        <v>140</v>
      </c>
      <c r="E658" s="159" t="s">
        <v>1</v>
      </c>
      <c r="F658" s="160" t="s">
        <v>1468</v>
      </c>
      <c r="H658" s="161">
        <v>3.6</v>
      </c>
      <c r="I658" s="162"/>
      <c r="L658" s="157"/>
      <c r="M658" s="163"/>
      <c r="N658" s="164"/>
      <c r="O658" s="164"/>
      <c r="P658" s="164"/>
      <c r="Q658" s="164"/>
      <c r="R658" s="164"/>
      <c r="S658" s="164"/>
      <c r="T658" s="165"/>
      <c r="AT658" s="159" t="s">
        <v>140</v>
      </c>
      <c r="AU658" s="159" t="s">
        <v>84</v>
      </c>
      <c r="AV658" s="13" t="s">
        <v>84</v>
      </c>
      <c r="AW658" s="13" t="s">
        <v>32</v>
      </c>
      <c r="AX658" s="13" t="s">
        <v>8</v>
      </c>
      <c r="AY658" s="159" t="s">
        <v>132</v>
      </c>
    </row>
    <row r="659" spans="1:65" s="2" customFormat="1" ht="14.4" customHeight="1">
      <c r="A659" s="32"/>
      <c r="B659" s="143"/>
      <c r="C659" s="177" t="s">
        <v>1469</v>
      </c>
      <c r="D659" s="177" t="s">
        <v>442</v>
      </c>
      <c r="E659" s="178" t="s">
        <v>1470</v>
      </c>
      <c r="F659" s="179" t="s">
        <v>1471</v>
      </c>
      <c r="G659" s="180" t="s">
        <v>235</v>
      </c>
      <c r="H659" s="181">
        <v>3.6</v>
      </c>
      <c r="I659" s="182"/>
      <c r="J659" s="183">
        <f>ROUND(I659*H659,0)</f>
        <v>0</v>
      </c>
      <c r="K659" s="179"/>
      <c r="L659" s="184"/>
      <c r="M659" s="185" t="s">
        <v>1</v>
      </c>
      <c r="N659" s="186" t="s">
        <v>41</v>
      </c>
      <c r="O659" s="58"/>
      <c r="P659" s="153">
        <f>O659*H659</f>
        <v>0</v>
      </c>
      <c r="Q659" s="153">
        <v>0.0002</v>
      </c>
      <c r="R659" s="153">
        <f>Q659*H659</f>
        <v>0.00072</v>
      </c>
      <c r="S659" s="153">
        <v>0</v>
      </c>
      <c r="T659" s="154">
        <f>S659*H659</f>
        <v>0</v>
      </c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R659" s="155" t="s">
        <v>410</v>
      </c>
      <c r="AT659" s="155" t="s">
        <v>442</v>
      </c>
      <c r="AU659" s="155" t="s">
        <v>84</v>
      </c>
      <c r="AY659" s="17" t="s">
        <v>132</v>
      </c>
      <c r="BE659" s="156">
        <f>IF(N659="základní",J659,0)</f>
        <v>0</v>
      </c>
      <c r="BF659" s="156">
        <f>IF(N659="snížená",J659,0)</f>
        <v>0</v>
      </c>
      <c r="BG659" s="156">
        <f>IF(N659="zákl. přenesená",J659,0)</f>
        <v>0</v>
      </c>
      <c r="BH659" s="156">
        <f>IF(N659="sníž. přenesená",J659,0)</f>
        <v>0</v>
      </c>
      <c r="BI659" s="156">
        <f>IF(N659="nulová",J659,0)</f>
        <v>0</v>
      </c>
      <c r="BJ659" s="17" t="s">
        <v>8</v>
      </c>
      <c r="BK659" s="156">
        <f>ROUND(I659*H659,0)</f>
        <v>0</v>
      </c>
      <c r="BL659" s="17" t="s">
        <v>214</v>
      </c>
      <c r="BM659" s="155" t="s">
        <v>1472</v>
      </c>
    </row>
    <row r="660" spans="2:51" s="13" customFormat="1" ht="12">
      <c r="B660" s="157"/>
      <c r="D660" s="158" t="s">
        <v>140</v>
      </c>
      <c r="E660" s="159" t="s">
        <v>1</v>
      </c>
      <c r="F660" s="160" t="s">
        <v>1468</v>
      </c>
      <c r="H660" s="161">
        <v>3.6</v>
      </c>
      <c r="I660" s="162"/>
      <c r="L660" s="157"/>
      <c r="M660" s="163"/>
      <c r="N660" s="164"/>
      <c r="O660" s="164"/>
      <c r="P660" s="164"/>
      <c r="Q660" s="164"/>
      <c r="R660" s="164"/>
      <c r="S660" s="164"/>
      <c r="T660" s="165"/>
      <c r="AT660" s="159" t="s">
        <v>140</v>
      </c>
      <c r="AU660" s="159" t="s">
        <v>84</v>
      </c>
      <c r="AV660" s="13" t="s">
        <v>84</v>
      </c>
      <c r="AW660" s="13" t="s">
        <v>32</v>
      </c>
      <c r="AX660" s="13" t="s">
        <v>8</v>
      </c>
      <c r="AY660" s="159" t="s">
        <v>132</v>
      </c>
    </row>
    <row r="661" spans="1:65" s="2" customFormat="1" ht="24.15" customHeight="1">
      <c r="A661" s="32"/>
      <c r="B661" s="143"/>
      <c r="C661" s="144" t="s">
        <v>1473</v>
      </c>
      <c r="D661" s="144" t="s">
        <v>135</v>
      </c>
      <c r="E661" s="145" t="s">
        <v>1474</v>
      </c>
      <c r="F661" s="146" t="s">
        <v>1475</v>
      </c>
      <c r="G661" s="147" t="s">
        <v>1476</v>
      </c>
      <c r="H661" s="148">
        <v>197.6</v>
      </c>
      <c r="I661" s="149"/>
      <c r="J661" s="150">
        <f>ROUND(I661*H661,0)</f>
        <v>0</v>
      </c>
      <c r="K661" s="146"/>
      <c r="L661" s="33"/>
      <c r="M661" s="151" t="s">
        <v>1</v>
      </c>
      <c r="N661" s="152" t="s">
        <v>41</v>
      </c>
      <c r="O661" s="58"/>
      <c r="P661" s="153">
        <f>O661*H661</f>
        <v>0</v>
      </c>
      <c r="Q661" s="153">
        <v>4.7E-05</v>
      </c>
      <c r="R661" s="153">
        <f>Q661*H661</f>
        <v>0.009287199999999999</v>
      </c>
      <c r="S661" s="153">
        <v>0</v>
      </c>
      <c r="T661" s="154">
        <f>S661*H661</f>
        <v>0</v>
      </c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R661" s="155" t="s">
        <v>214</v>
      </c>
      <c r="AT661" s="155" t="s">
        <v>135</v>
      </c>
      <c r="AU661" s="155" t="s">
        <v>84</v>
      </c>
      <c r="AY661" s="17" t="s">
        <v>132</v>
      </c>
      <c r="BE661" s="156">
        <f>IF(N661="základní",J661,0)</f>
        <v>0</v>
      </c>
      <c r="BF661" s="156">
        <f>IF(N661="snížená",J661,0)</f>
        <v>0</v>
      </c>
      <c r="BG661" s="156">
        <f>IF(N661="zákl. přenesená",J661,0)</f>
        <v>0</v>
      </c>
      <c r="BH661" s="156">
        <f>IF(N661="sníž. přenesená",J661,0)</f>
        <v>0</v>
      </c>
      <c r="BI661" s="156">
        <f>IF(N661="nulová",J661,0)</f>
        <v>0</v>
      </c>
      <c r="BJ661" s="17" t="s">
        <v>8</v>
      </c>
      <c r="BK661" s="156">
        <f>ROUND(I661*H661,0)</f>
        <v>0</v>
      </c>
      <c r="BL661" s="17" t="s">
        <v>214</v>
      </c>
      <c r="BM661" s="155" t="s">
        <v>1477</v>
      </c>
    </row>
    <row r="662" spans="2:51" s="13" customFormat="1" ht="12">
      <c r="B662" s="157"/>
      <c r="D662" s="158" t="s">
        <v>140</v>
      </c>
      <c r="E662" s="159" t="s">
        <v>1</v>
      </c>
      <c r="F662" s="160" t="s">
        <v>1478</v>
      </c>
      <c r="H662" s="161">
        <v>197.6</v>
      </c>
      <c r="I662" s="162"/>
      <c r="L662" s="157"/>
      <c r="M662" s="163"/>
      <c r="N662" s="164"/>
      <c r="O662" s="164"/>
      <c r="P662" s="164"/>
      <c r="Q662" s="164"/>
      <c r="R662" s="164"/>
      <c r="S662" s="164"/>
      <c r="T662" s="165"/>
      <c r="AT662" s="159" t="s">
        <v>140</v>
      </c>
      <c r="AU662" s="159" t="s">
        <v>84</v>
      </c>
      <c r="AV662" s="13" t="s">
        <v>84</v>
      </c>
      <c r="AW662" s="13" t="s">
        <v>32</v>
      </c>
      <c r="AX662" s="13" t="s">
        <v>8</v>
      </c>
      <c r="AY662" s="159" t="s">
        <v>132</v>
      </c>
    </row>
    <row r="663" spans="1:65" s="2" customFormat="1" ht="14.4" customHeight="1">
      <c r="A663" s="32"/>
      <c r="B663" s="143"/>
      <c r="C663" s="177" t="s">
        <v>1479</v>
      </c>
      <c r="D663" s="177" t="s">
        <v>442</v>
      </c>
      <c r="E663" s="178" t="s">
        <v>1480</v>
      </c>
      <c r="F663" s="179" t="s">
        <v>1481</v>
      </c>
      <c r="G663" s="180" t="s">
        <v>1476</v>
      </c>
      <c r="H663" s="181">
        <v>197.6</v>
      </c>
      <c r="I663" s="182"/>
      <c r="J663" s="183">
        <f>ROUND(I663*H663,0)</f>
        <v>0</v>
      </c>
      <c r="K663" s="179"/>
      <c r="L663" s="184"/>
      <c r="M663" s="185" t="s">
        <v>1</v>
      </c>
      <c r="N663" s="186" t="s">
        <v>41</v>
      </c>
      <c r="O663" s="58"/>
      <c r="P663" s="153">
        <f>O663*H663</f>
        <v>0</v>
      </c>
      <c r="Q663" s="153">
        <v>0.001</v>
      </c>
      <c r="R663" s="153">
        <f>Q663*H663</f>
        <v>0.1976</v>
      </c>
      <c r="S663" s="153">
        <v>0</v>
      </c>
      <c r="T663" s="154">
        <f>S663*H663</f>
        <v>0</v>
      </c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R663" s="155" t="s">
        <v>410</v>
      </c>
      <c r="AT663" s="155" t="s">
        <v>442</v>
      </c>
      <c r="AU663" s="155" t="s">
        <v>84</v>
      </c>
      <c r="AY663" s="17" t="s">
        <v>132</v>
      </c>
      <c r="BE663" s="156">
        <f>IF(N663="základní",J663,0)</f>
        <v>0</v>
      </c>
      <c r="BF663" s="156">
        <f>IF(N663="snížená",J663,0)</f>
        <v>0</v>
      </c>
      <c r="BG663" s="156">
        <f>IF(N663="zákl. přenesená",J663,0)</f>
        <v>0</v>
      </c>
      <c r="BH663" s="156">
        <f>IF(N663="sníž. přenesená",J663,0)</f>
        <v>0</v>
      </c>
      <c r="BI663" s="156">
        <f>IF(N663="nulová",J663,0)</f>
        <v>0</v>
      </c>
      <c r="BJ663" s="17" t="s">
        <v>8</v>
      </c>
      <c r="BK663" s="156">
        <f>ROUND(I663*H663,0)</f>
        <v>0</v>
      </c>
      <c r="BL663" s="17" t="s">
        <v>214</v>
      </c>
      <c r="BM663" s="155" t="s">
        <v>1482</v>
      </c>
    </row>
    <row r="664" spans="2:51" s="13" customFormat="1" ht="12">
      <c r="B664" s="157"/>
      <c r="D664" s="158" t="s">
        <v>140</v>
      </c>
      <c r="E664" s="159" t="s">
        <v>1</v>
      </c>
      <c r="F664" s="160" t="s">
        <v>1478</v>
      </c>
      <c r="H664" s="161">
        <v>197.6</v>
      </c>
      <c r="I664" s="162"/>
      <c r="L664" s="157"/>
      <c r="M664" s="163"/>
      <c r="N664" s="164"/>
      <c r="O664" s="164"/>
      <c r="P664" s="164"/>
      <c r="Q664" s="164"/>
      <c r="R664" s="164"/>
      <c r="S664" s="164"/>
      <c r="T664" s="165"/>
      <c r="AT664" s="159" t="s">
        <v>140</v>
      </c>
      <c r="AU664" s="159" t="s">
        <v>84</v>
      </c>
      <c r="AV664" s="13" t="s">
        <v>84</v>
      </c>
      <c r="AW664" s="13" t="s">
        <v>32</v>
      </c>
      <c r="AX664" s="13" t="s">
        <v>8</v>
      </c>
      <c r="AY664" s="159" t="s">
        <v>132</v>
      </c>
    </row>
    <row r="665" spans="1:65" s="2" customFormat="1" ht="24.15" customHeight="1">
      <c r="A665" s="32"/>
      <c r="B665" s="143"/>
      <c r="C665" s="144" t="s">
        <v>1483</v>
      </c>
      <c r="D665" s="144" t="s">
        <v>135</v>
      </c>
      <c r="E665" s="145" t="s">
        <v>1484</v>
      </c>
      <c r="F665" s="146" t="s">
        <v>1485</v>
      </c>
      <c r="G665" s="147" t="s">
        <v>188</v>
      </c>
      <c r="H665" s="148">
        <v>0.221</v>
      </c>
      <c r="I665" s="149"/>
      <c r="J665" s="150">
        <f>ROUND(I665*H665,0)</f>
        <v>0</v>
      </c>
      <c r="K665" s="146"/>
      <c r="L665" s="33"/>
      <c r="M665" s="151" t="s">
        <v>1</v>
      </c>
      <c r="N665" s="152" t="s">
        <v>41</v>
      </c>
      <c r="O665" s="58"/>
      <c r="P665" s="153">
        <f>O665*H665</f>
        <v>0</v>
      </c>
      <c r="Q665" s="153">
        <v>0</v>
      </c>
      <c r="R665" s="153">
        <f>Q665*H665</f>
        <v>0</v>
      </c>
      <c r="S665" s="153">
        <v>0</v>
      </c>
      <c r="T665" s="154">
        <f>S665*H665</f>
        <v>0</v>
      </c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R665" s="155" t="s">
        <v>214</v>
      </c>
      <c r="AT665" s="155" t="s">
        <v>135</v>
      </c>
      <c r="AU665" s="155" t="s">
        <v>84</v>
      </c>
      <c r="AY665" s="17" t="s">
        <v>132</v>
      </c>
      <c r="BE665" s="156">
        <f>IF(N665="základní",J665,0)</f>
        <v>0</v>
      </c>
      <c r="BF665" s="156">
        <f>IF(N665="snížená",J665,0)</f>
        <v>0</v>
      </c>
      <c r="BG665" s="156">
        <f>IF(N665="zákl. přenesená",J665,0)</f>
        <v>0</v>
      </c>
      <c r="BH665" s="156">
        <f>IF(N665="sníž. přenesená",J665,0)</f>
        <v>0</v>
      </c>
      <c r="BI665" s="156">
        <f>IF(N665="nulová",J665,0)</f>
        <v>0</v>
      </c>
      <c r="BJ665" s="17" t="s">
        <v>8</v>
      </c>
      <c r="BK665" s="156">
        <f>ROUND(I665*H665,0)</f>
        <v>0</v>
      </c>
      <c r="BL665" s="17" t="s">
        <v>214</v>
      </c>
      <c r="BM665" s="155" t="s">
        <v>1486</v>
      </c>
    </row>
    <row r="666" spans="2:63" s="12" customFormat="1" ht="22.95" customHeight="1">
      <c r="B666" s="130"/>
      <c r="D666" s="131" t="s">
        <v>75</v>
      </c>
      <c r="E666" s="141" t="s">
        <v>282</v>
      </c>
      <c r="F666" s="141" t="s">
        <v>283</v>
      </c>
      <c r="I666" s="133"/>
      <c r="J666" s="142">
        <f>BK666</f>
        <v>0</v>
      </c>
      <c r="L666" s="130"/>
      <c r="M666" s="135"/>
      <c r="N666" s="136"/>
      <c r="O666" s="136"/>
      <c r="P666" s="137">
        <f>SUM(P667:P685)</f>
        <v>0</v>
      </c>
      <c r="Q666" s="136"/>
      <c r="R666" s="137">
        <f>SUM(R667:R685)</f>
        <v>0.26679432354800003</v>
      </c>
      <c r="S666" s="136"/>
      <c r="T666" s="138">
        <f>SUM(T667:T685)</f>
        <v>0</v>
      </c>
      <c r="AR666" s="131" t="s">
        <v>84</v>
      </c>
      <c r="AT666" s="139" t="s">
        <v>75</v>
      </c>
      <c r="AU666" s="139" t="s">
        <v>8</v>
      </c>
      <c r="AY666" s="131" t="s">
        <v>132</v>
      </c>
      <c r="BK666" s="140">
        <f>SUM(BK667:BK685)</f>
        <v>0</v>
      </c>
    </row>
    <row r="667" spans="1:65" s="2" customFormat="1" ht="14.4" customHeight="1">
      <c r="A667" s="32"/>
      <c r="B667" s="143"/>
      <c r="C667" s="144" t="s">
        <v>1487</v>
      </c>
      <c r="D667" s="144" t="s">
        <v>135</v>
      </c>
      <c r="E667" s="145" t="s">
        <v>1488</v>
      </c>
      <c r="F667" s="146" t="s">
        <v>1489</v>
      </c>
      <c r="G667" s="147" t="s">
        <v>164</v>
      </c>
      <c r="H667" s="148">
        <v>32.448</v>
      </c>
      <c r="I667" s="149"/>
      <c r="J667" s="150">
        <f>ROUND(I667*H667,0)</f>
        <v>0</v>
      </c>
      <c r="K667" s="146"/>
      <c r="L667" s="33"/>
      <c r="M667" s="151" t="s">
        <v>1</v>
      </c>
      <c r="N667" s="152" t="s">
        <v>41</v>
      </c>
      <c r="O667" s="58"/>
      <c r="P667" s="153">
        <f>O667*H667</f>
        <v>0</v>
      </c>
      <c r="Q667" s="153">
        <v>5.76E-07</v>
      </c>
      <c r="R667" s="153">
        <f>Q667*H667</f>
        <v>1.8690048E-05</v>
      </c>
      <c r="S667" s="153">
        <v>0</v>
      </c>
      <c r="T667" s="154">
        <f>S667*H667</f>
        <v>0</v>
      </c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R667" s="155" t="s">
        <v>214</v>
      </c>
      <c r="AT667" s="155" t="s">
        <v>135</v>
      </c>
      <c r="AU667" s="155" t="s">
        <v>84</v>
      </c>
      <c r="AY667" s="17" t="s">
        <v>132</v>
      </c>
      <c r="BE667" s="156">
        <f>IF(N667="základní",J667,0)</f>
        <v>0</v>
      </c>
      <c r="BF667" s="156">
        <f>IF(N667="snížená",J667,0)</f>
        <v>0</v>
      </c>
      <c r="BG667" s="156">
        <f>IF(N667="zákl. přenesená",J667,0)</f>
        <v>0</v>
      </c>
      <c r="BH667" s="156">
        <f>IF(N667="sníž. přenesená",J667,0)</f>
        <v>0</v>
      </c>
      <c r="BI667" s="156">
        <f>IF(N667="nulová",J667,0)</f>
        <v>0</v>
      </c>
      <c r="BJ667" s="17" t="s">
        <v>8</v>
      </c>
      <c r="BK667" s="156">
        <f>ROUND(I667*H667,0)</f>
        <v>0</v>
      </c>
      <c r="BL667" s="17" t="s">
        <v>214</v>
      </c>
      <c r="BM667" s="155" t="s">
        <v>1490</v>
      </c>
    </row>
    <row r="668" spans="2:51" s="13" customFormat="1" ht="12">
      <c r="B668" s="157"/>
      <c r="D668" s="158" t="s">
        <v>140</v>
      </c>
      <c r="E668" s="159" t="s">
        <v>1</v>
      </c>
      <c r="F668" s="160" t="s">
        <v>532</v>
      </c>
      <c r="H668" s="161">
        <v>32.448</v>
      </c>
      <c r="I668" s="162"/>
      <c r="L668" s="157"/>
      <c r="M668" s="163"/>
      <c r="N668" s="164"/>
      <c r="O668" s="164"/>
      <c r="P668" s="164"/>
      <c r="Q668" s="164"/>
      <c r="R668" s="164"/>
      <c r="S668" s="164"/>
      <c r="T668" s="165"/>
      <c r="AT668" s="159" t="s">
        <v>140</v>
      </c>
      <c r="AU668" s="159" t="s">
        <v>84</v>
      </c>
      <c r="AV668" s="13" t="s">
        <v>84</v>
      </c>
      <c r="AW668" s="13" t="s">
        <v>32</v>
      </c>
      <c r="AX668" s="13" t="s">
        <v>8</v>
      </c>
      <c r="AY668" s="159" t="s">
        <v>132</v>
      </c>
    </row>
    <row r="669" spans="1:65" s="2" customFormat="1" ht="24.15" customHeight="1">
      <c r="A669" s="32"/>
      <c r="B669" s="143"/>
      <c r="C669" s="144" t="s">
        <v>1491</v>
      </c>
      <c r="D669" s="144" t="s">
        <v>135</v>
      </c>
      <c r="E669" s="145" t="s">
        <v>1492</v>
      </c>
      <c r="F669" s="146" t="s">
        <v>1493</v>
      </c>
      <c r="G669" s="147" t="s">
        <v>164</v>
      </c>
      <c r="H669" s="148">
        <v>32.448</v>
      </c>
      <c r="I669" s="149"/>
      <c r="J669" s="150">
        <f>ROUND(I669*H669,0)</f>
        <v>0</v>
      </c>
      <c r="K669" s="146"/>
      <c r="L669" s="33"/>
      <c r="M669" s="151" t="s">
        <v>1</v>
      </c>
      <c r="N669" s="152" t="s">
        <v>41</v>
      </c>
      <c r="O669" s="58"/>
      <c r="P669" s="153">
        <f>O669*H669</f>
        <v>0</v>
      </c>
      <c r="Q669" s="153">
        <v>3.3E-05</v>
      </c>
      <c r="R669" s="153">
        <f>Q669*H669</f>
        <v>0.0010707840000000002</v>
      </c>
      <c r="S669" s="153">
        <v>0</v>
      </c>
      <c r="T669" s="154">
        <f>S669*H669</f>
        <v>0</v>
      </c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R669" s="155" t="s">
        <v>214</v>
      </c>
      <c r="AT669" s="155" t="s">
        <v>135</v>
      </c>
      <c r="AU669" s="155" t="s">
        <v>84</v>
      </c>
      <c r="AY669" s="17" t="s">
        <v>132</v>
      </c>
      <c r="BE669" s="156">
        <f>IF(N669="základní",J669,0)</f>
        <v>0</v>
      </c>
      <c r="BF669" s="156">
        <f>IF(N669="snížená",J669,0)</f>
        <v>0</v>
      </c>
      <c r="BG669" s="156">
        <f>IF(N669="zákl. přenesená",J669,0)</f>
        <v>0</v>
      </c>
      <c r="BH669" s="156">
        <f>IF(N669="sníž. přenesená",J669,0)</f>
        <v>0</v>
      </c>
      <c r="BI669" s="156">
        <f>IF(N669="nulová",J669,0)</f>
        <v>0</v>
      </c>
      <c r="BJ669" s="17" t="s">
        <v>8</v>
      </c>
      <c r="BK669" s="156">
        <f>ROUND(I669*H669,0)</f>
        <v>0</v>
      </c>
      <c r="BL669" s="17" t="s">
        <v>214</v>
      </c>
      <c r="BM669" s="155" t="s">
        <v>1494</v>
      </c>
    </row>
    <row r="670" spans="2:51" s="13" customFormat="1" ht="12">
      <c r="B670" s="157"/>
      <c r="D670" s="158" t="s">
        <v>140</v>
      </c>
      <c r="E670" s="159" t="s">
        <v>1</v>
      </c>
      <c r="F670" s="160" t="s">
        <v>532</v>
      </c>
      <c r="H670" s="161">
        <v>32.448</v>
      </c>
      <c r="I670" s="162"/>
      <c r="L670" s="157"/>
      <c r="M670" s="163"/>
      <c r="N670" s="164"/>
      <c r="O670" s="164"/>
      <c r="P670" s="164"/>
      <c r="Q670" s="164"/>
      <c r="R670" s="164"/>
      <c r="S670" s="164"/>
      <c r="T670" s="165"/>
      <c r="AT670" s="159" t="s">
        <v>140</v>
      </c>
      <c r="AU670" s="159" t="s">
        <v>84</v>
      </c>
      <c r="AV670" s="13" t="s">
        <v>84</v>
      </c>
      <c r="AW670" s="13" t="s">
        <v>32</v>
      </c>
      <c r="AX670" s="13" t="s">
        <v>8</v>
      </c>
      <c r="AY670" s="159" t="s">
        <v>132</v>
      </c>
    </row>
    <row r="671" spans="1:65" s="2" customFormat="1" ht="24.15" customHeight="1">
      <c r="A671" s="32"/>
      <c r="B671" s="143"/>
      <c r="C671" s="144" t="s">
        <v>1495</v>
      </c>
      <c r="D671" s="144" t="s">
        <v>135</v>
      </c>
      <c r="E671" s="145" t="s">
        <v>1496</v>
      </c>
      <c r="F671" s="146" t="s">
        <v>1497</v>
      </c>
      <c r="G671" s="147" t="s">
        <v>164</v>
      </c>
      <c r="H671" s="148">
        <v>32.448</v>
      </c>
      <c r="I671" s="149"/>
      <c r="J671" s="150">
        <f>ROUND(I671*H671,0)</f>
        <v>0</v>
      </c>
      <c r="K671" s="146"/>
      <c r="L671" s="33"/>
      <c r="M671" s="151" t="s">
        <v>1</v>
      </c>
      <c r="N671" s="152" t="s">
        <v>41</v>
      </c>
      <c r="O671" s="58"/>
      <c r="P671" s="153">
        <f>O671*H671</f>
        <v>0</v>
      </c>
      <c r="Q671" s="153">
        <v>0.004545</v>
      </c>
      <c r="R671" s="153">
        <f>Q671*H671</f>
        <v>0.14747616000000002</v>
      </c>
      <c r="S671" s="153">
        <v>0</v>
      </c>
      <c r="T671" s="154">
        <f>S671*H671</f>
        <v>0</v>
      </c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R671" s="155" t="s">
        <v>214</v>
      </c>
      <c r="AT671" s="155" t="s">
        <v>135</v>
      </c>
      <c r="AU671" s="155" t="s">
        <v>84</v>
      </c>
      <c r="AY671" s="17" t="s">
        <v>132</v>
      </c>
      <c r="BE671" s="156">
        <f>IF(N671="základní",J671,0)</f>
        <v>0</v>
      </c>
      <c r="BF671" s="156">
        <f>IF(N671="snížená",J671,0)</f>
        <v>0</v>
      </c>
      <c r="BG671" s="156">
        <f>IF(N671="zákl. přenesená",J671,0)</f>
        <v>0</v>
      </c>
      <c r="BH671" s="156">
        <f>IF(N671="sníž. přenesená",J671,0)</f>
        <v>0</v>
      </c>
      <c r="BI671" s="156">
        <f>IF(N671="nulová",J671,0)</f>
        <v>0</v>
      </c>
      <c r="BJ671" s="17" t="s">
        <v>8</v>
      </c>
      <c r="BK671" s="156">
        <f>ROUND(I671*H671,0)</f>
        <v>0</v>
      </c>
      <c r="BL671" s="17" t="s">
        <v>214</v>
      </c>
      <c r="BM671" s="155" t="s">
        <v>1498</v>
      </c>
    </row>
    <row r="672" spans="2:51" s="13" customFormat="1" ht="12">
      <c r="B672" s="157"/>
      <c r="D672" s="158" t="s">
        <v>140</v>
      </c>
      <c r="E672" s="159" t="s">
        <v>1</v>
      </c>
      <c r="F672" s="160" t="s">
        <v>532</v>
      </c>
      <c r="H672" s="161">
        <v>32.448</v>
      </c>
      <c r="I672" s="162"/>
      <c r="L672" s="157"/>
      <c r="M672" s="163"/>
      <c r="N672" s="164"/>
      <c r="O672" s="164"/>
      <c r="P672" s="164"/>
      <c r="Q672" s="164"/>
      <c r="R672" s="164"/>
      <c r="S672" s="164"/>
      <c r="T672" s="165"/>
      <c r="AT672" s="159" t="s">
        <v>140</v>
      </c>
      <c r="AU672" s="159" t="s">
        <v>84</v>
      </c>
      <c r="AV672" s="13" t="s">
        <v>84</v>
      </c>
      <c r="AW672" s="13" t="s">
        <v>32</v>
      </c>
      <c r="AX672" s="13" t="s">
        <v>8</v>
      </c>
      <c r="AY672" s="159" t="s">
        <v>132</v>
      </c>
    </row>
    <row r="673" spans="1:65" s="2" customFormat="1" ht="14.4" customHeight="1">
      <c r="A673" s="32"/>
      <c r="B673" s="143"/>
      <c r="C673" s="144" t="s">
        <v>1499</v>
      </c>
      <c r="D673" s="144" t="s">
        <v>135</v>
      </c>
      <c r="E673" s="145" t="s">
        <v>1500</v>
      </c>
      <c r="F673" s="146" t="s">
        <v>1501</v>
      </c>
      <c r="G673" s="147" t="s">
        <v>164</v>
      </c>
      <c r="H673" s="148">
        <v>32.448</v>
      </c>
      <c r="I673" s="149"/>
      <c r="J673" s="150">
        <f>ROUND(I673*H673,0)</f>
        <v>0</v>
      </c>
      <c r="K673" s="146"/>
      <c r="L673" s="33"/>
      <c r="M673" s="151" t="s">
        <v>1</v>
      </c>
      <c r="N673" s="152" t="s">
        <v>41</v>
      </c>
      <c r="O673" s="58"/>
      <c r="P673" s="153">
        <f>O673*H673</f>
        <v>0</v>
      </c>
      <c r="Q673" s="153">
        <v>0.0003</v>
      </c>
      <c r="R673" s="153">
        <f>Q673*H673</f>
        <v>0.009734399999999999</v>
      </c>
      <c r="S673" s="153">
        <v>0</v>
      </c>
      <c r="T673" s="154">
        <f>S673*H673</f>
        <v>0</v>
      </c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R673" s="155" t="s">
        <v>214</v>
      </c>
      <c r="AT673" s="155" t="s">
        <v>135</v>
      </c>
      <c r="AU673" s="155" t="s">
        <v>84</v>
      </c>
      <c r="AY673" s="17" t="s">
        <v>132</v>
      </c>
      <c r="BE673" s="156">
        <f>IF(N673="základní",J673,0)</f>
        <v>0</v>
      </c>
      <c r="BF673" s="156">
        <f>IF(N673="snížená",J673,0)</f>
        <v>0</v>
      </c>
      <c r="BG673" s="156">
        <f>IF(N673="zákl. přenesená",J673,0)</f>
        <v>0</v>
      </c>
      <c r="BH673" s="156">
        <f>IF(N673="sníž. přenesená",J673,0)</f>
        <v>0</v>
      </c>
      <c r="BI673" s="156">
        <f>IF(N673="nulová",J673,0)</f>
        <v>0</v>
      </c>
      <c r="BJ673" s="17" t="s">
        <v>8</v>
      </c>
      <c r="BK673" s="156">
        <f>ROUND(I673*H673,0)</f>
        <v>0</v>
      </c>
      <c r="BL673" s="17" t="s">
        <v>214</v>
      </c>
      <c r="BM673" s="155" t="s">
        <v>1502</v>
      </c>
    </row>
    <row r="674" spans="2:51" s="13" customFormat="1" ht="12">
      <c r="B674" s="157"/>
      <c r="D674" s="158" t="s">
        <v>140</v>
      </c>
      <c r="E674" s="159" t="s">
        <v>1</v>
      </c>
      <c r="F674" s="160" t="s">
        <v>1503</v>
      </c>
      <c r="H674" s="161">
        <v>16.303</v>
      </c>
      <c r="I674" s="162"/>
      <c r="L674" s="157"/>
      <c r="M674" s="163"/>
      <c r="N674" s="164"/>
      <c r="O674" s="164"/>
      <c r="P674" s="164"/>
      <c r="Q674" s="164"/>
      <c r="R674" s="164"/>
      <c r="S674" s="164"/>
      <c r="T674" s="165"/>
      <c r="AT674" s="159" t="s">
        <v>140</v>
      </c>
      <c r="AU674" s="159" t="s">
        <v>84</v>
      </c>
      <c r="AV674" s="13" t="s">
        <v>84</v>
      </c>
      <c r="AW674" s="13" t="s">
        <v>32</v>
      </c>
      <c r="AX674" s="13" t="s">
        <v>76</v>
      </c>
      <c r="AY674" s="159" t="s">
        <v>132</v>
      </c>
    </row>
    <row r="675" spans="2:51" s="13" customFormat="1" ht="12">
      <c r="B675" s="157"/>
      <c r="D675" s="158" t="s">
        <v>140</v>
      </c>
      <c r="E675" s="159" t="s">
        <v>1</v>
      </c>
      <c r="F675" s="160" t="s">
        <v>1504</v>
      </c>
      <c r="H675" s="161">
        <v>16.145</v>
      </c>
      <c r="I675" s="162"/>
      <c r="L675" s="157"/>
      <c r="M675" s="163"/>
      <c r="N675" s="164"/>
      <c r="O675" s="164"/>
      <c r="P675" s="164"/>
      <c r="Q675" s="164"/>
      <c r="R675" s="164"/>
      <c r="S675" s="164"/>
      <c r="T675" s="165"/>
      <c r="AT675" s="159" t="s">
        <v>140</v>
      </c>
      <c r="AU675" s="159" t="s">
        <v>84</v>
      </c>
      <c r="AV675" s="13" t="s">
        <v>84</v>
      </c>
      <c r="AW675" s="13" t="s">
        <v>32</v>
      </c>
      <c r="AX675" s="13" t="s">
        <v>76</v>
      </c>
      <c r="AY675" s="159" t="s">
        <v>132</v>
      </c>
    </row>
    <row r="676" spans="2:51" s="14" customFormat="1" ht="12">
      <c r="B676" s="166"/>
      <c r="D676" s="158" t="s">
        <v>140</v>
      </c>
      <c r="E676" s="167" t="s">
        <v>532</v>
      </c>
      <c r="F676" s="168" t="s">
        <v>146</v>
      </c>
      <c r="H676" s="169">
        <v>32.448</v>
      </c>
      <c r="I676" s="170"/>
      <c r="L676" s="166"/>
      <c r="M676" s="171"/>
      <c r="N676" s="172"/>
      <c r="O676" s="172"/>
      <c r="P676" s="172"/>
      <c r="Q676" s="172"/>
      <c r="R676" s="172"/>
      <c r="S676" s="172"/>
      <c r="T676" s="173"/>
      <c r="AT676" s="167" t="s">
        <v>140</v>
      </c>
      <c r="AU676" s="167" t="s">
        <v>84</v>
      </c>
      <c r="AV676" s="14" t="s">
        <v>87</v>
      </c>
      <c r="AW676" s="14" t="s">
        <v>32</v>
      </c>
      <c r="AX676" s="14" t="s">
        <v>8</v>
      </c>
      <c r="AY676" s="167" t="s">
        <v>132</v>
      </c>
    </row>
    <row r="677" spans="1:65" s="2" customFormat="1" ht="37.95" customHeight="1">
      <c r="A677" s="32"/>
      <c r="B677" s="143"/>
      <c r="C677" s="177" t="s">
        <v>1505</v>
      </c>
      <c r="D677" s="177" t="s">
        <v>442</v>
      </c>
      <c r="E677" s="178" t="s">
        <v>1506</v>
      </c>
      <c r="F677" s="179" t="s">
        <v>1507</v>
      </c>
      <c r="G677" s="180" t="s">
        <v>164</v>
      </c>
      <c r="H677" s="181">
        <v>35.693</v>
      </c>
      <c r="I677" s="182"/>
      <c r="J677" s="183">
        <f>ROUND(I677*H677,0)</f>
        <v>0</v>
      </c>
      <c r="K677" s="179"/>
      <c r="L677" s="184"/>
      <c r="M677" s="185" t="s">
        <v>1</v>
      </c>
      <c r="N677" s="186" t="s">
        <v>41</v>
      </c>
      <c r="O677" s="58"/>
      <c r="P677" s="153">
        <f>O677*H677</f>
        <v>0</v>
      </c>
      <c r="Q677" s="153">
        <v>0.0027</v>
      </c>
      <c r="R677" s="153">
        <f>Q677*H677</f>
        <v>0.0963711</v>
      </c>
      <c r="S677" s="153">
        <v>0</v>
      </c>
      <c r="T677" s="154">
        <f>S677*H677</f>
        <v>0</v>
      </c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R677" s="155" t="s">
        <v>410</v>
      </c>
      <c r="AT677" s="155" t="s">
        <v>442</v>
      </c>
      <c r="AU677" s="155" t="s">
        <v>84</v>
      </c>
      <c r="AY677" s="17" t="s">
        <v>132</v>
      </c>
      <c r="BE677" s="156">
        <f>IF(N677="základní",J677,0)</f>
        <v>0</v>
      </c>
      <c r="BF677" s="156">
        <f>IF(N677="snížená",J677,0)</f>
        <v>0</v>
      </c>
      <c r="BG677" s="156">
        <f>IF(N677="zákl. přenesená",J677,0)</f>
        <v>0</v>
      </c>
      <c r="BH677" s="156">
        <f>IF(N677="sníž. přenesená",J677,0)</f>
        <v>0</v>
      </c>
      <c r="BI677" s="156">
        <f>IF(N677="nulová",J677,0)</f>
        <v>0</v>
      </c>
      <c r="BJ677" s="17" t="s">
        <v>8</v>
      </c>
      <c r="BK677" s="156">
        <f>ROUND(I677*H677,0)</f>
        <v>0</v>
      </c>
      <c r="BL677" s="17" t="s">
        <v>214</v>
      </c>
      <c r="BM677" s="155" t="s">
        <v>1508</v>
      </c>
    </row>
    <row r="678" spans="2:51" s="13" customFormat="1" ht="12">
      <c r="B678" s="157"/>
      <c r="D678" s="158" t="s">
        <v>140</v>
      </c>
      <c r="E678" s="159" t="s">
        <v>1</v>
      </c>
      <c r="F678" s="160" t="s">
        <v>1509</v>
      </c>
      <c r="H678" s="161">
        <v>35.693</v>
      </c>
      <c r="I678" s="162"/>
      <c r="L678" s="157"/>
      <c r="M678" s="163"/>
      <c r="N678" s="164"/>
      <c r="O678" s="164"/>
      <c r="P678" s="164"/>
      <c r="Q678" s="164"/>
      <c r="R678" s="164"/>
      <c r="S678" s="164"/>
      <c r="T678" s="165"/>
      <c r="AT678" s="159" t="s">
        <v>140</v>
      </c>
      <c r="AU678" s="159" t="s">
        <v>84</v>
      </c>
      <c r="AV678" s="13" t="s">
        <v>84</v>
      </c>
      <c r="AW678" s="13" t="s">
        <v>32</v>
      </c>
      <c r="AX678" s="13" t="s">
        <v>8</v>
      </c>
      <c r="AY678" s="159" t="s">
        <v>132</v>
      </c>
    </row>
    <row r="679" spans="1:65" s="2" customFormat="1" ht="14.4" customHeight="1">
      <c r="A679" s="32"/>
      <c r="B679" s="143"/>
      <c r="C679" s="144" t="s">
        <v>1510</v>
      </c>
      <c r="D679" s="144" t="s">
        <v>135</v>
      </c>
      <c r="E679" s="145" t="s">
        <v>1511</v>
      </c>
      <c r="F679" s="146" t="s">
        <v>1512</v>
      </c>
      <c r="G679" s="147" t="s">
        <v>235</v>
      </c>
      <c r="H679" s="148">
        <v>31.7</v>
      </c>
      <c r="I679" s="149"/>
      <c r="J679" s="150">
        <f>ROUND(I679*H679,0)</f>
        <v>0</v>
      </c>
      <c r="K679" s="146"/>
      <c r="L679" s="33"/>
      <c r="M679" s="151" t="s">
        <v>1</v>
      </c>
      <c r="N679" s="152" t="s">
        <v>41</v>
      </c>
      <c r="O679" s="58"/>
      <c r="P679" s="153">
        <f>O679*H679</f>
        <v>0</v>
      </c>
      <c r="Q679" s="153">
        <v>1.4935E-05</v>
      </c>
      <c r="R679" s="153">
        <f>Q679*H679</f>
        <v>0.0004734395</v>
      </c>
      <c r="S679" s="153">
        <v>0</v>
      </c>
      <c r="T679" s="154">
        <f>S679*H679</f>
        <v>0</v>
      </c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R679" s="155" t="s">
        <v>214</v>
      </c>
      <c r="AT679" s="155" t="s">
        <v>135</v>
      </c>
      <c r="AU679" s="155" t="s">
        <v>84</v>
      </c>
      <c r="AY679" s="17" t="s">
        <v>132</v>
      </c>
      <c r="BE679" s="156">
        <f>IF(N679="základní",J679,0)</f>
        <v>0</v>
      </c>
      <c r="BF679" s="156">
        <f>IF(N679="snížená",J679,0)</f>
        <v>0</v>
      </c>
      <c r="BG679" s="156">
        <f>IF(N679="zákl. přenesená",J679,0)</f>
        <v>0</v>
      </c>
      <c r="BH679" s="156">
        <f>IF(N679="sníž. přenesená",J679,0)</f>
        <v>0</v>
      </c>
      <c r="BI679" s="156">
        <f>IF(N679="nulová",J679,0)</f>
        <v>0</v>
      </c>
      <c r="BJ679" s="17" t="s">
        <v>8</v>
      </c>
      <c r="BK679" s="156">
        <f>ROUND(I679*H679,0)</f>
        <v>0</v>
      </c>
      <c r="BL679" s="17" t="s">
        <v>214</v>
      </c>
      <c r="BM679" s="155" t="s">
        <v>1513</v>
      </c>
    </row>
    <row r="680" spans="2:51" s="13" customFormat="1" ht="12">
      <c r="B680" s="157"/>
      <c r="D680" s="158" t="s">
        <v>140</v>
      </c>
      <c r="E680" s="159" t="s">
        <v>1</v>
      </c>
      <c r="F680" s="160" t="s">
        <v>1514</v>
      </c>
      <c r="H680" s="161">
        <v>15.8</v>
      </c>
      <c r="I680" s="162"/>
      <c r="L680" s="157"/>
      <c r="M680" s="163"/>
      <c r="N680" s="164"/>
      <c r="O680" s="164"/>
      <c r="P680" s="164"/>
      <c r="Q680" s="164"/>
      <c r="R680" s="164"/>
      <c r="S680" s="164"/>
      <c r="T680" s="165"/>
      <c r="AT680" s="159" t="s">
        <v>140</v>
      </c>
      <c r="AU680" s="159" t="s">
        <v>84</v>
      </c>
      <c r="AV680" s="13" t="s">
        <v>84</v>
      </c>
      <c r="AW680" s="13" t="s">
        <v>32</v>
      </c>
      <c r="AX680" s="13" t="s">
        <v>76</v>
      </c>
      <c r="AY680" s="159" t="s">
        <v>132</v>
      </c>
    </row>
    <row r="681" spans="2:51" s="13" customFormat="1" ht="12">
      <c r="B681" s="157"/>
      <c r="D681" s="158" t="s">
        <v>140</v>
      </c>
      <c r="E681" s="159" t="s">
        <v>1</v>
      </c>
      <c r="F681" s="160" t="s">
        <v>1515</v>
      </c>
      <c r="H681" s="161">
        <v>15.9</v>
      </c>
      <c r="I681" s="162"/>
      <c r="L681" s="157"/>
      <c r="M681" s="163"/>
      <c r="N681" s="164"/>
      <c r="O681" s="164"/>
      <c r="P681" s="164"/>
      <c r="Q681" s="164"/>
      <c r="R681" s="164"/>
      <c r="S681" s="164"/>
      <c r="T681" s="165"/>
      <c r="AT681" s="159" t="s">
        <v>140</v>
      </c>
      <c r="AU681" s="159" t="s">
        <v>84</v>
      </c>
      <c r="AV681" s="13" t="s">
        <v>84</v>
      </c>
      <c r="AW681" s="13" t="s">
        <v>32</v>
      </c>
      <c r="AX681" s="13" t="s">
        <v>76</v>
      </c>
      <c r="AY681" s="159" t="s">
        <v>132</v>
      </c>
    </row>
    <row r="682" spans="2:51" s="14" customFormat="1" ht="12">
      <c r="B682" s="166"/>
      <c r="D682" s="158" t="s">
        <v>140</v>
      </c>
      <c r="E682" s="167" t="s">
        <v>535</v>
      </c>
      <c r="F682" s="168" t="s">
        <v>146</v>
      </c>
      <c r="H682" s="169">
        <v>31.7</v>
      </c>
      <c r="I682" s="170"/>
      <c r="L682" s="166"/>
      <c r="M682" s="171"/>
      <c r="N682" s="172"/>
      <c r="O682" s="172"/>
      <c r="P682" s="172"/>
      <c r="Q682" s="172"/>
      <c r="R682" s="172"/>
      <c r="S682" s="172"/>
      <c r="T682" s="173"/>
      <c r="AT682" s="167" t="s">
        <v>140</v>
      </c>
      <c r="AU682" s="167" t="s">
        <v>84</v>
      </c>
      <c r="AV682" s="14" t="s">
        <v>87</v>
      </c>
      <c r="AW682" s="14" t="s">
        <v>32</v>
      </c>
      <c r="AX682" s="14" t="s">
        <v>8</v>
      </c>
      <c r="AY682" s="167" t="s">
        <v>132</v>
      </c>
    </row>
    <row r="683" spans="1:65" s="2" customFormat="1" ht="14.4" customHeight="1">
      <c r="A683" s="32"/>
      <c r="B683" s="143"/>
      <c r="C683" s="177" t="s">
        <v>1516</v>
      </c>
      <c r="D683" s="177" t="s">
        <v>442</v>
      </c>
      <c r="E683" s="178" t="s">
        <v>1517</v>
      </c>
      <c r="F683" s="179" t="s">
        <v>1518</v>
      </c>
      <c r="G683" s="180" t="s">
        <v>235</v>
      </c>
      <c r="H683" s="181">
        <v>33.285</v>
      </c>
      <c r="I683" s="182"/>
      <c r="J683" s="183">
        <f>ROUND(I683*H683,0)</f>
        <v>0</v>
      </c>
      <c r="K683" s="179"/>
      <c r="L683" s="184"/>
      <c r="M683" s="185" t="s">
        <v>1</v>
      </c>
      <c r="N683" s="186" t="s">
        <v>41</v>
      </c>
      <c r="O683" s="58"/>
      <c r="P683" s="153">
        <f>O683*H683</f>
        <v>0</v>
      </c>
      <c r="Q683" s="153">
        <v>0.00035</v>
      </c>
      <c r="R683" s="153">
        <f>Q683*H683</f>
        <v>0.011649749999999999</v>
      </c>
      <c r="S683" s="153">
        <v>0</v>
      </c>
      <c r="T683" s="154">
        <f>S683*H683</f>
        <v>0</v>
      </c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R683" s="155" t="s">
        <v>410</v>
      </c>
      <c r="AT683" s="155" t="s">
        <v>442</v>
      </c>
      <c r="AU683" s="155" t="s">
        <v>84</v>
      </c>
      <c r="AY683" s="17" t="s">
        <v>132</v>
      </c>
      <c r="BE683" s="156">
        <f>IF(N683="základní",J683,0)</f>
        <v>0</v>
      </c>
      <c r="BF683" s="156">
        <f>IF(N683="snížená",J683,0)</f>
        <v>0</v>
      </c>
      <c r="BG683" s="156">
        <f>IF(N683="zákl. přenesená",J683,0)</f>
        <v>0</v>
      </c>
      <c r="BH683" s="156">
        <f>IF(N683="sníž. přenesená",J683,0)</f>
        <v>0</v>
      </c>
      <c r="BI683" s="156">
        <f>IF(N683="nulová",J683,0)</f>
        <v>0</v>
      </c>
      <c r="BJ683" s="17" t="s">
        <v>8</v>
      </c>
      <c r="BK683" s="156">
        <f>ROUND(I683*H683,0)</f>
        <v>0</v>
      </c>
      <c r="BL683" s="17" t="s">
        <v>214</v>
      </c>
      <c r="BM683" s="155" t="s">
        <v>1519</v>
      </c>
    </row>
    <row r="684" spans="2:51" s="13" customFormat="1" ht="12">
      <c r="B684" s="157"/>
      <c r="D684" s="158" t="s">
        <v>140</v>
      </c>
      <c r="E684" s="159" t="s">
        <v>1</v>
      </c>
      <c r="F684" s="160" t="s">
        <v>1520</v>
      </c>
      <c r="H684" s="161">
        <v>33.285</v>
      </c>
      <c r="I684" s="162"/>
      <c r="L684" s="157"/>
      <c r="M684" s="163"/>
      <c r="N684" s="164"/>
      <c r="O684" s="164"/>
      <c r="P684" s="164"/>
      <c r="Q684" s="164"/>
      <c r="R684" s="164"/>
      <c r="S684" s="164"/>
      <c r="T684" s="165"/>
      <c r="AT684" s="159" t="s">
        <v>140</v>
      </c>
      <c r="AU684" s="159" t="s">
        <v>84</v>
      </c>
      <c r="AV684" s="13" t="s">
        <v>84</v>
      </c>
      <c r="AW684" s="13" t="s">
        <v>32</v>
      </c>
      <c r="AX684" s="13" t="s">
        <v>8</v>
      </c>
      <c r="AY684" s="159" t="s">
        <v>132</v>
      </c>
    </row>
    <row r="685" spans="1:65" s="2" customFormat="1" ht="24.15" customHeight="1">
      <c r="A685" s="32"/>
      <c r="B685" s="143"/>
      <c r="C685" s="144" t="s">
        <v>1521</v>
      </c>
      <c r="D685" s="144" t="s">
        <v>135</v>
      </c>
      <c r="E685" s="145" t="s">
        <v>1522</v>
      </c>
      <c r="F685" s="146" t="s">
        <v>1523</v>
      </c>
      <c r="G685" s="147" t="s">
        <v>188</v>
      </c>
      <c r="H685" s="148">
        <v>0.267</v>
      </c>
      <c r="I685" s="149"/>
      <c r="J685" s="150">
        <f>ROUND(I685*H685,0)</f>
        <v>0</v>
      </c>
      <c r="K685" s="146"/>
      <c r="L685" s="33"/>
      <c r="M685" s="151" t="s">
        <v>1</v>
      </c>
      <c r="N685" s="152" t="s">
        <v>41</v>
      </c>
      <c r="O685" s="58"/>
      <c r="P685" s="153">
        <f>O685*H685</f>
        <v>0</v>
      </c>
      <c r="Q685" s="153">
        <v>0</v>
      </c>
      <c r="R685" s="153">
        <f>Q685*H685</f>
        <v>0</v>
      </c>
      <c r="S685" s="153">
        <v>0</v>
      </c>
      <c r="T685" s="154">
        <f>S685*H685</f>
        <v>0</v>
      </c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R685" s="155" t="s">
        <v>214</v>
      </c>
      <c r="AT685" s="155" t="s">
        <v>135</v>
      </c>
      <c r="AU685" s="155" t="s">
        <v>84</v>
      </c>
      <c r="AY685" s="17" t="s">
        <v>132</v>
      </c>
      <c r="BE685" s="156">
        <f>IF(N685="základní",J685,0)</f>
        <v>0</v>
      </c>
      <c r="BF685" s="156">
        <f>IF(N685="snížená",J685,0)</f>
        <v>0</v>
      </c>
      <c r="BG685" s="156">
        <f>IF(N685="zákl. přenesená",J685,0)</f>
        <v>0</v>
      </c>
      <c r="BH685" s="156">
        <f>IF(N685="sníž. přenesená",J685,0)</f>
        <v>0</v>
      </c>
      <c r="BI685" s="156">
        <f>IF(N685="nulová",J685,0)</f>
        <v>0</v>
      </c>
      <c r="BJ685" s="17" t="s">
        <v>8</v>
      </c>
      <c r="BK685" s="156">
        <f>ROUND(I685*H685,0)</f>
        <v>0</v>
      </c>
      <c r="BL685" s="17" t="s">
        <v>214</v>
      </c>
      <c r="BM685" s="155" t="s">
        <v>1524</v>
      </c>
    </row>
    <row r="686" spans="2:63" s="12" customFormat="1" ht="22.95" customHeight="1">
      <c r="B686" s="130"/>
      <c r="D686" s="131" t="s">
        <v>75</v>
      </c>
      <c r="E686" s="141" t="s">
        <v>1525</v>
      </c>
      <c r="F686" s="141" t="s">
        <v>1526</v>
      </c>
      <c r="I686" s="133"/>
      <c r="J686" s="142">
        <f>BK686</f>
        <v>0</v>
      </c>
      <c r="L686" s="130"/>
      <c r="M686" s="135"/>
      <c r="N686" s="136"/>
      <c r="O686" s="136"/>
      <c r="P686" s="137">
        <f>SUM(P687:P709)</f>
        <v>0</v>
      </c>
      <c r="Q686" s="136"/>
      <c r="R686" s="137">
        <f>SUM(R687:R709)</f>
        <v>0.0288793422</v>
      </c>
      <c r="S686" s="136"/>
      <c r="T686" s="138">
        <f>SUM(T687:T709)</f>
        <v>0</v>
      </c>
      <c r="AR686" s="131" t="s">
        <v>84</v>
      </c>
      <c r="AT686" s="139" t="s">
        <v>75</v>
      </c>
      <c r="AU686" s="139" t="s">
        <v>8</v>
      </c>
      <c r="AY686" s="131" t="s">
        <v>132</v>
      </c>
      <c r="BK686" s="140">
        <f>SUM(BK687:BK709)</f>
        <v>0</v>
      </c>
    </row>
    <row r="687" spans="1:65" s="2" customFormat="1" ht="24.15" customHeight="1">
      <c r="A687" s="32"/>
      <c r="B687" s="143"/>
      <c r="C687" s="144" t="s">
        <v>1527</v>
      </c>
      <c r="D687" s="144" t="s">
        <v>135</v>
      </c>
      <c r="E687" s="145" t="s">
        <v>1528</v>
      </c>
      <c r="F687" s="146" t="s">
        <v>1529</v>
      </c>
      <c r="G687" s="147" t="s">
        <v>164</v>
      </c>
      <c r="H687" s="148">
        <v>3.555</v>
      </c>
      <c r="I687" s="149"/>
      <c r="J687" s="150">
        <f>ROUND(I687*H687,0)</f>
        <v>0</v>
      </c>
      <c r="K687" s="146"/>
      <c r="L687" s="33"/>
      <c r="M687" s="151" t="s">
        <v>1</v>
      </c>
      <c r="N687" s="152" t="s">
        <v>41</v>
      </c>
      <c r="O687" s="58"/>
      <c r="P687" s="153">
        <f>O687*H687</f>
        <v>0</v>
      </c>
      <c r="Q687" s="153">
        <v>0.00014375</v>
      </c>
      <c r="R687" s="153">
        <f>Q687*H687</f>
        <v>0.00051103125</v>
      </c>
      <c r="S687" s="153">
        <v>0</v>
      </c>
      <c r="T687" s="154">
        <f>S687*H687</f>
        <v>0</v>
      </c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R687" s="155" t="s">
        <v>214</v>
      </c>
      <c r="AT687" s="155" t="s">
        <v>135</v>
      </c>
      <c r="AU687" s="155" t="s">
        <v>84</v>
      </c>
      <c r="AY687" s="17" t="s">
        <v>132</v>
      </c>
      <c r="BE687" s="156">
        <f>IF(N687="základní",J687,0)</f>
        <v>0</v>
      </c>
      <c r="BF687" s="156">
        <f>IF(N687="snížená",J687,0)</f>
        <v>0</v>
      </c>
      <c r="BG687" s="156">
        <f>IF(N687="zákl. přenesená",J687,0)</f>
        <v>0</v>
      </c>
      <c r="BH687" s="156">
        <f>IF(N687="sníž. přenesená",J687,0)</f>
        <v>0</v>
      </c>
      <c r="BI687" s="156">
        <f>IF(N687="nulová",J687,0)</f>
        <v>0</v>
      </c>
      <c r="BJ687" s="17" t="s">
        <v>8</v>
      </c>
      <c r="BK687" s="156">
        <f>ROUND(I687*H687,0)</f>
        <v>0</v>
      </c>
      <c r="BL687" s="17" t="s">
        <v>214</v>
      </c>
      <c r="BM687" s="155" t="s">
        <v>1530</v>
      </c>
    </row>
    <row r="688" spans="2:51" s="13" customFormat="1" ht="12">
      <c r="B688" s="157"/>
      <c r="D688" s="158" t="s">
        <v>140</v>
      </c>
      <c r="E688" s="159" t="s">
        <v>1</v>
      </c>
      <c r="F688" s="160" t="s">
        <v>1531</v>
      </c>
      <c r="H688" s="161">
        <v>3.555</v>
      </c>
      <c r="I688" s="162"/>
      <c r="L688" s="157"/>
      <c r="M688" s="163"/>
      <c r="N688" s="164"/>
      <c r="O688" s="164"/>
      <c r="P688" s="164"/>
      <c r="Q688" s="164"/>
      <c r="R688" s="164"/>
      <c r="S688" s="164"/>
      <c r="T688" s="165"/>
      <c r="AT688" s="159" t="s">
        <v>140</v>
      </c>
      <c r="AU688" s="159" t="s">
        <v>84</v>
      </c>
      <c r="AV688" s="13" t="s">
        <v>84</v>
      </c>
      <c r="AW688" s="13" t="s">
        <v>32</v>
      </c>
      <c r="AX688" s="13" t="s">
        <v>8</v>
      </c>
      <c r="AY688" s="159" t="s">
        <v>132</v>
      </c>
    </row>
    <row r="689" spans="1:65" s="2" customFormat="1" ht="24.15" customHeight="1">
      <c r="A689" s="32"/>
      <c r="B689" s="143"/>
      <c r="C689" s="144" t="s">
        <v>1532</v>
      </c>
      <c r="D689" s="144" t="s">
        <v>135</v>
      </c>
      <c r="E689" s="145" t="s">
        <v>1533</v>
      </c>
      <c r="F689" s="146" t="s">
        <v>1534</v>
      </c>
      <c r="G689" s="147" t="s">
        <v>164</v>
      </c>
      <c r="H689" s="148">
        <v>3.555</v>
      </c>
      <c r="I689" s="149"/>
      <c r="J689" s="150">
        <f>ROUND(I689*H689,0)</f>
        <v>0</v>
      </c>
      <c r="K689" s="146"/>
      <c r="L689" s="33"/>
      <c r="M689" s="151" t="s">
        <v>1</v>
      </c>
      <c r="N689" s="152" t="s">
        <v>41</v>
      </c>
      <c r="O689" s="58"/>
      <c r="P689" s="153">
        <f>O689*H689</f>
        <v>0</v>
      </c>
      <c r="Q689" s="153">
        <v>0.00012305</v>
      </c>
      <c r="R689" s="153">
        <f>Q689*H689</f>
        <v>0.00043744275000000006</v>
      </c>
      <c r="S689" s="153">
        <v>0</v>
      </c>
      <c r="T689" s="154">
        <f>S689*H689</f>
        <v>0</v>
      </c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R689" s="155" t="s">
        <v>214</v>
      </c>
      <c r="AT689" s="155" t="s">
        <v>135</v>
      </c>
      <c r="AU689" s="155" t="s">
        <v>84</v>
      </c>
      <c r="AY689" s="17" t="s">
        <v>132</v>
      </c>
      <c r="BE689" s="156">
        <f>IF(N689="základní",J689,0)</f>
        <v>0</v>
      </c>
      <c r="BF689" s="156">
        <f>IF(N689="snížená",J689,0)</f>
        <v>0</v>
      </c>
      <c r="BG689" s="156">
        <f>IF(N689="zákl. přenesená",J689,0)</f>
        <v>0</v>
      </c>
      <c r="BH689" s="156">
        <f>IF(N689="sníž. přenesená",J689,0)</f>
        <v>0</v>
      </c>
      <c r="BI689" s="156">
        <f>IF(N689="nulová",J689,0)</f>
        <v>0</v>
      </c>
      <c r="BJ689" s="17" t="s">
        <v>8</v>
      </c>
      <c r="BK689" s="156">
        <f>ROUND(I689*H689,0)</f>
        <v>0</v>
      </c>
      <c r="BL689" s="17" t="s">
        <v>214</v>
      </c>
      <c r="BM689" s="155" t="s">
        <v>1535</v>
      </c>
    </row>
    <row r="690" spans="2:51" s="13" customFormat="1" ht="12">
      <c r="B690" s="157"/>
      <c r="D690" s="158" t="s">
        <v>140</v>
      </c>
      <c r="E690" s="159" t="s">
        <v>1</v>
      </c>
      <c r="F690" s="160" t="s">
        <v>1531</v>
      </c>
      <c r="H690" s="161">
        <v>3.555</v>
      </c>
      <c r="I690" s="162"/>
      <c r="L690" s="157"/>
      <c r="M690" s="163"/>
      <c r="N690" s="164"/>
      <c r="O690" s="164"/>
      <c r="P690" s="164"/>
      <c r="Q690" s="164"/>
      <c r="R690" s="164"/>
      <c r="S690" s="164"/>
      <c r="T690" s="165"/>
      <c r="AT690" s="159" t="s">
        <v>140</v>
      </c>
      <c r="AU690" s="159" t="s">
        <v>84</v>
      </c>
      <c r="AV690" s="13" t="s">
        <v>84</v>
      </c>
      <c r="AW690" s="13" t="s">
        <v>32</v>
      </c>
      <c r="AX690" s="13" t="s">
        <v>8</v>
      </c>
      <c r="AY690" s="159" t="s">
        <v>132</v>
      </c>
    </row>
    <row r="691" spans="1:65" s="2" customFormat="1" ht="24.15" customHeight="1">
      <c r="A691" s="32"/>
      <c r="B691" s="143"/>
      <c r="C691" s="144" t="s">
        <v>1536</v>
      </c>
      <c r="D691" s="144" t="s">
        <v>135</v>
      </c>
      <c r="E691" s="145" t="s">
        <v>1537</v>
      </c>
      <c r="F691" s="146" t="s">
        <v>1538</v>
      </c>
      <c r="G691" s="147" t="s">
        <v>164</v>
      </c>
      <c r="H691" s="148">
        <v>16.35</v>
      </c>
      <c r="I691" s="149"/>
      <c r="J691" s="150">
        <f>ROUND(I691*H691,0)</f>
        <v>0</v>
      </c>
      <c r="K691" s="146"/>
      <c r="L691" s="33"/>
      <c r="M691" s="151" t="s">
        <v>1</v>
      </c>
      <c r="N691" s="152" t="s">
        <v>41</v>
      </c>
      <c r="O691" s="58"/>
      <c r="P691" s="153">
        <f>O691*H691</f>
        <v>0</v>
      </c>
      <c r="Q691" s="153">
        <v>0.000109232</v>
      </c>
      <c r="R691" s="153">
        <f>Q691*H691</f>
        <v>0.0017859432000000002</v>
      </c>
      <c r="S691" s="153">
        <v>0</v>
      </c>
      <c r="T691" s="154">
        <f>S691*H691</f>
        <v>0</v>
      </c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R691" s="155" t="s">
        <v>214</v>
      </c>
      <c r="AT691" s="155" t="s">
        <v>135</v>
      </c>
      <c r="AU691" s="155" t="s">
        <v>84</v>
      </c>
      <c r="AY691" s="17" t="s">
        <v>132</v>
      </c>
      <c r="BE691" s="156">
        <f>IF(N691="základní",J691,0)</f>
        <v>0</v>
      </c>
      <c r="BF691" s="156">
        <f>IF(N691="snížená",J691,0)</f>
        <v>0</v>
      </c>
      <c r="BG691" s="156">
        <f>IF(N691="zákl. přenesená",J691,0)</f>
        <v>0</v>
      </c>
      <c r="BH691" s="156">
        <f>IF(N691="sníž. přenesená",J691,0)</f>
        <v>0</v>
      </c>
      <c r="BI691" s="156">
        <f>IF(N691="nulová",J691,0)</f>
        <v>0</v>
      </c>
      <c r="BJ691" s="17" t="s">
        <v>8</v>
      </c>
      <c r="BK691" s="156">
        <f>ROUND(I691*H691,0)</f>
        <v>0</v>
      </c>
      <c r="BL691" s="17" t="s">
        <v>214</v>
      </c>
      <c r="BM691" s="155" t="s">
        <v>1539</v>
      </c>
    </row>
    <row r="692" spans="2:51" s="13" customFormat="1" ht="12">
      <c r="B692" s="157"/>
      <c r="D692" s="158" t="s">
        <v>140</v>
      </c>
      <c r="E692" s="159" t="s">
        <v>1</v>
      </c>
      <c r="F692" s="160" t="s">
        <v>1540</v>
      </c>
      <c r="H692" s="161">
        <v>12.9</v>
      </c>
      <c r="I692" s="162"/>
      <c r="L692" s="157"/>
      <c r="M692" s="163"/>
      <c r="N692" s="164"/>
      <c r="O692" s="164"/>
      <c r="P692" s="164"/>
      <c r="Q692" s="164"/>
      <c r="R692" s="164"/>
      <c r="S692" s="164"/>
      <c r="T692" s="165"/>
      <c r="AT692" s="159" t="s">
        <v>140</v>
      </c>
      <c r="AU692" s="159" t="s">
        <v>84</v>
      </c>
      <c r="AV692" s="13" t="s">
        <v>84</v>
      </c>
      <c r="AW692" s="13" t="s">
        <v>32</v>
      </c>
      <c r="AX692" s="13" t="s">
        <v>76</v>
      </c>
      <c r="AY692" s="159" t="s">
        <v>132</v>
      </c>
    </row>
    <row r="693" spans="2:51" s="13" customFormat="1" ht="12">
      <c r="B693" s="157"/>
      <c r="D693" s="158" t="s">
        <v>140</v>
      </c>
      <c r="E693" s="159" t="s">
        <v>1</v>
      </c>
      <c r="F693" s="160" t="s">
        <v>1541</v>
      </c>
      <c r="H693" s="161">
        <v>3.45</v>
      </c>
      <c r="I693" s="162"/>
      <c r="L693" s="157"/>
      <c r="M693" s="163"/>
      <c r="N693" s="164"/>
      <c r="O693" s="164"/>
      <c r="P693" s="164"/>
      <c r="Q693" s="164"/>
      <c r="R693" s="164"/>
      <c r="S693" s="164"/>
      <c r="T693" s="165"/>
      <c r="AT693" s="159" t="s">
        <v>140</v>
      </c>
      <c r="AU693" s="159" t="s">
        <v>84</v>
      </c>
      <c r="AV693" s="13" t="s">
        <v>84</v>
      </c>
      <c r="AW693" s="13" t="s">
        <v>32</v>
      </c>
      <c r="AX693" s="13" t="s">
        <v>76</v>
      </c>
      <c r="AY693" s="159" t="s">
        <v>132</v>
      </c>
    </row>
    <row r="694" spans="2:51" s="14" customFormat="1" ht="12">
      <c r="B694" s="166"/>
      <c r="D694" s="158" t="s">
        <v>140</v>
      </c>
      <c r="E694" s="167" t="s">
        <v>495</v>
      </c>
      <c r="F694" s="168" t="s">
        <v>1542</v>
      </c>
      <c r="H694" s="169">
        <v>16.35</v>
      </c>
      <c r="I694" s="170"/>
      <c r="L694" s="166"/>
      <c r="M694" s="171"/>
      <c r="N694" s="172"/>
      <c r="O694" s="172"/>
      <c r="P694" s="172"/>
      <c r="Q694" s="172"/>
      <c r="R694" s="172"/>
      <c r="S694" s="172"/>
      <c r="T694" s="173"/>
      <c r="AT694" s="167" t="s">
        <v>140</v>
      </c>
      <c r="AU694" s="167" t="s">
        <v>84</v>
      </c>
      <c r="AV694" s="14" t="s">
        <v>87</v>
      </c>
      <c r="AW694" s="14" t="s">
        <v>32</v>
      </c>
      <c r="AX694" s="14" t="s">
        <v>8</v>
      </c>
      <c r="AY694" s="167" t="s">
        <v>132</v>
      </c>
    </row>
    <row r="695" spans="1:65" s="2" customFormat="1" ht="24.15" customHeight="1">
      <c r="A695" s="32"/>
      <c r="B695" s="143"/>
      <c r="C695" s="144" t="s">
        <v>1543</v>
      </c>
      <c r="D695" s="144" t="s">
        <v>135</v>
      </c>
      <c r="E695" s="145" t="s">
        <v>1544</v>
      </c>
      <c r="F695" s="146" t="s">
        <v>1545</v>
      </c>
      <c r="G695" s="147" t="s">
        <v>164</v>
      </c>
      <c r="H695" s="148">
        <v>16.35</v>
      </c>
      <c r="I695" s="149"/>
      <c r="J695" s="150">
        <f>ROUND(I695*H695,0)</f>
        <v>0</v>
      </c>
      <c r="K695" s="146"/>
      <c r="L695" s="33"/>
      <c r="M695" s="151" t="s">
        <v>1</v>
      </c>
      <c r="N695" s="152" t="s">
        <v>41</v>
      </c>
      <c r="O695" s="58"/>
      <c r="P695" s="153">
        <f>O695*H695</f>
        <v>0</v>
      </c>
      <c r="Q695" s="153">
        <v>0.000135</v>
      </c>
      <c r="R695" s="153">
        <f>Q695*H695</f>
        <v>0.00220725</v>
      </c>
      <c r="S695" s="153">
        <v>0</v>
      </c>
      <c r="T695" s="154">
        <f>S695*H695</f>
        <v>0</v>
      </c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R695" s="155" t="s">
        <v>214</v>
      </c>
      <c r="AT695" s="155" t="s">
        <v>135</v>
      </c>
      <c r="AU695" s="155" t="s">
        <v>84</v>
      </c>
      <c r="AY695" s="17" t="s">
        <v>132</v>
      </c>
      <c r="BE695" s="156">
        <f>IF(N695="základní",J695,0)</f>
        <v>0</v>
      </c>
      <c r="BF695" s="156">
        <f>IF(N695="snížená",J695,0)</f>
        <v>0</v>
      </c>
      <c r="BG695" s="156">
        <f>IF(N695="zákl. přenesená",J695,0)</f>
        <v>0</v>
      </c>
      <c r="BH695" s="156">
        <f>IF(N695="sníž. přenesená",J695,0)</f>
        <v>0</v>
      </c>
      <c r="BI695" s="156">
        <f>IF(N695="nulová",J695,0)</f>
        <v>0</v>
      </c>
      <c r="BJ695" s="17" t="s">
        <v>8</v>
      </c>
      <c r="BK695" s="156">
        <f>ROUND(I695*H695,0)</f>
        <v>0</v>
      </c>
      <c r="BL695" s="17" t="s">
        <v>214</v>
      </c>
      <c r="BM695" s="155" t="s">
        <v>1546</v>
      </c>
    </row>
    <row r="696" spans="2:51" s="13" customFormat="1" ht="12">
      <c r="B696" s="157"/>
      <c r="D696" s="158" t="s">
        <v>140</v>
      </c>
      <c r="E696" s="159" t="s">
        <v>1</v>
      </c>
      <c r="F696" s="160" t="s">
        <v>495</v>
      </c>
      <c r="H696" s="161">
        <v>16.35</v>
      </c>
      <c r="I696" s="162"/>
      <c r="L696" s="157"/>
      <c r="M696" s="163"/>
      <c r="N696" s="164"/>
      <c r="O696" s="164"/>
      <c r="P696" s="164"/>
      <c r="Q696" s="164"/>
      <c r="R696" s="164"/>
      <c r="S696" s="164"/>
      <c r="T696" s="165"/>
      <c r="AT696" s="159" t="s">
        <v>140</v>
      </c>
      <c r="AU696" s="159" t="s">
        <v>84</v>
      </c>
      <c r="AV696" s="13" t="s">
        <v>84</v>
      </c>
      <c r="AW696" s="13" t="s">
        <v>32</v>
      </c>
      <c r="AX696" s="13" t="s">
        <v>8</v>
      </c>
      <c r="AY696" s="159" t="s">
        <v>132</v>
      </c>
    </row>
    <row r="697" spans="1:65" s="2" customFormat="1" ht="24.15" customHeight="1">
      <c r="A697" s="32"/>
      <c r="B697" s="143"/>
      <c r="C697" s="144" t="s">
        <v>1547</v>
      </c>
      <c r="D697" s="144" t="s">
        <v>135</v>
      </c>
      <c r="E697" s="145" t="s">
        <v>1548</v>
      </c>
      <c r="F697" s="146" t="s">
        <v>1549</v>
      </c>
      <c r="G697" s="147" t="s">
        <v>164</v>
      </c>
      <c r="H697" s="148">
        <v>32.7</v>
      </c>
      <c r="I697" s="149"/>
      <c r="J697" s="150">
        <f>ROUND(I697*H697,0)</f>
        <v>0</v>
      </c>
      <c r="K697" s="146"/>
      <c r="L697" s="33"/>
      <c r="M697" s="151" t="s">
        <v>1</v>
      </c>
      <c r="N697" s="152" t="s">
        <v>41</v>
      </c>
      <c r="O697" s="58"/>
      <c r="P697" s="153">
        <f>O697*H697</f>
        <v>0</v>
      </c>
      <c r="Q697" s="153">
        <v>0.00012765</v>
      </c>
      <c r="R697" s="153">
        <f>Q697*H697</f>
        <v>0.004174155000000001</v>
      </c>
      <c r="S697" s="153">
        <v>0</v>
      </c>
      <c r="T697" s="154">
        <f>S697*H697</f>
        <v>0</v>
      </c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R697" s="155" t="s">
        <v>214</v>
      </c>
      <c r="AT697" s="155" t="s">
        <v>135</v>
      </c>
      <c r="AU697" s="155" t="s">
        <v>84</v>
      </c>
      <c r="AY697" s="17" t="s">
        <v>132</v>
      </c>
      <c r="BE697" s="156">
        <f>IF(N697="základní",J697,0)</f>
        <v>0</v>
      </c>
      <c r="BF697" s="156">
        <f>IF(N697="snížená",J697,0)</f>
        <v>0</v>
      </c>
      <c r="BG697" s="156">
        <f>IF(N697="zákl. přenesená",J697,0)</f>
        <v>0</v>
      </c>
      <c r="BH697" s="156">
        <f>IF(N697="sníž. přenesená",J697,0)</f>
        <v>0</v>
      </c>
      <c r="BI697" s="156">
        <f>IF(N697="nulová",J697,0)</f>
        <v>0</v>
      </c>
      <c r="BJ697" s="17" t="s">
        <v>8</v>
      </c>
      <c r="BK697" s="156">
        <f>ROUND(I697*H697,0)</f>
        <v>0</v>
      </c>
      <c r="BL697" s="17" t="s">
        <v>214</v>
      </c>
      <c r="BM697" s="155" t="s">
        <v>1550</v>
      </c>
    </row>
    <row r="698" spans="2:51" s="13" customFormat="1" ht="12">
      <c r="B698" s="157"/>
      <c r="D698" s="158" t="s">
        <v>140</v>
      </c>
      <c r="E698" s="159" t="s">
        <v>1</v>
      </c>
      <c r="F698" s="160" t="s">
        <v>1551</v>
      </c>
      <c r="H698" s="161">
        <v>32.7</v>
      </c>
      <c r="I698" s="162"/>
      <c r="L698" s="157"/>
      <c r="M698" s="163"/>
      <c r="N698" s="164"/>
      <c r="O698" s="164"/>
      <c r="P698" s="164"/>
      <c r="Q698" s="164"/>
      <c r="R698" s="164"/>
      <c r="S698" s="164"/>
      <c r="T698" s="165"/>
      <c r="AT698" s="159" t="s">
        <v>140</v>
      </c>
      <c r="AU698" s="159" t="s">
        <v>84</v>
      </c>
      <c r="AV698" s="13" t="s">
        <v>84</v>
      </c>
      <c r="AW698" s="13" t="s">
        <v>32</v>
      </c>
      <c r="AX698" s="13" t="s">
        <v>8</v>
      </c>
      <c r="AY698" s="159" t="s">
        <v>132</v>
      </c>
    </row>
    <row r="699" spans="1:65" s="2" customFormat="1" ht="24.15" customHeight="1">
      <c r="A699" s="32"/>
      <c r="B699" s="143"/>
      <c r="C699" s="144" t="s">
        <v>1552</v>
      </c>
      <c r="D699" s="144" t="s">
        <v>135</v>
      </c>
      <c r="E699" s="145" t="s">
        <v>1553</v>
      </c>
      <c r="F699" s="146" t="s">
        <v>1554</v>
      </c>
      <c r="G699" s="147" t="s">
        <v>164</v>
      </c>
      <c r="H699" s="148">
        <v>16.35</v>
      </c>
      <c r="I699" s="149"/>
      <c r="J699" s="150">
        <f>ROUND(I699*H699,0)</f>
        <v>0</v>
      </c>
      <c r="K699" s="146"/>
      <c r="L699" s="33"/>
      <c r="M699" s="151" t="s">
        <v>1</v>
      </c>
      <c r="N699" s="152" t="s">
        <v>41</v>
      </c>
      <c r="O699" s="58"/>
      <c r="P699" s="153">
        <f>O699*H699</f>
        <v>0</v>
      </c>
      <c r="Q699" s="153">
        <v>0</v>
      </c>
      <c r="R699" s="153">
        <f>Q699*H699</f>
        <v>0</v>
      </c>
      <c r="S699" s="153">
        <v>0</v>
      </c>
      <c r="T699" s="154">
        <f>S699*H699</f>
        <v>0</v>
      </c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R699" s="155" t="s">
        <v>214</v>
      </c>
      <c r="AT699" s="155" t="s">
        <v>135</v>
      </c>
      <c r="AU699" s="155" t="s">
        <v>84</v>
      </c>
      <c r="AY699" s="17" t="s">
        <v>132</v>
      </c>
      <c r="BE699" s="156">
        <f>IF(N699="základní",J699,0)</f>
        <v>0</v>
      </c>
      <c r="BF699" s="156">
        <f>IF(N699="snížená",J699,0)</f>
        <v>0</v>
      </c>
      <c r="BG699" s="156">
        <f>IF(N699="zákl. přenesená",J699,0)</f>
        <v>0</v>
      </c>
      <c r="BH699" s="156">
        <f>IF(N699="sníž. přenesená",J699,0)</f>
        <v>0</v>
      </c>
      <c r="BI699" s="156">
        <f>IF(N699="nulová",J699,0)</f>
        <v>0</v>
      </c>
      <c r="BJ699" s="17" t="s">
        <v>8</v>
      </c>
      <c r="BK699" s="156">
        <f>ROUND(I699*H699,0)</f>
        <v>0</v>
      </c>
      <c r="BL699" s="17" t="s">
        <v>214</v>
      </c>
      <c r="BM699" s="155" t="s">
        <v>1555</v>
      </c>
    </row>
    <row r="700" spans="2:51" s="13" customFormat="1" ht="12">
      <c r="B700" s="157"/>
      <c r="D700" s="158" t="s">
        <v>140</v>
      </c>
      <c r="E700" s="159" t="s">
        <v>1</v>
      </c>
      <c r="F700" s="160" t="s">
        <v>495</v>
      </c>
      <c r="H700" s="161">
        <v>16.35</v>
      </c>
      <c r="I700" s="162"/>
      <c r="L700" s="157"/>
      <c r="M700" s="163"/>
      <c r="N700" s="164"/>
      <c r="O700" s="164"/>
      <c r="P700" s="164"/>
      <c r="Q700" s="164"/>
      <c r="R700" s="164"/>
      <c r="S700" s="164"/>
      <c r="T700" s="165"/>
      <c r="AT700" s="159" t="s">
        <v>140</v>
      </c>
      <c r="AU700" s="159" t="s">
        <v>84</v>
      </c>
      <c r="AV700" s="13" t="s">
        <v>84</v>
      </c>
      <c r="AW700" s="13" t="s">
        <v>32</v>
      </c>
      <c r="AX700" s="13" t="s">
        <v>8</v>
      </c>
      <c r="AY700" s="159" t="s">
        <v>132</v>
      </c>
    </row>
    <row r="701" spans="1:65" s="2" customFormat="1" ht="24.15" customHeight="1">
      <c r="A701" s="32"/>
      <c r="B701" s="143"/>
      <c r="C701" s="144" t="s">
        <v>1556</v>
      </c>
      <c r="D701" s="144" t="s">
        <v>135</v>
      </c>
      <c r="E701" s="145" t="s">
        <v>1557</v>
      </c>
      <c r="F701" s="146" t="s">
        <v>1558</v>
      </c>
      <c r="G701" s="147" t="s">
        <v>164</v>
      </c>
      <c r="H701" s="148">
        <v>16.35</v>
      </c>
      <c r="I701" s="149"/>
      <c r="J701" s="150">
        <f>ROUND(I701*H701,0)</f>
        <v>0</v>
      </c>
      <c r="K701" s="146"/>
      <c r="L701" s="33"/>
      <c r="M701" s="151" t="s">
        <v>1</v>
      </c>
      <c r="N701" s="152" t="s">
        <v>41</v>
      </c>
      <c r="O701" s="58"/>
      <c r="P701" s="153">
        <f>O701*H701</f>
        <v>0</v>
      </c>
      <c r="Q701" s="153">
        <v>0</v>
      </c>
      <c r="R701" s="153">
        <f>Q701*H701</f>
        <v>0</v>
      </c>
      <c r="S701" s="153">
        <v>0</v>
      </c>
      <c r="T701" s="154">
        <f>S701*H701</f>
        <v>0</v>
      </c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R701" s="155" t="s">
        <v>214</v>
      </c>
      <c r="AT701" s="155" t="s">
        <v>135</v>
      </c>
      <c r="AU701" s="155" t="s">
        <v>84</v>
      </c>
      <c r="AY701" s="17" t="s">
        <v>132</v>
      </c>
      <c r="BE701" s="156">
        <f>IF(N701="základní",J701,0)</f>
        <v>0</v>
      </c>
      <c r="BF701" s="156">
        <f>IF(N701="snížená",J701,0)</f>
        <v>0</v>
      </c>
      <c r="BG701" s="156">
        <f>IF(N701="zákl. přenesená",J701,0)</f>
        <v>0</v>
      </c>
      <c r="BH701" s="156">
        <f>IF(N701="sníž. přenesená",J701,0)</f>
        <v>0</v>
      </c>
      <c r="BI701" s="156">
        <f>IF(N701="nulová",J701,0)</f>
        <v>0</v>
      </c>
      <c r="BJ701" s="17" t="s">
        <v>8</v>
      </c>
      <c r="BK701" s="156">
        <f>ROUND(I701*H701,0)</f>
        <v>0</v>
      </c>
      <c r="BL701" s="17" t="s">
        <v>214</v>
      </c>
      <c r="BM701" s="155" t="s">
        <v>1559</v>
      </c>
    </row>
    <row r="702" spans="2:51" s="13" customFormat="1" ht="12">
      <c r="B702" s="157"/>
      <c r="D702" s="158" t="s">
        <v>140</v>
      </c>
      <c r="E702" s="159" t="s">
        <v>1</v>
      </c>
      <c r="F702" s="160" t="s">
        <v>495</v>
      </c>
      <c r="H702" s="161">
        <v>16.35</v>
      </c>
      <c r="I702" s="162"/>
      <c r="L702" s="157"/>
      <c r="M702" s="163"/>
      <c r="N702" s="164"/>
      <c r="O702" s="164"/>
      <c r="P702" s="164"/>
      <c r="Q702" s="164"/>
      <c r="R702" s="164"/>
      <c r="S702" s="164"/>
      <c r="T702" s="165"/>
      <c r="AT702" s="159" t="s">
        <v>140</v>
      </c>
      <c r="AU702" s="159" t="s">
        <v>84</v>
      </c>
      <c r="AV702" s="13" t="s">
        <v>84</v>
      </c>
      <c r="AW702" s="13" t="s">
        <v>32</v>
      </c>
      <c r="AX702" s="13" t="s">
        <v>8</v>
      </c>
      <c r="AY702" s="159" t="s">
        <v>132</v>
      </c>
    </row>
    <row r="703" spans="1:65" s="2" customFormat="1" ht="14.4" customHeight="1">
      <c r="A703" s="32"/>
      <c r="B703" s="143"/>
      <c r="C703" s="144" t="s">
        <v>1560</v>
      </c>
      <c r="D703" s="144" t="s">
        <v>135</v>
      </c>
      <c r="E703" s="145" t="s">
        <v>1561</v>
      </c>
      <c r="F703" s="146" t="s">
        <v>1562</v>
      </c>
      <c r="G703" s="147" t="s">
        <v>164</v>
      </c>
      <c r="H703" s="148">
        <v>16.32</v>
      </c>
      <c r="I703" s="149"/>
      <c r="J703" s="150">
        <f>ROUND(I703*H703,0)</f>
        <v>0</v>
      </c>
      <c r="K703" s="146"/>
      <c r="L703" s="33"/>
      <c r="M703" s="151" t="s">
        <v>1</v>
      </c>
      <c r="N703" s="152" t="s">
        <v>41</v>
      </c>
      <c r="O703" s="58"/>
      <c r="P703" s="153">
        <f>O703*H703</f>
        <v>0</v>
      </c>
      <c r="Q703" s="153">
        <v>0</v>
      </c>
      <c r="R703" s="153">
        <f>Q703*H703</f>
        <v>0</v>
      </c>
      <c r="S703" s="153">
        <v>0</v>
      </c>
      <c r="T703" s="154">
        <f>S703*H703</f>
        <v>0</v>
      </c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R703" s="155" t="s">
        <v>214</v>
      </c>
      <c r="AT703" s="155" t="s">
        <v>135</v>
      </c>
      <c r="AU703" s="155" t="s">
        <v>84</v>
      </c>
      <c r="AY703" s="17" t="s">
        <v>132</v>
      </c>
      <c r="BE703" s="156">
        <f>IF(N703="základní",J703,0)</f>
        <v>0</v>
      </c>
      <c r="BF703" s="156">
        <f>IF(N703="snížená",J703,0)</f>
        <v>0</v>
      </c>
      <c r="BG703" s="156">
        <f>IF(N703="zákl. přenesená",J703,0)</f>
        <v>0</v>
      </c>
      <c r="BH703" s="156">
        <f>IF(N703="sníž. přenesená",J703,0)</f>
        <v>0</v>
      </c>
      <c r="BI703" s="156">
        <f>IF(N703="nulová",J703,0)</f>
        <v>0</v>
      </c>
      <c r="BJ703" s="17" t="s">
        <v>8</v>
      </c>
      <c r="BK703" s="156">
        <f>ROUND(I703*H703,0)</f>
        <v>0</v>
      </c>
      <c r="BL703" s="17" t="s">
        <v>214</v>
      </c>
      <c r="BM703" s="155" t="s">
        <v>1563</v>
      </c>
    </row>
    <row r="704" spans="2:51" s="13" customFormat="1" ht="12">
      <c r="B704" s="157"/>
      <c r="D704" s="158" t="s">
        <v>140</v>
      </c>
      <c r="E704" s="159" t="s">
        <v>1</v>
      </c>
      <c r="F704" s="160" t="s">
        <v>1564</v>
      </c>
      <c r="H704" s="161">
        <v>16.32</v>
      </c>
      <c r="I704" s="162"/>
      <c r="L704" s="157"/>
      <c r="M704" s="163"/>
      <c r="N704" s="164"/>
      <c r="O704" s="164"/>
      <c r="P704" s="164"/>
      <c r="Q704" s="164"/>
      <c r="R704" s="164"/>
      <c r="S704" s="164"/>
      <c r="T704" s="165"/>
      <c r="AT704" s="159" t="s">
        <v>140</v>
      </c>
      <c r="AU704" s="159" t="s">
        <v>84</v>
      </c>
      <c r="AV704" s="13" t="s">
        <v>84</v>
      </c>
      <c r="AW704" s="13" t="s">
        <v>32</v>
      </c>
      <c r="AX704" s="13" t="s">
        <v>76</v>
      </c>
      <c r="AY704" s="159" t="s">
        <v>132</v>
      </c>
    </row>
    <row r="705" spans="2:51" s="14" customFormat="1" ht="12">
      <c r="B705" s="166"/>
      <c r="D705" s="158" t="s">
        <v>140</v>
      </c>
      <c r="E705" s="167" t="s">
        <v>492</v>
      </c>
      <c r="F705" s="168" t="s">
        <v>1565</v>
      </c>
      <c r="H705" s="169">
        <v>16.32</v>
      </c>
      <c r="I705" s="170"/>
      <c r="L705" s="166"/>
      <c r="M705" s="171"/>
      <c r="N705" s="172"/>
      <c r="O705" s="172"/>
      <c r="P705" s="172"/>
      <c r="Q705" s="172"/>
      <c r="R705" s="172"/>
      <c r="S705" s="172"/>
      <c r="T705" s="173"/>
      <c r="AT705" s="167" t="s">
        <v>140</v>
      </c>
      <c r="AU705" s="167" t="s">
        <v>84</v>
      </c>
      <c r="AV705" s="14" t="s">
        <v>87</v>
      </c>
      <c r="AW705" s="14" t="s">
        <v>32</v>
      </c>
      <c r="AX705" s="14" t="s">
        <v>8</v>
      </c>
      <c r="AY705" s="167" t="s">
        <v>132</v>
      </c>
    </row>
    <row r="706" spans="1:65" s="2" customFormat="1" ht="14.4" customHeight="1">
      <c r="A706" s="32"/>
      <c r="B706" s="143"/>
      <c r="C706" s="144" t="s">
        <v>1566</v>
      </c>
      <c r="D706" s="144" t="s">
        <v>135</v>
      </c>
      <c r="E706" s="145" t="s">
        <v>1567</v>
      </c>
      <c r="F706" s="146" t="s">
        <v>1568</v>
      </c>
      <c r="G706" s="147" t="s">
        <v>164</v>
      </c>
      <c r="H706" s="148">
        <v>16.32</v>
      </c>
      <c r="I706" s="149"/>
      <c r="J706" s="150">
        <f>ROUND(I706*H706,0)</f>
        <v>0</v>
      </c>
      <c r="K706" s="146"/>
      <c r="L706" s="33"/>
      <c r="M706" s="151" t="s">
        <v>1</v>
      </c>
      <c r="N706" s="152" t="s">
        <v>41</v>
      </c>
      <c r="O706" s="58"/>
      <c r="P706" s="153">
        <f>O706*H706</f>
        <v>0</v>
      </c>
      <c r="Q706" s="153">
        <v>0.00098</v>
      </c>
      <c r="R706" s="153">
        <f>Q706*H706</f>
        <v>0.0159936</v>
      </c>
      <c r="S706" s="153">
        <v>0</v>
      </c>
      <c r="T706" s="154">
        <f>S706*H706</f>
        <v>0</v>
      </c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R706" s="155" t="s">
        <v>214</v>
      </c>
      <c r="AT706" s="155" t="s">
        <v>135</v>
      </c>
      <c r="AU706" s="155" t="s">
        <v>84</v>
      </c>
      <c r="AY706" s="17" t="s">
        <v>132</v>
      </c>
      <c r="BE706" s="156">
        <f>IF(N706="základní",J706,0)</f>
        <v>0</v>
      </c>
      <c r="BF706" s="156">
        <f>IF(N706="snížená",J706,0)</f>
        <v>0</v>
      </c>
      <c r="BG706" s="156">
        <f>IF(N706="zákl. přenesená",J706,0)</f>
        <v>0</v>
      </c>
      <c r="BH706" s="156">
        <f>IF(N706="sníž. přenesená",J706,0)</f>
        <v>0</v>
      </c>
      <c r="BI706" s="156">
        <f>IF(N706="nulová",J706,0)</f>
        <v>0</v>
      </c>
      <c r="BJ706" s="17" t="s">
        <v>8</v>
      </c>
      <c r="BK706" s="156">
        <f>ROUND(I706*H706,0)</f>
        <v>0</v>
      </c>
      <c r="BL706" s="17" t="s">
        <v>214</v>
      </c>
      <c r="BM706" s="155" t="s">
        <v>1569</v>
      </c>
    </row>
    <row r="707" spans="2:51" s="13" customFormat="1" ht="12">
      <c r="B707" s="157"/>
      <c r="D707" s="158" t="s">
        <v>140</v>
      </c>
      <c r="E707" s="159" t="s">
        <v>1</v>
      </c>
      <c r="F707" s="160" t="s">
        <v>492</v>
      </c>
      <c r="H707" s="161">
        <v>16.32</v>
      </c>
      <c r="I707" s="162"/>
      <c r="L707" s="157"/>
      <c r="M707" s="163"/>
      <c r="N707" s="164"/>
      <c r="O707" s="164"/>
      <c r="P707" s="164"/>
      <c r="Q707" s="164"/>
      <c r="R707" s="164"/>
      <c r="S707" s="164"/>
      <c r="T707" s="165"/>
      <c r="AT707" s="159" t="s">
        <v>140</v>
      </c>
      <c r="AU707" s="159" t="s">
        <v>84</v>
      </c>
      <c r="AV707" s="13" t="s">
        <v>84</v>
      </c>
      <c r="AW707" s="13" t="s">
        <v>32</v>
      </c>
      <c r="AX707" s="13" t="s">
        <v>8</v>
      </c>
      <c r="AY707" s="159" t="s">
        <v>132</v>
      </c>
    </row>
    <row r="708" spans="1:65" s="2" customFormat="1" ht="24.15" customHeight="1">
      <c r="A708" s="32"/>
      <c r="B708" s="143"/>
      <c r="C708" s="144" t="s">
        <v>1570</v>
      </c>
      <c r="D708" s="144" t="s">
        <v>135</v>
      </c>
      <c r="E708" s="145" t="s">
        <v>1571</v>
      </c>
      <c r="F708" s="146" t="s">
        <v>1572</v>
      </c>
      <c r="G708" s="147" t="s">
        <v>164</v>
      </c>
      <c r="H708" s="148">
        <v>16.32</v>
      </c>
      <c r="I708" s="149"/>
      <c r="J708" s="150">
        <f>ROUND(I708*H708,0)</f>
        <v>0</v>
      </c>
      <c r="K708" s="146"/>
      <c r="L708" s="33"/>
      <c r="M708" s="151" t="s">
        <v>1</v>
      </c>
      <c r="N708" s="152" t="s">
        <v>41</v>
      </c>
      <c r="O708" s="58"/>
      <c r="P708" s="153">
        <f>O708*H708</f>
        <v>0</v>
      </c>
      <c r="Q708" s="153">
        <v>0.000231</v>
      </c>
      <c r="R708" s="153">
        <f>Q708*H708</f>
        <v>0.00376992</v>
      </c>
      <c r="S708" s="153">
        <v>0</v>
      </c>
      <c r="T708" s="154">
        <f>S708*H708</f>
        <v>0</v>
      </c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R708" s="155" t="s">
        <v>214</v>
      </c>
      <c r="AT708" s="155" t="s">
        <v>135</v>
      </c>
      <c r="AU708" s="155" t="s">
        <v>84</v>
      </c>
      <c r="AY708" s="17" t="s">
        <v>132</v>
      </c>
      <c r="BE708" s="156">
        <f>IF(N708="základní",J708,0)</f>
        <v>0</v>
      </c>
      <c r="BF708" s="156">
        <f>IF(N708="snížená",J708,0)</f>
        <v>0</v>
      </c>
      <c r="BG708" s="156">
        <f>IF(N708="zákl. přenesená",J708,0)</f>
        <v>0</v>
      </c>
      <c r="BH708" s="156">
        <f>IF(N708="sníž. přenesená",J708,0)</f>
        <v>0</v>
      </c>
      <c r="BI708" s="156">
        <f>IF(N708="nulová",J708,0)</f>
        <v>0</v>
      </c>
      <c r="BJ708" s="17" t="s">
        <v>8</v>
      </c>
      <c r="BK708" s="156">
        <f>ROUND(I708*H708,0)</f>
        <v>0</v>
      </c>
      <c r="BL708" s="17" t="s">
        <v>214</v>
      </c>
      <c r="BM708" s="155" t="s">
        <v>1573</v>
      </c>
    </row>
    <row r="709" spans="2:51" s="13" customFormat="1" ht="12">
      <c r="B709" s="157"/>
      <c r="D709" s="158" t="s">
        <v>140</v>
      </c>
      <c r="E709" s="159" t="s">
        <v>1</v>
      </c>
      <c r="F709" s="160" t="s">
        <v>492</v>
      </c>
      <c r="H709" s="161">
        <v>16.32</v>
      </c>
      <c r="I709" s="162"/>
      <c r="L709" s="157"/>
      <c r="M709" s="163"/>
      <c r="N709" s="164"/>
      <c r="O709" s="164"/>
      <c r="P709" s="164"/>
      <c r="Q709" s="164"/>
      <c r="R709" s="164"/>
      <c r="S709" s="164"/>
      <c r="T709" s="165"/>
      <c r="AT709" s="159" t="s">
        <v>140</v>
      </c>
      <c r="AU709" s="159" t="s">
        <v>84</v>
      </c>
      <c r="AV709" s="13" t="s">
        <v>84</v>
      </c>
      <c r="AW709" s="13" t="s">
        <v>32</v>
      </c>
      <c r="AX709" s="13" t="s">
        <v>8</v>
      </c>
      <c r="AY709" s="159" t="s">
        <v>132</v>
      </c>
    </row>
    <row r="710" spans="2:63" s="12" customFormat="1" ht="25.95" customHeight="1">
      <c r="B710" s="130"/>
      <c r="D710" s="131" t="s">
        <v>75</v>
      </c>
      <c r="E710" s="132" t="s">
        <v>296</v>
      </c>
      <c r="F710" s="132" t="s">
        <v>297</v>
      </c>
      <c r="I710" s="133"/>
      <c r="J710" s="134">
        <f>BK710</f>
        <v>0</v>
      </c>
      <c r="L710" s="130"/>
      <c r="M710" s="135"/>
      <c r="N710" s="136"/>
      <c r="O710" s="136"/>
      <c r="P710" s="137">
        <f>SUM(P711:P712)</f>
        <v>0</v>
      </c>
      <c r="Q710" s="136"/>
      <c r="R710" s="137">
        <f>SUM(R711:R712)</f>
        <v>0</v>
      </c>
      <c r="S710" s="136"/>
      <c r="T710" s="138">
        <f>SUM(T711:T712)</f>
        <v>0</v>
      </c>
      <c r="AR710" s="131" t="s">
        <v>90</v>
      </c>
      <c r="AT710" s="139" t="s">
        <v>75</v>
      </c>
      <c r="AU710" s="139" t="s">
        <v>76</v>
      </c>
      <c r="AY710" s="131" t="s">
        <v>132</v>
      </c>
      <c r="BK710" s="140">
        <f>SUM(BK711:BK712)</f>
        <v>0</v>
      </c>
    </row>
    <row r="711" spans="1:65" s="2" customFormat="1" ht="14.4" customHeight="1">
      <c r="A711" s="32"/>
      <c r="B711" s="143"/>
      <c r="C711" s="144" t="s">
        <v>1574</v>
      </c>
      <c r="D711" s="144" t="s">
        <v>135</v>
      </c>
      <c r="E711" s="145" t="s">
        <v>1575</v>
      </c>
      <c r="F711" s="146" t="s">
        <v>1576</v>
      </c>
      <c r="G711" s="147" t="s">
        <v>301</v>
      </c>
      <c r="H711" s="148">
        <v>50</v>
      </c>
      <c r="I711" s="149"/>
      <c r="J711" s="150">
        <f>ROUND(I711*H711,0)</f>
        <v>0</v>
      </c>
      <c r="K711" s="146"/>
      <c r="L711" s="33"/>
      <c r="M711" s="151" t="s">
        <v>1</v>
      </c>
      <c r="N711" s="152" t="s">
        <v>41</v>
      </c>
      <c r="O711" s="58"/>
      <c r="P711" s="153">
        <f>O711*H711</f>
        <v>0</v>
      </c>
      <c r="Q711" s="153">
        <v>0</v>
      </c>
      <c r="R711" s="153">
        <f>Q711*H711</f>
        <v>0</v>
      </c>
      <c r="S711" s="153">
        <v>0</v>
      </c>
      <c r="T711" s="154">
        <f>S711*H711</f>
        <v>0</v>
      </c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R711" s="155" t="s">
        <v>302</v>
      </c>
      <c r="AT711" s="155" t="s">
        <v>135</v>
      </c>
      <c r="AU711" s="155" t="s">
        <v>8</v>
      </c>
      <c r="AY711" s="17" t="s">
        <v>132</v>
      </c>
      <c r="BE711" s="156">
        <f>IF(N711="základní",J711,0)</f>
        <v>0</v>
      </c>
      <c r="BF711" s="156">
        <f>IF(N711="snížená",J711,0)</f>
        <v>0</v>
      </c>
      <c r="BG711" s="156">
        <f>IF(N711="zákl. přenesená",J711,0)</f>
        <v>0</v>
      </c>
      <c r="BH711" s="156">
        <f>IF(N711="sníž. přenesená",J711,0)</f>
        <v>0</v>
      </c>
      <c r="BI711" s="156">
        <f>IF(N711="nulová",J711,0)</f>
        <v>0</v>
      </c>
      <c r="BJ711" s="17" t="s">
        <v>8</v>
      </c>
      <c r="BK711" s="156">
        <f>ROUND(I711*H711,0)</f>
        <v>0</v>
      </c>
      <c r="BL711" s="17" t="s">
        <v>302</v>
      </c>
      <c r="BM711" s="155" t="s">
        <v>1577</v>
      </c>
    </row>
    <row r="712" spans="2:51" s="13" customFormat="1" ht="20.4">
      <c r="B712" s="157"/>
      <c r="D712" s="158" t="s">
        <v>140</v>
      </c>
      <c r="E712" s="159" t="s">
        <v>1</v>
      </c>
      <c r="F712" s="160" t="s">
        <v>1578</v>
      </c>
      <c r="H712" s="161">
        <v>50</v>
      </c>
      <c r="I712" s="162"/>
      <c r="L712" s="157"/>
      <c r="M712" s="174"/>
      <c r="N712" s="175"/>
      <c r="O712" s="175"/>
      <c r="P712" s="175"/>
      <c r="Q712" s="175"/>
      <c r="R712" s="175"/>
      <c r="S712" s="175"/>
      <c r="T712" s="176"/>
      <c r="AT712" s="159" t="s">
        <v>140</v>
      </c>
      <c r="AU712" s="159" t="s">
        <v>8</v>
      </c>
      <c r="AV712" s="13" t="s">
        <v>84</v>
      </c>
      <c r="AW712" s="13" t="s">
        <v>32</v>
      </c>
      <c r="AX712" s="13" t="s">
        <v>8</v>
      </c>
      <c r="AY712" s="159" t="s">
        <v>132</v>
      </c>
    </row>
    <row r="713" spans="1:31" s="2" customFormat="1" ht="6.9" customHeight="1">
      <c r="A713" s="32"/>
      <c r="B713" s="47"/>
      <c r="C713" s="48"/>
      <c r="D713" s="48"/>
      <c r="E713" s="48"/>
      <c r="F713" s="48"/>
      <c r="G713" s="48"/>
      <c r="H713" s="48"/>
      <c r="I713" s="48"/>
      <c r="J713" s="48"/>
      <c r="K713" s="48"/>
      <c r="L713" s="33"/>
      <c r="M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</row>
  </sheetData>
  <autoFilter ref="C138:K712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79"/>
  <sheetViews>
    <sheetView showGridLines="0" workbookViewId="0" topLeftCell="A224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95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s="1" customFormat="1" ht="24.9" customHeight="1">
      <c r="B4" s="20"/>
      <c r="D4" s="21" t="s">
        <v>99</v>
      </c>
      <c r="L4" s="20"/>
      <c r="M4" s="93" t="s">
        <v>11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2" t="str">
        <f>'Rekapitulace stavby'!K6</f>
        <v>Hvězdárna v Úpici</v>
      </c>
      <c r="F7" s="253"/>
      <c r="G7" s="253"/>
      <c r="H7" s="253"/>
      <c r="L7" s="20"/>
    </row>
    <row r="8" spans="1:31" s="2" customFormat="1" ht="12" customHeight="1">
      <c r="A8" s="32"/>
      <c r="B8" s="33"/>
      <c r="C8" s="32"/>
      <c r="D8" s="27" t="s">
        <v>100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2" t="s">
        <v>1579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1580</v>
      </c>
      <c r="G12" s="32"/>
      <c r="H12" s="32"/>
      <c r="I12" s="27" t="s">
        <v>23</v>
      </c>
      <c r="J12" s="55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Královéhradecký kraj, Pivovarské nám.1245, H.K.</v>
      </c>
      <c r="F15" s="32"/>
      <c r="G15" s="32"/>
      <c r="H15" s="32"/>
      <c r="I15" s="27" t="s">
        <v>27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24"/>
      <c r="G18" s="224"/>
      <c r="H18" s="224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Ateliér Pavlíček, Roosveltova 2855, Dvůr Králové </v>
      </c>
      <c r="F21" s="32"/>
      <c r="G21" s="32"/>
      <c r="H21" s="32"/>
      <c r="I21" s="27" t="s">
        <v>27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8" t="s">
        <v>1</v>
      </c>
      <c r="F27" s="228"/>
      <c r="G27" s="228"/>
      <c r="H27" s="22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36</v>
      </c>
      <c r="E30" s="32"/>
      <c r="F30" s="32"/>
      <c r="G30" s="32"/>
      <c r="H30" s="32"/>
      <c r="I30" s="32"/>
      <c r="J30" s="71">
        <f>ROUND(J126,0)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40</v>
      </c>
      <c r="E33" s="27" t="s">
        <v>41</v>
      </c>
      <c r="F33" s="99">
        <f>ROUND((SUM(BE126:BE378)),0)</f>
        <v>0</v>
      </c>
      <c r="G33" s="32"/>
      <c r="H33" s="32"/>
      <c r="I33" s="100">
        <v>0.21</v>
      </c>
      <c r="J33" s="99">
        <f>ROUND(((SUM(BE126:BE378))*I33),0)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42</v>
      </c>
      <c r="F34" s="99">
        <f>ROUND((SUM(BF126:BF378)),0)</f>
        <v>0</v>
      </c>
      <c r="G34" s="32"/>
      <c r="H34" s="32"/>
      <c r="I34" s="100">
        <v>0.15</v>
      </c>
      <c r="J34" s="99">
        <f>ROUND(((SUM(BF126:BF378))*I34),0)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43</v>
      </c>
      <c r="F35" s="99">
        <f>ROUND((SUM(BG126:BG378)),0)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44</v>
      </c>
      <c r="F36" s="99">
        <f>ROUND((SUM(BH126:BH378)),0)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99">
        <f>ROUND((SUM(BI126:BI378)),0)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0"/>
      <c r="F39" s="60"/>
      <c r="G39" s="103" t="s">
        <v>47</v>
      </c>
      <c r="H39" s="104" t="s">
        <v>48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2"/>
      <c r="B61" s="33"/>
      <c r="C61" s="32"/>
      <c r="D61" s="45" t="s">
        <v>51</v>
      </c>
      <c r="E61" s="35"/>
      <c r="F61" s="107" t="s">
        <v>52</v>
      </c>
      <c r="G61" s="45" t="s">
        <v>51</v>
      </c>
      <c r="H61" s="35"/>
      <c r="I61" s="35"/>
      <c r="J61" s="10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2"/>
      <c r="B76" s="33"/>
      <c r="C76" s="32"/>
      <c r="D76" s="45" t="s">
        <v>51</v>
      </c>
      <c r="E76" s="35"/>
      <c r="F76" s="107" t="s">
        <v>52</v>
      </c>
      <c r="G76" s="45" t="s">
        <v>51</v>
      </c>
      <c r="H76" s="35"/>
      <c r="I76" s="35"/>
      <c r="J76" s="10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102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Hvězdárna v Úpici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100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2" t="str">
        <f>E9</f>
        <v>5 - Elektroinstalace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/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.2" customHeight="1">
      <c r="A91" s="32"/>
      <c r="B91" s="33"/>
      <c r="C91" s="27" t="s">
        <v>24</v>
      </c>
      <c r="D91" s="32"/>
      <c r="E91" s="32"/>
      <c r="F91" s="25" t="str">
        <f>E15</f>
        <v>Královéhradecký kraj, Pivovarské nám.1245, H.K.</v>
      </c>
      <c r="G91" s="32"/>
      <c r="H91" s="32"/>
      <c r="I91" s="27" t="s">
        <v>30</v>
      </c>
      <c r="J91" s="30" t="str">
        <f>E21</f>
        <v xml:space="preserve">Ateliér Pavlíček, Roosveltova 2855, Dvůr Králové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103</v>
      </c>
      <c r="D94" s="101"/>
      <c r="E94" s="101"/>
      <c r="F94" s="101"/>
      <c r="G94" s="101"/>
      <c r="H94" s="101"/>
      <c r="I94" s="101"/>
      <c r="J94" s="110" t="s">
        <v>104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5" customHeight="1">
      <c r="A96" s="32"/>
      <c r="B96" s="33"/>
      <c r="C96" s="111" t="s">
        <v>105</v>
      </c>
      <c r="D96" s="32"/>
      <c r="E96" s="32"/>
      <c r="F96" s="32"/>
      <c r="G96" s="32"/>
      <c r="H96" s="32"/>
      <c r="I96" s="32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106</v>
      </c>
    </row>
    <row r="97" spans="2:12" s="9" customFormat="1" ht="24.9" customHeight="1">
      <c r="B97" s="112"/>
      <c r="D97" s="113" t="s">
        <v>1581</v>
      </c>
      <c r="E97" s="114"/>
      <c r="F97" s="114"/>
      <c r="G97" s="114"/>
      <c r="H97" s="114"/>
      <c r="I97" s="114"/>
      <c r="J97" s="115">
        <f>J127</f>
        <v>0</v>
      </c>
      <c r="L97" s="112"/>
    </row>
    <row r="98" spans="2:12" s="10" customFormat="1" ht="19.95" customHeight="1">
      <c r="B98" s="116"/>
      <c r="D98" s="117" t="s">
        <v>1582</v>
      </c>
      <c r="E98" s="118"/>
      <c r="F98" s="118"/>
      <c r="G98" s="118"/>
      <c r="H98" s="118"/>
      <c r="I98" s="118"/>
      <c r="J98" s="119">
        <f>J128</f>
        <v>0</v>
      </c>
      <c r="L98" s="116"/>
    </row>
    <row r="99" spans="2:12" s="10" customFormat="1" ht="14.85" customHeight="1">
      <c r="B99" s="116"/>
      <c r="D99" s="117" t="s">
        <v>1583</v>
      </c>
      <c r="E99" s="118"/>
      <c r="F99" s="118"/>
      <c r="G99" s="118"/>
      <c r="H99" s="118"/>
      <c r="I99" s="118"/>
      <c r="J99" s="119">
        <f>J129</f>
        <v>0</v>
      </c>
      <c r="L99" s="116"/>
    </row>
    <row r="100" spans="2:12" s="10" customFormat="1" ht="14.85" customHeight="1">
      <c r="B100" s="116"/>
      <c r="D100" s="117" t="s">
        <v>1584</v>
      </c>
      <c r="E100" s="118"/>
      <c r="F100" s="118"/>
      <c r="G100" s="118"/>
      <c r="H100" s="118"/>
      <c r="I100" s="118"/>
      <c r="J100" s="119">
        <f>J207</f>
        <v>0</v>
      </c>
      <c r="L100" s="116"/>
    </row>
    <row r="101" spans="2:12" s="10" customFormat="1" ht="14.85" customHeight="1">
      <c r="B101" s="116"/>
      <c r="D101" s="117" t="s">
        <v>1585</v>
      </c>
      <c r="E101" s="118"/>
      <c r="F101" s="118"/>
      <c r="G101" s="118"/>
      <c r="H101" s="118"/>
      <c r="I101" s="118"/>
      <c r="J101" s="119">
        <f>J222</f>
        <v>0</v>
      </c>
      <c r="L101" s="116"/>
    </row>
    <row r="102" spans="2:12" s="10" customFormat="1" ht="14.85" customHeight="1">
      <c r="B102" s="116"/>
      <c r="D102" s="117" t="s">
        <v>1586</v>
      </c>
      <c r="E102" s="118"/>
      <c r="F102" s="118"/>
      <c r="G102" s="118"/>
      <c r="H102" s="118"/>
      <c r="I102" s="118"/>
      <c r="J102" s="119">
        <f>J253</f>
        <v>0</v>
      </c>
      <c r="L102" s="116"/>
    </row>
    <row r="103" spans="2:12" s="10" customFormat="1" ht="14.85" customHeight="1">
      <c r="B103" s="116"/>
      <c r="D103" s="117" t="s">
        <v>1587</v>
      </c>
      <c r="E103" s="118"/>
      <c r="F103" s="118"/>
      <c r="G103" s="118"/>
      <c r="H103" s="118"/>
      <c r="I103" s="118"/>
      <c r="J103" s="119">
        <f>J268</f>
        <v>0</v>
      </c>
      <c r="L103" s="116"/>
    </row>
    <row r="104" spans="2:12" s="10" customFormat="1" ht="14.85" customHeight="1">
      <c r="B104" s="116"/>
      <c r="D104" s="117" t="s">
        <v>1588</v>
      </c>
      <c r="E104" s="118"/>
      <c r="F104" s="118"/>
      <c r="G104" s="118"/>
      <c r="H104" s="118"/>
      <c r="I104" s="118"/>
      <c r="J104" s="119">
        <f>J313</f>
        <v>0</v>
      </c>
      <c r="L104" s="116"/>
    </row>
    <row r="105" spans="2:12" s="10" customFormat="1" ht="14.85" customHeight="1">
      <c r="B105" s="116"/>
      <c r="D105" s="117" t="s">
        <v>1589</v>
      </c>
      <c r="E105" s="118"/>
      <c r="F105" s="118"/>
      <c r="G105" s="118"/>
      <c r="H105" s="118"/>
      <c r="I105" s="118"/>
      <c r="J105" s="119">
        <f>J334</f>
        <v>0</v>
      </c>
      <c r="L105" s="116"/>
    </row>
    <row r="106" spans="2:12" s="10" customFormat="1" ht="14.85" customHeight="1">
      <c r="B106" s="116"/>
      <c r="D106" s="117" t="s">
        <v>1590</v>
      </c>
      <c r="E106" s="118"/>
      <c r="F106" s="118"/>
      <c r="G106" s="118"/>
      <c r="H106" s="118"/>
      <c r="I106" s="118"/>
      <c r="J106" s="119">
        <f>J373</f>
        <v>0</v>
      </c>
      <c r="L106" s="116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" customHeight="1">
      <c r="A113" s="32"/>
      <c r="B113" s="33"/>
      <c r="C113" s="21" t="s">
        <v>117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17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52" t="str">
        <f>E7</f>
        <v>Hvězdárna v Úpici</v>
      </c>
      <c r="F116" s="253"/>
      <c r="G116" s="253"/>
      <c r="H116" s="253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100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42" t="str">
        <f>E9</f>
        <v>5 - Elektroinstalace</v>
      </c>
      <c r="F118" s="251"/>
      <c r="G118" s="251"/>
      <c r="H118" s="25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21</v>
      </c>
      <c r="D120" s="32"/>
      <c r="E120" s="32"/>
      <c r="F120" s="25" t="str">
        <f>F12</f>
        <v xml:space="preserve"> </v>
      </c>
      <c r="G120" s="32"/>
      <c r="H120" s="32"/>
      <c r="I120" s="27" t="s">
        <v>23</v>
      </c>
      <c r="J120" s="55" t="str">
        <f>IF(J12="","",J12)</f>
        <v/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40.2" customHeight="1">
      <c r="A122" s="32"/>
      <c r="B122" s="33"/>
      <c r="C122" s="27" t="s">
        <v>24</v>
      </c>
      <c r="D122" s="32"/>
      <c r="E122" s="32"/>
      <c r="F122" s="25" t="str">
        <f>E15</f>
        <v>Královéhradecký kraj, Pivovarské nám.1245, H.K.</v>
      </c>
      <c r="G122" s="32"/>
      <c r="H122" s="32"/>
      <c r="I122" s="27" t="s">
        <v>30</v>
      </c>
      <c r="J122" s="30" t="str">
        <f>E21</f>
        <v xml:space="preserve">Ateliér Pavlíček, Roosveltova 2855, Dvůr Králové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15" customHeight="1">
      <c r="A123" s="32"/>
      <c r="B123" s="33"/>
      <c r="C123" s="27" t="s">
        <v>28</v>
      </c>
      <c r="D123" s="32"/>
      <c r="E123" s="32"/>
      <c r="F123" s="25" t="str">
        <f>IF(E18="","",E18)</f>
        <v>Vyplň údaj</v>
      </c>
      <c r="G123" s="32"/>
      <c r="H123" s="32"/>
      <c r="I123" s="27" t="s">
        <v>33</v>
      </c>
      <c r="J123" s="30" t="str">
        <f>E24</f>
        <v>ing. V. Švehla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0"/>
      <c r="B125" s="121"/>
      <c r="C125" s="122" t="s">
        <v>118</v>
      </c>
      <c r="D125" s="123" t="s">
        <v>61</v>
      </c>
      <c r="E125" s="123" t="s">
        <v>57</v>
      </c>
      <c r="F125" s="123" t="s">
        <v>58</v>
      </c>
      <c r="G125" s="123" t="s">
        <v>119</v>
      </c>
      <c r="H125" s="123" t="s">
        <v>120</v>
      </c>
      <c r="I125" s="123" t="s">
        <v>121</v>
      </c>
      <c r="J125" s="123" t="s">
        <v>104</v>
      </c>
      <c r="K125" s="124" t="s">
        <v>122</v>
      </c>
      <c r="L125" s="125"/>
      <c r="M125" s="62" t="s">
        <v>1</v>
      </c>
      <c r="N125" s="63" t="s">
        <v>40</v>
      </c>
      <c r="O125" s="63" t="s">
        <v>123</v>
      </c>
      <c r="P125" s="63" t="s">
        <v>124</v>
      </c>
      <c r="Q125" s="63" t="s">
        <v>125</v>
      </c>
      <c r="R125" s="63" t="s">
        <v>126</v>
      </c>
      <c r="S125" s="63" t="s">
        <v>127</v>
      </c>
      <c r="T125" s="64" t="s">
        <v>128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95" customHeight="1">
      <c r="A126" s="32"/>
      <c r="B126" s="33"/>
      <c r="C126" s="69" t="s">
        <v>129</v>
      </c>
      <c r="D126" s="32"/>
      <c r="E126" s="32"/>
      <c r="F126" s="32"/>
      <c r="G126" s="32"/>
      <c r="H126" s="32"/>
      <c r="I126" s="32"/>
      <c r="J126" s="126">
        <f>BK126</f>
        <v>0</v>
      </c>
      <c r="K126" s="32"/>
      <c r="L126" s="33"/>
      <c r="M126" s="65"/>
      <c r="N126" s="56"/>
      <c r="O126" s="66"/>
      <c r="P126" s="127">
        <f>P127</f>
        <v>0</v>
      </c>
      <c r="Q126" s="66"/>
      <c r="R126" s="127">
        <f>R127</f>
        <v>0</v>
      </c>
      <c r="S126" s="66"/>
      <c r="T126" s="128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75</v>
      </c>
      <c r="AU126" s="17" t="s">
        <v>106</v>
      </c>
      <c r="BK126" s="129">
        <f>BK127</f>
        <v>0</v>
      </c>
    </row>
    <row r="127" spans="2:63" s="12" customFormat="1" ht="25.95" customHeight="1">
      <c r="B127" s="130"/>
      <c r="D127" s="131" t="s">
        <v>75</v>
      </c>
      <c r="E127" s="132" t="s">
        <v>442</v>
      </c>
      <c r="F127" s="132" t="s">
        <v>1591</v>
      </c>
      <c r="I127" s="133"/>
      <c r="J127" s="134">
        <f>BK127</f>
        <v>0</v>
      </c>
      <c r="L127" s="130"/>
      <c r="M127" s="135"/>
      <c r="N127" s="136"/>
      <c r="O127" s="136"/>
      <c r="P127" s="137">
        <f>P128</f>
        <v>0</v>
      </c>
      <c r="Q127" s="136"/>
      <c r="R127" s="137">
        <f>R128</f>
        <v>0</v>
      </c>
      <c r="S127" s="136"/>
      <c r="T127" s="138">
        <f>T128</f>
        <v>0</v>
      </c>
      <c r="AR127" s="131" t="s">
        <v>87</v>
      </c>
      <c r="AT127" s="139" t="s">
        <v>75</v>
      </c>
      <c r="AU127" s="139" t="s">
        <v>76</v>
      </c>
      <c r="AY127" s="131" t="s">
        <v>132</v>
      </c>
      <c r="BK127" s="140">
        <f>BK128</f>
        <v>0</v>
      </c>
    </row>
    <row r="128" spans="2:63" s="12" customFormat="1" ht="22.95" customHeight="1">
      <c r="B128" s="130"/>
      <c r="D128" s="131" t="s">
        <v>75</v>
      </c>
      <c r="E128" s="141" t="s">
        <v>1592</v>
      </c>
      <c r="F128" s="141" t="s">
        <v>1593</v>
      </c>
      <c r="I128" s="133"/>
      <c r="J128" s="142">
        <f>BK128</f>
        <v>0</v>
      </c>
      <c r="L128" s="130"/>
      <c r="M128" s="135"/>
      <c r="N128" s="136"/>
      <c r="O128" s="136"/>
      <c r="P128" s="137">
        <f>P129+P207+P222+P253+P268+P313+P334+P373</f>
        <v>0</v>
      </c>
      <c r="Q128" s="136"/>
      <c r="R128" s="137">
        <f>R129+R207+R222+R253+R268+R313+R334+R373</f>
        <v>0</v>
      </c>
      <c r="S128" s="136"/>
      <c r="T128" s="138">
        <f>T129+T207+T222+T253+T268+T313+T334+T373</f>
        <v>0</v>
      </c>
      <c r="AR128" s="131" t="s">
        <v>87</v>
      </c>
      <c r="AT128" s="139" t="s">
        <v>75</v>
      </c>
      <c r="AU128" s="139" t="s">
        <v>8</v>
      </c>
      <c r="AY128" s="131" t="s">
        <v>132</v>
      </c>
      <c r="BK128" s="140">
        <f>BK129+BK207+BK222+BK253+BK268+BK313+BK334+BK373</f>
        <v>0</v>
      </c>
    </row>
    <row r="129" spans="2:63" s="12" customFormat="1" ht="20.85" customHeight="1">
      <c r="B129" s="130"/>
      <c r="D129" s="131" t="s">
        <v>75</v>
      </c>
      <c r="E129" s="141" t="s">
        <v>1594</v>
      </c>
      <c r="F129" s="141" t="s">
        <v>1595</v>
      </c>
      <c r="I129" s="133"/>
      <c r="J129" s="142">
        <f>BK129</f>
        <v>0</v>
      </c>
      <c r="L129" s="130"/>
      <c r="M129" s="135"/>
      <c r="N129" s="136"/>
      <c r="O129" s="136"/>
      <c r="P129" s="137">
        <f>SUM(P130:P206)</f>
        <v>0</v>
      </c>
      <c r="Q129" s="136"/>
      <c r="R129" s="137">
        <f>SUM(R130:R206)</f>
        <v>0</v>
      </c>
      <c r="S129" s="136"/>
      <c r="T129" s="138">
        <f>SUM(T130:T206)</f>
        <v>0</v>
      </c>
      <c r="AR129" s="131" t="s">
        <v>8</v>
      </c>
      <c r="AT129" s="139" t="s">
        <v>75</v>
      </c>
      <c r="AU129" s="139" t="s">
        <v>84</v>
      </c>
      <c r="AY129" s="131" t="s">
        <v>132</v>
      </c>
      <c r="BK129" s="140">
        <f>SUM(BK130:BK206)</f>
        <v>0</v>
      </c>
    </row>
    <row r="130" spans="1:65" s="2" customFormat="1" ht="24.15" customHeight="1">
      <c r="A130" s="32"/>
      <c r="B130" s="143"/>
      <c r="C130" s="144" t="s">
        <v>8</v>
      </c>
      <c r="D130" s="144" t="s">
        <v>135</v>
      </c>
      <c r="E130" s="145" t="s">
        <v>1596</v>
      </c>
      <c r="F130" s="146" t="s">
        <v>1597</v>
      </c>
      <c r="G130" s="147" t="s">
        <v>1598</v>
      </c>
      <c r="H130" s="148">
        <v>40</v>
      </c>
      <c r="I130" s="149"/>
      <c r="J130" s="150">
        <f aca="true" t="shared" si="0" ref="J130:J161">ROUND(I130*H130,0)</f>
        <v>0</v>
      </c>
      <c r="K130" s="146" t="s">
        <v>1</v>
      </c>
      <c r="L130" s="33"/>
      <c r="M130" s="151" t="s">
        <v>1</v>
      </c>
      <c r="N130" s="152" t="s">
        <v>41</v>
      </c>
      <c r="O130" s="58"/>
      <c r="P130" s="153">
        <f aca="true" t="shared" si="1" ref="P130:P161">O130*H130</f>
        <v>0</v>
      </c>
      <c r="Q130" s="153">
        <v>0</v>
      </c>
      <c r="R130" s="153">
        <f aca="true" t="shared" si="2" ref="R130:R161">Q130*H130</f>
        <v>0</v>
      </c>
      <c r="S130" s="153">
        <v>0</v>
      </c>
      <c r="T130" s="154">
        <f aca="true" t="shared" si="3" ref="T130:T161"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5" t="s">
        <v>90</v>
      </c>
      <c r="AT130" s="155" t="s">
        <v>135</v>
      </c>
      <c r="AU130" s="155" t="s">
        <v>87</v>
      </c>
      <c r="AY130" s="17" t="s">
        <v>132</v>
      </c>
      <c r="BE130" s="156">
        <f aca="true" t="shared" si="4" ref="BE130:BE161">IF(N130="základní",J130,0)</f>
        <v>0</v>
      </c>
      <c r="BF130" s="156">
        <f aca="true" t="shared" si="5" ref="BF130:BF161">IF(N130="snížená",J130,0)</f>
        <v>0</v>
      </c>
      <c r="BG130" s="156">
        <f aca="true" t="shared" si="6" ref="BG130:BG161">IF(N130="zákl. přenesená",J130,0)</f>
        <v>0</v>
      </c>
      <c r="BH130" s="156">
        <f aca="true" t="shared" si="7" ref="BH130:BH161">IF(N130="sníž. přenesená",J130,0)</f>
        <v>0</v>
      </c>
      <c r="BI130" s="156">
        <f aca="true" t="shared" si="8" ref="BI130:BI161">IF(N130="nulová",J130,0)</f>
        <v>0</v>
      </c>
      <c r="BJ130" s="17" t="s">
        <v>8</v>
      </c>
      <c r="BK130" s="156">
        <f aca="true" t="shared" si="9" ref="BK130:BK161">ROUND(I130*H130,0)</f>
        <v>0</v>
      </c>
      <c r="BL130" s="17" t="s">
        <v>90</v>
      </c>
      <c r="BM130" s="155" t="s">
        <v>84</v>
      </c>
    </row>
    <row r="131" spans="1:65" s="2" customFormat="1" ht="24.15" customHeight="1">
      <c r="A131" s="32"/>
      <c r="B131" s="143"/>
      <c r="C131" s="144" t="s">
        <v>84</v>
      </c>
      <c r="D131" s="144" t="s">
        <v>135</v>
      </c>
      <c r="E131" s="145" t="s">
        <v>1599</v>
      </c>
      <c r="F131" s="146" t="s">
        <v>1600</v>
      </c>
      <c r="G131" s="147" t="s">
        <v>1598</v>
      </c>
      <c r="H131" s="148">
        <v>5</v>
      </c>
      <c r="I131" s="149"/>
      <c r="J131" s="150">
        <f t="shared" si="0"/>
        <v>0</v>
      </c>
      <c r="K131" s="146" t="s">
        <v>1</v>
      </c>
      <c r="L131" s="33"/>
      <c r="M131" s="151" t="s">
        <v>1</v>
      </c>
      <c r="N131" s="152" t="s">
        <v>41</v>
      </c>
      <c r="O131" s="58"/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5" t="s">
        <v>90</v>
      </c>
      <c r="AT131" s="155" t="s">
        <v>135</v>
      </c>
      <c r="AU131" s="155" t="s">
        <v>87</v>
      </c>
      <c r="AY131" s="17" t="s">
        <v>132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7" t="s">
        <v>8</v>
      </c>
      <c r="BK131" s="156">
        <f t="shared" si="9"/>
        <v>0</v>
      </c>
      <c r="BL131" s="17" t="s">
        <v>90</v>
      </c>
      <c r="BM131" s="155" t="s">
        <v>90</v>
      </c>
    </row>
    <row r="132" spans="1:65" s="2" customFormat="1" ht="24.15" customHeight="1">
      <c r="A132" s="32"/>
      <c r="B132" s="143"/>
      <c r="C132" s="144" t="s">
        <v>87</v>
      </c>
      <c r="D132" s="144" t="s">
        <v>135</v>
      </c>
      <c r="E132" s="145" t="s">
        <v>1601</v>
      </c>
      <c r="F132" s="146" t="s">
        <v>1602</v>
      </c>
      <c r="G132" s="147" t="s">
        <v>1598</v>
      </c>
      <c r="H132" s="148">
        <v>15</v>
      </c>
      <c r="I132" s="149"/>
      <c r="J132" s="150">
        <f t="shared" si="0"/>
        <v>0</v>
      </c>
      <c r="K132" s="146" t="s">
        <v>1</v>
      </c>
      <c r="L132" s="33"/>
      <c r="M132" s="151" t="s">
        <v>1</v>
      </c>
      <c r="N132" s="152" t="s">
        <v>41</v>
      </c>
      <c r="O132" s="58"/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5" t="s">
        <v>90</v>
      </c>
      <c r="AT132" s="155" t="s">
        <v>135</v>
      </c>
      <c r="AU132" s="155" t="s">
        <v>87</v>
      </c>
      <c r="AY132" s="17" t="s">
        <v>132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7" t="s">
        <v>8</v>
      </c>
      <c r="BK132" s="156">
        <f t="shared" si="9"/>
        <v>0</v>
      </c>
      <c r="BL132" s="17" t="s">
        <v>90</v>
      </c>
      <c r="BM132" s="155" t="s">
        <v>96</v>
      </c>
    </row>
    <row r="133" spans="1:65" s="2" customFormat="1" ht="24.15" customHeight="1">
      <c r="A133" s="32"/>
      <c r="B133" s="143"/>
      <c r="C133" s="144" t="s">
        <v>90</v>
      </c>
      <c r="D133" s="144" t="s">
        <v>135</v>
      </c>
      <c r="E133" s="145" t="s">
        <v>1603</v>
      </c>
      <c r="F133" s="146" t="s">
        <v>1604</v>
      </c>
      <c r="G133" s="147" t="s">
        <v>1598</v>
      </c>
      <c r="H133" s="148">
        <v>5</v>
      </c>
      <c r="I133" s="149"/>
      <c r="J133" s="150">
        <f t="shared" si="0"/>
        <v>0</v>
      </c>
      <c r="K133" s="146" t="s">
        <v>1</v>
      </c>
      <c r="L133" s="33"/>
      <c r="M133" s="151" t="s">
        <v>1</v>
      </c>
      <c r="N133" s="152" t="s">
        <v>41</v>
      </c>
      <c r="O133" s="58"/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90</v>
      </c>
      <c r="AT133" s="155" t="s">
        <v>135</v>
      </c>
      <c r="AU133" s="155" t="s">
        <v>87</v>
      </c>
      <c r="AY133" s="17" t="s">
        <v>132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7" t="s">
        <v>8</v>
      </c>
      <c r="BK133" s="156">
        <f t="shared" si="9"/>
        <v>0</v>
      </c>
      <c r="BL133" s="17" t="s">
        <v>90</v>
      </c>
      <c r="BM133" s="155" t="s">
        <v>172</v>
      </c>
    </row>
    <row r="134" spans="1:65" s="2" customFormat="1" ht="24.15" customHeight="1">
      <c r="A134" s="32"/>
      <c r="B134" s="143"/>
      <c r="C134" s="144" t="s">
        <v>93</v>
      </c>
      <c r="D134" s="144" t="s">
        <v>135</v>
      </c>
      <c r="E134" s="145" t="s">
        <v>1605</v>
      </c>
      <c r="F134" s="146" t="s">
        <v>1606</v>
      </c>
      <c r="G134" s="147" t="s">
        <v>1598</v>
      </c>
      <c r="H134" s="148">
        <v>1</v>
      </c>
      <c r="I134" s="149"/>
      <c r="J134" s="150">
        <f t="shared" si="0"/>
        <v>0</v>
      </c>
      <c r="K134" s="146" t="s">
        <v>1</v>
      </c>
      <c r="L134" s="33"/>
      <c r="M134" s="151" t="s">
        <v>1</v>
      </c>
      <c r="N134" s="152" t="s">
        <v>41</v>
      </c>
      <c r="O134" s="58"/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5" t="s">
        <v>90</v>
      </c>
      <c r="AT134" s="155" t="s">
        <v>135</v>
      </c>
      <c r="AU134" s="155" t="s">
        <v>87</v>
      </c>
      <c r="AY134" s="17" t="s">
        <v>132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7" t="s">
        <v>8</v>
      </c>
      <c r="BK134" s="156">
        <f t="shared" si="9"/>
        <v>0</v>
      </c>
      <c r="BL134" s="17" t="s">
        <v>90</v>
      </c>
      <c r="BM134" s="155" t="s">
        <v>185</v>
      </c>
    </row>
    <row r="135" spans="1:65" s="2" customFormat="1" ht="14.4" customHeight="1">
      <c r="A135" s="32"/>
      <c r="B135" s="143"/>
      <c r="C135" s="144" t="s">
        <v>96</v>
      </c>
      <c r="D135" s="144" t="s">
        <v>135</v>
      </c>
      <c r="E135" s="145" t="s">
        <v>1607</v>
      </c>
      <c r="F135" s="146" t="s">
        <v>1608</v>
      </c>
      <c r="G135" s="147" t="s">
        <v>1598</v>
      </c>
      <c r="H135" s="148">
        <v>60</v>
      </c>
      <c r="I135" s="149"/>
      <c r="J135" s="150">
        <f t="shared" si="0"/>
        <v>0</v>
      </c>
      <c r="K135" s="146" t="s">
        <v>1</v>
      </c>
      <c r="L135" s="33"/>
      <c r="M135" s="151" t="s">
        <v>1</v>
      </c>
      <c r="N135" s="152" t="s">
        <v>41</v>
      </c>
      <c r="O135" s="58"/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5" t="s">
        <v>90</v>
      </c>
      <c r="AT135" s="155" t="s">
        <v>135</v>
      </c>
      <c r="AU135" s="155" t="s">
        <v>87</v>
      </c>
      <c r="AY135" s="17" t="s">
        <v>132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7" t="s">
        <v>8</v>
      </c>
      <c r="BK135" s="156">
        <f t="shared" si="9"/>
        <v>0</v>
      </c>
      <c r="BL135" s="17" t="s">
        <v>90</v>
      </c>
      <c r="BM135" s="155" t="s">
        <v>194</v>
      </c>
    </row>
    <row r="136" spans="1:65" s="2" customFormat="1" ht="24.15" customHeight="1">
      <c r="A136" s="32"/>
      <c r="B136" s="143"/>
      <c r="C136" s="144" t="s">
        <v>167</v>
      </c>
      <c r="D136" s="144" t="s">
        <v>135</v>
      </c>
      <c r="E136" s="145" t="s">
        <v>1609</v>
      </c>
      <c r="F136" s="146" t="s">
        <v>1610</v>
      </c>
      <c r="G136" s="147" t="s">
        <v>1598</v>
      </c>
      <c r="H136" s="148">
        <v>2</v>
      </c>
      <c r="I136" s="149"/>
      <c r="J136" s="150">
        <f t="shared" si="0"/>
        <v>0</v>
      </c>
      <c r="K136" s="146" t="s">
        <v>1</v>
      </c>
      <c r="L136" s="33"/>
      <c r="M136" s="151" t="s">
        <v>1</v>
      </c>
      <c r="N136" s="152" t="s">
        <v>41</v>
      </c>
      <c r="O136" s="58"/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90</v>
      </c>
      <c r="AT136" s="155" t="s">
        <v>135</v>
      </c>
      <c r="AU136" s="155" t="s">
        <v>87</v>
      </c>
      <c r="AY136" s="17" t="s">
        <v>132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7" t="s">
        <v>8</v>
      </c>
      <c r="BK136" s="156">
        <f t="shared" si="9"/>
        <v>0</v>
      </c>
      <c r="BL136" s="17" t="s">
        <v>90</v>
      </c>
      <c r="BM136" s="155" t="s">
        <v>203</v>
      </c>
    </row>
    <row r="137" spans="1:65" s="2" customFormat="1" ht="24.15" customHeight="1">
      <c r="A137" s="32"/>
      <c r="B137" s="143"/>
      <c r="C137" s="144" t="s">
        <v>172</v>
      </c>
      <c r="D137" s="144" t="s">
        <v>135</v>
      </c>
      <c r="E137" s="145" t="s">
        <v>1611</v>
      </c>
      <c r="F137" s="146" t="s">
        <v>1612</v>
      </c>
      <c r="G137" s="147" t="s">
        <v>235</v>
      </c>
      <c r="H137" s="148">
        <v>10</v>
      </c>
      <c r="I137" s="149"/>
      <c r="J137" s="150">
        <f t="shared" si="0"/>
        <v>0</v>
      </c>
      <c r="K137" s="146" t="s">
        <v>1</v>
      </c>
      <c r="L137" s="33"/>
      <c r="M137" s="151" t="s">
        <v>1</v>
      </c>
      <c r="N137" s="152" t="s">
        <v>41</v>
      </c>
      <c r="O137" s="58"/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5" t="s">
        <v>90</v>
      </c>
      <c r="AT137" s="155" t="s">
        <v>135</v>
      </c>
      <c r="AU137" s="155" t="s">
        <v>87</v>
      </c>
      <c r="AY137" s="17" t="s">
        <v>132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7" t="s">
        <v>8</v>
      </c>
      <c r="BK137" s="156">
        <f t="shared" si="9"/>
        <v>0</v>
      </c>
      <c r="BL137" s="17" t="s">
        <v>90</v>
      </c>
      <c r="BM137" s="155" t="s">
        <v>214</v>
      </c>
    </row>
    <row r="138" spans="1:65" s="2" customFormat="1" ht="14.4" customHeight="1">
      <c r="A138" s="32"/>
      <c r="B138" s="143"/>
      <c r="C138" s="144" t="s">
        <v>133</v>
      </c>
      <c r="D138" s="144" t="s">
        <v>135</v>
      </c>
      <c r="E138" s="145" t="s">
        <v>1613</v>
      </c>
      <c r="F138" s="146" t="s">
        <v>1614</v>
      </c>
      <c r="G138" s="147" t="s">
        <v>235</v>
      </c>
      <c r="H138" s="148">
        <v>3</v>
      </c>
      <c r="I138" s="149"/>
      <c r="J138" s="150">
        <f t="shared" si="0"/>
        <v>0</v>
      </c>
      <c r="K138" s="146" t="s">
        <v>1</v>
      </c>
      <c r="L138" s="33"/>
      <c r="M138" s="151" t="s">
        <v>1</v>
      </c>
      <c r="N138" s="152" t="s">
        <v>41</v>
      </c>
      <c r="O138" s="58"/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5" t="s">
        <v>90</v>
      </c>
      <c r="AT138" s="155" t="s">
        <v>135</v>
      </c>
      <c r="AU138" s="155" t="s">
        <v>87</v>
      </c>
      <c r="AY138" s="17" t="s">
        <v>132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7" t="s">
        <v>8</v>
      </c>
      <c r="BK138" s="156">
        <f t="shared" si="9"/>
        <v>0</v>
      </c>
      <c r="BL138" s="17" t="s">
        <v>90</v>
      </c>
      <c r="BM138" s="155" t="s">
        <v>232</v>
      </c>
    </row>
    <row r="139" spans="1:65" s="2" customFormat="1" ht="14.4" customHeight="1">
      <c r="A139" s="32"/>
      <c r="B139" s="143"/>
      <c r="C139" s="144" t="s">
        <v>185</v>
      </c>
      <c r="D139" s="144" t="s">
        <v>135</v>
      </c>
      <c r="E139" s="145" t="s">
        <v>1615</v>
      </c>
      <c r="F139" s="146" t="s">
        <v>1616</v>
      </c>
      <c r="G139" s="147" t="s">
        <v>235</v>
      </c>
      <c r="H139" s="148">
        <v>5</v>
      </c>
      <c r="I139" s="149"/>
      <c r="J139" s="150">
        <f t="shared" si="0"/>
        <v>0</v>
      </c>
      <c r="K139" s="146" t="s">
        <v>1</v>
      </c>
      <c r="L139" s="33"/>
      <c r="M139" s="151" t="s">
        <v>1</v>
      </c>
      <c r="N139" s="152" t="s">
        <v>41</v>
      </c>
      <c r="O139" s="58"/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5" t="s">
        <v>90</v>
      </c>
      <c r="AT139" s="155" t="s">
        <v>135</v>
      </c>
      <c r="AU139" s="155" t="s">
        <v>87</v>
      </c>
      <c r="AY139" s="17" t="s">
        <v>132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</v>
      </c>
      <c r="BK139" s="156">
        <f t="shared" si="9"/>
        <v>0</v>
      </c>
      <c r="BL139" s="17" t="s">
        <v>90</v>
      </c>
      <c r="BM139" s="155" t="s">
        <v>243</v>
      </c>
    </row>
    <row r="140" spans="1:65" s="2" customFormat="1" ht="14.4" customHeight="1">
      <c r="A140" s="32"/>
      <c r="B140" s="143"/>
      <c r="C140" s="144" t="s">
        <v>190</v>
      </c>
      <c r="D140" s="144" t="s">
        <v>135</v>
      </c>
      <c r="E140" s="145" t="s">
        <v>1617</v>
      </c>
      <c r="F140" s="146" t="s">
        <v>1618</v>
      </c>
      <c r="G140" s="147" t="s">
        <v>235</v>
      </c>
      <c r="H140" s="148">
        <v>5</v>
      </c>
      <c r="I140" s="149"/>
      <c r="J140" s="150">
        <f t="shared" si="0"/>
        <v>0</v>
      </c>
      <c r="K140" s="146" t="s">
        <v>1</v>
      </c>
      <c r="L140" s="33"/>
      <c r="M140" s="151" t="s">
        <v>1</v>
      </c>
      <c r="N140" s="152" t="s">
        <v>41</v>
      </c>
      <c r="O140" s="58"/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5" t="s">
        <v>90</v>
      </c>
      <c r="AT140" s="155" t="s">
        <v>135</v>
      </c>
      <c r="AU140" s="155" t="s">
        <v>87</v>
      </c>
      <c r="AY140" s="17" t="s">
        <v>132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</v>
      </c>
      <c r="BK140" s="156">
        <f t="shared" si="9"/>
        <v>0</v>
      </c>
      <c r="BL140" s="17" t="s">
        <v>90</v>
      </c>
      <c r="BM140" s="155" t="s">
        <v>251</v>
      </c>
    </row>
    <row r="141" spans="1:65" s="2" customFormat="1" ht="14.4" customHeight="1">
      <c r="A141" s="32"/>
      <c r="B141" s="143"/>
      <c r="C141" s="144" t="s">
        <v>194</v>
      </c>
      <c r="D141" s="144" t="s">
        <v>135</v>
      </c>
      <c r="E141" s="145" t="s">
        <v>1619</v>
      </c>
      <c r="F141" s="146" t="s">
        <v>1620</v>
      </c>
      <c r="G141" s="147" t="s">
        <v>235</v>
      </c>
      <c r="H141" s="148">
        <v>5</v>
      </c>
      <c r="I141" s="149"/>
      <c r="J141" s="150">
        <f t="shared" si="0"/>
        <v>0</v>
      </c>
      <c r="K141" s="146" t="s">
        <v>1</v>
      </c>
      <c r="L141" s="33"/>
      <c r="M141" s="151" t="s">
        <v>1</v>
      </c>
      <c r="N141" s="152" t="s">
        <v>41</v>
      </c>
      <c r="O141" s="58"/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5" t="s">
        <v>90</v>
      </c>
      <c r="AT141" s="155" t="s">
        <v>135</v>
      </c>
      <c r="AU141" s="155" t="s">
        <v>87</v>
      </c>
      <c r="AY141" s="17" t="s">
        <v>132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</v>
      </c>
      <c r="BK141" s="156">
        <f t="shared" si="9"/>
        <v>0</v>
      </c>
      <c r="BL141" s="17" t="s">
        <v>90</v>
      </c>
      <c r="BM141" s="155" t="s">
        <v>261</v>
      </c>
    </row>
    <row r="142" spans="1:65" s="2" customFormat="1" ht="24.15" customHeight="1">
      <c r="A142" s="32"/>
      <c r="B142" s="143"/>
      <c r="C142" s="144" t="s">
        <v>199</v>
      </c>
      <c r="D142" s="144" t="s">
        <v>135</v>
      </c>
      <c r="E142" s="145" t="s">
        <v>1621</v>
      </c>
      <c r="F142" s="146" t="s">
        <v>1622</v>
      </c>
      <c r="G142" s="147" t="s">
        <v>235</v>
      </c>
      <c r="H142" s="148">
        <v>35</v>
      </c>
      <c r="I142" s="149"/>
      <c r="J142" s="150">
        <f t="shared" si="0"/>
        <v>0</v>
      </c>
      <c r="K142" s="146" t="s">
        <v>1</v>
      </c>
      <c r="L142" s="33"/>
      <c r="M142" s="151" t="s">
        <v>1</v>
      </c>
      <c r="N142" s="152" t="s">
        <v>41</v>
      </c>
      <c r="O142" s="58"/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5" t="s">
        <v>90</v>
      </c>
      <c r="AT142" s="155" t="s">
        <v>135</v>
      </c>
      <c r="AU142" s="155" t="s">
        <v>87</v>
      </c>
      <c r="AY142" s="17" t="s">
        <v>132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7" t="s">
        <v>8</v>
      </c>
      <c r="BK142" s="156">
        <f t="shared" si="9"/>
        <v>0</v>
      </c>
      <c r="BL142" s="17" t="s">
        <v>90</v>
      </c>
      <c r="BM142" s="155" t="s">
        <v>273</v>
      </c>
    </row>
    <row r="143" spans="1:65" s="2" customFormat="1" ht="14.4" customHeight="1">
      <c r="A143" s="32"/>
      <c r="B143" s="143"/>
      <c r="C143" s="144" t="s">
        <v>203</v>
      </c>
      <c r="D143" s="144" t="s">
        <v>135</v>
      </c>
      <c r="E143" s="145" t="s">
        <v>1623</v>
      </c>
      <c r="F143" s="146" t="s">
        <v>1624</v>
      </c>
      <c r="G143" s="147" t="s">
        <v>235</v>
      </c>
      <c r="H143" s="148">
        <v>100</v>
      </c>
      <c r="I143" s="149"/>
      <c r="J143" s="150">
        <f t="shared" si="0"/>
        <v>0</v>
      </c>
      <c r="K143" s="146" t="s">
        <v>1</v>
      </c>
      <c r="L143" s="33"/>
      <c r="M143" s="151" t="s">
        <v>1</v>
      </c>
      <c r="N143" s="152" t="s">
        <v>41</v>
      </c>
      <c r="O143" s="58"/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5" t="s">
        <v>90</v>
      </c>
      <c r="AT143" s="155" t="s">
        <v>135</v>
      </c>
      <c r="AU143" s="155" t="s">
        <v>87</v>
      </c>
      <c r="AY143" s="17" t="s">
        <v>132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</v>
      </c>
      <c r="BK143" s="156">
        <f t="shared" si="9"/>
        <v>0</v>
      </c>
      <c r="BL143" s="17" t="s">
        <v>90</v>
      </c>
      <c r="BM143" s="155" t="s">
        <v>284</v>
      </c>
    </row>
    <row r="144" spans="1:65" s="2" customFormat="1" ht="14.4" customHeight="1">
      <c r="A144" s="32"/>
      <c r="B144" s="143"/>
      <c r="C144" s="144" t="s">
        <v>9</v>
      </c>
      <c r="D144" s="144" t="s">
        <v>135</v>
      </c>
      <c r="E144" s="145" t="s">
        <v>1625</v>
      </c>
      <c r="F144" s="146" t="s">
        <v>1626</v>
      </c>
      <c r="G144" s="147" t="s">
        <v>235</v>
      </c>
      <c r="H144" s="148">
        <v>250</v>
      </c>
      <c r="I144" s="149"/>
      <c r="J144" s="150">
        <f t="shared" si="0"/>
        <v>0</v>
      </c>
      <c r="K144" s="146" t="s">
        <v>1</v>
      </c>
      <c r="L144" s="33"/>
      <c r="M144" s="151" t="s">
        <v>1</v>
      </c>
      <c r="N144" s="152" t="s">
        <v>41</v>
      </c>
      <c r="O144" s="58"/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5" t="s">
        <v>90</v>
      </c>
      <c r="AT144" s="155" t="s">
        <v>135</v>
      </c>
      <c r="AU144" s="155" t="s">
        <v>87</v>
      </c>
      <c r="AY144" s="17" t="s">
        <v>132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8</v>
      </c>
      <c r="BK144" s="156">
        <f t="shared" si="9"/>
        <v>0</v>
      </c>
      <c r="BL144" s="17" t="s">
        <v>90</v>
      </c>
      <c r="BM144" s="155" t="s">
        <v>298</v>
      </c>
    </row>
    <row r="145" spans="1:65" s="2" customFormat="1" ht="14.4" customHeight="1">
      <c r="A145" s="32"/>
      <c r="B145" s="143"/>
      <c r="C145" s="144" t="s">
        <v>214</v>
      </c>
      <c r="D145" s="144" t="s">
        <v>135</v>
      </c>
      <c r="E145" s="145" t="s">
        <v>1627</v>
      </c>
      <c r="F145" s="146" t="s">
        <v>1628</v>
      </c>
      <c r="G145" s="147" t="s">
        <v>235</v>
      </c>
      <c r="H145" s="148">
        <v>400</v>
      </c>
      <c r="I145" s="149"/>
      <c r="J145" s="150">
        <f t="shared" si="0"/>
        <v>0</v>
      </c>
      <c r="K145" s="146" t="s">
        <v>1</v>
      </c>
      <c r="L145" s="33"/>
      <c r="M145" s="151" t="s">
        <v>1</v>
      </c>
      <c r="N145" s="152" t="s">
        <v>41</v>
      </c>
      <c r="O145" s="58"/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90</v>
      </c>
      <c r="AT145" s="155" t="s">
        <v>135</v>
      </c>
      <c r="AU145" s="155" t="s">
        <v>87</v>
      </c>
      <c r="AY145" s="17" t="s">
        <v>132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8</v>
      </c>
      <c r="BK145" s="156">
        <f t="shared" si="9"/>
        <v>0</v>
      </c>
      <c r="BL145" s="17" t="s">
        <v>90</v>
      </c>
      <c r="BM145" s="155" t="s">
        <v>410</v>
      </c>
    </row>
    <row r="146" spans="1:65" s="2" customFormat="1" ht="14.4" customHeight="1">
      <c r="A146" s="32"/>
      <c r="B146" s="143"/>
      <c r="C146" s="144" t="s">
        <v>221</v>
      </c>
      <c r="D146" s="144" t="s">
        <v>135</v>
      </c>
      <c r="E146" s="145" t="s">
        <v>1629</v>
      </c>
      <c r="F146" s="146" t="s">
        <v>1630</v>
      </c>
      <c r="G146" s="147" t="s">
        <v>235</v>
      </c>
      <c r="H146" s="148">
        <v>200</v>
      </c>
      <c r="I146" s="149"/>
      <c r="J146" s="150">
        <f t="shared" si="0"/>
        <v>0</v>
      </c>
      <c r="K146" s="146" t="s">
        <v>1</v>
      </c>
      <c r="L146" s="33"/>
      <c r="M146" s="151" t="s">
        <v>1</v>
      </c>
      <c r="N146" s="152" t="s">
        <v>41</v>
      </c>
      <c r="O146" s="58"/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5" t="s">
        <v>90</v>
      </c>
      <c r="AT146" s="155" t="s">
        <v>135</v>
      </c>
      <c r="AU146" s="155" t="s">
        <v>87</v>
      </c>
      <c r="AY146" s="17" t="s">
        <v>132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7" t="s">
        <v>8</v>
      </c>
      <c r="BK146" s="156">
        <f t="shared" si="9"/>
        <v>0</v>
      </c>
      <c r="BL146" s="17" t="s">
        <v>90</v>
      </c>
      <c r="BM146" s="155" t="s">
        <v>418</v>
      </c>
    </row>
    <row r="147" spans="1:65" s="2" customFormat="1" ht="14.4" customHeight="1">
      <c r="A147" s="32"/>
      <c r="B147" s="143"/>
      <c r="C147" s="144" t="s">
        <v>232</v>
      </c>
      <c r="D147" s="144" t="s">
        <v>135</v>
      </c>
      <c r="E147" s="145" t="s">
        <v>1631</v>
      </c>
      <c r="F147" s="146" t="s">
        <v>1632</v>
      </c>
      <c r="G147" s="147" t="s">
        <v>1598</v>
      </c>
      <c r="H147" s="148">
        <v>4</v>
      </c>
      <c r="I147" s="149"/>
      <c r="J147" s="150">
        <f t="shared" si="0"/>
        <v>0</v>
      </c>
      <c r="K147" s="146" t="s">
        <v>1</v>
      </c>
      <c r="L147" s="33"/>
      <c r="M147" s="151" t="s">
        <v>1</v>
      </c>
      <c r="N147" s="152" t="s">
        <v>41</v>
      </c>
      <c r="O147" s="58"/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5" t="s">
        <v>90</v>
      </c>
      <c r="AT147" s="155" t="s">
        <v>135</v>
      </c>
      <c r="AU147" s="155" t="s">
        <v>87</v>
      </c>
      <c r="AY147" s="17" t="s">
        <v>132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7" t="s">
        <v>8</v>
      </c>
      <c r="BK147" s="156">
        <f t="shared" si="9"/>
        <v>0</v>
      </c>
      <c r="BL147" s="17" t="s">
        <v>90</v>
      </c>
      <c r="BM147" s="155" t="s">
        <v>427</v>
      </c>
    </row>
    <row r="148" spans="1:65" s="2" customFormat="1" ht="14.4" customHeight="1">
      <c r="A148" s="32"/>
      <c r="B148" s="143"/>
      <c r="C148" s="144" t="s">
        <v>238</v>
      </c>
      <c r="D148" s="144" t="s">
        <v>135</v>
      </c>
      <c r="E148" s="145" t="s">
        <v>1633</v>
      </c>
      <c r="F148" s="146" t="s">
        <v>1634</v>
      </c>
      <c r="G148" s="147" t="s">
        <v>1598</v>
      </c>
      <c r="H148" s="148">
        <v>55</v>
      </c>
      <c r="I148" s="149"/>
      <c r="J148" s="150">
        <f t="shared" si="0"/>
        <v>0</v>
      </c>
      <c r="K148" s="146" t="s">
        <v>1</v>
      </c>
      <c r="L148" s="33"/>
      <c r="M148" s="151" t="s">
        <v>1</v>
      </c>
      <c r="N148" s="152" t="s">
        <v>41</v>
      </c>
      <c r="O148" s="58"/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5" t="s">
        <v>90</v>
      </c>
      <c r="AT148" s="155" t="s">
        <v>135</v>
      </c>
      <c r="AU148" s="155" t="s">
        <v>87</v>
      </c>
      <c r="AY148" s="17" t="s">
        <v>132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7" t="s">
        <v>8</v>
      </c>
      <c r="BK148" s="156">
        <f t="shared" si="9"/>
        <v>0</v>
      </c>
      <c r="BL148" s="17" t="s">
        <v>90</v>
      </c>
      <c r="BM148" s="155" t="s">
        <v>724</v>
      </c>
    </row>
    <row r="149" spans="1:65" s="2" customFormat="1" ht="24.15" customHeight="1">
      <c r="A149" s="32"/>
      <c r="B149" s="143"/>
      <c r="C149" s="144" t="s">
        <v>243</v>
      </c>
      <c r="D149" s="144" t="s">
        <v>135</v>
      </c>
      <c r="E149" s="145" t="s">
        <v>1635</v>
      </c>
      <c r="F149" s="146" t="s">
        <v>1636</v>
      </c>
      <c r="G149" s="147" t="s">
        <v>1598</v>
      </c>
      <c r="H149" s="148">
        <v>10</v>
      </c>
      <c r="I149" s="149"/>
      <c r="J149" s="150">
        <f t="shared" si="0"/>
        <v>0</v>
      </c>
      <c r="K149" s="146" t="s">
        <v>1</v>
      </c>
      <c r="L149" s="33"/>
      <c r="M149" s="151" t="s">
        <v>1</v>
      </c>
      <c r="N149" s="152" t="s">
        <v>41</v>
      </c>
      <c r="O149" s="58"/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90</v>
      </c>
      <c r="AT149" s="155" t="s">
        <v>135</v>
      </c>
      <c r="AU149" s="155" t="s">
        <v>87</v>
      </c>
      <c r="AY149" s="17" t="s">
        <v>132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8</v>
      </c>
      <c r="BK149" s="156">
        <f t="shared" si="9"/>
        <v>0</v>
      </c>
      <c r="BL149" s="17" t="s">
        <v>90</v>
      </c>
      <c r="BM149" s="155" t="s">
        <v>735</v>
      </c>
    </row>
    <row r="150" spans="1:65" s="2" customFormat="1" ht="24.15" customHeight="1">
      <c r="A150" s="32"/>
      <c r="B150" s="143"/>
      <c r="C150" s="144" t="s">
        <v>7</v>
      </c>
      <c r="D150" s="144" t="s">
        <v>135</v>
      </c>
      <c r="E150" s="145" t="s">
        <v>1637</v>
      </c>
      <c r="F150" s="146" t="s">
        <v>1638</v>
      </c>
      <c r="G150" s="147" t="s">
        <v>1598</v>
      </c>
      <c r="H150" s="148">
        <v>1</v>
      </c>
      <c r="I150" s="149"/>
      <c r="J150" s="150">
        <f t="shared" si="0"/>
        <v>0</v>
      </c>
      <c r="K150" s="146" t="s">
        <v>1</v>
      </c>
      <c r="L150" s="33"/>
      <c r="M150" s="151" t="s">
        <v>1</v>
      </c>
      <c r="N150" s="152" t="s">
        <v>41</v>
      </c>
      <c r="O150" s="58"/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5" t="s">
        <v>90</v>
      </c>
      <c r="AT150" s="155" t="s">
        <v>135</v>
      </c>
      <c r="AU150" s="155" t="s">
        <v>87</v>
      </c>
      <c r="AY150" s="17" t="s">
        <v>132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7" t="s">
        <v>8</v>
      </c>
      <c r="BK150" s="156">
        <f t="shared" si="9"/>
        <v>0</v>
      </c>
      <c r="BL150" s="17" t="s">
        <v>90</v>
      </c>
      <c r="BM150" s="155" t="s">
        <v>749</v>
      </c>
    </row>
    <row r="151" spans="1:65" s="2" customFormat="1" ht="24.15" customHeight="1">
      <c r="A151" s="32"/>
      <c r="B151" s="143"/>
      <c r="C151" s="144" t="s">
        <v>251</v>
      </c>
      <c r="D151" s="144" t="s">
        <v>135</v>
      </c>
      <c r="E151" s="145" t="s">
        <v>1639</v>
      </c>
      <c r="F151" s="146" t="s">
        <v>1640</v>
      </c>
      <c r="G151" s="147" t="s">
        <v>1598</v>
      </c>
      <c r="H151" s="148">
        <v>2</v>
      </c>
      <c r="I151" s="149"/>
      <c r="J151" s="150">
        <f t="shared" si="0"/>
        <v>0</v>
      </c>
      <c r="K151" s="146" t="s">
        <v>1</v>
      </c>
      <c r="L151" s="33"/>
      <c r="M151" s="151" t="s">
        <v>1</v>
      </c>
      <c r="N151" s="152" t="s">
        <v>41</v>
      </c>
      <c r="O151" s="58"/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5" t="s">
        <v>90</v>
      </c>
      <c r="AT151" s="155" t="s">
        <v>135</v>
      </c>
      <c r="AU151" s="155" t="s">
        <v>87</v>
      </c>
      <c r="AY151" s="17" t="s">
        <v>132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7" t="s">
        <v>8</v>
      </c>
      <c r="BK151" s="156">
        <f t="shared" si="9"/>
        <v>0</v>
      </c>
      <c r="BL151" s="17" t="s">
        <v>90</v>
      </c>
      <c r="BM151" s="155" t="s">
        <v>762</v>
      </c>
    </row>
    <row r="152" spans="1:65" s="2" customFormat="1" ht="24.15" customHeight="1">
      <c r="A152" s="32"/>
      <c r="B152" s="143"/>
      <c r="C152" s="144" t="s">
        <v>256</v>
      </c>
      <c r="D152" s="144" t="s">
        <v>135</v>
      </c>
      <c r="E152" s="145" t="s">
        <v>1641</v>
      </c>
      <c r="F152" s="146" t="s">
        <v>1642</v>
      </c>
      <c r="G152" s="147" t="s">
        <v>1598</v>
      </c>
      <c r="H152" s="148">
        <v>2</v>
      </c>
      <c r="I152" s="149"/>
      <c r="J152" s="150">
        <f t="shared" si="0"/>
        <v>0</v>
      </c>
      <c r="K152" s="146" t="s">
        <v>1</v>
      </c>
      <c r="L152" s="33"/>
      <c r="M152" s="151" t="s">
        <v>1</v>
      </c>
      <c r="N152" s="152" t="s">
        <v>41</v>
      </c>
      <c r="O152" s="58"/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5" t="s">
        <v>90</v>
      </c>
      <c r="AT152" s="155" t="s">
        <v>135</v>
      </c>
      <c r="AU152" s="155" t="s">
        <v>87</v>
      </c>
      <c r="AY152" s="17" t="s">
        <v>132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7" t="s">
        <v>8</v>
      </c>
      <c r="BK152" s="156">
        <f t="shared" si="9"/>
        <v>0</v>
      </c>
      <c r="BL152" s="17" t="s">
        <v>90</v>
      </c>
      <c r="BM152" s="155" t="s">
        <v>780</v>
      </c>
    </row>
    <row r="153" spans="1:65" s="2" customFormat="1" ht="24.15" customHeight="1">
      <c r="A153" s="32"/>
      <c r="B153" s="143"/>
      <c r="C153" s="144" t="s">
        <v>261</v>
      </c>
      <c r="D153" s="144" t="s">
        <v>135</v>
      </c>
      <c r="E153" s="145" t="s">
        <v>1643</v>
      </c>
      <c r="F153" s="146" t="s">
        <v>1644</v>
      </c>
      <c r="G153" s="147" t="s">
        <v>1598</v>
      </c>
      <c r="H153" s="148">
        <v>1</v>
      </c>
      <c r="I153" s="149"/>
      <c r="J153" s="150">
        <f t="shared" si="0"/>
        <v>0</v>
      </c>
      <c r="K153" s="146" t="s">
        <v>1</v>
      </c>
      <c r="L153" s="33"/>
      <c r="M153" s="151" t="s">
        <v>1</v>
      </c>
      <c r="N153" s="152" t="s">
        <v>41</v>
      </c>
      <c r="O153" s="58"/>
      <c r="P153" s="153">
        <f t="shared" si="1"/>
        <v>0</v>
      </c>
      <c r="Q153" s="153">
        <v>0</v>
      </c>
      <c r="R153" s="153">
        <f t="shared" si="2"/>
        <v>0</v>
      </c>
      <c r="S153" s="153">
        <v>0</v>
      </c>
      <c r="T153" s="154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90</v>
      </c>
      <c r="AT153" s="155" t="s">
        <v>135</v>
      </c>
      <c r="AU153" s="155" t="s">
        <v>87</v>
      </c>
      <c r="AY153" s="17" t="s">
        <v>132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7" t="s">
        <v>8</v>
      </c>
      <c r="BK153" s="156">
        <f t="shared" si="9"/>
        <v>0</v>
      </c>
      <c r="BL153" s="17" t="s">
        <v>90</v>
      </c>
      <c r="BM153" s="155" t="s">
        <v>791</v>
      </c>
    </row>
    <row r="154" spans="1:65" s="2" customFormat="1" ht="14.4" customHeight="1">
      <c r="A154" s="32"/>
      <c r="B154" s="143"/>
      <c r="C154" s="144" t="s">
        <v>266</v>
      </c>
      <c r="D154" s="144" t="s">
        <v>135</v>
      </c>
      <c r="E154" s="145" t="s">
        <v>1645</v>
      </c>
      <c r="F154" s="146" t="s">
        <v>1646</v>
      </c>
      <c r="G154" s="147" t="s">
        <v>1598</v>
      </c>
      <c r="H154" s="148">
        <v>1</v>
      </c>
      <c r="I154" s="149"/>
      <c r="J154" s="150">
        <f t="shared" si="0"/>
        <v>0</v>
      </c>
      <c r="K154" s="146" t="s">
        <v>1</v>
      </c>
      <c r="L154" s="33"/>
      <c r="M154" s="151" t="s">
        <v>1</v>
      </c>
      <c r="N154" s="152" t="s">
        <v>41</v>
      </c>
      <c r="O154" s="58"/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5" t="s">
        <v>90</v>
      </c>
      <c r="AT154" s="155" t="s">
        <v>135</v>
      </c>
      <c r="AU154" s="155" t="s">
        <v>87</v>
      </c>
      <c r="AY154" s="17" t="s">
        <v>132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7" t="s">
        <v>8</v>
      </c>
      <c r="BK154" s="156">
        <f t="shared" si="9"/>
        <v>0</v>
      </c>
      <c r="BL154" s="17" t="s">
        <v>90</v>
      </c>
      <c r="BM154" s="155" t="s">
        <v>800</v>
      </c>
    </row>
    <row r="155" spans="1:65" s="2" customFormat="1" ht="24.15" customHeight="1">
      <c r="A155" s="32"/>
      <c r="B155" s="143"/>
      <c r="C155" s="144" t="s">
        <v>273</v>
      </c>
      <c r="D155" s="144" t="s">
        <v>135</v>
      </c>
      <c r="E155" s="145" t="s">
        <v>1647</v>
      </c>
      <c r="F155" s="146" t="s">
        <v>1648</v>
      </c>
      <c r="G155" s="147" t="s">
        <v>1598</v>
      </c>
      <c r="H155" s="148">
        <v>1</v>
      </c>
      <c r="I155" s="149"/>
      <c r="J155" s="150">
        <f t="shared" si="0"/>
        <v>0</v>
      </c>
      <c r="K155" s="146" t="s">
        <v>1</v>
      </c>
      <c r="L155" s="33"/>
      <c r="M155" s="151" t="s">
        <v>1</v>
      </c>
      <c r="N155" s="152" t="s">
        <v>41</v>
      </c>
      <c r="O155" s="58"/>
      <c r="P155" s="153">
        <f t="shared" si="1"/>
        <v>0</v>
      </c>
      <c r="Q155" s="153">
        <v>0</v>
      </c>
      <c r="R155" s="153">
        <f t="shared" si="2"/>
        <v>0</v>
      </c>
      <c r="S155" s="153">
        <v>0</v>
      </c>
      <c r="T155" s="154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5" t="s">
        <v>90</v>
      </c>
      <c r="AT155" s="155" t="s">
        <v>135</v>
      </c>
      <c r="AU155" s="155" t="s">
        <v>87</v>
      </c>
      <c r="AY155" s="17" t="s">
        <v>132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7" t="s">
        <v>8</v>
      </c>
      <c r="BK155" s="156">
        <f t="shared" si="9"/>
        <v>0</v>
      </c>
      <c r="BL155" s="17" t="s">
        <v>90</v>
      </c>
      <c r="BM155" s="155" t="s">
        <v>817</v>
      </c>
    </row>
    <row r="156" spans="1:65" s="2" customFormat="1" ht="24.15" customHeight="1">
      <c r="A156" s="32"/>
      <c r="B156" s="143"/>
      <c r="C156" s="144" t="s">
        <v>277</v>
      </c>
      <c r="D156" s="144" t="s">
        <v>135</v>
      </c>
      <c r="E156" s="145" t="s">
        <v>1649</v>
      </c>
      <c r="F156" s="146" t="s">
        <v>1650</v>
      </c>
      <c r="G156" s="147" t="s">
        <v>1598</v>
      </c>
      <c r="H156" s="148">
        <v>4</v>
      </c>
      <c r="I156" s="149"/>
      <c r="J156" s="150">
        <f t="shared" si="0"/>
        <v>0</v>
      </c>
      <c r="K156" s="146" t="s">
        <v>1</v>
      </c>
      <c r="L156" s="33"/>
      <c r="M156" s="151" t="s">
        <v>1</v>
      </c>
      <c r="N156" s="152" t="s">
        <v>41</v>
      </c>
      <c r="O156" s="58"/>
      <c r="P156" s="153">
        <f t="shared" si="1"/>
        <v>0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5" t="s">
        <v>90</v>
      </c>
      <c r="AT156" s="155" t="s">
        <v>135</v>
      </c>
      <c r="AU156" s="155" t="s">
        <v>87</v>
      </c>
      <c r="AY156" s="17" t="s">
        <v>132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7" t="s">
        <v>8</v>
      </c>
      <c r="BK156" s="156">
        <f t="shared" si="9"/>
        <v>0</v>
      </c>
      <c r="BL156" s="17" t="s">
        <v>90</v>
      </c>
      <c r="BM156" s="155" t="s">
        <v>827</v>
      </c>
    </row>
    <row r="157" spans="1:65" s="2" customFormat="1" ht="14.4" customHeight="1">
      <c r="A157" s="32"/>
      <c r="B157" s="143"/>
      <c r="C157" s="144" t="s">
        <v>284</v>
      </c>
      <c r="D157" s="144" t="s">
        <v>135</v>
      </c>
      <c r="E157" s="145" t="s">
        <v>1651</v>
      </c>
      <c r="F157" s="146" t="s">
        <v>1652</v>
      </c>
      <c r="G157" s="147" t="s">
        <v>1598</v>
      </c>
      <c r="H157" s="148">
        <v>2</v>
      </c>
      <c r="I157" s="149"/>
      <c r="J157" s="150">
        <f t="shared" si="0"/>
        <v>0</v>
      </c>
      <c r="K157" s="146" t="s">
        <v>1</v>
      </c>
      <c r="L157" s="33"/>
      <c r="M157" s="151" t="s">
        <v>1</v>
      </c>
      <c r="N157" s="152" t="s">
        <v>41</v>
      </c>
      <c r="O157" s="58"/>
      <c r="P157" s="153">
        <f t="shared" si="1"/>
        <v>0</v>
      </c>
      <c r="Q157" s="153">
        <v>0</v>
      </c>
      <c r="R157" s="153">
        <f t="shared" si="2"/>
        <v>0</v>
      </c>
      <c r="S157" s="153">
        <v>0</v>
      </c>
      <c r="T157" s="154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5" t="s">
        <v>90</v>
      </c>
      <c r="AT157" s="155" t="s">
        <v>135</v>
      </c>
      <c r="AU157" s="155" t="s">
        <v>87</v>
      </c>
      <c r="AY157" s="17" t="s">
        <v>132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7" t="s">
        <v>8</v>
      </c>
      <c r="BK157" s="156">
        <f t="shared" si="9"/>
        <v>0</v>
      </c>
      <c r="BL157" s="17" t="s">
        <v>90</v>
      </c>
      <c r="BM157" s="155" t="s">
        <v>837</v>
      </c>
    </row>
    <row r="158" spans="1:65" s="2" customFormat="1" ht="14.4" customHeight="1">
      <c r="A158" s="32"/>
      <c r="B158" s="143"/>
      <c r="C158" s="144" t="s">
        <v>290</v>
      </c>
      <c r="D158" s="144" t="s">
        <v>135</v>
      </c>
      <c r="E158" s="145" t="s">
        <v>1653</v>
      </c>
      <c r="F158" s="146" t="s">
        <v>1654</v>
      </c>
      <c r="G158" s="147" t="s">
        <v>1598</v>
      </c>
      <c r="H158" s="148">
        <v>1</v>
      </c>
      <c r="I158" s="149"/>
      <c r="J158" s="150">
        <f t="shared" si="0"/>
        <v>0</v>
      </c>
      <c r="K158" s="146" t="s">
        <v>1</v>
      </c>
      <c r="L158" s="33"/>
      <c r="M158" s="151" t="s">
        <v>1</v>
      </c>
      <c r="N158" s="152" t="s">
        <v>41</v>
      </c>
      <c r="O158" s="58"/>
      <c r="P158" s="153">
        <f t="shared" si="1"/>
        <v>0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5" t="s">
        <v>90</v>
      </c>
      <c r="AT158" s="155" t="s">
        <v>135</v>
      </c>
      <c r="AU158" s="155" t="s">
        <v>87</v>
      </c>
      <c r="AY158" s="17" t="s">
        <v>132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7" t="s">
        <v>8</v>
      </c>
      <c r="BK158" s="156">
        <f t="shared" si="9"/>
        <v>0</v>
      </c>
      <c r="BL158" s="17" t="s">
        <v>90</v>
      </c>
      <c r="BM158" s="155" t="s">
        <v>845</v>
      </c>
    </row>
    <row r="159" spans="1:65" s="2" customFormat="1" ht="14.4" customHeight="1">
      <c r="A159" s="32"/>
      <c r="B159" s="143"/>
      <c r="C159" s="144" t="s">
        <v>298</v>
      </c>
      <c r="D159" s="144" t="s">
        <v>135</v>
      </c>
      <c r="E159" s="145" t="s">
        <v>1655</v>
      </c>
      <c r="F159" s="146" t="s">
        <v>1656</v>
      </c>
      <c r="G159" s="147" t="s">
        <v>1598</v>
      </c>
      <c r="H159" s="148">
        <v>1</v>
      </c>
      <c r="I159" s="149"/>
      <c r="J159" s="150">
        <f t="shared" si="0"/>
        <v>0</v>
      </c>
      <c r="K159" s="146" t="s">
        <v>1</v>
      </c>
      <c r="L159" s="33"/>
      <c r="M159" s="151" t="s">
        <v>1</v>
      </c>
      <c r="N159" s="152" t="s">
        <v>41</v>
      </c>
      <c r="O159" s="58"/>
      <c r="P159" s="153">
        <f t="shared" si="1"/>
        <v>0</v>
      </c>
      <c r="Q159" s="153">
        <v>0</v>
      </c>
      <c r="R159" s="153">
        <f t="shared" si="2"/>
        <v>0</v>
      </c>
      <c r="S159" s="153">
        <v>0</v>
      </c>
      <c r="T159" s="154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5" t="s">
        <v>90</v>
      </c>
      <c r="AT159" s="155" t="s">
        <v>135</v>
      </c>
      <c r="AU159" s="155" t="s">
        <v>87</v>
      </c>
      <c r="AY159" s="17" t="s">
        <v>132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7" t="s">
        <v>8</v>
      </c>
      <c r="BK159" s="156">
        <f t="shared" si="9"/>
        <v>0</v>
      </c>
      <c r="BL159" s="17" t="s">
        <v>90</v>
      </c>
      <c r="BM159" s="155" t="s">
        <v>856</v>
      </c>
    </row>
    <row r="160" spans="1:65" s="2" customFormat="1" ht="14.4" customHeight="1">
      <c r="A160" s="32"/>
      <c r="B160" s="143"/>
      <c r="C160" s="144" t="s">
        <v>406</v>
      </c>
      <c r="D160" s="144" t="s">
        <v>135</v>
      </c>
      <c r="E160" s="145" t="s">
        <v>1657</v>
      </c>
      <c r="F160" s="146" t="s">
        <v>1658</v>
      </c>
      <c r="G160" s="147" t="s">
        <v>235</v>
      </c>
      <c r="H160" s="148">
        <v>20</v>
      </c>
      <c r="I160" s="149"/>
      <c r="J160" s="150">
        <f t="shared" si="0"/>
        <v>0</v>
      </c>
      <c r="K160" s="146" t="s">
        <v>1</v>
      </c>
      <c r="L160" s="33"/>
      <c r="M160" s="151" t="s">
        <v>1</v>
      </c>
      <c r="N160" s="152" t="s">
        <v>41</v>
      </c>
      <c r="O160" s="58"/>
      <c r="P160" s="153">
        <f t="shared" si="1"/>
        <v>0</v>
      </c>
      <c r="Q160" s="153">
        <v>0</v>
      </c>
      <c r="R160" s="153">
        <f t="shared" si="2"/>
        <v>0</v>
      </c>
      <c r="S160" s="153">
        <v>0</v>
      </c>
      <c r="T160" s="154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5" t="s">
        <v>90</v>
      </c>
      <c r="AT160" s="155" t="s">
        <v>135</v>
      </c>
      <c r="AU160" s="155" t="s">
        <v>87</v>
      </c>
      <c r="AY160" s="17" t="s">
        <v>132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7" t="s">
        <v>8</v>
      </c>
      <c r="BK160" s="156">
        <f t="shared" si="9"/>
        <v>0</v>
      </c>
      <c r="BL160" s="17" t="s">
        <v>90</v>
      </c>
      <c r="BM160" s="155" t="s">
        <v>870</v>
      </c>
    </row>
    <row r="161" spans="1:65" s="2" customFormat="1" ht="14.4" customHeight="1">
      <c r="A161" s="32"/>
      <c r="B161" s="143"/>
      <c r="C161" s="144" t="s">
        <v>410</v>
      </c>
      <c r="D161" s="144" t="s">
        <v>135</v>
      </c>
      <c r="E161" s="145" t="s">
        <v>1659</v>
      </c>
      <c r="F161" s="146" t="s">
        <v>1660</v>
      </c>
      <c r="G161" s="147" t="s">
        <v>235</v>
      </c>
      <c r="H161" s="148">
        <v>30</v>
      </c>
      <c r="I161" s="149"/>
      <c r="J161" s="150">
        <f t="shared" si="0"/>
        <v>0</v>
      </c>
      <c r="K161" s="146" t="s">
        <v>1</v>
      </c>
      <c r="L161" s="33"/>
      <c r="M161" s="151" t="s">
        <v>1</v>
      </c>
      <c r="N161" s="152" t="s">
        <v>41</v>
      </c>
      <c r="O161" s="58"/>
      <c r="P161" s="153">
        <f t="shared" si="1"/>
        <v>0</v>
      </c>
      <c r="Q161" s="153">
        <v>0</v>
      </c>
      <c r="R161" s="153">
        <f t="shared" si="2"/>
        <v>0</v>
      </c>
      <c r="S161" s="153">
        <v>0</v>
      </c>
      <c r="T161" s="154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5" t="s">
        <v>90</v>
      </c>
      <c r="AT161" s="155" t="s">
        <v>135</v>
      </c>
      <c r="AU161" s="155" t="s">
        <v>87</v>
      </c>
      <c r="AY161" s="17" t="s">
        <v>132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7" t="s">
        <v>8</v>
      </c>
      <c r="BK161" s="156">
        <f t="shared" si="9"/>
        <v>0</v>
      </c>
      <c r="BL161" s="17" t="s">
        <v>90</v>
      </c>
      <c r="BM161" s="155" t="s">
        <v>879</v>
      </c>
    </row>
    <row r="162" spans="1:65" s="2" customFormat="1" ht="14.4" customHeight="1">
      <c r="A162" s="32"/>
      <c r="B162" s="143"/>
      <c r="C162" s="144" t="s">
        <v>414</v>
      </c>
      <c r="D162" s="144" t="s">
        <v>135</v>
      </c>
      <c r="E162" s="145" t="s">
        <v>1661</v>
      </c>
      <c r="F162" s="146" t="s">
        <v>1662</v>
      </c>
      <c r="G162" s="147" t="s">
        <v>235</v>
      </c>
      <c r="H162" s="148">
        <v>10</v>
      </c>
      <c r="I162" s="149"/>
      <c r="J162" s="150">
        <f aca="true" t="shared" si="10" ref="J162:J193">ROUND(I162*H162,0)</f>
        <v>0</v>
      </c>
      <c r="K162" s="146" t="s">
        <v>1</v>
      </c>
      <c r="L162" s="33"/>
      <c r="M162" s="151" t="s">
        <v>1</v>
      </c>
      <c r="N162" s="152" t="s">
        <v>41</v>
      </c>
      <c r="O162" s="58"/>
      <c r="P162" s="153">
        <f aca="true" t="shared" si="11" ref="P162:P193">O162*H162</f>
        <v>0</v>
      </c>
      <c r="Q162" s="153">
        <v>0</v>
      </c>
      <c r="R162" s="153">
        <f aca="true" t="shared" si="12" ref="R162:R193">Q162*H162</f>
        <v>0</v>
      </c>
      <c r="S162" s="153">
        <v>0</v>
      </c>
      <c r="T162" s="154">
        <f aca="true" t="shared" si="13" ref="T162:T193"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5" t="s">
        <v>90</v>
      </c>
      <c r="AT162" s="155" t="s">
        <v>135</v>
      </c>
      <c r="AU162" s="155" t="s">
        <v>87</v>
      </c>
      <c r="AY162" s="17" t="s">
        <v>132</v>
      </c>
      <c r="BE162" s="156">
        <f aca="true" t="shared" si="14" ref="BE162:BE193">IF(N162="základní",J162,0)</f>
        <v>0</v>
      </c>
      <c r="BF162" s="156">
        <f aca="true" t="shared" si="15" ref="BF162:BF193">IF(N162="snížená",J162,0)</f>
        <v>0</v>
      </c>
      <c r="BG162" s="156">
        <f aca="true" t="shared" si="16" ref="BG162:BG193">IF(N162="zákl. přenesená",J162,0)</f>
        <v>0</v>
      </c>
      <c r="BH162" s="156">
        <f aca="true" t="shared" si="17" ref="BH162:BH193">IF(N162="sníž. přenesená",J162,0)</f>
        <v>0</v>
      </c>
      <c r="BI162" s="156">
        <f aca="true" t="shared" si="18" ref="BI162:BI193">IF(N162="nulová",J162,0)</f>
        <v>0</v>
      </c>
      <c r="BJ162" s="17" t="s">
        <v>8</v>
      </c>
      <c r="BK162" s="156">
        <f aca="true" t="shared" si="19" ref="BK162:BK193">ROUND(I162*H162,0)</f>
        <v>0</v>
      </c>
      <c r="BL162" s="17" t="s">
        <v>90</v>
      </c>
      <c r="BM162" s="155" t="s">
        <v>890</v>
      </c>
    </row>
    <row r="163" spans="1:65" s="2" customFormat="1" ht="14.4" customHeight="1">
      <c r="A163" s="32"/>
      <c r="B163" s="143"/>
      <c r="C163" s="144" t="s">
        <v>418</v>
      </c>
      <c r="D163" s="144" t="s">
        <v>135</v>
      </c>
      <c r="E163" s="145" t="s">
        <v>1663</v>
      </c>
      <c r="F163" s="146" t="s">
        <v>1664</v>
      </c>
      <c r="G163" s="147" t="s">
        <v>1598</v>
      </c>
      <c r="H163" s="148">
        <v>1</v>
      </c>
      <c r="I163" s="149"/>
      <c r="J163" s="150">
        <f t="shared" si="10"/>
        <v>0</v>
      </c>
      <c r="K163" s="146" t="s">
        <v>1</v>
      </c>
      <c r="L163" s="33"/>
      <c r="M163" s="151" t="s">
        <v>1</v>
      </c>
      <c r="N163" s="152" t="s">
        <v>41</v>
      </c>
      <c r="O163" s="58"/>
      <c r="P163" s="153">
        <f t="shared" si="11"/>
        <v>0</v>
      </c>
      <c r="Q163" s="153">
        <v>0</v>
      </c>
      <c r="R163" s="153">
        <f t="shared" si="12"/>
        <v>0</v>
      </c>
      <c r="S163" s="153">
        <v>0</v>
      </c>
      <c r="T163" s="154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5" t="s">
        <v>90</v>
      </c>
      <c r="AT163" s="155" t="s">
        <v>135</v>
      </c>
      <c r="AU163" s="155" t="s">
        <v>87</v>
      </c>
      <c r="AY163" s="17" t="s">
        <v>132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7" t="s">
        <v>8</v>
      </c>
      <c r="BK163" s="156">
        <f t="shared" si="19"/>
        <v>0</v>
      </c>
      <c r="BL163" s="17" t="s">
        <v>90</v>
      </c>
      <c r="BM163" s="155" t="s">
        <v>899</v>
      </c>
    </row>
    <row r="164" spans="1:65" s="2" customFormat="1" ht="14.4" customHeight="1">
      <c r="A164" s="32"/>
      <c r="B164" s="143"/>
      <c r="C164" s="144" t="s">
        <v>422</v>
      </c>
      <c r="D164" s="144" t="s">
        <v>135</v>
      </c>
      <c r="E164" s="145" t="s">
        <v>1665</v>
      </c>
      <c r="F164" s="146" t="s">
        <v>1666</v>
      </c>
      <c r="G164" s="147" t="s">
        <v>1598</v>
      </c>
      <c r="H164" s="148">
        <v>10</v>
      </c>
      <c r="I164" s="149"/>
      <c r="J164" s="150">
        <f t="shared" si="10"/>
        <v>0</v>
      </c>
      <c r="K164" s="146" t="s">
        <v>1</v>
      </c>
      <c r="L164" s="33"/>
      <c r="M164" s="151" t="s">
        <v>1</v>
      </c>
      <c r="N164" s="152" t="s">
        <v>41</v>
      </c>
      <c r="O164" s="58"/>
      <c r="P164" s="153">
        <f t="shared" si="11"/>
        <v>0</v>
      </c>
      <c r="Q164" s="153">
        <v>0</v>
      </c>
      <c r="R164" s="153">
        <f t="shared" si="12"/>
        <v>0</v>
      </c>
      <c r="S164" s="153">
        <v>0</v>
      </c>
      <c r="T164" s="154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5" t="s">
        <v>90</v>
      </c>
      <c r="AT164" s="155" t="s">
        <v>135</v>
      </c>
      <c r="AU164" s="155" t="s">
        <v>87</v>
      </c>
      <c r="AY164" s="17" t="s">
        <v>132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7" t="s">
        <v>8</v>
      </c>
      <c r="BK164" s="156">
        <f t="shared" si="19"/>
        <v>0</v>
      </c>
      <c r="BL164" s="17" t="s">
        <v>90</v>
      </c>
      <c r="BM164" s="155" t="s">
        <v>910</v>
      </c>
    </row>
    <row r="165" spans="1:65" s="2" customFormat="1" ht="49.2" customHeight="1">
      <c r="A165" s="32"/>
      <c r="B165" s="143"/>
      <c r="C165" s="144" t="s">
        <v>427</v>
      </c>
      <c r="D165" s="144" t="s">
        <v>135</v>
      </c>
      <c r="E165" s="145" t="s">
        <v>1667</v>
      </c>
      <c r="F165" s="146" t="s">
        <v>1668</v>
      </c>
      <c r="G165" s="147" t="s">
        <v>1598</v>
      </c>
      <c r="H165" s="148">
        <v>1</v>
      </c>
      <c r="I165" s="149"/>
      <c r="J165" s="150">
        <f t="shared" si="10"/>
        <v>0</v>
      </c>
      <c r="K165" s="146" t="s">
        <v>1</v>
      </c>
      <c r="L165" s="33"/>
      <c r="M165" s="151" t="s">
        <v>1</v>
      </c>
      <c r="N165" s="152" t="s">
        <v>41</v>
      </c>
      <c r="O165" s="58"/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5" t="s">
        <v>90</v>
      </c>
      <c r="AT165" s="155" t="s">
        <v>135</v>
      </c>
      <c r="AU165" s="155" t="s">
        <v>87</v>
      </c>
      <c r="AY165" s="17" t="s">
        <v>132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7" t="s">
        <v>8</v>
      </c>
      <c r="BK165" s="156">
        <f t="shared" si="19"/>
        <v>0</v>
      </c>
      <c r="BL165" s="17" t="s">
        <v>90</v>
      </c>
      <c r="BM165" s="155" t="s">
        <v>920</v>
      </c>
    </row>
    <row r="166" spans="1:65" s="2" customFormat="1" ht="37.95" customHeight="1">
      <c r="A166" s="32"/>
      <c r="B166" s="143"/>
      <c r="C166" s="144" t="s">
        <v>431</v>
      </c>
      <c r="D166" s="144" t="s">
        <v>135</v>
      </c>
      <c r="E166" s="145" t="s">
        <v>1669</v>
      </c>
      <c r="F166" s="146" t="s">
        <v>1670</v>
      </c>
      <c r="G166" s="147" t="s">
        <v>1598</v>
      </c>
      <c r="H166" s="148">
        <v>1</v>
      </c>
      <c r="I166" s="149"/>
      <c r="J166" s="150">
        <f t="shared" si="10"/>
        <v>0</v>
      </c>
      <c r="K166" s="146" t="s">
        <v>1</v>
      </c>
      <c r="L166" s="33"/>
      <c r="M166" s="151" t="s">
        <v>1</v>
      </c>
      <c r="N166" s="152" t="s">
        <v>41</v>
      </c>
      <c r="O166" s="58"/>
      <c r="P166" s="153">
        <f t="shared" si="11"/>
        <v>0</v>
      </c>
      <c r="Q166" s="153">
        <v>0</v>
      </c>
      <c r="R166" s="153">
        <f t="shared" si="12"/>
        <v>0</v>
      </c>
      <c r="S166" s="153">
        <v>0</v>
      </c>
      <c r="T166" s="154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5" t="s">
        <v>90</v>
      </c>
      <c r="AT166" s="155" t="s">
        <v>135</v>
      </c>
      <c r="AU166" s="155" t="s">
        <v>87</v>
      </c>
      <c r="AY166" s="17" t="s">
        <v>132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7" t="s">
        <v>8</v>
      </c>
      <c r="BK166" s="156">
        <f t="shared" si="19"/>
        <v>0</v>
      </c>
      <c r="BL166" s="17" t="s">
        <v>90</v>
      </c>
      <c r="BM166" s="155" t="s">
        <v>928</v>
      </c>
    </row>
    <row r="167" spans="1:65" s="2" customFormat="1" ht="14.4" customHeight="1">
      <c r="A167" s="32"/>
      <c r="B167" s="143"/>
      <c r="C167" s="144" t="s">
        <v>724</v>
      </c>
      <c r="D167" s="144" t="s">
        <v>135</v>
      </c>
      <c r="E167" s="145" t="s">
        <v>1671</v>
      </c>
      <c r="F167" s="146" t="s">
        <v>1672</v>
      </c>
      <c r="G167" s="147" t="s">
        <v>1673</v>
      </c>
      <c r="H167" s="202"/>
      <c r="I167" s="149"/>
      <c r="J167" s="150">
        <f t="shared" si="10"/>
        <v>0</v>
      </c>
      <c r="K167" s="146" t="s">
        <v>1</v>
      </c>
      <c r="L167" s="33"/>
      <c r="M167" s="151" t="s">
        <v>1</v>
      </c>
      <c r="N167" s="152" t="s">
        <v>41</v>
      </c>
      <c r="O167" s="58"/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5" t="s">
        <v>90</v>
      </c>
      <c r="AT167" s="155" t="s">
        <v>135</v>
      </c>
      <c r="AU167" s="155" t="s">
        <v>87</v>
      </c>
      <c r="AY167" s="17" t="s">
        <v>132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7" t="s">
        <v>8</v>
      </c>
      <c r="BK167" s="156">
        <f t="shared" si="19"/>
        <v>0</v>
      </c>
      <c r="BL167" s="17" t="s">
        <v>90</v>
      </c>
      <c r="BM167" s="155" t="s">
        <v>952</v>
      </c>
    </row>
    <row r="168" spans="1:65" s="2" customFormat="1" ht="24.15" customHeight="1">
      <c r="A168" s="32"/>
      <c r="B168" s="143"/>
      <c r="C168" s="177" t="s">
        <v>728</v>
      </c>
      <c r="D168" s="177" t="s">
        <v>442</v>
      </c>
      <c r="E168" s="178" t="s">
        <v>1674</v>
      </c>
      <c r="F168" s="179" t="s">
        <v>1597</v>
      </c>
      <c r="G168" s="180" t="s">
        <v>1598</v>
      </c>
      <c r="H168" s="181">
        <v>40</v>
      </c>
      <c r="I168" s="182"/>
      <c r="J168" s="183">
        <f t="shared" si="10"/>
        <v>0</v>
      </c>
      <c r="K168" s="179" t="s">
        <v>1</v>
      </c>
      <c r="L168" s="184"/>
      <c r="M168" s="185" t="s">
        <v>1</v>
      </c>
      <c r="N168" s="186" t="s">
        <v>41</v>
      </c>
      <c r="O168" s="58"/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5" t="s">
        <v>172</v>
      </c>
      <c r="AT168" s="155" t="s">
        <v>442</v>
      </c>
      <c r="AU168" s="155" t="s">
        <v>87</v>
      </c>
      <c r="AY168" s="17" t="s">
        <v>132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7" t="s">
        <v>8</v>
      </c>
      <c r="BK168" s="156">
        <f t="shared" si="19"/>
        <v>0</v>
      </c>
      <c r="BL168" s="17" t="s">
        <v>90</v>
      </c>
      <c r="BM168" s="155" t="s">
        <v>1675</v>
      </c>
    </row>
    <row r="169" spans="1:65" s="2" customFormat="1" ht="24.15" customHeight="1">
      <c r="A169" s="32"/>
      <c r="B169" s="143"/>
      <c r="C169" s="177" t="s">
        <v>735</v>
      </c>
      <c r="D169" s="177" t="s">
        <v>442</v>
      </c>
      <c r="E169" s="178" t="s">
        <v>1676</v>
      </c>
      <c r="F169" s="179" t="s">
        <v>1600</v>
      </c>
      <c r="G169" s="180" t="s">
        <v>1598</v>
      </c>
      <c r="H169" s="181">
        <v>5</v>
      </c>
      <c r="I169" s="182"/>
      <c r="J169" s="183">
        <f t="shared" si="10"/>
        <v>0</v>
      </c>
      <c r="K169" s="179" t="s">
        <v>1</v>
      </c>
      <c r="L169" s="184"/>
      <c r="M169" s="185" t="s">
        <v>1</v>
      </c>
      <c r="N169" s="186" t="s">
        <v>41</v>
      </c>
      <c r="O169" s="58"/>
      <c r="P169" s="153">
        <f t="shared" si="11"/>
        <v>0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5" t="s">
        <v>172</v>
      </c>
      <c r="AT169" s="155" t="s">
        <v>442</v>
      </c>
      <c r="AU169" s="155" t="s">
        <v>87</v>
      </c>
      <c r="AY169" s="17" t="s">
        <v>132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7" t="s">
        <v>8</v>
      </c>
      <c r="BK169" s="156">
        <f t="shared" si="19"/>
        <v>0</v>
      </c>
      <c r="BL169" s="17" t="s">
        <v>90</v>
      </c>
      <c r="BM169" s="155" t="s">
        <v>1677</v>
      </c>
    </row>
    <row r="170" spans="1:65" s="2" customFormat="1" ht="24.15" customHeight="1">
      <c r="A170" s="32"/>
      <c r="B170" s="143"/>
      <c r="C170" s="177" t="s">
        <v>741</v>
      </c>
      <c r="D170" s="177" t="s">
        <v>442</v>
      </c>
      <c r="E170" s="178" t="s">
        <v>1678</v>
      </c>
      <c r="F170" s="179" t="s">
        <v>1602</v>
      </c>
      <c r="G170" s="180" t="s">
        <v>1598</v>
      </c>
      <c r="H170" s="181">
        <v>15</v>
      </c>
      <c r="I170" s="182"/>
      <c r="J170" s="183">
        <f t="shared" si="10"/>
        <v>0</v>
      </c>
      <c r="K170" s="179" t="s">
        <v>1</v>
      </c>
      <c r="L170" s="184"/>
      <c r="M170" s="185" t="s">
        <v>1</v>
      </c>
      <c r="N170" s="186" t="s">
        <v>41</v>
      </c>
      <c r="O170" s="58"/>
      <c r="P170" s="153">
        <f t="shared" si="11"/>
        <v>0</v>
      </c>
      <c r="Q170" s="153">
        <v>0</v>
      </c>
      <c r="R170" s="153">
        <f t="shared" si="12"/>
        <v>0</v>
      </c>
      <c r="S170" s="153">
        <v>0</v>
      </c>
      <c r="T170" s="154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5" t="s">
        <v>172</v>
      </c>
      <c r="AT170" s="155" t="s">
        <v>442</v>
      </c>
      <c r="AU170" s="155" t="s">
        <v>87</v>
      </c>
      <c r="AY170" s="17" t="s">
        <v>132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7" t="s">
        <v>8</v>
      </c>
      <c r="BK170" s="156">
        <f t="shared" si="19"/>
        <v>0</v>
      </c>
      <c r="BL170" s="17" t="s">
        <v>90</v>
      </c>
      <c r="BM170" s="155" t="s">
        <v>1679</v>
      </c>
    </row>
    <row r="171" spans="1:65" s="2" customFormat="1" ht="24.15" customHeight="1">
      <c r="A171" s="32"/>
      <c r="B171" s="143"/>
      <c r="C171" s="177" t="s">
        <v>749</v>
      </c>
      <c r="D171" s="177" t="s">
        <v>442</v>
      </c>
      <c r="E171" s="178" t="s">
        <v>1680</v>
      </c>
      <c r="F171" s="179" t="s">
        <v>1604</v>
      </c>
      <c r="G171" s="180" t="s">
        <v>1598</v>
      </c>
      <c r="H171" s="181">
        <v>5</v>
      </c>
      <c r="I171" s="182"/>
      <c r="J171" s="183">
        <f t="shared" si="10"/>
        <v>0</v>
      </c>
      <c r="K171" s="179" t="s">
        <v>1</v>
      </c>
      <c r="L171" s="184"/>
      <c r="M171" s="185" t="s">
        <v>1</v>
      </c>
      <c r="N171" s="186" t="s">
        <v>41</v>
      </c>
      <c r="O171" s="58"/>
      <c r="P171" s="153">
        <f t="shared" si="11"/>
        <v>0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5" t="s">
        <v>172</v>
      </c>
      <c r="AT171" s="155" t="s">
        <v>442</v>
      </c>
      <c r="AU171" s="155" t="s">
        <v>87</v>
      </c>
      <c r="AY171" s="17" t="s">
        <v>132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7" t="s">
        <v>8</v>
      </c>
      <c r="BK171" s="156">
        <f t="shared" si="19"/>
        <v>0</v>
      </c>
      <c r="BL171" s="17" t="s">
        <v>90</v>
      </c>
      <c r="BM171" s="155" t="s">
        <v>1681</v>
      </c>
    </row>
    <row r="172" spans="1:65" s="2" customFormat="1" ht="24.15" customHeight="1">
      <c r="A172" s="32"/>
      <c r="B172" s="143"/>
      <c r="C172" s="177" t="s">
        <v>756</v>
      </c>
      <c r="D172" s="177" t="s">
        <v>442</v>
      </c>
      <c r="E172" s="178" t="s">
        <v>1682</v>
      </c>
      <c r="F172" s="179" t="s">
        <v>1606</v>
      </c>
      <c r="G172" s="180" t="s">
        <v>1598</v>
      </c>
      <c r="H172" s="181">
        <v>1</v>
      </c>
      <c r="I172" s="182"/>
      <c r="J172" s="183">
        <f t="shared" si="10"/>
        <v>0</v>
      </c>
      <c r="K172" s="179" t="s">
        <v>1</v>
      </c>
      <c r="L172" s="184"/>
      <c r="M172" s="185" t="s">
        <v>1</v>
      </c>
      <c r="N172" s="186" t="s">
        <v>41</v>
      </c>
      <c r="O172" s="58"/>
      <c r="P172" s="153">
        <f t="shared" si="11"/>
        <v>0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5" t="s">
        <v>172</v>
      </c>
      <c r="AT172" s="155" t="s">
        <v>442</v>
      </c>
      <c r="AU172" s="155" t="s">
        <v>87</v>
      </c>
      <c r="AY172" s="17" t="s">
        <v>132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7" t="s">
        <v>8</v>
      </c>
      <c r="BK172" s="156">
        <f t="shared" si="19"/>
        <v>0</v>
      </c>
      <c r="BL172" s="17" t="s">
        <v>90</v>
      </c>
      <c r="BM172" s="155" t="s">
        <v>1683</v>
      </c>
    </row>
    <row r="173" spans="1:65" s="2" customFormat="1" ht="14.4" customHeight="1">
      <c r="A173" s="32"/>
      <c r="B173" s="143"/>
      <c r="C173" s="177" t="s">
        <v>762</v>
      </c>
      <c r="D173" s="177" t="s">
        <v>442</v>
      </c>
      <c r="E173" s="178" t="s">
        <v>1684</v>
      </c>
      <c r="F173" s="179" t="s">
        <v>1608</v>
      </c>
      <c r="G173" s="180" t="s">
        <v>1598</v>
      </c>
      <c r="H173" s="181">
        <v>60</v>
      </c>
      <c r="I173" s="182"/>
      <c r="J173" s="183">
        <f t="shared" si="10"/>
        <v>0</v>
      </c>
      <c r="K173" s="179" t="s">
        <v>1</v>
      </c>
      <c r="L173" s="184"/>
      <c r="M173" s="185" t="s">
        <v>1</v>
      </c>
      <c r="N173" s="186" t="s">
        <v>41</v>
      </c>
      <c r="O173" s="58"/>
      <c r="P173" s="153">
        <f t="shared" si="11"/>
        <v>0</v>
      </c>
      <c r="Q173" s="153">
        <v>0</v>
      </c>
      <c r="R173" s="153">
        <f t="shared" si="12"/>
        <v>0</v>
      </c>
      <c r="S173" s="153">
        <v>0</v>
      </c>
      <c r="T173" s="154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5" t="s">
        <v>172</v>
      </c>
      <c r="AT173" s="155" t="s">
        <v>442</v>
      </c>
      <c r="AU173" s="155" t="s">
        <v>87</v>
      </c>
      <c r="AY173" s="17" t="s">
        <v>132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7" t="s">
        <v>8</v>
      </c>
      <c r="BK173" s="156">
        <f t="shared" si="19"/>
        <v>0</v>
      </c>
      <c r="BL173" s="17" t="s">
        <v>90</v>
      </c>
      <c r="BM173" s="155" t="s">
        <v>1685</v>
      </c>
    </row>
    <row r="174" spans="1:65" s="2" customFormat="1" ht="24.15" customHeight="1">
      <c r="A174" s="32"/>
      <c r="B174" s="143"/>
      <c r="C174" s="177" t="s">
        <v>775</v>
      </c>
      <c r="D174" s="177" t="s">
        <v>442</v>
      </c>
      <c r="E174" s="178" t="s">
        <v>1686</v>
      </c>
      <c r="F174" s="179" t="s">
        <v>1610</v>
      </c>
      <c r="G174" s="180" t="s">
        <v>1598</v>
      </c>
      <c r="H174" s="181">
        <v>2</v>
      </c>
      <c r="I174" s="182"/>
      <c r="J174" s="183">
        <f t="shared" si="10"/>
        <v>0</v>
      </c>
      <c r="K174" s="179" t="s">
        <v>1</v>
      </c>
      <c r="L174" s="184"/>
      <c r="M174" s="185" t="s">
        <v>1</v>
      </c>
      <c r="N174" s="186" t="s">
        <v>41</v>
      </c>
      <c r="O174" s="58"/>
      <c r="P174" s="153">
        <f t="shared" si="11"/>
        <v>0</v>
      </c>
      <c r="Q174" s="153">
        <v>0</v>
      </c>
      <c r="R174" s="153">
        <f t="shared" si="12"/>
        <v>0</v>
      </c>
      <c r="S174" s="153">
        <v>0</v>
      </c>
      <c r="T174" s="154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5" t="s">
        <v>172</v>
      </c>
      <c r="AT174" s="155" t="s">
        <v>442</v>
      </c>
      <c r="AU174" s="155" t="s">
        <v>87</v>
      </c>
      <c r="AY174" s="17" t="s">
        <v>132</v>
      </c>
      <c r="BE174" s="156">
        <f t="shared" si="14"/>
        <v>0</v>
      </c>
      <c r="BF174" s="156">
        <f t="shared" si="15"/>
        <v>0</v>
      </c>
      <c r="BG174" s="156">
        <f t="shared" si="16"/>
        <v>0</v>
      </c>
      <c r="BH174" s="156">
        <f t="shared" si="17"/>
        <v>0</v>
      </c>
      <c r="BI174" s="156">
        <f t="shared" si="18"/>
        <v>0</v>
      </c>
      <c r="BJ174" s="17" t="s">
        <v>8</v>
      </c>
      <c r="BK174" s="156">
        <f t="shared" si="19"/>
        <v>0</v>
      </c>
      <c r="BL174" s="17" t="s">
        <v>90</v>
      </c>
      <c r="BM174" s="155" t="s">
        <v>1687</v>
      </c>
    </row>
    <row r="175" spans="1:65" s="2" customFormat="1" ht="24.15" customHeight="1">
      <c r="A175" s="32"/>
      <c r="B175" s="143"/>
      <c r="C175" s="177" t="s">
        <v>780</v>
      </c>
      <c r="D175" s="177" t="s">
        <v>442</v>
      </c>
      <c r="E175" s="178" t="s">
        <v>1688</v>
      </c>
      <c r="F175" s="179" t="s">
        <v>1612</v>
      </c>
      <c r="G175" s="180" t="s">
        <v>235</v>
      </c>
      <c r="H175" s="181">
        <v>10</v>
      </c>
      <c r="I175" s="182"/>
      <c r="J175" s="183">
        <f t="shared" si="10"/>
        <v>0</v>
      </c>
      <c r="K175" s="179" t="s">
        <v>1</v>
      </c>
      <c r="L175" s="184"/>
      <c r="M175" s="185" t="s">
        <v>1</v>
      </c>
      <c r="N175" s="186" t="s">
        <v>41</v>
      </c>
      <c r="O175" s="58"/>
      <c r="P175" s="153">
        <f t="shared" si="11"/>
        <v>0</v>
      </c>
      <c r="Q175" s="153">
        <v>0</v>
      </c>
      <c r="R175" s="153">
        <f t="shared" si="12"/>
        <v>0</v>
      </c>
      <c r="S175" s="153">
        <v>0</v>
      </c>
      <c r="T175" s="154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5" t="s">
        <v>172</v>
      </c>
      <c r="AT175" s="155" t="s">
        <v>442</v>
      </c>
      <c r="AU175" s="155" t="s">
        <v>87</v>
      </c>
      <c r="AY175" s="17" t="s">
        <v>132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7" t="s">
        <v>8</v>
      </c>
      <c r="BK175" s="156">
        <f t="shared" si="19"/>
        <v>0</v>
      </c>
      <c r="BL175" s="17" t="s">
        <v>90</v>
      </c>
      <c r="BM175" s="155" t="s">
        <v>1689</v>
      </c>
    </row>
    <row r="176" spans="1:65" s="2" customFormat="1" ht="14.4" customHeight="1">
      <c r="A176" s="32"/>
      <c r="B176" s="143"/>
      <c r="C176" s="177" t="s">
        <v>786</v>
      </c>
      <c r="D176" s="177" t="s">
        <v>442</v>
      </c>
      <c r="E176" s="178" t="s">
        <v>1690</v>
      </c>
      <c r="F176" s="179" t="s">
        <v>1614</v>
      </c>
      <c r="G176" s="180" t="s">
        <v>235</v>
      </c>
      <c r="H176" s="181">
        <v>3</v>
      </c>
      <c r="I176" s="182"/>
      <c r="J176" s="183">
        <f t="shared" si="10"/>
        <v>0</v>
      </c>
      <c r="K176" s="179" t="s">
        <v>1</v>
      </c>
      <c r="L176" s="184"/>
      <c r="M176" s="185" t="s">
        <v>1</v>
      </c>
      <c r="N176" s="186" t="s">
        <v>41</v>
      </c>
      <c r="O176" s="58"/>
      <c r="P176" s="153">
        <f t="shared" si="11"/>
        <v>0</v>
      </c>
      <c r="Q176" s="153">
        <v>0</v>
      </c>
      <c r="R176" s="153">
        <f t="shared" si="12"/>
        <v>0</v>
      </c>
      <c r="S176" s="153">
        <v>0</v>
      </c>
      <c r="T176" s="154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5" t="s">
        <v>172</v>
      </c>
      <c r="AT176" s="155" t="s">
        <v>442</v>
      </c>
      <c r="AU176" s="155" t="s">
        <v>87</v>
      </c>
      <c r="AY176" s="17" t="s">
        <v>132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7" t="s">
        <v>8</v>
      </c>
      <c r="BK176" s="156">
        <f t="shared" si="19"/>
        <v>0</v>
      </c>
      <c r="BL176" s="17" t="s">
        <v>90</v>
      </c>
      <c r="BM176" s="155" t="s">
        <v>1691</v>
      </c>
    </row>
    <row r="177" spans="1:65" s="2" customFormat="1" ht="14.4" customHeight="1">
      <c r="A177" s="32"/>
      <c r="B177" s="143"/>
      <c r="C177" s="177" t="s">
        <v>791</v>
      </c>
      <c r="D177" s="177" t="s">
        <v>442</v>
      </c>
      <c r="E177" s="178" t="s">
        <v>1692</v>
      </c>
      <c r="F177" s="179" t="s">
        <v>1616</v>
      </c>
      <c r="G177" s="180" t="s">
        <v>235</v>
      </c>
      <c r="H177" s="181">
        <v>5</v>
      </c>
      <c r="I177" s="182"/>
      <c r="J177" s="183">
        <f t="shared" si="10"/>
        <v>0</v>
      </c>
      <c r="K177" s="179" t="s">
        <v>1</v>
      </c>
      <c r="L177" s="184"/>
      <c r="M177" s="185" t="s">
        <v>1</v>
      </c>
      <c r="N177" s="186" t="s">
        <v>41</v>
      </c>
      <c r="O177" s="58"/>
      <c r="P177" s="153">
        <f t="shared" si="11"/>
        <v>0</v>
      </c>
      <c r="Q177" s="153">
        <v>0</v>
      </c>
      <c r="R177" s="153">
        <f t="shared" si="12"/>
        <v>0</v>
      </c>
      <c r="S177" s="153">
        <v>0</v>
      </c>
      <c r="T177" s="154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5" t="s">
        <v>172</v>
      </c>
      <c r="AT177" s="155" t="s">
        <v>442</v>
      </c>
      <c r="AU177" s="155" t="s">
        <v>87</v>
      </c>
      <c r="AY177" s="17" t="s">
        <v>132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7" t="s">
        <v>8</v>
      </c>
      <c r="BK177" s="156">
        <f t="shared" si="19"/>
        <v>0</v>
      </c>
      <c r="BL177" s="17" t="s">
        <v>90</v>
      </c>
      <c r="BM177" s="155" t="s">
        <v>1693</v>
      </c>
    </row>
    <row r="178" spans="1:65" s="2" customFormat="1" ht="14.4" customHeight="1">
      <c r="A178" s="32"/>
      <c r="B178" s="143"/>
      <c r="C178" s="177" t="s">
        <v>795</v>
      </c>
      <c r="D178" s="177" t="s">
        <v>442</v>
      </c>
      <c r="E178" s="178" t="s">
        <v>1694</v>
      </c>
      <c r="F178" s="179" t="s">
        <v>1618</v>
      </c>
      <c r="G178" s="180" t="s">
        <v>235</v>
      </c>
      <c r="H178" s="181">
        <v>5</v>
      </c>
      <c r="I178" s="182"/>
      <c r="J178" s="183">
        <f t="shared" si="10"/>
        <v>0</v>
      </c>
      <c r="K178" s="179" t="s">
        <v>1</v>
      </c>
      <c r="L178" s="184"/>
      <c r="M178" s="185" t="s">
        <v>1</v>
      </c>
      <c r="N178" s="186" t="s">
        <v>41</v>
      </c>
      <c r="O178" s="58"/>
      <c r="P178" s="153">
        <f t="shared" si="11"/>
        <v>0</v>
      </c>
      <c r="Q178" s="153">
        <v>0</v>
      </c>
      <c r="R178" s="153">
        <f t="shared" si="12"/>
        <v>0</v>
      </c>
      <c r="S178" s="153">
        <v>0</v>
      </c>
      <c r="T178" s="154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5" t="s">
        <v>172</v>
      </c>
      <c r="AT178" s="155" t="s">
        <v>442</v>
      </c>
      <c r="AU178" s="155" t="s">
        <v>87</v>
      </c>
      <c r="AY178" s="17" t="s">
        <v>132</v>
      </c>
      <c r="BE178" s="156">
        <f t="shared" si="14"/>
        <v>0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7" t="s">
        <v>8</v>
      </c>
      <c r="BK178" s="156">
        <f t="shared" si="19"/>
        <v>0</v>
      </c>
      <c r="BL178" s="17" t="s">
        <v>90</v>
      </c>
      <c r="BM178" s="155" t="s">
        <v>1695</v>
      </c>
    </row>
    <row r="179" spans="1:65" s="2" customFormat="1" ht="14.4" customHeight="1">
      <c r="A179" s="32"/>
      <c r="B179" s="143"/>
      <c r="C179" s="177" t="s">
        <v>800</v>
      </c>
      <c r="D179" s="177" t="s">
        <v>442</v>
      </c>
      <c r="E179" s="178" t="s">
        <v>1696</v>
      </c>
      <c r="F179" s="179" t="s">
        <v>1620</v>
      </c>
      <c r="G179" s="180" t="s">
        <v>235</v>
      </c>
      <c r="H179" s="181">
        <v>5</v>
      </c>
      <c r="I179" s="182"/>
      <c r="J179" s="183">
        <f t="shared" si="10"/>
        <v>0</v>
      </c>
      <c r="K179" s="179" t="s">
        <v>1</v>
      </c>
      <c r="L179" s="184"/>
      <c r="M179" s="185" t="s">
        <v>1</v>
      </c>
      <c r="N179" s="186" t="s">
        <v>41</v>
      </c>
      <c r="O179" s="58"/>
      <c r="P179" s="153">
        <f t="shared" si="11"/>
        <v>0</v>
      </c>
      <c r="Q179" s="153">
        <v>0</v>
      </c>
      <c r="R179" s="153">
        <f t="shared" si="12"/>
        <v>0</v>
      </c>
      <c r="S179" s="153">
        <v>0</v>
      </c>
      <c r="T179" s="154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5" t="s">
        <v>172</v>
      </c>
      <c r="AT179" s="155" t="s">
        <v>442</v>
      </c>
      <c r="AU179" s="155" t="s">
        <v>87</v>
      </c>
      <c r="AY179" s="17" t="s">
        <v>132</v>
      </c>
      <c r="BE179" s="156">
        <f t="shared" si="14"/>
        <v>0</v>
      </c>
      <c r="BF179" s="156">
        <f t="shared" si="15"/>
        <v>0</v>
      </c>
      <c r="BG179" s="156">
        <f t="shared" si="16"/>
        <v>0</v>
      </c>
      <c r="BH179" s="156">
        <f t="shared" si="17"/>
        <v>0</v>
      </c>
      <c r="BI179" s="156">
        <f t="shared" si="18"/>
        <v>0</v>
      </c>
      <c r="BJ179" s="17" t="s">
        <v>8</v>
      </c>
      <c r="BK179" s="156">
        <f t="shared" si="19"/>
        <v>0</v>
      </c>
      <c r="BL179" s="17" t="s">
        <v>90</v>
      </c>
      <c r="BM179" s="155" t="s">
        <v>1697</v>
      </c>
    </row>
    <row r="180" spans="1:65" s="2" customFormat="1" ht="24.15" customHeight="1">
      <c r="A180" s="32"/>
      <c r="B180" s="143"/>
      <c r="C180" s="177" t="s">
        <v>805</v>
      </c>
      <c r="D180" s="177" t="s">
        <v>442</v>
      </c>
      <c r="E180" s="178" t="s">
        <v>1698</v>
      </c>
      <c r="F180" s="179" t="s">
        <v>1622</v>
      </c>
      <c r="G180" s="180" t="s">
        <v>235</v>
      </c>
      <c r="H180" s="181">
        <v>35</v>
      </c>
      <c r="I180" s="182"/>
      <c r="J180" s="183">
        <f t="shared" si="10"/>
        <v>0</v>
      </c>
      <c r="K180" s="179" t="s">
        <v>1</v>
      </c>
      <c r="L180" s="184"/>
      <c r="M180" s="185" t="s">
        <v>1</v>
      </c>
      <c r="N180" s="186" t="s">
        <v>41</v>
      </c>
      <c r="O180" s="58"/>
      <c r="P180" s="153">
        <f t="shared" si="11"/>
        <v>0</v>
      </c>
      <c r="Q180" s="153">
        <v>0</v>
      </c>
      <c r="R180" s="153">
        <f t="shared" si="12"/>
        <v>0</v>
      </c>
      <c r="S180" s="153">
        <v>0</v>
      </c>
      <c r="T180" s="154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5" t="s">
        <v>172</v>
      </c>
      <c r="AT180" s="155" t="s">
        <v>442</v>
      </c>
      <c r="AU180" s="155" t="s">
        <v>87</v>
      </c>
      <c r="AY180" s="17" t="s">
        <v>132</v>
      </c>
      <c r="BE180" s="156">
        <f t="shared" si="14"/>
        <v>0</v>
      </c>
      <c r="BF180" s="156">
        <f t="shared" si="15"/>
        <v>0</v>
      </c>
      <c r="BG180" s="156">
        <f t="shared" si="16"/>
        <v>0</v>
      </c>
      <c r="BH180" s="156">
        <f t="shared" si="17"/>
        <v>0</v>
      </c>
      <c r="BI180" s="156">
        <f t="shared" si="18"/>
        <v>0</v>
      </c>
      <c r="BJ180" s="17" t="s">
        <v>8</v>
      </c>
      <c r="BK180" s="156">
        <f t="shared" si="19"/>
        <v>0</v>
      </c>
      <c r="BL180" s="17" t="s">
        <v>90</v>
      </c>
      <c r="BM180" s="155" t="s">
        <v>1699</v>
      </c>
    </row>
    <row r="181" spans="1:65" s="2" customFormat="1" ht="14.4" customHeight="1">
      <c r="A181" s="32"/>
      <c r="B181" s="143"/>
      <c r="C181" s="177" t="s">
        <v>817</v>
      </c>
      <c r="D181" s="177" t="s">
        <v>442</v>
      </c>
      <c r="E181" s="178" t="s">
        <v>1700</v>
      </c>
      <c r="F181" s="179" t="s">
        <v>1624</v>
      </c>
      <c r="G181" s="180" t="s">
        <v>235</v>
      </c>
      <c r="H181" s="181">
        <v>100</v>
      </c>
      <c r="I181" s="182"/>
      <c r="J181" s="183">
        <f t="shared" si="10"/>
        <v>0</v>
      </c>
      <c r="K181" s="179" t="s">
        <v>1</v>
      </c>
      <c r="L181" s="184"/>
      <c r="M181" s="185" t="s">
        <v>1</v>
      </c>
      <c r="N181" s="186" t="s">
        <v>41</v>
      </c>
      <c r="O181" s="58"/>
      <c r="P181" s="153">
        <f t="shared" si="11"/>
        <v>0</v>
      </c>
      <c r="Q181" s="153">
        <v>0</v>
      </c>
      <c r="R181" s="153">
        <f t="shared" si="12"/>
        <v>0</v>
      </c>
      <c r="S181" s="153">
        <v>0</v>
      </c>
      <c r="T181" s="154">
        <f t="shared" si="1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5" t="s">
        <v>172</v>
      </c>
      <c r="AT181" s="155" t="s">
        <v>442</v>
      </c>
      <c r="AU181" s="155" t="s">
        <v>87</v>
      </c>
      <c r="AY181" s="17" t="s">
        <v>132</v>
      </c>
      <c r="BE181" s="156">
        <f t="shared" si="14"/>
        <v>0</v>
      </c>
      <c r="BF181" s="156">
        <f t="shared" si="15"/>
        <v>0</v>
      </c>
      <c r="BG181" s="156">
        <f t="shared" si="16"/>
        <v>0</v>
      </c>
      <c r="BH181" s="156">
        <f t="shared" si="17"/>
        <v>0</v>
      </c>
      <c r="BI181" s="156">
        <f t="shared" si="18"/>
        <v>0</v>
      </c>
      <c r="BJ181" s="17" t="s">
        <v>8</v>
      </c>
      <c r="BK181" s="156">
        <f t="shared" si="19"/>
        <v>0</v>
      </c>
      <c r="BL181" s="17" t="s">
        <v>90</v>
      </c>
      <c r="BM181" s="155" t="s">
        <v>1701</v>
      </c>
    </row>
    <row r="182" spans="1:65" s="2" customFormat="1" ht="14.4" customHeight="1">
      <c r="A182" s="32"/>
      <c r="B182" s="143"/>
      <c r="C182" s="177" t="s">
        <v>822</v>
      </c>
      <c r="D182" s="177" t="s">
        <v>442</v>
      </c>
      <c r="E182" s="178" t="s">
        <v>1702</v>
      </c>
      <c r="F182" s="179" t="s">
        <v>1626</v>
      </c>
      <c r="G182" s="180" t="s">
        <v>235</v>
      </c>
      <c r="H182" s="181">
        <v>250</v>
      </c>
      <c r="I182" s="182"/>
      <c r="J182" s="183">
        <f t="shared" si="10"/>
        <v>0</v>
      </c>
      <c r="K182" s="179" t="s">
        <v>1</v>
      </c>
      <c r="L182" s="184"/>
      <c r="M182" s="185" t="s">
        <v>1</v>
      </c>
      <c r="N182" s="186" t="s">
        <v>41</v>
      </c>
      <c r="O182" s="58"/>
      <c r="P182" s="153">
        <f t="shared" si="11"/>
        <v>0</v>
      </c>
      <c r="Q182" s="153">
        <v>0</v>
      </c>
      <c r="R182" s="153">
        <f t="shared" si="12"/>
        <v>0</v>
      </c>
      <c r="S182" s="153">
        <v>0</v>
      </c>
      <c r="T182" s="154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5" t="s">
        <v>172</v>
      </c>
      <c r="AT182" s="155" t="s">
        <v>442</v>
      </c>
      <c r="AU182" s="155" t="s">
        <v>87</v>
      </c>
      <c r="AY182" s="17" t="s">
        <v>132</v>
      </c>
      <c r="BE182" s="156">
        <f t="shared" si="14"/>
        <v>0</v>
      </c>
      <c r="BF182" s="156">
        <f t="shared" si="15"/>
        <v>0</v>
      </c>
      <c r="BG182" s="156">
        <f t="shared" si="16"/>
        <v>0</v>
      </c>
      <c r="BH182" s="156">
        <f t="shared" si="17"/>
        <v>0</v>
      </c>
      <c r="BI182" s="156">
        <f t="shared" si="18"/>
        <v>0</v>
      </c>
      <c r="BJ182" s="17" t="s">
        <v>8</v>
      </c>
      <c r="BK182" s="156">
        <f t="shared" si="19"/>
        <v>0</v>
      </c>
      <c r="BL182" s="17" t="s">
        <v>90</v>
      </c>
      <c r="BM182" s="155" t="s">
        <v>1703</v>
      </c>
    </row>
    <row r="183" spans="1:65" s="2" customFormat="1" ht="14.4" customHeight="1">
      <c r="A183" s="32"/>
      <c r="B183" s="143"/>
      <c r="C183" s="177" t="s">
        <v>827</v>
      </c>
      <c r="D183" s="177" t="s">
        <v>442</v>
      </c>
      <c r="E183" s="178" t="s">
        <v>1704</v>
      </c>
      <c r="F183" s="179" t="s">
        <v>1628</v>
      </c>
      <c r="G183" s="180" t="s">
        <v>235</v>
      </c>
      <c r="H183" s="181">
        <v>400</v>
      </c>
      <c r="I183" s="182"/>
      <c r="J183" s="183">
        <f t="shared" si="10"/>
        <v>0</v>
      </c>
      <c r="K183" s="179" t="s">
        <v>1</v>
      </c>
      <c r="L183" s="184"/>
      <c r="M183" s="185" t="s">
        <v>1</v>
      </c>
      <c r="N183" s="186" t="s">
        <v>41</v>
      </c>
      <c r="O183" s="58"/>
      <c r="P183" s="153">
        <f t="shared" si="11"/>
        <v>0</v>
      </c>
      <c r="Q183" s="153">
        <v>0</v>
      </c>
      <c r="R183" s="153">
        <f t="shared" si="12"/>
        <v>0</v>
      </c>
      <c r="S183" s="153">
        <v>0</v>
      </c>
      <c r="T183" s="154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5" t="s">
        <v>172</v>
      </c>
      <c r="AT183" s="155" t="s">
        <v>442</v>
      </c>
      <c r="AU183" s="155" t="s">
        <v>87</v>
      </c>
      <c r="AY183" s="17" t="s">
        <v>132</v>
      </c>
      <c r="BE183" s="156">
        <f t="shared" si="14"/>
        <v>0</v>
      </c>
      <c r="BF183" s="156">
        <f t="shared" si="15"/>
        <v>0</v>
      </c>
      <c r="BG183" s="156">
        <f t="shared" si="16"/>
        <v>0</v>
      </c>
      <c r="BH183" s="156">
        <f t="shared" si="17"/>
        <v>0</v>
      </c>
      <c r="BI183" s="156">
        <f t="shared" si="18"/>
        <v>0</v>
      </c>
      <c r="BJ183" s="17" t="s">
        <v>8</v>
      </c>
      <c r="BK183" s="156">
        <f t="shared" si="19"/>
        <v>0</v>
      </c>
      <c r="BL183" s="17" t="s">
        <v>90</v>
      </c>
      <c r="BM183" s="155" t="s">
        <v>1705</v>
      </c>
    </row>
    <row r="184" spans="1:65" s="2" customFormat="1" ht="14.4" customHeight="1">
      <c r="A184" s="32"/>
      <c r="B184" s="143"/>
      <c r="C184" s="177" t="s">
        <v>832</v>
      </c>
      <c r="D184" s="177" t="s">
        <v>442</v>
      </c>
      <c r="E184" s="178" t="s">
        <v>1706</v>
      </c>
      <c r="F184" s="179" t="s">
        <v>1630</v>
      </c>
      <c r="G184" s="180" t="s">
        <v>235</v>
      </c>
      <c r="H184" s="181">
        <v>200</v>
      </c>
      <c r="I184" s="182"/>
      <c r="J184" s="183">
        <f t="shared" si="10"/>
        <v>0</v>
      </c>
      <c r="K184" s="179" t="s">
        <v>1</v>
      </c>
      <c r="L184" s="184"/>
      <c r="M184" s="185" t="s">
        <v>1</v>
      </c>
      <c r="N184" s="186" t="s">
        <v>41</v>
      </c>
      <c r="O184" s="58"/>
      <c r="P184" s="153">
        <f t="shared" si="11"/>
        <v>0</v>
      </c>
      <c r="Q184" s="153">
        <v>0</v>
      </c>
      <c r="R184" s="153">
        <f t="shared" si="12"/>
        <v>0</v>
      </c>
      <c r="S184" s="153">
        <v>0</v>
      </c>
      <c r="T184" s="154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5" t="s">
        <v>172</v>
      </c>
      <c r="AT184" s="155" t="s">
        <v>442</v>
      </c>
      <c r="AU184" s="155" t="s">
        <v>87</v>
      </c>
      <c r="AY184" s="17" t="s">
        <v>132</v>
      </c>
      <c r="BE184" s="156">
        <f t="shared" si="14"/>
        <v>0</v>
      </c>
      <c r="BF184" s="156">
        <f t="shared" si="15"/>
        <v>0</v>
      </c>
      <c r="BG184" s="156">
        <f t="shared" si="16"/>
        <v>0</v>
      </c>
      <c r="BH184" s="156">
        <f t="shared" si="17"/>
        <v>0</v>
      </c>
      <c r="BI184" s="156">
        <f t="shared" si="18"/>
        <v>0</v>
      </c>
      <c r="BJ184" s="17" t="s">
        <v>8</v>
      </c>
      <c r="BK184" s="156">
        <f t="shared" si="19"/>
        <v>0</v>
      </c>
      <c r="BL184" s="17" t="s">
        <v>90</v>
      </c>
      <c r="BM184" s="155" t="s">
        <v>1707</v>
      </c>
    </row>
    <row r="185" spans="1:65" s="2" customFormat="1" ht="14.4" customHeight="1">
      <c r="A185" s="32"/>
      <c r="B185" s="143"/>
      <c r="C185" s="177" t="s">
        <v>837</v>
      </c>
      <c r="D185" s="177" t="s">
        <v>442</v>
      </c>
      <c r="E185" s="178" t="s">
        <v>1708</v>
      </c>
      <c r="F185" s="179" t="s">
        <v>1632</v>
      </c>
      <c r="G185" s="180" t="s">
        <v>1598</v>
      </c>
      <c r="H185" s="181">
        <v>4</v>
      </c>
      <c r="I185" s="182"/>
      <c r="J185" s="183">
        <f t="shared" si="10"/>
        <v>0</v>
      </c>
      <c r="K185" s="179" t="s">
        <v>1</v>
      </c>
      <c r="L185" s="184"/>
      <c r="M185" s="185" t="s">
        <v>1</v>
      </c>
      <c r="N185" s="186" t="s">
        <v>41</v>
      </c>
      <c r="O185" s="58"/>
      <c r="P185" s="153">
        <f t="shared" si="11"/>
        <v>0</v>
      </c>
      <c r="Q185" s="153">
        <v>0</v>
      </c>
      <c r="R185" s="153">
        <f t="shared" si="12"/>
        <v>0</v>
      </c>
      <c r="S185" s="153">
        <v>0</v>
      </c>
      <c r="T185" s="154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5" t="s">
        <v>172</v>
      </c>
      <c r="AT185" s="155" t="s">
        <v>442</v>
      </c>
      <c r="AU185" s="155" t="s">
        <v>87</v>
      </c>
      <c r="AY185" s="17" t="s">
        <v>132</v>
      </c>
      <c r="BE185" s="156">
        <f t="shared" si="14"/>
        <v>0</v>
      </c>
      <c r="BF185" s="156">
        <f t="shared" si="15"/>
        <v>0</v>
      </c>
      <c r="BG185" s="156">
        <f t="shared" si="16"/>
        <v>0</v>
      </c>
      <c r="BH185" s="156">
        <f t="shared" si="17"/>
        <v>0</v>
      </c>
      <c r="BI185" s="156">
        <f t="shared" si="18"/>
        <v>0</v>
      </c>
      <c r="BJ185" s="17" t="s">
        <v>8</v>
      </c>
      <c r="BK185" s="156">
        <f t="shared" si="19"/>
        <v>0</v>
      </c>
      <c r="BL185" s="17" t="s">
        <v>90</v>
      </c>
      <c r="BM185" s="155" t="s">
        <v>1709</v>
      </c>
    </row>
    <row r="186" spans="1:65" s="2" customFormat="1" ht="14.4" customHeight="1">
      <c r="A186" s="32"/>
      <c r="B186" s="143"/>
      <c r="C186" s="177" t="s">
        <v>841</v>
      </c>
      <c r="D186" s="177" t="s">
        <v>442</v>
      </c>
      <c r="E186" s="178" t="s">
        <v>1710</v>
      </c>
      <c r="F186" s="179" t="s">
        <v>1634</v>
      </c>
      <c r="G186" s="180" t="s">
        <v>1598</v>
      </c>
      <c r="H186" s="181">
        <v>55</v>
      </c>
      <c r="I186" s="182"/>
      <c r="J186" s="183">
        <f t="shared" si="10"/>
        <v>0</v>
      </c>
      <c r="K186" s="179" t="s">
        <v>1</v>
      </c>
      <c r="L186" s="184"/>
      <c r="M186" s="185" t="s">
        <v>1</v>
      </c>
      <c r="N186" s="186" t="s">
        <v>41</v>
      </c>
      <c r="O186" s="58"/>
      <c r="P186" s="153">
        <f t="shared" si="11"/>
        <v>0</v>
      </c>
      <c r="Q186" s="153">
        <v>0</v>
      </c>
      <c r="R186" s="153">
        <f t="shared" si="12"/>
        <v>0</v>
      </c>
      <c r="S186" s="153">
        <v>0</v>
      </c>
      <c r="T186" s="154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5" t="s">
        <v>172</v>
      </c>
      <c r="AT186" s="155" t="s">
        <v>442</v>
      </c>
      <c r="AU186" s="155" t="s">
        <v>87</v>
      </c>
      <c r="AY186" s="17" t="s">
        <v>132</v>
      </c>
      <c r="BE186" s="156">
        <f t="shared" si="14"/>
        <v>0</v>
      </c>
      <c r="BF186" s="156">
        <f t="shared" si="15"/>
        <v>0</v>
      </c>
      <c r="BG186" s="156">
        <f t="shared" si="16"/>
        <v>0</v>
      </c>
      <c r="BH186" s="156">
        <f t="shared" si="17"/>
        <v>0</v>
      </c>
      <c r="BI186" s="156">
        <f t="shared" si="18"/>
        <v>0</v>
      </c>
      <c r="BJ186" s="17" t="s">
        <v>8</v>
      </c>
      <c r="BK186" s="156">
        <f t="shared" si="19"/>
        <v>0</v>
      </c>
      <c r="BL186" s="17" t="s">
        <v>90</v>
      </c>
      <c r="BM186" s="155" t="s">
        <v>1711</v>
      </c>
    </row>
    <row r="187" spans="1:65" s="2" customFormat="1" ht="24.15" customHeight="1">
      <c r="A187" s="32"/>
      <c r="B187" s="143"/>
      <c r="C187" s="177" t="s">
        <v>845</v>
      </c>
      <c r="D187" s="177" t="s">
        <v>442</v>
      </c>
      <c r="E187" s="178" t="s">
        <v>1712</v>
      </c>
      <c r="F187" s="179" t="s">
        <v>1636</v>
      </c>
      <c r="G187" s="180" t="s">
        <v>1598</v>
      </c>
      <c r="H187" s="181">
        <v>10</v>
      </c>
      <c r="I187" s="182"/>
      <c r="J187" s="183">
        <f t="shared" si="10"/>
        <v>0</v>
      </c>
      <c r="K187" s="179" t="s">
        <v>1</v>
      </c>
      <c r="L187" s="184"/>
      <c r="M187" s="185" t="s">
        <v>1</v>
      </c>
      <c r="N187" s="186" t="s">
        <v>41</v>
      </c>
      <c r="O187" s="58"/>
      <c r="P187" s="153">
        <f t="shared" si="11"/>
        <v>0</v>
      </c>
      <c r="Q187" s="153">
        <v>0</v>
      </c>
      <c r="R187" s="153">
        <f t="shared" si="12"/>
        <v>0</v>
      </c>
      <c r="S187" s="153">
        <v>0</v>
      </c>
      <c r="T187" s="154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5" t="s">
        <v>172</v>
      </c>
      <c r="AT187" s="155" t="s">
        <v>442</v>
      </c>
      <c r="AU187" s="155" t="s">
        <v>87</v>
      </c>
      <c r="AY187" s="17" t="s">
        <v>132</v>
      </c>
      <c r="BE187" s="156">
        <f t="shared" si="14"/>
        <v>0</v>
      </c>
      <c r="BF187" s="156">
        <f t="shared" si="15"/>
        <v>0</v>
      </c>
      <c r="BG187" s="156">
        <f t="shared" si="16"/>
        <v>0</v>
      </c>
      <c r="BH187" s="156">
        <f t="shared" si="17"/>
        <v>0</v>
      </c>
      <c r="BI187" s="156">
        <f t="shared" si="18"/>
        <v>0</v>
      </c>
      <c r="BJ187" s="17" t="s">
        <v>8</v>
      </c>
      <c r="BK187" s="156">
        <f t="shared" si="19"/>
        <v>0</v>
      </c>
      <c r="BL187" s="17" t="s">
        <v>90</v>
      </c>
      <c r="BM187" s="155" t="s">
        <v>1713</v>
      </c>
    </row>
    <row r="188" spans="1:65" s="2" customFormat="1" ht="24.15" customHeight="1">
      <c r="A188" s="32"/>
      <c r="B188" s="143"/>
      <c r="C188" s="177" t="s">
        <v>850</v>
      </c>
      <c r="D188" s="177" t="s">
        <v>442</v>
      </c>
      <c r="E188" s="178" t="s">
        <v>1714</v>
      </c>
      <c r="F188" s="179" t="s">
        <v>1638</v>
      </c>
      <c r="G188" s="180" t="s">
        <v>1598</v>
      </c>
      <c r="H188" s="181">
        <v>1</v>
      </c>
      <c r="I188" s="182"/>
      <c r="J188" s="183">
        <f t="shared" si="10"/>
        <v>0</v>
      </c>
      <c r="K188" s="179" t="s">
        <v>1</v>
      </c>
      <c r="L188" s="184"/>
      <c r="M188" s="185" t="s">
        <v>1</v>
      </c>
      <c r="N188" s="186" t="s">
        <v>41</v>
      </c>
      <c r="O188" s="58"/>
      <c r="P188" s="153">
        <f t="shared" si="11"/>
        <v>0</v>
      </c>
      <c r="Q188" s="153">
        <v>0</v>
      </c>
      <c r="R188" s="153">
        <f t="shared" si="12"/>
        <v>0</v>
      </c>
      <c r="S188" s="153">
        <v>0</v>
      </c>
      <c r="T188" s="154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5" t="s">
        <v>172</v>
      </c>
      <c r="AT188" s="155" t="s">
        <v>442</v>
      </c>
      <c r="AU188" s="155" t="s">
        <v>87</v>
      </c>
      <c r="AY188" s="17" t="s">
        <v>132</v>
      </c>
      <c r="BE188" s="156">
        <f t="shared" si="14"/>
        <v>0</v>
      </c>
      <c r="BF188" s="156">
        <f t="shared" si="15"/>
        <v>0</v>
      </c>
      <c r="BG188" s="156">
        <f t="shared" si="16"/>
        <v>0</v>
      </c>
      <c r="BH188" s="156">
        <f t="shared" si="17"/>
        <v>0</v>
      </c>
      <c r="BI188" s="156">
        <f t="shared" si="18"/>
        <v>0</v>
      </c>
      <c r="BJ188" s="17" t="s">
        <v>8</v>
      </c>
      <c r="BK188" s="156">
        <f t="shared" si="19"/>
        <v>0</v>
      </c>
      <c r="BL188" s="17" t="s">
        <v>90</v>
      </c>
      <c r="BM188" s="155" t="s">
        <v>1715</v>
      </c>
    </row>
    <row r="189" spans="1:65" s="2" customFormat="1" ht="24.15" customHeight="1">
      <c r="A189" s="32"/>
      <c r="B189" s="143"/>
      <c r="C189" s="177" t="s">
        <v>856</v>
      </c>
      <c r="D189" s="177" t="s">
        <v>442</v>
      </c>
      <c r="E189" s="178" t="s">
        <v>1716</v>
      </c>
      <c r="F189" s="179" t="s">
        <v>1640</v>
      </c>
      <c r="G189" s="180" t="s">
        <v>1598</v>
      </c>
      <c r="H189" s="181">
        <v>2</v>
      </c>
      <c r="I189" s="182"/>
      <c r="J189" s="183">
        <f t="shared" si="10"/>
        <v>0</v>
      </c>
      <c r="K189" s="179" t="s">
        <v>1</v>
      </c>
      <c r="L189" s="184"/>
      <c r="M189" s="185" t="s">
        <v>1</v>
      </c>
      <c r="N189" s="186" t="s">
        <v>41</v>
      </c>
      <c r="O189" s="58"/>
      <c r="P189" s="153">
        <f t="shared" si="11"/>
        <v>0</v>
      </c>
      <c r="Q189" s="153">
        <v>0</v>
      </c>
      <c r="R189" s="153">
        <f t="shared" si="12"/>
        <v>0</v>
      </c>
      <c r="S189" s="153">
        <v>0</v>
      </c>
      <c r="T189" s="154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5" t="s">
        <v>172</v>
      </c>
      <c r="AT189" s="155" t="s">
        <v>442</v>
      </c>
      <c r="AU189" s="155" t="s">
        <v>87</v>
      </c>
      <c r="AY189" s="17" t="s">
        <v>132</v>
      </c>
      <c r="BE189" s="156">
        <f t="shared" si="14"/>
        <v>0</v>
      </c>
      <c r="BF189" s="156">
        <f t="shared" si="15"/>
        <v>0</v>
      </c>
      <c r="BG189" s="156">
        <f t="shared" si="16"/>
        <v>0</v>
      </c>
      <c r="BH189" s="156">
        <f t="shared" si="17"/>
        <v>0</v>
      </c>
      <c r="BI189" s="156">
        <f t="shared" si="18"/>
        <v>0</v>
      </c>
      <c r="BJ189" s="17" t="s">
        <v>8</v>
      </c>
      <c r="BK189" s="156">
        <f t="shared" si="19"/>
        <v>0</v>
      </c>
      <c r="BL189" s="17" t="s">
        <v>90</v>
      </c>
      <c r="BM189" s="155" t="s">
        <v>1717</v>
      </c>
    </row>
    <row r="190" spans="1:65" s="2" customFormat="1" ht="24.15" customHeight="1">
      <c r="A190" s="32"/>
      <c r="B190" s="143"/>
      <c r="C190" s="177" t="s">
        <v>866</v>
      </c>
      <c r="D190" s="177" t="s">
        <v>442</v>
      </c>
      <c r="E190" s="178" t="s">
        <v>1718</v>
      </c>
      <c r="F190" s="179" t="s">
        <v>1642</v>
      </c>
      <c r="G190" s="180" t="s">
        <v>1598</v>
      </c>
      <c r="H190" s="181">
        <v>2</v>
      </c>
      <c r="I190" s="182"/>
      <c r="J190" s="183">
        <f t="shared" si="10"/>
        <v>0</v>
      </c>
      <c r="K190" s="179" t="s">
        <v>1</v>
      </c>
      <c r="L190" s="184"/>
      <c r="M190" s="185" t="s">
        <v>1</v>
      </c>
      <c r="N190" s="186" t="s">
        <v>41</v>
      </c>
      <c r="O190" s="58"/>
      <c r="P190" s="153">
        <f t="shared" si="11"/>
        <v>0</v>
      </c>
      <c r="Q190" s="153">
        <v>0</v>
      </c>
      <c r="R190" s="153">
        <f t="shared" si="12"/>
        <v>0</v>
      </c>
      <c r="S190" s="153">
        <v>0</v>
      </c>
      <c r="T190" s="154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5" t="s">
        <v>172</v>
      </c>
      <c r="AT190" s="155" t="s">
        <v>442</v>
      </c>
      <c r="AU190" s="155" t="s">
        <v>87</v>
      </c>
      <c r="AY190" s="17" t="s">
        <v>132</v>
      </c>
      <c r="BE190" s="156">
        <f t="shared" si="14"/>
        <v>0</v>
      </c>
      <c r="BF190" s="156">
        <f t="shared" si="15"/>
        <v>0</v>
      </c>
      <c r="BG190" s="156">
        <f t="shared" si="16"/>
        <v>0</v>
      </c>
      <c r="BH190" s="156">
        <f t="shared" si="17"/>
        <v>0</v>
      </c>
      <c r="BI190" s="156">
        <f t="shared" si="18"/>
        <v>0</v>
      </c>
      <c r="BJ190" s="17" t="s">
        <v>8</v>
      </c>
      <c r="BK190" s="156">
        <f t="shared" si="19"/>
        <v>0</v>
      </c>
      <c r="BL190" s="17" t="s">
        <v>90</v>
      </c>
      <c r="BM190" s="155" t="s">
        <v>1719</v>
      </c>
    </row>
    <row r="191" spans="1:65" s="2" customFormat="1" ht="24.15" customHeight="1">
      <c r="A191" s="32"/>
      <c r="B191" s="143"/>
      <c r="C191" s="177" t="s">
        <v>870</v>
      </c>
      <c r="D191" s="177" t="s">
        <v>442</v>
      </c>
      <c r="E191" s="178" t="s">
        <v>1720</v>
      </c>
      <c r="F191" s="179" t="s">
        <v>1644</v>
      </c>
      <c r="G191" s="180" t="s">
        <v>1598</v>
      </c>
      <c r="H191" s="181">
        <v>1</v>
      </c>
      <c r="I191" s="182"/>
      <c r="J191" s="183">
        <f t="shared" si="10"/>
        <v>0</v>
      </c>
      <c r="K191" s="179" t="s">
        <v>1</v>
      </c>
      <c r="L191" s="184"/>
      <c r="M191" s="185" t="s">
        <v>1</v>
      </c>
      <c r="N191" s="186" t="s">
        <v>41</v>
      </c>
      <c r="O191" s="58"/>
      <c r="P191" s="153">
        <f t="shared" si="11"/>
        <v>0</v>
      </c>
      <c r="Q191" s="153">
        <v>0</v>
      </c>
      <c r="R191" s="153">
        <f t="shared" si="12"/>
        <v>0</v>
      </c>
      <c r="S191" s="153">
        <v>0</v>
      </c>
      <c r="T191" s="154">
        <f t="shared" si="1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5" t="s">
        <v>172</v>
      </c>
      <c r="AT191" s="155" t="s">
        <v>442</v>
      </c>
      <c r="AU191" s="155" t="s">
        <v>87</v>
      </c>
      <c r="AY191" s="17" t="s">
        <v>132</v>
      </c>
      <c r="BE191" s="156">
        <f t="shared" si="14"/>
        <v>0</v>
      </c>
      <c r="BF191" s="156">
        <f t="shared" si="15"/>
        <v>0</v>
      </c>
      <c r="BG191" s="156">
        <f t="shared" si="16"/>
        <v>0</v>
      </c>
      <c r="BH191" s="156">
        <f t="shared" si="17"/>
        <v>0</v>
      </c>
      <c r="BI191" s="156">
        <f t="shared" si="18"/>
        <v>0</v>
      </c>
      <c r="BJ191" s="17" t="s">
        <v>8</v>
      </c>
      <c r="BK191" s="156">
        <f t="shared" si="19"/>
        <v>0</v>
      </c>
      <c r="BL191" s="17" t="s">
        <v>90</v>
      </c>
      <c r="BM191" s="155" t="s">
        <v>1721</v>
      </c>
    </row>
    <row r="192" spans="1:65" s="2" customFormat="1" ht="14.4" customHeight="1">
      <c r="A192" s="32"/>
      <c r="B192" s="143"/>
      <c r="C192" s="177" t="s">
        <v>874</v>
      </c>
      <c r="D192" s="177" t="s">
        <v>442</v>
      </c>
      <c r="E192" s="178" t="s">
        <v>1722</v>
      </c>
      <c r="F192" s="179" t="s">
        <v>1646</v>
      </c>
      <c r="G192" s="180" t="s">
        <v>1598</v>
      </c>
      <c r="H192" s="181">
        <v>1</v>
      </c>
      <c r="I192" s="182"/>
      <c r="J192" s="183">
        <f t="shared" si="10"/>
        <v>0</v>
      </c>
      <c r="K192" s="179" t="s">
        <v>1</v>
      </c>
      <c r="L192" s="184"/>
      <c r="M192" s="185" t="s">
        <v>1</v>
      </c>
      <c r="N192" s="186" t="s">
        <v>41</v>
      </c>
      <c r="O192" s="58"/>
      <c r="P192" s="153">
        <f t="shared" si="11"/>
        <v>0</v>
      </c>
      <c r="Q192" s="153">
        <v>0</v>
      </c>
      <c r="R192" s="153">
        <f t="shared" si="12"/>
        <v>0</v>
      </c>
      <c r="S192" s="153">
        <v>0</v>
      </c>
      <c r="T192" s="154">
        <f t="shared" si="1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5" t="s">
        <v>172</v>
      </c>
      <c r="AT192" s="155" t="s">
        <v>442</v>
      </c>
      <c r="AU192" s="155" t="s">
        <v>87</v>
      </c>
      <c r="AY192" s="17" t="s">
        <v>132</v>
      </c>
      <c r="BE192" s="156">
        <f t="shared" si="14"/>
        <v>0</v>
      </c>
      <c r="BF192" s="156">
        <f t="shared" si="15"/>
        <v>0</v>
      </c>
      <c r="BG192" s="156">
        <f t="shared" si="16"/>
        <v>0</v>
      </c>
      <c r="BH192" s="156">
        <f t="shared" si="17"/>
        <v>0</v>
      </c>
      <c r="BI192" s="156">
        <f t="shared" si="18"/>
        <v>0</v>
      </c>
      <c r="BJ192" s="17" t="s">
        <v>8</v>
      </c>
      <c r="BK192" s="156">
        <f t="shared" si="19"/>
        <v>0</v>
      </c>
      <c r="BL192" s="17" t="s">
        <v>90</v>
      </c>
      <c r="BM192" s="155" t="s">
        <v>1723</v>
      </c>
    </row>
    <row r="193" spans="1:65" s="2" customFormat="1" ht="24.15" customHeight="1">
      <c r="A193" s="32"/>
      <c r="B193" s="143"/>
      <c r="C193" s="177" t="s">
        <v>879</v>
      </c>
      <c r="D193" s="177" t="s">
        <v>442</v>
      </c>
      <c r="E193" s="178" t="s">
        <v>1724</v>
      </c>
      <c r="F193" s="179" t="s">
        <v>1648</v>
      </c>
      <c r="G193" s="180" t="s">
        <v>1598</v>
      </c>
      <c r="H193" s="181">
        <v>1</v>
      </c>
      <c r="I193" s="182"/>
      <c r="J193" s="183">
        <f t="shared" si="10"/>
        <v>0</v>
      </c>
      <c r="K193" s="179" t="s">
        <v>1</v>
      </c>
      <c r="L193" s="184"/>
      <c r="M193" s="185" t="s">
        <v>1</v>
      </c>
      <c r="N193" s="186" t="s">
        <v>41</v>
      </c>
      <c r="O193" s="58"/>
      <c r="P193" s="153">
        <f t="shared" si="11"/>
        <v>0</v>
      </c>
      <c r="Q193" s="153">
        <v>0</v>
      </c>
      <c r="R193" s="153">
        <f t="shared" si="12"/>
        <v>0</v>
      </c>
      <c r="S193" s="153">
        <v>0</v>
      </c>
      <c r="T193" s="154">
        <f t="shared" si="1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5" t="s">
        <v>172</v>
      </c>
      <c r="AT193" s="155" t="s">
        <v>442</v>
      </c>
      <c r="AU193" s="155" t="s">
        <v>87</v>
      </c>
      <c r="AY193" s="17" t="s">
        <v>132</v>
      </c>
      <c r="BE193" s="156">
        <f t="shared" si="14"/>
        <v>0</v>
      </c>
      <c r="BF193" s="156">
        <f t="shared" si="15"/>
        <v>0</v>
      </c>
      <c r="BG193" s="156">
        <f t="shared" si="16"/>
        <v>0</v>
      </c>
      <c r="BH193" s="156">
        <f t="shared" si="17"/>
        <v>0</v>
      </c>
      <c r="BI193" s="156">
        <f t="shared" si="18"/>
        <v>0</v>
      </c>
      <c r="BJ193" s="17" t="s">
        <v>8</v>
      </c>
      <c r="BK193" s="156">
        <f t="shared" si="19"/>
        <v>0</v>
      </c>
      <c r="BL193" s="17" t="s">
        <v>90</v>
      </c>
      <c r="BM193" s="155" t="s">
        <v>1725</v>
      </c>
    </row>
    <row r="194" spans="1:65" s="2" customFormat="1" ht="24.15" customHeight="1">
      <c r="A194" s="32"/>
      <c r="B194" s="143"/>
      <c r="C194" s="177" t="s">
        <v>883</v>
      </c>
      <c r="D194" s="177" t="s">
        <v>442</v>
      </c>
      <c r="E194" s="178" t="s">
        <v>1726</v>
      </c>
      <c r="F194" s="179" t="s">
        <v>1650</v>
      </c>
      <c r="G194" s="180" t="s">
        <v>1598</v>
      </c>
      <c r="H194" s="181">
        <v>4</v>
      </c>
      <c r="I194" s="182"/>
      <c r="J194" s="183">
        <f aca="true" t="shared" si="20" ref="J194:J206">ROUND(I194*H194,0)</f>
        <v>0</v>
      </c>
      <c r="K194" s="179" t="s">
        <v>1</v>
      </c>
      <c r="L194" s="184"/>
      <c r="M194" s="185" t="s">
        <v>1</v>
      </c>
      <c r="N194" s="186" t="s">
        <v>41</v>
      </c>
      <c r="O194" s="58"/>
      <c r="P194" s="153">
        <f aca="true" t="shared" si="21" ref="P194:P206">O194*H194</f>
        <v>0</v>
      </c>
      <c r="Q194" s="153">
        <v>0</v>
      </c>
      <c r="R194" s="153">
        <f aca="true" t="shared" si="22" ref="R194:R206">Q194*H194</f>
        <v>0</v>
      </c>
      <c r="S194" s="153">
        <v>0</v>
      </c>
      <c r="T194" s="154">
        <f aca="true" t="shared" si="23" ref="T194:T206"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5" t="s">
        <v>172</v>
      </c>
      <c r="AT194" s="155" t="s">
        <v>442</v>
      </c>
      <c r="AU194" s="155" t="s">
        <v>87</v>
      </c>
      <c r="AY194" s="17" t="s">
        <v>132</v>
      </c>
      <c r="BE194" s="156">
        <f aca="true" t="shared" si="24" ref="BE194:BE206">IF(N194="základní",J194,0)</f>
        <v>0</v>
      </c>
      <c r="BF194" s="156">
        <f aca="true" t="shared" si="25" ref="BF194:BF206">IF(N194="snížená",J194,0)</f>
        <v>0</v>
      </c>
      <c r="BG194" s="156">
        <f aca="true" t="shared" si="26" ref="BG194:BG206">IF(N194="zákl. přenesená",J194,0)</f>
        <v>0</v>
      </c>
      <c r="BH194" s="156">
        <f aca="true" t="shared" si="27" ref="BH194:BH206">IF(N194="sníž. přenesená",J194,0)</f>
        <v>0</v>
      </c>
      <c r="BI194" s="156">
        <f aca="true" t="shared" si="28" ref="BI194:BI206">IF(N194="nulová",J194,0)</f>
        <v>0</v>
      </c>
      <c r="BJ194" s="17" t="s">
        <v>8</v>
      </c>
      <c r="BK194" s="156">
        <f aca="true" t="shared" si="29" ref="BK194:BK206">ROUND(I194*H194,0)</f>
        <v>0</v>
      </c>
      <c r="BL194" s="17" t="s">
        <v>90</v>
      </c>
      <c r="BM194" s="155" t="s">
        <v>1727</v>
      </c>
    </row>
    <row r="195" spans="1:65" s="2" customFormat="1" ht="14.4" customHeight="1">
      <c r="A195" s="32"/>
      <c r="B195" s="143"/>
      <c r="C195" s="177" t="s">
        <v>890</v>
      </c>
      <c r="D195" s="177" t="s">
        <v>442</v>
      </c>
      <c r="E195" s="178" t="s">
        <v>1728</v>
      </c>
      <c r="F195" s="179" t="s">
        <v>1652</v>
      </c>
      <c r="G195" s="180" t="s">
        <v>1598</v>
      </c>
      <c r="H195" s="181">
        <v>2</v>
      </c>
      <c r="I195" s="182"/>
      <c r="J195" s="183">
        <f t="shared" si="20"/>
        <v>0</v>
      </c>
      <c r="K195" s="179" t="s">
        <v>1</v>
      </c>
      <c r="L195" s="184"/>
      <c r="M195" s="185" t="s">
        <v>1</v>
      </c>
      <c r="N195" s="186" t="s">
        <v>41</v>
      </c>
      <c r="O195" s="58"/>
      <c r="P195" s="153">
        <f t="shared" si="21"/>
        <v>0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5" t="s">
        <v>172</v>
      </c>
      <c r="AT195" s="155" t="s">
        <v>442</v>
      </c>
      <c r="AU195" s="155" t="s">
        <v>87</v>
      </c>
      <c r="AY195" s="17" t="s">
        <v>132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7" t="s">
        <v>8</v>
      </c>
      <c r="BK195" s="156">
        <f t="shared" si="29"/>
        <v>0</v>
      </c>
      <c r="BL195" s="17" t="s">
        <v>90</v>
      </c>
      <c r="BM195" s="155" t="s">
        <v>1729</v>
      </c>
    </row>
    <row r="196" spans="1:65" s="2" customFormat="1" ht="14.4" customHeight="1">
      <c r="A196" s="32"/>
      <c r="B196" s="143"/>
      <c r="C196" s="177" t="s">
        <v>895</v>
      </c>
      <c r="D196" s="177" t="s">
        <v>442</v>
      </c>
      <c r="E196" s="178" t="s">
        <v>1730</v>
      </c>
      <c r="F196" s="179" t="s">
        <v>1654</v>
      </c>
      <c r="G196" s="180" t="s">
        <v>1598</v>
      </c>
      <c r="H196" s="181">
        <v>1</v>
      </c>
      <c r="I196" s="182"/>
      <c r="J196" s="183">
        <f t="shared" si="20"/>
        <v>0</v>
      </c>
      <c r="K196" s="179" t="s">
        <v>1</v>
      </c>
      <c r="L196" s="184"/>
      <c r="M196" s="185" t="s">
        <v>1</v>
      </c>
      <c r="N196" s="186" t="s">
        <v>41</v>
      </c>
      <c r="O196" s="58"/>
      <c r="P196" s="153">
        <f t="shared" si="21"/>
        <v>0</v>
      </c>
      <c r="Q196" s="153">
        <v>0</v>
      </c>
      <c r="R196" s="153">
        <f t="shared" si="22"/>
        <v>0</v>
      </c>
      <c r="S196" s="153">
        <v>0</v>
      </c>
      <c r="T196" s="154">
        <f t="shared" si="2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5" t="s">
        <v>172</v>
      </c>
      <c r="AT196" s="155" t="s">
        <v>442</v>
      </c>
      <c r="AU196" s="155" t="s">
        <v>87</v>
      </c>
      <c r="AY196" s="17" t="s">
        <v>132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7" t="s">
        <v>8</v>
      </c>
      <c r="BK196" s="156">
        <f t="shared" si="29"/>
        <v>0</v>
      </c>
      <c r="BL196" s="17" t="s">
        <v>90</v>
      </c>
      <c r="BM196" s="155" t="s">
        <v>1731</v>
      </c>
    </row>
    <row r="197" spans="1:65" s="2" customFormat="1" ht="14.4" customHeight="1">
      <c r="A197" s="32"/>
      <c r="B197" s="143"/>
      <c r="C197" s="177" t="s">
        <v>899</v>
      </c>
      <c r="D197" s="177" t="s">
        <v>442</v>
      </c>
      <c r="E197" s="178" t="s">
        <v>1732</v>
      </c>
      <c r="F197" s="179" t="s">
        <v>1656</v>
      </c>
      <c r="G197" s="180" t="s">
        <v>1598</v>
      </c>
      <c r="H197" s="181">
        <v>1</v>
      </c>
      <c r="I197" s="182"/>
      <c r="J197" s="183">
        <f t="shared" si="20"/>
        <v>0</v>
      </c>
      <c r="K197" s="179" t="s">
        <v>1</v>
      </c>
      <c r="L197" s="184"/>
      <c r="M197" s="185" t="s">
        <v>1</v>
      </c>
      <c r="N197" s="186" t="s">
        <v>41</v>
      </c>
      <c r="O197" s="58"/>
      <c r="P197" s="153">
        <f t="shared" si="21"/>
        <v>0</v>
      </c>
      <c r="Q197" s="153">
        <v>0</v>
      </c>
      <c r="R197" s="153">
        <f t="shared" si="22"/>
        <v>0</v>
      </c>
      <c r="S197" s="153">
        <v>0</v>
      </c>
      <c r="T197" s="154">
        <f t="shared" si="2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5" t="s">
        <v>172</v>
      </c>
      <c r="AT197" s="155" t="s">
        <v>442</v>
      </c>
      <c r="AU197" s="155" t="s">
        <v>87</v>
      </c>
      <c r="AY197" s="17" t="s">
        <v>132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7" t="s">
        <v>8</v>
      </c>
      <c r="BK197" s="156">
        <f t="shared" si="29"/>
        <v>0</v>
      </c>
      <c r="BL197" s="17" t="s">
        <v>90</v>
      </c>
      <c r="BM197" s="155" t="s">
        <v>1733</v>
      </c>
    </row>
    <row r="198" spans="1:65" s="2" customFormat="1" ht="14.4" customHeight="1">
      <c r="A198" s="32"/>
      <c r="B198" s="143"/>
      <c r="C198" s="177" t="s">
        <v>905</v>
      </c>
      <c r="D198" s="177" t="s">
        <v>442</v>
      </c>
      <c r="E198" s="178" t="s">
        <v>1734</v>
      </c>
      <c r="F198" s="179" t="s">
        <v>1658</v>
      </c>
      <c r="G198" s="180" t="s">
        <v>235</v>
      </c>
      <c r="H198" s="181">
        <v>20</v>
      </c>
      <c r="I198" s="182"/>
      <c r="J198" s="183">
        <f t="shared" si="20"/>
        <v>0</v>
      </c>
      <c r="K198" s="179" t="s">
        <v>1</v>
      </c>
      <c r="L198" s="184"/>
      <c r="M198" s="185" t="s">
        <v>1</v>
      </c>
      <c r="N198" s="186" t="s">
        <v>41</v>
      </c>
      <c r="O198" s="58"/>
      <c r="P198" s="153">
        <f t="shared" si="21"/>
        <v>0</v>
      </c>
      <c r="Q198" s="153">
        <v>0</v>
      </c>
      <c r="R198" s="153">
        <f t="shared" si="22"/>
        <v>0</v>
      </c>
      <c r="S198" s="153">
        <v>0</v>
      </c>
      <c r="T198" s="154">
        <f t="shared" si="2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5" t="s">
        <v>172</v>
      </c>
      <c r="AT198" s="155" t="s">
        <v>442</v>
      </c>
      <c r="AU198" s="155" t="s">
        <v>87</v>
      </c>
      <c r="AY198" s="17" t="s">
        <v>132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7" t="s">
        <v>8</v>
      </c>
      <c r="BK198" s="156">
        <f t="shared" si="29"/>
        <v>0</v>
      </c>
      <c r="BL198" s="17" t="s">
        <v>90</v>
      </c>
      <c r="BM198" s="155" t="s">
        <v>1735</v>
      </c>
    </row>
    <row r="199" spans="1:65" s="2" customFormat="1" ht="14.4" customHeight="1">
      <c r="A199" s="32"/>
      <c r="B199" s="143"/>
      <c r="C199" s="177" t="s">
        <v>910</v>
      </c>
      <c r="D199" s="177" t="s">
        <v>442</v>
      </c>
      <c r="E199" s="178" t="s">
        <v>1736</v>
      </c>
      <c r="F199" s="179" t="s">
        <v>1660</v>
      </c>
      <c r="G199" s="180" t="s">
        <v>235</v>
      </c>
      <c r="H199" s="181">
        <v>30</v>
      </c>
      <c r="I199" s="182"/>
      <c r="J199" s="183">
        <f t="shared" si="20"/>
        <v>0</v>
      </c>
      <c r="K199" s="179" t="s">
        <v>1</v>
      </c>
      <c r="L199" s="184"/>
      <c r="M199" s="185" t="s">
        <v>1</v>
      </c>
      <c r="N199" s="186" t="s">
        <v>41</v>
      </c>
      <c r="O199" s="58"/>
      <c r="P199" s="153">
        <f t="shared" si="21"/>
        <v>0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5" t="s">
        <v>172</v>
      </c>
      <c r="AT199" s="155" t="s">
        <v>442</v>
      </c>
      <c r="AU199" s="155" t="s">
        <v>87</v>
      </c>
      <c r="AY199" s="17" t="s">
        <v>132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7" t="s">
        <v>8</v>
      </c>
      <c r="BK199" s="156">
        <f t="shared" si="29"/>
        <v>0</v>
      </c>
      <c r="BL199" s="17" t="s">
        <v>90</v>
      </c>
      <c r="BM199" s="155" t="s">
        <v>1737</v>
      </c>
    </row>
    <row r="200" spans="1:65" s="2" customFormat="1" ht="14.4" customHeight="1">
      <c r="A200" s="32"/>
      <c r="B200" s="143"/>
      <c r="C200" s="177" t="s">
        <v>915</v>
      </c>
      <c r="D200" s="177" t="s">
        <v>442</v>
      </c>
      <c r="E200" s="178" t="s">
        <v>1738</v>
      </c>
      <c r="F200" s="179" t="s">
        <v>1662</v>
      </c>
      <c r="G200" s="180" t="s">
        <v>235</v>
      </c>
      <c r="H200" s="181">
        <v>10</v>
      </c>
      <c r="I200" s="182"/>
      <c r="J200" s="183">
        <f t="shared" si="20"/>
        <v>0</v>
      </c>
      <c r="K200" s="179" t="s">
        <v>1</v>
      </c>
      <c r="L200" s="184"/>
      <c r="M200" s="185" t="s">
        <v>1</v>
      </c>
      <c r="N200" s="186" t="s">
        <v>41</v>
      </c>
      <c r="O200" s="58"/>
      <c r="P200" s="153">
        <f t="shared" si="21"/>
        <v>0</v>
      </c>
      <c r="Q200" s="153">
        <v>0</v>
      </c>
      <c r="R200" s="153">
        <f t="shared" si="22"/>
        <v>0</v>
      </c>
      <c r="S200" s="153">
        <v>0</v>
      </c>
      <c r="T200" s="154">
        <f t="shared" si="2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5" t="s">
        <v>172</v>
      </c>
      <c r="AT200" s="155" t="s">
        <v>442</v>
      </c>
      <c r="AU200" s="155" t="s">
        <v>87</v>
      </c>
      <c r="AY200" s="17" t="s">
        <v>132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7" t="s">
        <v>8</v>
      </c>
      <c r="BK200" s="156">
        <f t="shared" si="29"/>
        <v>0</v>
      </c>
      <c r="BL200" s="17" t="s">
        <v>90</v>
      </c>
      <c r="BM200" s="155" t="s">
        <v>1739</v>
      </c>
    </row>
    <row r="201" spans="1:65" s="2" customFormat="1" ht="14.4" customHeight="1">
      <c r="A201" s="32"/>
      <c r="B201" s="143"/>
      <c r="C201" s="177" t="s">
        <v>920</v>
      </c>
      <c r="D201" s="177" t="s">
        <v>442</v>
      </c>
      <c r="E201" s="178" t="s">
        <v>1740</v>
      </c>
      <c r="F201" s="179" t="s">
        <v>1664</v>
      </c>
      <c r="G201" s="180" t="s">
        <v>1598</v>
      </c>
      <c r="H201" s="181">
        <v>1</v>
      </c>
      <c r="I201" s="182"/>
      <c r="J201" s="183">
        <f t="shared" si="20"/>
        <v>0</v>
      </c>
      <c r="K201" s="179" t="s">
        <v>1</v>
      </c>
      <c r="L201" s="184"/>
      <c r="M201" s="185" t="s">
        <v>1</v>
      </c>
      <c r="N201" s="186" t="s">
        <v>41</v>
      </c>
      <c r="O201" s="58"/>
      <c r="P201" s="153">
        <f t="shared" si="21"/>
        <v>0</v>
      </c>
      <c r="Q201" s="153">
        <v>0</v>
      </c>
      <c r="R201" s="153">
        <f t="shared" si="22"/>
        <v>0</v>
      </c>
      <c r="S201" s="153">
        <v>0</v>
      </c>
      <c r="T201" s="154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5" t="s">
        <v>172</v>
      </c>
      <c r="AT201" s="155" t="s">
        <v>442</v>
      </c>
      <c r="AU201" s="155" t="s">
        <v>87</v>
      </c>
      <c r="AY201" s="17" t="s">
        <v>132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7" t="s">
        <v>8</v>
      </c>
      <c r="BK201" s="156">
        <f t="shared" si="29"/>
        <v>0</v>
      </c>
      <c r="BL201" s="17" t="s">
        <v>90</v>
      </c>
      <c r="BM201" s="155" t="s">
        <v>1741</v>
      </c>
    </row>
    <row r="202" spans="1:65" s="2" customFormat="1" ht="14.4" customHeight="1">
      <c r="A202" s="32"/>
      <c r="B202" s="143"/>
      <c r="C202" s="177" t="s">
        <v>924</v>
      </c>
      <c r="D202" s="177" t="s">
        <v>442</v>
      </c>
      <c r="E202" s="178" t="s">
        <v>1742</v>
      </c>
      <c r="F202" s="179" t="s">
        <v>1666</v>
      </c>
      <c r="G202" s="180" t="s">
        <v>1598</v>
      </c>
      <c r="H202" s="181">
        <v>10</v>
      </c>
      <c r="I202" s="182"/>
      <c r="J202" s="183">
        <f t="shared" si="20"/>
        <v>0</v>
      </c>
      <c r="K202" s="179" t="s">
        <v>1</v>
      </c>
      <c r="L202" s="184"/>
      <c r="M202" s="185" t="s">
        <v>1</v>
      </c>
      <c r="N202" s="186" t="s">
        <v>41</v>
      </c>
      <c r="O202" s="58"/>
      <c r="P202" s="153">
        <f t="shared" si="21"/>
        <v>0</v>
      </c>
      <c r="Q202" s="153">
        <v>0</v>
      </c>
      <c r="R202" s="153">
        <f t="shared" si="22"/>
        <v>0</v>
      </c>
      <c r="S202" s="153">
        <v>0</v>
      </c>
      <c r="T202" s="154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5" t="s">
        <v>172</v>
      </c>
      <c r="AT202" s="155" t="s">
        <v>442</v>
      </c>
      <c r="AU202" s="155" t="s">
        <v>87</v>
      </c>
      <c r="AY202" s="17" t="s">
        <v>132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7" t="s">
        <v>8</v>
      </c>
      <c r="BK202" s="156">
        <f t="shared" si="29"/>
        <v>0</v>
      </c>
      <c r="BL202" s="17" t="s">
        <v>90</v>
      </c>
      <c r="BM202" s="155" t="s">
        <v>1743</v>
      </c>
    </row>
    <row r="203" spans="1:65" s="2" customFormat="1" ht="49.2" customHeight="1">
      <c r="A203" s="32"/>
      <c r="B203" s="143"/>
      <c r="C203" s="177" t="s">
        <v>928</v>
      </c>
      <c r="D203" s="177" t="s">
        <v>442</v>
      </c>
      <c r="E203" s="178" t="s">
        <v>1744</v>
      </c>
      <c r="F203" s="179" t="s">
        <v>1668</v>
      </c>
      <c r="G203" s="180" t="s">
        <v>1598</v>
      </c>
      <c r="H203" s="181">
        <v>1</v>
      </c>
      <c r="I203" s="182"/>
      <c r="J203" s="183">
        <f t="shared" si="20"/>
        <v>0</v>
      </c>
      <c r="K203" s="179" t="s">
        <v>1</v>
      </c>
      <c r="L203" s="184"/>
      <c r="M203" s="185" t="s">
        <v>1</v>
      </c>
      <c r="N203" s="186" t="s">
        <v>41</v>
      </c>
      <c r="O203" s="58"/>
      <c r="P203" s="153">
        <f t="shared" si="21"/>
        <v>0</v>
      </c>
      <c r="Q203" s="153">
        <v>0</v>
      </c>
      <c r="R203" s="153">
        <f t="shared" si="22"/>
        <v>0</v>
      </c>
      <c r="S203" s="153">
        <v>0</v>
      </c>
      <c r="T203" s="154">
        <f t="shared" si="2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5" t="s">
        <v>172</v>
      </c>
      <c r="AT203" s="155" t="s">
        <v>442</v>
      </c>
      <c r="AU203" s="155" t="s">
        <v>87</v>
      </c>
      <c r="AY203" s="17" t="s">
        <v>132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7" t="s">
        <v>8</v>
      </c>
      <c r="BK203" s="156">
        <f t="shared" si="29"/>
        <v>0</v>
      </c>
      <c r="BL203" s="17" t="s">
        <v>90</v>
      </c>
      <c r="BM203" s="155" t="s">
        <v>1745</v>
      </c>
    </row>
    <row r="204" spans="1:65" s="2" customFormat="1" ht="37.95" customHeight="1">
      <c r="A204" s="32"/>
      <c r="B204" s="143"/>
      <c r="C204" s="177" t="s">
        <v>932</v>
      </c>
      <c r="D204" s="177" t="s">
        <v>442</v>
      </c>
      <c r="E204" s="178" t="s">
        <v>1746</v>
      </c>
      <c r="F204" s="179" t="s">
        <v>1670</v>
      </c>
      <c r="G204" s="180" t="s">
        <v>1598</v>
      </c>
      <c r="H204" s="181">
        <v>1</v>
      </c>
      <c r="I204" s="182"/>
      <c r="J204" s="183">
        <f t="shared" si="20"/>
        <v>0</v>
      </c>
      <c r="K204" s="179" t="s">
        <v>1</v>
      </c>
      <c r="L204" s="184"/>
      <c r="M204" s="185" t="s">
        <v>1</v>
      </c>
      <c r="N204" s="186" t="s">
        <v>41</v>
      </c>
      <c r="O204" s="58"/>
      <c r="P204" s="153">
        <f t="shared" si="21"/>
        <v>0</v>
      </c>
      <c r="Q204" s="153">
        <v>0</v>
      </c>
      <c r="R204" s="153">
        <f t="shared" si="22"/>
        <v>0</v>
      </c>
      <c r="S204" s="153">
        <v>0</v>
      </c>
      <c r="T204" s="154">
        <f t="shared" si="2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5" t="s">
        <v>172</v>
      </c>
      <c r="AT204" s="155" t="s">
        <v>442</v>
      </c>
      <c r="AU204" s="155" t="s">
        <v>87</v>
      </c>
      <c r="AY204" s="17" t="s">
        <v>132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7" t="s">
        <v>8</v>
      </c>
      <c r="BK204" s="156">
        <f t="shared" si="29"/>
        <v>0</v>
      </c>
      <c r="BL204" s="17" t="s">
        <v>90</v>
      </c>
      <c r="BM204" s="155" t="s">
        <v>1747</v>
      </c>
    </row>
    <row r="205" spans="1:65" s="2" customFormat="1" ht="14.4" customHeight="1">
      <c r="A205" s="32"/>
      <c r="B205" s="143"/>
      <c r="C205" s="177" t="s">
        <v>936</v>
      </c>
      <c r="D205" s="177" t="s">
        <v>442</v>
      </c>
      <c r="E205" s="178" t="s">
        <v>1748</v>
      </c>
      <c r="F205" s="179" t="s">
        <v>1749</v>
      </c>
      <c r="G205" s="180" t="s">
        <v>1476</v>
      </c>
      <c r="H205" s="181">
        <v>90</v>
      </c>
      <c r="I205" s="182"/>
      <c r="J205" s="183">
        <f t="shared" si="20"/>
        <v>0</v>
      </c>
      <c r="K205" s="179" t="s">
        <v>1</v>
      </c>
      <c r="L205" s="184"/>
      <c r="M205" s="185" t="s">
        <v>1</v>
      </c>
      <c r="N205" s="186" t="s">
        <v>41</v>
      </c>
      <c r="O205" s="58"/>
      <c r="P205" s="153">
        <f t="shared" si="21"/>
        <v>0</v>
      </c>
      <c r="Q205" s="153">
        <v>0</v>
      </c>
      <c r="R205" s="153">
        <f t="shared" si="22"/>
        <v>0</v>
      </c>
      <c r="S205" s="153">
        <v>0</v>
      </c>
      <c r="T205" s="154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5" t="s">
        <v>172</v>
      </c>
      <c r="AT205" s="155" t="s">
        <v>442</v>
      </c>
      <c r="AU205" s="155" t="s">
        <v>87</v>
      </c>
      <c r="AY205" s="17" t="s">
        <v>132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7" t="s">
        <v>8</v>
      </c>
      <c r="BK205" s="156">
        <f t="shared" si="29"/>
        <v>0</v>
      </c>
      <c r="BL205" s="17" t="s">
        <v>90</v>
      </c>
      <c r="BM205" s="155" t="s">
        <v>1750</v>
      </c>
    </row>
    <row r="206" spans="1:65" s="2" customFormat="1" ht="14.4" customHeight="1">
      <c r="A206" s="32"/>
      <c r="B206" s="143"/>
      <c r="C206" s="177" t="s">
        <v>940</v>
      </c>
      <c r="D206" s="177" t="s">
        <v>442</v>
      </c>
      <c r="E206" s="178" t="s">
        <v>1751</v>
      </c>
      <c r="F206" s="179" t="s">
        <v>1752</v>
      </c>
      <c r="G206" s="180" t="s">
        <v>1673</v>
      </c>
      <c r="H206" s="203"/>
      <c r="I206" s="182"/>
      <c r="J206" s="183">
        <f t="shared" si="20"/>
        <v>0</v>
      </c>
      <c r="K206" s="179" t="s">
        <v>1</v>
      </c>
      <c r="L206" s="184"/>
      <c r="M206" s="185" t="s">
        <v>1</v>
      </c>
      <c r="N206" s="186" t="s">
        <v>41</v>
      </c>
      <c r="O206" s="58"/>
      <c r="P206" s="153">
        <f t="shared" si="21"/>
        <v>0</v>
      </c>
      <c r="Q206" s="153">
        <v>0</v>
      </c>
      <c r="R206" s="153">
        <f t="shared" si="22"/>
        <v>0</v>
      </c>
      <c r="S206" s="153">
        <v>0</v>
      </c>
      <c r="T206" s="154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5" t="s">
        <v>172</v>
      </c>
      <c r="AT206" s="155" t="s">
        <v>442</v>
      </c>
      <c r="AU206" s="155" t="s">
        <v>87</v>
      </c>
      <c r="AY206" s="17" t="s">
        <v>132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7" t="s">
        <v>8</v>
      </c>
      <c r="BK206" s="156">
        <f t="shared" si="29"/>
        <v>0</v>
      </c>
      <c r="BL206" s="17" t="s">
        <v>90</v>
      </c>
      <c r="BM206" s="155" t="s">
        <v>1753</v>
      </c>
    </row>
    <row r="207" spans="2:63" s="12" customFormat="1" ht="20.85" customHeight="1">
      <c r="B207" s="130"/>
      <c r="D207" s="131" t="s">
        <v>75</v>
      </c>
      <c r="E207" s="141" t="s">
        <v>1754</v>
      </c>
      <c r="F207" s="141" t="s">
        <v>1755</v>
      </c>
      <c r="I207" s="133"/>
      <c r="J207" s="142">
        <f>BK207</f>
        <v>0</v>
      </c>
      <c r="L207" s="130"/>
      <c r="M207" s="135"/>
      <c r="N207" s="136"/>
      <c r="O207" s="136"/>
      <c r="P207" s="137">
        <f>SUM(P208:P221)</f>
        <v>0</v>
      </c>
      <c r="Q207" s="136"/>
      <c r="R207" s="137">
        <f>SUM(R208:R221)</f>
        <v>0</v>
      </c>
      <c r="S207" s="136"/>
      <c r="T207" s="138">
        <f>SUM(T208:T221)</f>
        <v>0</v>
      </c>
      <c r="AR207" s="131" t="s">
        <v>8</v>
      </c>
      <c r="AT207" s="139" t="s">
        <v>75</v>
      </c>
      <c r="AU207" s="139" t="s">
        <v>84</v>
      </c>
      <c r="AY207" s="131" t="s">
        <v>132</v>
      </c>
      <c r="BK207" s="140">
        <f>SUM(BK208:BK221)</f>
        <v>0</v>
      </c>
    </row>
    <row r="208" spans="1:65" s="2" customFormat="1" ht="14.4" customHeight="1">
      <c r="A208" s="32"/>
      <c r="B208" s="143"/>
      <c r="C208" s="144" t="s">
        <v>944</v>
      </c>
      <c r="D208" s="144" t="s">
        <v>135</v>
      </c>
      <c r="E208" s="145" t="s">
        <v>1756</v>
      </c>
      <c r="F208" s="146" t="s">
        <v>1757</v>
      </c>
      <c r="G208" s="147" t="s">
        <v>235</v>
      </c>
      <c r="H208" s="148">
        <v>50</v>
      </c>
      <c r="I208" s="149"/>
      <c r="J208" s="150">
        <f aca="true" t="shared" si="30" ref="J208:J221">ROUND(I208*H208,0)</f>
        <v>0</v>
      </c>
      <c r="K208" s="146" t="s">
        <v>1</v>
      </c>
      <c r="L208" s="33"/>
      <c r="M208" s="151" t="s">
        <v>1</v>
      </c>
      <c r="N208" s="152" t="s">
        <v>41</v>
      </c>
      <c r="O208" s="58"/>
      <c r="P208" s="153">
        <f aca="true" t="shared" si="31" ref="P208:P221">O208*H208</f>
        <v>0</v>
      </c>
      <c r="Q208" s="153">
        <v>0</v>
      </c>
      <c r="R208" s="153">
        <f aca="true" t="shared" si="32" ref="R208:R221">Q208*H208</f>
        <v>0</v>
      </c>
      <c r="S208" s="153">
        <v>0</v>
      </c>
      <c r="T208" s="154">
        <f aca="true" t="shared" si="33" ref="T208:T221"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5" t="s">
        <v>90</v>
      </c>
      <c r="AT208" s="155" t="s">
        <v>135</v>
      </c>
      <c r="AU208" s="155" t="s">
        <v>87</v>
      </c>
      <c r="AY208" s="17" t="s">
        <v>132</v>
      </c>
      <c r="BE208" s="156">
        <f aca="true" t="shared" si="34" ref="BE208:BE221">IF(N208="základní",J208,0)</f>
        <v>0</v>
      </c>
      <c r="BF208" s="156">
        <f aca="true" t="shared" si="35" ref="BF208:BF221">IF(N208="snížená",J208,0)</f>
        <v>0</v>
      </c>
      <c r="BG208" s="156">
        <f aca="true" t="shared" si="36" ref="BG208:BG221">IF(N208="zákl. přenesená",J208,0)</f>
        <v>0</v>
      </c>
      <c r="BH208" s="156">
        <f aca="true" t="shared" si="37" ref="BH208:BH221">IF(N208="sníž. přenesená",J208,0)</f>
        <v>0</v>
      </c>
      <c r="BI208" s="156">
        <f aca="true" t="shared" si="38" ref="BI208:BI221">IF(N208="nulová",J208,0)</f>
        <v>0</v>
      </c>
      <c r="BJ208" s="17" t="s">
        <v>8</v>
      </c>
      <c r="BK208" s="156">
        <f aca="true" t="shared" si="39" ref="BK208:BK221">ROUND(I208*H208,0)</f>
        <v>0</v>
      </c>
      <c r="BL208" s="17" t="s">
        <v>90</v>
      </c>
      <c r="BM208" s="155" t="s">
        <v>960</v>
      </c>
    </row>
    <row r="209" spans="1:65" s="2" customFormat="1" ht="14.4" customHeight="1">
      <c r="A209" s="32"/>
      <c r="B209" s="143"/>
      <c r="C209" s="144" t="s">
        <v>948</v>
      </c>
      <c r="D209" s="144" t="s">
        <v>135</v>
      </c>
      <c r="E209" s="145" t="s">
        <v>1629</v>
      </c>
      <c r="F209" s="146" t="s">
        <v>1630</v>
      </c>
      <c r="G209" s="147" t="s">
        <v>235</v>
      </c>
      <c r="H209" s="148">
        <v>50</v>
      </c>
      <c r="I209" s="149"/>
      <c r="J209" s="150">
        <f t="shared" si="30"/>
        <v>0</v>
      </c>
      <c r="K209" s="146" t="s">
        <v>1</v>
      </c>
      <c r="L209" s="33"/>
      <c r="M209" s="151" t="s">
        <v>1</v>
      </c>
      <c r="N209" s="152" t="s">
        <v>41</v>
      </c>
      <c r="O209" s="58"/>
      <c r="P209" s="153">
        <f t="shared" si="31"/>
        <v>0</v>
      </c>
      <c r="Q209" s="153">
        <v>0</v>
      </c>
      <c r="R209" s="153">
        <f t="shared" si="32"/>
        <v>0</v>
      </c>
      <c r="S209" s="153">
        <v>0</v>
      </c>
      <c r="T209" s="154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5" t="s">
        <v>90</v>
      </c>
      <c r="AT209" s="155" t="s">
        <v>135</v>
      </c>
      <c r="AU209" s="155" t="s">
        <v>87</v>
      </c>
      <c r="AY209" s="17" t="s">
        <v>132</v>
      </c>
      <c r="BE209" s="156">
        <f t="shared" si="34"/>
        <v>0</v>
      </c>
      <c r="BF209" s="156">
        <f t="shared" si="35"/>
        <v>0</v>
      </c>
      <c r="BG209" s="156">
        <f t="shared" si="36"/>
        <v>0</v>
      </c>
      <c r="BH209" s="156">
        <f t="shared" si="37"/>
        <v>0</v>
      </c>
      <c r="BI209" s="156">
        <f t="shared" si="38"/>
        <v>0</v>
      </c>
      <c r="BJ209" s="17" t="s">
        <v>8</v>
      </c>
      <c r="BK209" s="156">
        <f t="shared" si="39"/>
        <v>0</v>
      </c>
      <c r="BL209" s="17" t="s">
        <v>90</v>
      </c>
      <c r="BM209" s="155" t="s">
        <v>970</v>
      </c>
    </row>
    <row r="210" spans="1:65" s="2" customFormat="1" ht="14.4" customHeight="1">
      <c r="A210" s="32"/>
      <c r="B210" s="143"/>
      <c r="C210" s="144" t="s">
        <v>952</v>
      </c>
      <c r="D210" s="144" t="s">
        <v>135</v>
      </c>
      <c r="E210" s="145" t="s">
        <v>1758</v>
      </c>
      <c r="F210" s="146" t="s">
        <v>1759</v>
      </c>
      <c r="G210" s="147" t="s">
        <v>235</v>
      </c>
      <c r="H210" s="148">
        <v>20</v>
      </c>
      <c r="I210" s="149"/>
      <c r="J210" s="150">
        <f t="shared" si="30"/>
        <v>0</v>
      </c>
      <c r="K210" s="146" t="s">
        <v>1</v>
      </c>
      <c r="L210" s="33"/>
      <c r="M210" s="151" t="s">
        <v>1</v>
      </c>
      <c r="N210" s="152" t="s">
        <v>41</v>
      </c>
      <c r="O210" s="58"/>
      <c r="P210" s="153">
        <f t="shared" si="31"/>
        <v>0</v>
      </c>
      <c r="Q210" s="153">
        <v>0</v>
      </c>
      <c r="R210" s="153">
        <f t="shared" si="32"/>
        <v>0</v>
      </c>
      <c r="S210" s="153">
        <v>0</v>
      </c>
      <c r="T210" s="154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5" t="s">
        <v>90</v>
      </c>
      <c r="AT210" s="155" t="s">
        <v>135</v>
      </c>
      <c r="AU210" s="155" t="s">
        <v>87</v>
      </c>
      <c r="AY210" s="17" t="s">
        <v>132</v>
      </c>
      <c r="BE210" s="156">
        <f t="shared" si="34"/>
        <v>0</v>
      </c>
      <c r="BF210" s="156">
        <f t="shared" si="35"/>
        <v>0</v>
      </c>
      <c r="BG210" s="156">
        <f t="shared" si="36"/>
        <v>0</v>
      </c>
      <c r="BH210" s="156">
        <f t="shared" si="37"/>
        <v>0</v>
      </c>
      <c r="BI210" s="156">
        <f t="shared" si="38"/>
        <v>0</v>
      </c>
      <c r="BJ210" s="17" t="s">
        <v>8</v>
      </c>
      <c r="BK210" s="156">
        <f t="shared" si="39"/>
        <v>0</v>
      </c>
      <c r="BL210" s="17" t="s">
        <v>90</v>
      </c>
      <c r="BM210" s="155" t="s">
        <v>980</v>
      </c>
    </row>
    <row r="211" spans="1:65" s="2" customFormat="1" ht="24.15" customHeight="1">
      <c r="A211" s="32"/>
      <c r="B211" s="143"/>
      <c r="C211" s="144" t="s">
        <v>956</v>
      </c>
      <c r="D211" s="144" t="s">
        <v>135</v>
      </c>
      <c r="E211" s="145" t="s">
        <v>1760</v>
      </c>
      <c r="F211" s="146" t="s">
        <v>1761</v>
      </c>
      <c r="G211" s="147" t="s">
        <v>235</v>
      </c>
      <c r="H211" s="148">
        <v>30</v>
      </c>
      <c r="I211" s="149"/>
      <c r="J211" s="150">
        <f t="shared" si="30"/>
        <v>0</v>
      </c>
      <c r="K211" s="146" t="s">
        <v>1</v>
      </c>
      <c r="L211" s="33"/>
      <c r="M211" s="151" t="s">
        <v>1</v>
      </c>
      <c r="N211" s="152" t="s">
        <v>41</v>
      </c>
      <c r="O211" s="58"/>
      <c r="P211" s="153">
        <f t="shared" si="31"/>
        <v>0</v>
      </c>
      <c r="Q211" s="153">
        <v>0</v>
      </c>
      <c r="R211" s="153">
        <f t="shared" si="32"/>
        <v>0</v>
      </c>
      <c r="S211" s="153">
        <v>0</v>
      </c>
      <c r="T211" s="154">
        <f t="shared" si="3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5" t="s">
        <v>90</v>
      </c>
      <c r="AT211" s="155" t="s">
        <v>135</v>
      </c>
      <c r="AU211" s="155" t="s">
        <v>87</v>
      </c>
      <c r="AY211" s="17" t="s">
        <v>132</v>
      </c>
      <c r="BE211" s="156">
        <f t="shared" si="34"/>
        <v>0</v>
      </c>
      <c r="BF211" s="156">
        <f t="shared" si="35"/>
        <v>0</v>
      </c>
      <c r="BG211" s="156">
        <f t="shared" si="36"/>
        <v>0</v>
      </c>
      <c r="BH211" s="156">
        <f t="shared" si="37"/>
        <v>0</v>
      </c>
      <c r="BI211" s="156">
        <f t="shared" si="38"/>
        <v>0</v>
      </c>
      <c r="BJ211" s="17" t="s">
        <v>8</v>
      </c>
      <c r="BK211" s="156">
        <f t="shared" si="39"/>
        <v>0</v>
      </c>
      <c r="BL211" s="17" t="s">
        <v>90</v>
      </c>
      <c r="BM211" s="155" t="s">
        <v>990</v>
      </c>
    </row>
    <row r="212" spans="1:65" s="2" customFormat="1" ht="37.95" customHeight="1">
      <c r="A212" s="32"/>
      <c r="B212" s="143"/>
      <c r="C212" s="144" t="s">
        <v>960</v>
      </c>
      <c r="D212" s="144" t="s">
        <v>135</v>
      </c>
      <c r="E212" s="145" t="s">
        <v>1762</v>
      </c>
      <c r="F212" s="146" t="s">
        <v>1763</v>
      </c>
      <c r="G212" s="147" t="s">
        <v>1764</v>
      </c>
      <c r="H212" s="148">
        <v>1</v>
      </c>
      <c r="I212" s="149"/>
      <c r="J212" s="150">
        <f t="shared" si="30"/>
        <v>0</v>
      </c>
      <c r="K212" s="146" t="s">
        <v>1</v>
      </c>
      <c r="L212" s="33"/>
      <c r="M212" s="151" t="s">
        <v>1</v>
      </c>
      <c r="N212" s="152" t="s">
        <v>41</v>
      </c>
      <c r="O212" s="58"/>
      <c r="P212" s="153">
        <f t="shared" si="31"/>
        <v>0</v>
      </c>
      <c r="Q212" s="153">
        <v>0</v>
      </c>
      <c r="R212" s="153">
        <f t="shared" si="32"/>
        <v>0</v>
      </c>
      <c r="S212" s="153">
        <v>0</v>
      </c>
      <c r="T212" s="154">
        <f t="shared" si="3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5" t="s">
        <v>90</v>
      </c>
      <c r="AT212" s="155" t="s">
        <v>135</v>
      </c>
      <c r="AU212" s="155" t="s">
        <v>87</v>
      </c>
      <c r="AY212" s="17" t="s">
        <v>132</v>
      </c>
      <c r="BE212" s="156">
        <f t="shared" si="34"/>
        <v>0</v>
      </c>
      <c r="BF212" s="156">
        <f t="shared" si="35"/>
        <v>0</v>
      </c>
      <c r="BG212" s="156">
        <f t="shared" si="36"/>
        <v>0</v>
      </c>
      <c r="BH212" s="156">
        <f t="shared" si="37"/>
        <v>0</v>
      </c>
      <c r="BI212" s="156">
        <f t="shared" si="38"/>
        <v>0</v>
      </c>
      <c r="BJ212" s="17" t="s">
        <v>8</v>
      </c>
      <c r="BK212" s="156">
        <f t="shared" si="39"/>
        <v>0</v>
      </c>
      <c r="BL212" s="17" t="s">
        <v>90</v>
      </c>
      <c r="BM212" s="155" t="s">
        <v>998</v>
      </c>
    </row>
    <row r="213" spans="1:65" s="2" customFormat="1" ht="14.4" customHeight="1">
      <c r="A213" s="32"/>
      <c r="B213" s="143"/>
      <c r="C213" s="144" t="s">
        <v>965</v>
      </c>
      <c r="D213" s="144" t="s">
        <v>135</v>
      </c>
      <c r="E213" s="145" t="s">
        <v>1765</v>
      </c>
      <c r="F213" s="146" t="s">
        <v>1766</v>
      </c>
      <c r="G213" s="147" t="s">
        <v>1598</v>
      </c>
      <c r="H213" s="148">
        <v>2</v>
      </c>
      <c r="I213" s="149"/>
      <c r="J213" s="150">
        <f t="shared" si="30"/>
        <v>0</v>
      </c>
      <c r="K213" s="146" t="s">
        <v>1</v>
      </c>
      <c r="L213" s="33"/>
      <c r="M213" s="151" t="s">
        <v>1</v>
      </c>
      <c r="N213" s="152" t="s">
        <v>41</v>
      </c>
      <c r="O213" s="58"/>
      <c r="P213" s="153">
        <f t="shared" si="31"/>
        <v>0</v>
      </c>
      <c r="Q213" s="153">
        <v>0</v>
      </c>
      <c r="R213" s="153">
        <f t="shared" si="32"/>
        <v>0</v>
      </c>
      <c r="S213" s="153">
        <v>0</v>
      </c>
      <c r="T213" s="154">
        <f t="shared" si="3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5" t="s">
        <v>90</v>
      </c>
      <c r="AT213" s="155" t="s">
        <v>135</v>
      </c>
      <c r="AU213" s="155" t="s">
        <v>87</v>
      </c>
      <c r="AY213" s="17" t="s">
        <v>132</v>
      </c>
      <c r="BE213" s="156">
        <f t="shared" si="34"/>
        <v>0</v>
      </c>
      <c r="BF213" s="156">
        <f t="shared" si="35"/>
        <v>0</v>
      </c>
      <c r="BG213" s="156">
        <f t="shared" si="36"/>
        <v>0</v>
      </c>
      <c r="BH213" s="156">
        <f t="shared" si="37"/>
        <v>0</v>
      </c>
      <c r="BI213" s="156">
        <f t="shared" si="38"/>
        <v>0</v>
      </c>
      <c r="BJ213" s="17" t="s">
        <v>8</v>
      </c>
      <c r="BK213" s="156">
        <f t="shared" si="39"/>
        <v>0</v>
      </c>
      <c r="BL213" s="17" t="s">
        <v>90</v>
      </c>
      <c r="BM213" s="155" t="s">
        <v>1008</v>
      </c>
    </row>
    <row r="214" spans="1:65" s="2" customFormat="1" ht="14.4" customHeight="1">
      <c r="A214" s="32"/>
      <c r="B214" s="143"/>
      <c r="C214" s="144" t="s">
        <v>970</v>
      </c>
      <c r="D214" s="144" t="s">
        <v>135</v>
      </c>
      <c r="E214" s="145" t="s">
        <v>1767</v>
      </c>
      <c r="F214" s="146" t="s">
        <v>1768</v>
      </c>
      <c r="G214" s="147" t="s">
        <v>1598</v>
      </c>
      <c r="H214" s="148">
        <v>2</v>
      </c>
      <c r="I214" s="149"/>
      <c r="J214" s="150">
        <f t="shared" si="30"/>
        <v>0</v>
      </c>
      <c r="K214" s="146" t="s">
        <v>1</v>
      </c>
      <c r="L214" s="33"/>
      <c r="M214" s="151" t="s">
        <v>1</v>
      </c>
      <c r="N214" s="152" t="s">
        <v>41</v>
      </c>
      <c r="O214" s="58"/>
      <c r="P214" s="153">
        <f t="shared" si="31"/>
        <v>0</v>
      </c>
      <c r="Q214" s="153">
        <v>0</v>
      </c>
      <c r="R214" s="153">
        <f t="shared" si="32"/>
        <v>0</v>
      </c>
      <c r="S214" s="153">
        <v>0</v>
      </c>
      <c r="T214" s="154">
        <f t="shared" si="3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5" t="s">
        <v>90</v>
      </c>
      <c r="AT214" s="155" t="s">
        <v>135</v>
      </c>
      <c r="AU214" s="155" t="s">
        <v>87</v>
      </c>
      <c r="AY214" s="17" t="s">
        <v>132</v>
      </c>
      <c r="BE214" s="156">
        <f t="shared" si="34"/>
        <v>0</v>
      </c>
      <c r="BF214" s="156">
        <f t="shared" si="35"/>
        <v>0</v>
      </c>
      <c r="BG214" s="156">
        <f t="shared" si="36"/>
        <v>0</v>
      </c>
      <c r="BH214" s="156">
        <f t="shared" si="37"/>
        <v>0</v>
      </c>
      <c r="BI214" s="156">
        <f t="shared" si="38"/>
        <v>0</v>
      </c>
      <c r="BJ214" s="17" t="s">
        <v>8</v>
      </c>
      <c r="BK214" s="156">
        <f t="shared" si="39"/>
        <v>0</v>
      </c>
      <c r="BL214" s="17" t="s">
        <v>90</v>
      </c>
      <c r="BM214" s="155" t="s">
        <v>1020</v>
      </c>
    </row>
    <row r="215" spans="1:65" s="2" customFormat="1" ht="14.4" customHeight="1">
      <c r="A215" s="32"/>
      <c r="B215" s="143"/>
      <c r="C215" s="144" t="s">
        <v>975</v>
      </c>
      <c r="D215" s="144" t="s">
        <v>135</v>
      </c>
      <c r="E215" s="145" t="s">
        <v>1769</v>
      </c>
      <c r="F215" s="146" t="s">
        <v>1672</v>
      </c>
      <c r="G215" s="147" t="s">
        <v>1673</v>
      </c>
      <c r="H215" s="202"/>
      <c r="I215" s="149"/>
      <c r="J215" s="150">
        <f t="shared" si="30"/>
        <v>0</v>
      </c>
      <c r="K215" s="146" t="s">
        <v>1</v>
      </c>
      <c r="L215" s="33"/>
      <c r="M215" s="151" t="s">
        <v>1</v>
      </c>
      <c r="N215" s="152" t="s">
        <v>41</v>
      </c>
      <c r="O215" s="58"/>
      <c r="P215" s="153">
        <f t="shared" si="31"/>
        <v>0</v>
      </c>
      <c r="Q215" s="153">
        <v>0</v>
      </c>
      <c r="R215" s="153">
        <f t="shared" si="32"/>
        <v>0</v>
      </c>
      <c r="S215" s="153">
        <v>0</v>
      </c>
      <c r="T215" s="154">
        <f t="shared" si="3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5" t="s">
        <v>90</v>
      </c>
      <c r="AT215" s="155" t="s">
        <v>135</v>
      </c>
      <c r="AU215" s="155" t="s">
        <v>87</v>
      </c>
      <c r="AY215" s="17" t="s">
        <v>132</v>
      </c>
      <c r="BE215" s="156">
        <f t="shared" si="34"/>
        <v>0</v>
      </c>
      <c r="BF215" s="156">
        <f t="shared" si="35"/>
        <v>0</v>
      </c>
      <c r="BG215" s="156">
        <f t="shared" si="36"/>
        <v>0</v>
      </c>
      <c r="BH215" s="156">
        <f t="shared" si="37"/>
        <v>0</v>
      </c>
      <c r="BI215" s="156">
        <f t="shared" si="38"/>
        <v>0</v>
      </c>
      <c r="BJ215" s="17" t="s">
        <v>8</v>
      </c>
      <c r="BK215" s="156">
        <f t="shared" si="39"/>
        <v>0</v>
      </c>
      <c r="BL215" s="17" t="s">
        <v>90</v>
      </c>
      <c r="BM215" s="155" t="s">
        <v>1036</v>
      </c>
    </row>
    <row r="216" spans="1:65" s="2" customFormat="1" ht="14.4" customHeight="1">
      <c r="A216" s="32"/>
      <c r="B216" s="143"/>
      <c r="C216" s="177" t="s">
        <v>980</v>
      </c>
      <c r="D216" s="177" t="s">
        <v>442</v>
      </c>
      <c r="E216" s="178" t="s">
        <v>1770</v>
      </c>
      <c r="F216" s="179" t="s">
        <v>1757</v>
      </c>
      <c r="G216" s="180" t="s">
        <v>235</v>
      </c>
      <c r="H216" s="181">
        <v>50</v>
      </c>
      <c r="I216" s="182"/>
      <c r="J216" s="183">
        <f t="shared" si="30"/>
        <v>0</v>
      </c>
      <c r="K216" s="179" t="s">
        <v>1</v>
      </c>
      <c r="L216" s="184"/>
      <c r="M216" s="185" t="s">
        <v>1</v>
      </c>
      <c r="N216" s="186" t="s">
        <v>41</v>
      </c>
      <c r="O216" s="58"/>
      <c r="P216" s="153">
        <f t="shared" si="31"/>
        <v>0</v>
      </c>
      <c r="Q216" s="153">
        <v>0</v>
      </c>
      <c r="R216" s="153">
        <f t="shared" si="32"/>
        <v>0</v>
      </c>
      <c r="S216" s="153">
        <v>0</v>
      </c>
      <c r="T216" s="154">
        <f t="shared" si="3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5" t="s">
        <v>172</v>
      </c>
      <c r="AT216" s="155" t="s">
        <v>442</v>
      </c>
      <c r="AU216" s="155" t="s">
        <v>87</v>
      </c>
      <c r="AY216" s="17" t="s">
        <v>132</v>
      </c>
      <c r="BE216" s="156">
        <f t="shared" si="34"/>
        <v>0</v>
      </c>
      <c r="BF216" s="156">
        <f t="shared" si="35"/>
        <v>0</v>
      </c>
      <c r="BG216" s="156">
        <f t="shared" si="36"/>
        <v>0</v>
      </c>
      <c r="BH216" s="156">
        <f t="shared" si="37"/>
        <v>0</v>
      </c>
      <c r="BI216" s="156">
        <f t="shared" si="38"/>
        <v>0</v>
      </c>
      <c r="BJ216" s="17" t="s">
        <v>8</v>
      </c>
      <c r="BK216" s="156">
        <f t="shared" si="39"/>
        <v>0</v>
      </c>
      <c r="BL216" s="17" t="s">
        <v>90</v>
      </c>
      <c r="BM216" s="155" t="s">
        <v>1771</v>
      </c>
    </row>
    <row r="217" spans="1:65" s="2" customFormat="1" ht="14.4" customHeight="1">
      <c r="A217" s="32"/>
      <c r="B217" s="143"/>
      <c r="C217" s="177" t="s">
        <v>985</v>
      </c>
      <c r="D217" s="177" t="s">
        <v>442</v>
      </c>
      <c r="E217" s="178" t="s">
        <v>1706</v>
      </c>
      <c r="F217" s="179" t="s">
        <v>1630</v>
      </c>
      <c r="G217" s="180" t="s">
        <v>235</v>
      </c>
      <c r="H217" s="181">
        <v>50</v>
      </c>
      <c r="I217" s="182"/>
      <c r="J217" s="183">
        <f t="shared" si="30"/>
        <v>0</v>
      </c>
      <c r="K217" s="179" t="s">
        <v>1</v>
      </c>
      <c r="L217" s="184"/>
      <c r="M217" s="185" t="s">
        <v>1</v>
      </c>
      <c r="N217" s="186" t="s">
        <v>41</v>
      </c>
      <c r="O217" s="58"/>
      <c r="P217" s="153">
        <f t="shared" si="31"/>
        <v>0</v>
      </c>
      <c r="Q217" s="153">
        <v>0</v>
      </c>
      <c r="R217" s="153">
        <f t="shared" si="32"/>
        <v>0</v>
      </c>
      <c r="S217" s="153">
        <v>0</v>
      </c>
      <c r="T217" s="154">
        <f t="shared" si="3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5" t="s">
        <v>172</v>
      </c>
      <c r="AT217" s="155" t="s">
        <v>442</v>
      </c>
      <c r="AU217" s="155" t="s">
        <v>87</v>
      </c>
      <c r="AY217" s="17" t="s">
        <v>132</v>
      </c>
      <c r="BE217" s="156">
        <f t="shared" si="34"/>
        <v>0</v>
      </c>
      <c r="BF217" s="156">
        <f t="shared" si="35"/>
        <v>0</v>
      </c>
      <c r="BG217" s="156">
        <f t="shared" si="36"/>
        <v>0</v>
      </c>
      <c r="BH217" s="156">
        <f t="shared" si="37"/>
        <v>0</v>
      </c>
      <c r="BI217" s="156">
        <f t="shared" si="38"/>
        <v>0</v>
      </c>
      <c r="BJ217" s="17" t="s">
        <v>8</v>
      </c>
      <c r="BK217" s="156">
        <f t="shared" si="39"/>
        <v>0</v>
      </c>
      <c r="BL217" s="17" t="s">
        <v>90</v>
      </c>
      <c r="BM217" s="155" t="s">
        <v>1772</v>
      </c>
    </row>
    <row r="218" spans="1:65" s="2" customFormat="1" ht="14.4" customHeight="1">
      <c r="A218" s="32"/>
      <c r="B218" s="143"/>
      <c r="C218" s="177" t="s">
        <v>990</v>
      </c>
      <c r="D218" s="177" t="s">
        <v>442</v>
      </c>
      <c r="E218" s="178" t="s">
        <v>1773</v>
      </c>
      <c r="F218" s="179" t="s">
        <v>1759</v>
      </c>
      <c r="G218" s="180" t="s">
        <v>235</v>
      </c>
      <c r="H218" s="181">
        <v>20</v>
      </c>
      <c r="I218" s="182"/>
      <c r="J218" s="183">
        <f t="shared" si="30"/>
        <v>0</v>
      </c>
      <c r="K218" s="179" t="s">
        <v>1</v>
      </c>
      <c r="L218" s="184"/>
      <c r="M218" s="185" t="s">
        <v>1</v>
      </c>
      <c r="N218" s="186" t="s">
        <v>41</v>
      </c>
      <c r="O218" s="58"/>
      <c r="P218" s="153">
        <f t="shared" si="31"/>
        <v>0</v>
      </c>
      <c r="Q218" s="153">
        <v>0</v>
      </c>
      <c r="R218" s="153">
        <f t="shared" si="32"/>
        <v>0</v>
      </c>
      <c r="S218" s="153">
        <v>0</v>
      </c>
      <c r="T218" s="154">
        <f t="shared" si="3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5" t="s">
        <v>172</v>
      </c>
      <c r="AT218" s="155" t="s">
        <v>442</v>
      </c>
      <c r="AU218" s="155" t="s">
        <v>87</v>
      </c>
      <c r="AY218" s="17" t="s">
        <v>132</v>
      </c>
      <c r="BE218" s="156">
        <f t="shared" si="34"/>
        <v>0</v>
      </c>
      <c r="BF218" s="156">
        <f t="shared" si="35"/>
        <v>0</v>
      </c>
      <c r="BG218" s="156">
        <f t="shared" si="36"/>
        <v>0</v>
      </c>
      <c r="BH218" s="156">
        <f t="shared" si="37"/>
        <v>0</v>
      </c>
      <c r="BI218" s="156">
        <f t="shared" si="38"/>
        <v>0</v>
      </c>
      <c r="BJ218" s="17" t="s">
        <v>8</v>
      </c>
      <c r="BK218" s="156">
        <f t="shared" si="39"/>
        <v>0</v>
      </c>
      <c r="BL218" s="17" t="s">
        <v>90</v>
      </c>
      <c r="BM218" s="155" t="s">
        <v>1774</v>
      </c>
    </row>
    <row r="219" spans="1:65" s="2" customFormat="1" ht="24.15" customHeight="1">
      <c r="A219" s="32"/>
      <c r="B219" s="143"/>
      <c r="C219" s="177" t="s">
        <v>995</v>
      </c>
      <c r="D219" s="177" t="s">
        <v>442</v>
      </c>
      <c r="E219" s="178" t="s">
        <v>1775</v>
      </c>
      <c r="F219" s="179" t="s">
        <v>1761</v>
      </c>
      <c r="G219" s="180" t="s">
        <v>235</v>
      </c>
      <c r="H219" s="181">
        <v>30</v>
      </c>
      <c r="I219" s="182"/>
      <c r="J219" s="183">
        <f t="shared" si="30"/>
        <v>0</v>
      </c>
      <c r="K219" s="179" t="s">
        <v>1</v>
      </c>
      <c r="L219" s="184"/>
      <c r="M219" s="185" t="s">
        <v>1</v>
      </c>
      <c r="N219" s="186" t="s">
        <v>41</v>
      </c>
      <c r="O219" s="58"/>
      <c r="P219" s="153">
        <f t="shared" si="31"/>
        <v>0</v>
      </c>
      <c r="Q219" s="153">
        <v>0</v>
      </c>
      <c r="R219" s="153">
        <f t="shared" si="32"/>
        <v>0</v>
      </c>
      <c r="S219" s="153">
        <v>0</v>
      </c>
      <c r="T219" s="154">
        <f t="shared" si="3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5" t="s">
        <v>172</v>
      </c>
      <c r="AT219" s="155" t="s">
        <v>442</v>
      </c>
      <c r="AU219" s="155" t="s">
        <v>87</v>
      </c>
      <c r="AY219" s="17" t="s">
        <v>132</v>
      </c>
      <c r="BE219" s="156">
        <f t="shared" si="34"/>
        <v>0</v>
      </c>
      <c r="BF219" s="156">
        <f t="shared" si="35"/>
        <v>0</v>
      </c>
      <c r="BG219" s="156">
        <f t="shared" si="36"/>
        <v>0</v>
      </c>
      <c r="BH219" s="156">
        <f t="shared" si="37"/>
        <v>0</v>
      </c>
      <c r="BI219" s="156">
        <f t="shared" si="38"/>
        <v>0</v>
      </c>
      <c r="BJ219" s="17" t="s">
        <v>8</v>
      </c>
      <c r="BK219" s="156">
        <f t="shared" si="39"/>
        <v>0</v>
      </c>
      <c r="BL219" s="17" t="s">
        <v>90</v>
      </c>
      <c r="BM219" s="155" t="s">
        <v>1776</v>
      </c>
    </row>
    <row r="220" spans="1:65" s="2" customFormat="1" ht="37.95" customHeight="1">
      <c r="A220" s="32"/>
      <c r="B220" s="143"/>
      <c r="C220" s="177" t="s">
        <v>998</v>
      </c>
      <c r="D220" s="177" t="s">
        <v>442</v>
      </c>
      <c r="E220" s="178" t="s">
        <v>1777</v>
      </c>
      <c r="F220" s="179" t="s">
        <v>1763</v>
      </c>
      <c r="G220" s="180" t="s">
        <v>1764</v>
      </c>
      <c r="H220" s="181">
        <v>1</v>
      </c>
      <c r="I220" s="182"/>
      <c r="J220" s="183">
        <f t="shared" si="30"/>
        <v>0</v>
      </c>
      <c r="K220" s="179" t="s">
        <v>1</v>
      </c>
      <c r="L220" s="184"/>
      <c r="M220" s="185" t="s">
        <v>1</v>
      </c>
      <c r="N220" s="186" t="s">
        <v>41</v>
      </c>
      <c r="O220" s="58"/>
      <c r="P220" s="153">
        <f t="shared" si="31"/>
        <v>0</v>
      </c>
      <c r="Q220" s="153">
        <v>0</v>
      </c>
      <c r="R220" s="153">
        <f t="shared" si="32"/>
        <v>0</v>
      </c>
      <c r="S220" s="153">
        <v>0</v>
      </c>
      <c r="T220" s="154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5" t="s">
        <v>172</v>
      </c>
      <c r="AT220" s="155" t="s">
        <v>442</v>
      </c>
      <c r="AU220" s="155" t="s">
        <v>87</v>
      </c>
      <c r="AY220" s="17" t="s">
        <v>132</v>
      </c>
      <c r="BE220" s="156">
        <f t="shared" si="34"/>
        <v>0</v>
      </c>
      <c r="BF220" s="156">
        <f t="shared" si="35"/>
        <v>0</v>
      </c>
      <c r="BG220" s="156">
        <f t="shared" si="36"/>
        <v>0</v>
      </c>
      <c r="BH220" s="156">
        <f t="shared" si="37"/>
        <v>0</v>
      </c>
      <c r="BI220" s="156">
        <f t="shared" si="38"/>
        <v>0</v>
      </c>
      <c r="BJ220" s="17" t="s">
        <v>8</v>
      </c>
      <c r="BK220" s="156">
        <f t="shared" si="39"/>
        <v>0</v>
      </c>
      <c r="BL220" s="17" t="s">
        <v>90</v>
      </c>
      <c r="BM220" s="155" t="s">
        <v>1778</v>
      </c>
    </row>
    <row r="221" spans="1:65" s="2" customFormat="1" ht="14.4" customHeight="1">
      <c r="A221" s="32"/>
      <c r="B221" s="143"/>
      <c r="C221" s="177" t="s">
        <v>1003</v>
      </c>
      <c r="D221" s="177" t="s">
        <v>442</v>
      </c>
      <c r="E221" s="178" t="s">
        <v>1779</v>
      </c>
      <c r="F221" s="179" t="s">
        <v>1752</v>
      </c>
      <c r="G221" s="180" t="s">
        <v>1673</v>
      </c>
      <c r="H221" s="203"/>
      <c r="I221" s="182"/>
      <c r="J221" s="183">
        <f t="shared" si="30"/>
        <v>0</v>
      </c>
      <c r="K221" s="179" t="s">
        <v>1</v>
      </c>
      <c r="L221" s="184"/>
      <c r="M221" s="185" t="s">
        <v>1</v>
      </c>
      <c r="N221" s="186" t="s">
        <v>41</v>
      </c>
      <c r="O221" s="58"/>
      <c r="P221" s="153">
        <f t="shared" si="31"/>
        <v>0</v>
      </c>
      <c r="Q221" s="153">
        <v>0</v>
      </c>
      <c r="R221" s="153">
        <f t="shared" si="32"/>
        <v>0</v>
      </c>
      <c r="S221" s="153">
        <v>0</v>
      </c>
      <c r="T221" s="154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5" t="s">
        <v>172</v>
      </c>
      <c r="AT221" s="155" t="s">
        <v>442</v>
      </c>
      <c r="AU221" s="155" t="s">
        <v>87</v>
      </c>
      <c r="AY221" s="17" t="s">
        <v>132</v>
      </c>
      <c r="BE221" s="156">
        <f t="shared" si="34"/>
        <v>0</v>
      </c>
      <c r="BF221" s="156">
        <f t="shared" si="35"/>
        <v>0</v>
      </c>
      <c r="BG221" s="156">
        <f t="shared" si="36"/>
        <v>0</v>
      </c>
      <c r="BH221" s="156">
        <f t="shared" si="37"/>
        <v>0</v>
      </c>
      <c r="BI221" s="156">
        <f t="shared" si="38"/>
        <v>0</v>
      </c>
      <c r="BJ221" s="17" t="s">
        <v>8</v>
      </c>
      <c r="BK221" s="156">
        <f t="shared" si="39"/>
        <v>0</v>
      </c>
      <c r="BL221" s="17" t="s">
        <v>90</v>
      </c>
      <c r="BM221" s="155" t="s">
        <v>1780</v>
      </c>
    </row>
    <row r="222" spans="2:63" s="12" customFormat="1" ht="20.85" customHeight="1">
      <c r="B222" s="130"/>
      <c r="D222" s="131" t="s">
        <v>75</v>
      </c>
      <c r="E222" s="141" t="s">
        <v>1781</v>
      </c>
      <c r="F222" s="141" t="s">
        <v>1782</v>
      </c>
      <c r="I222" s="133"/>
      <c r="J222" s="142">
        <f>BK222</f>
        <v>0</v>
      </c>
      <c r="L222" s="130"/>
      <c r="M222" s="135"/>
      <c r="N222" s="136"/>
      <c r="O222" s="136"/>
      <c r="P222" s="137">
        <f>SUM(P223:P252)</f>
        <v>0</v>
      </c>
      <c r="Q222" s="136"/>
      <c r="R222" s="137">
        <f>SUM(R223:R252)</f>
        <v>0</v>
      </c>
      <c r="S222" s="136"/>
      <c r="T222" s="138">
        <f>SUM(T223:T252)</f>
        <v>0</v>
      </c>
      <c r="AR222" s="131" t="s">
        <v>8</v>
      </c>
      <c r="AT222" s="139" t="s">
        <v>75</v>
      </c>
      <c r="AU222" s="139" t="s">
        <v>84</v>
      </c>
      <c r="AY222" s="131" t="s">
        <v>132</v>
      </c>
      <c r="BK222" s="140">
        <f>SUM(BK223:BK252)</f>
        <v>0</v>
      </c>
    </row>
    <row r="223" spans="1:65" s="2" customFormat="1" ht="24.15" customHeight="1">
      <c r="A223" s="32"/>
      <c r="B223" s="143"/>
      <c r="C223" s="144" t="s">
        <v>1008</v>
      </c>
      <c r="D223" s="144" t="s">
        <v>135</v>
      </c>
      <c r="E223" s="145" t="s">
        <v>1783</v>
      </c>
      <c r="F223" s="146" t="s">
        <v>1784</v>
      </c>
      <c r="G223" s="147" t="s">
        <v>1598</v>
      </c>
      <c r="H223" s="148">
        <v>1</v>
      </c>
      <c r="I223" s="149"/>
      <c r="J223" s="150">
        <f aca="true" t="shared" si="40" ref="J223:J252">ROUND(I223*H223,0)</f>
        <v>0</v>
      </c>
      <c r="K223" s="146" t="s">
        <v>1</v>
      </c>
      <c r="L223" s="33"/>
      <c r="M223" s="151" t="s">
        <v>1</v>
      </c>
      <c r="N223" s="152" t="s">
        <v>41</v>
      </c>
      <c r="O223" s="58"/>
      <c r="P223" s="153">
        <f aca="true" t="shared" si="41" ref="P223:P252">O223*H223</f>
        <v>0</v>
      </c>
      <c r="Q223" s="153">
        <v>0</v>
      </c>
      <c r="R223" s="153">
        <f aca="true" t="shared" si="42" ref="R223:R252">Q223*H223</f>
        <v>0</v>
      </c>
      <c r="S223" s="153">
        <v>0</v>
      </c>
      <c r="T223" s="154">
        <f aca="true" t="shared" si="43" ref="T223:T252"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5" t="s">
        <v>90</v>
      </c>
      <c r="AT223" s="155" t="s">
        <v>135</v>
      </c>
      <c r="AU223" s="155" t="s">
        <v>87</v>
      </c>
      <c r="AY223" s="17" t="s">
        <v>132</v>
      </c>
      <c r="BE223" s="156">
        <f aca="true" t="shared" si="44" ref="BE223:BE252">IF(N223="základní",J223,0)</f>
        <v>0</v>
      </c>
      <c r="BF223" s="156">
        <f aca="true" t="shared" si="45" ref="BF223:BF252">IF(N223="snížená",J223,0)</f>
        <v>0</v>
      </c>
      <c r="BG223" s="156">
        <f aca="true" t="shared" si="46" ref="BG223:BG252">IF(N223="zákl. přenesená",J223,0)</f>
        <v>0</v>
      </c>
      <c r="BH223" s="156">
        <f aca="true" t="shared" si="47" ref="BH223:BH252">IF(N223="sníž. přenesená",J223,0)</f>
        <v>0</v>
      </c>
      <c r="BI223" s="156">
        <f aca="true" t="shared" si="48" ref="BI223:BI252">IF(N223="nulová",J223,0)</f>
        <v>0</v>
      </c>
      <c r="BJ223" s="17" t="s">
        <v>8</v>
      </c>
      <c r="BK223" s="156">
        <f aca="true" t="shared" si="49" ref="BK223:BK252">ROUND(I223*H223,0)</f>
        <v>0</v>
      </c>
      <c r="BL223" s="17" t="s">
        <v>90</v>
      </c>
      <c r="BM223" s="155" t="s">
        <v>1043</v>
      </c>
    </row>
    <row r="224" spans="1:65" s="2" customFormat="1" ht="14.4" customHeight="1">
      <c r="A224" s="32"/>
      <c r="B224" s="143"/>
      <c r="C224" s="144" t="s">
        <v>1014</v>
      </c>
      <c r="D224" s="144" t="s">
        <v>135</v>
      </c>
      <c r="E224" s="145" t="s">
        <v>1785</v>
      </c>
      <c r="F224" s="146" t="s">
        <v>1786</v>
      </c>
      <c r="G224" s="147" t="s">
        <v>1598</v>
      </c>
      <c r="H224" s="148">
        <v>1</v>
      </c>
      <c r="I224" s="149"/>
      <c r="J224" s="150">
        <f t="shared" si="40"/>
        <v>0</v>
      </c>
      <c r="K224" s="146" t="s">
        <v>1</v>
      </c>
      <c r="L224" s="33"/>
      <c r="M224" s="151" t="s">
        <v>1</v>
      </c>
      <c r="N224" s="152" t="s">
        <v>41</v>
      </c>
      <c r="O224" s="58"/>
      <c r="P224" s="153">
        <f t="shared" si="41"/>
        <v>0</v>
      </c>
      <c r="Q224" s="153">
        <v>0</v>
      </c>
      <c r="R224" s="153">
        <f t="shared" si="42"/>
        <v>0</v>
      </c>
      <c r="S224" s="153">
        <v>0</v>
      </c>
      <c r="T224" s="154">
        <f t="shared" si="4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5" t="s">
        <v>90</v>
      </c>
      <c r="AT224" s="155" t="s">
        <v>135</v>
      </c>
      <c r="AU224" s="155" t="s">
        <v>87</v>
      </c>
      <c r="AY224" s="17" t="s">
        <v>132</v>
      </c>
      <c r="BE224" s="156">
        <f t="shared" si="44"/>
        <v>0</v>
      </c>
      <c r="BF224" s="156">
        <f t="shared" si="45"/>
        <v>0</v>
      </c>
      <c r="BG224" s="156">
        <f t="shared" si="46"/>
        <v>0</v>
      </c>
      <c r="BH224" s="156">
        <f t="shared" si="47"/>
        <v>0</v>
      </c>
      <c r="BI224" s="156">
        <f t="shared" si="48"/>
        <v>0</v>
      </c>
      <c r="BJ224" s="17" t="s">
        <v>8</v>
      </c>
      <c r="BK224" s="156">
        <f t="shared" si="49"/>
        <v>0</v>
      </c>
      <c r="BL224" s="17" t="s">
        <v>90</v>
      </c>
      <c r="BM224" s="155" t="s">
        <v>1056</v>
      </c>
    </row>
    <row r="225" spans="1:65" s="2" customFormat="1" ht="24.15" customHeight="1">
      <c r="A225" s="32"/>
      <c r="B225" s="143"/>
      <c r="C225" s="144" t="s">
        <v>1020</v>
      </c>
      <c r="D225" s="144" t="s">
        <v>135</v>
      </c>
      <c r="E225" s="145" t="s">
        <v>1787</v>
      </c>
      <c r="F225" s="146" t="s">
        <v>1788</v>
      </c>
      <c r="G225" s="147" t="s">
        <v>1598</v>
      </c>
      <c r="H225" s="148">
        <v>1</v>
      </c>
      <c r="I225" s="149"/>
      <c r="J225" s="150">
        <f t="shared" si="40"/>
        <v>0</v>
      </c>
      <c r="K225" s="146" t="s">
        <v>1</v>
      </c>
      <c r="L225" s="33"/>
      <c r="M225" s="151" t="s">
        <v>1</v>
      </c>
      <c r="N225" s="152" t="s">
        <v>41</v>
      </c>
      <c r="O225" s="58"/>
      <c r="P225" s="153">
        <f t="shared" si="41"/>
        <v>0</v>
      </c>
      <c r="Q225" s="153">
        <v>0</v>
      </c>
      <c r="R225" s="153">
        <f t="shared" si="42"/>
        <v>0</v>
      </c>
      <c r="S225" s="153">
        <v>0</v>
      </c>
      <c r="T225" s="154">
        <f t="shared" si="4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5" t="s">
        <v>90</v>
      </c>
      <c r="AT225" s="155" t="s">
        <v>135</v>
      </c>
      <c r="AU225" s="155" t="s">
        <v>87</v>
      </c>
      <c r="AY225" s="17" t="s">
        <v>132</v>
      </c>
      <c r="BE225" s="156">
        <f t="shared" si="44"/>
        <v>0</v>
      </c>
      <c r="BF225" s="156">
        <f t="shared" si="45"/>
        <v>0</v>
      </c>
      <c r="BG225" s="156">
        <f t="shared" si="46"/>
        <v>0</v>
      </c>
      <c r="BH225" s="156">
        <f t="shared" si="47"/>
        <v>0</v>
      </c>
      <c r="BI225" s="156">
        <f t="shared" si="48"/>
        <v>0</v>
      </c>
      <c r="BJ225" s="17" t="s">
        <v>8</v>
      </c>
      <c r="BK225" s="156">
        <f t="shared" si="49"/>
        <v>0</v>
      </c>
      <c r="BL225" s="17" t="s">
        <v>90</v>
      </c>
      <c r="BM225" s="155" t="s">
        <v>1068</v>
      </c>
    </row>
    <row r="226" spans="1:65" s="2" customFormat="1" ht="24.15" customHeight="1">
      <c r="A226" s="32"/>
      <c r="B226" s="143"/>
      <c r="C226" s="144" t="s">
        <v>1027</v>
      </c>
      <c r="D226" s="144" t="s">
        <v>135</v>
      </c>
      <c r="E226" s="145" t="s">
        <v>1789</v>
      </c>
      <c r="F226" s="146" t="s">
        <v>1790</v>
      </c>
      <c r="G226" s="147" t="s">
        <v>1598</v>
      </c>
      <c r="H226" s="148">
        <v>1</v>
      </c>
      <c r="I226" s="149"/>
      <c r="J226" s="150">
        <f t="shared" si="40"/>
        <v>0</v>
      </c>
      <c r="K226" s="146" t="s">
        <v>1</v>
      </c>
      <c r="L226" s="33"/>
      <c r="M226" s="151" t="s">
        <v>1</v>
      </c>
      <c r="N226" s="152" t="s">
        <v>41</v>
      </c>
      <c r="O226" s="58"/>
      <c r="P226" s="153">
        <f t="shared" si="41"/>
        <v>0</v>
      </c>
      <c r="Q226" s="153">
        <v>0</v>
      </c>
      <c r="R226" s="153">
        <f t="shared" si="42"/>
        <v>0</v>
      </c>
      <c r="S226" s="153">
        <v>0</v>
      </c>
      <c r="T226" s="154">
        <f t="shared" si="4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5" t="s">
        <v>90</v>
      </c>
      <c r="AT226" s="155" t="s">
        <v>135</v>
      </c>
      <c r="AU226" s="155" t="s">
        <v>87</v>
      </c>
      <c r="AY226" s="17" t="s">
        <v>132</v>
      </c>
      <c r="BE226" s="156">
        <f t="shared" si="44"/>
        <v>0</v>
      </c>
      <c r="BF226" s="156">
        <f t="shared" si="45"/>
        <v>0</v>
      </c>
      <c r="BG226" s="156">
        <f t="shared" si="46"/>
        <v>0</v>
      </c>
      <c r="BH226" s="156">
        <f t="shared" si="47"/>
        <v>0</v>
      </c>
      <c r="BI226" s="156">
        <f t="shared" si="48"/>
        <v>0</v>
      </c>
      <c r="BJ226" s="17" t="s">
        <v>8</v>
      </c>
      <c r="BK226" s="156">
        <f t="shared" si="49"/>
        <v>0</v>
      </c>
      <c r="BL226" s="17" t="s">
        <v>90</v>
      </c>
      <c r="BM226" s="155" t="s">
        <v>1078</v>
      </c>
    </row>
    <row r="227" spans="1:65" s="2" customFormat="1" ht="14.4" customHeight="1">
      <c r="A227" s="32"/>
      <c r="B227" s="143"/>
      <c r="C227" s="144" t="s">
        <v>1032</v>
      </c>
      <c r="D227" s="144" t="s">
        <v>135</v>
      </c>
      <c r="E227" s="145" t="s">
        <v>1791</v>
      </c>
      <c r="F227" s="146" t="s">
        <v>1792</v>
      </c>
      <c r="G227" s="147" t="s">
        <v>1598</v>
      </c>
      <c r="H227" s="148">
        <v>4</v>
      </c>
      <c r="I227" s="149"/>
      <c r="J227" s="150">
        <f t="shared" si="40"/>
        <v>0</v>
      </c>
      <c r="K227" s="146" t="s">
        <v>1</v>
      </c>
      <c r="L227" s="33"/>
      <c r="M227" s="151" t="s">
        <v>1</v>
      </c>
      <c r="N227" s="152" t="s">
        <v>41</v>
      </c>
      <c r="O227" s="58"/>
      <c r="P227" s="153">
        <f t="shared" si="41"/>
        <v>0</v>
      </c>
      <c r="Q227" s="153">
        <v>0</v>
      </c>
      <c r="R227" s="153">
        <f t="shared" si="42"/>
        <v>0</v>
      </c>
      <c r="S227" s="153">
        <v>0</v>
      </c>
      <c r="T227" s="154">
        <f t="shared" si="4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5" t="s">
        <v>90</v>
      </c>
      <c r="AT227" s="155" t="s">
        <v>135</v>
      </c>
      <c r="AU227" s="155" t="s">
        <v>87</v>
      </c>
      <c r="AY227" s="17" t="s">
        <v>132</v>
      </c>
      <c r="BE227" s="156">
        <f t="shared" si="44"/>
        <v>0</v>
      </c>
      <c r="BF227" s="156">
        <f t="shared" si="45"/>
        <v>0</v>
      </c>
      <c r="BG227" s="156">
        <f t="shared" si="46"/>
        <v>0</v>
      </c>
      <c r="BH227" s="156">
        <f t="shared" si="47"/>
        <v>0</v>
      </c>
      <c r="BI227" s="156">
        <f t="shared" si="48"/>
        <v>0</v>
      </c>
      <c r="BJ227" s="17" t="s">
        <v>8</v>
      </c>
      <c r="BK227" s="156">
        <f t="shared" si="49"/>
        <v>0</v>
      </c>
      <c r="BL227" s="17" t="s">
        <v>90</v>
      </c>
      <c r="BM227" s="155" t="s">
        <v>1090</v>
      </c>
    </row>
    <row r="228" spans="1:65" s="2" customFormat="1" ht="14.4" customHeight="1">
      <c r="A228" s="32"/>
      <c r="B228" s="143"/>
      <c r="C228" s="144" t="s">
        <v>1034</v>
      </c>
      <c r="D228" s="144" t="s">
        <v>135</v>
      </c>
      <c r="E228" s="145" t="s">
        <v>1793</v>
      </c>
      <c r="F228" s="146" t="s">
        <v>1794</v>
      </c>
      <c r="G228" s="147" t="s">
        <v>1598</v>
      </c>
      <c r="H228" s="148">
        <v>19</v>
      </c>
      <c r="I228" s="149"/>
      <c r="J228" s="150">
        <f t="shared" si="40"/>
        <v>0</v>
      </c>
      <c r="K228" s="146" t="s">
        <v>1</v>
      </c>
      <c r="L228" s="33"/>
      <c r="M228" s="151" t="s">
        <v>1</v>
      </c>
      <c r="N228" s="152" t="s">
        <v>41</v>
      </c>
      <c r="O228" s="58"/>
      <c r="P228" s="153">
        <f t="shared" si="41"/>
        <v>0</v>
      </c>
      <c r="Q228" s="153">
        <v>0</v>
      </c>
      <c r="R228" s="153">
        <f t="shared" si="42"/>
        <v>0</v>
      </c>
      <c r="S228" s="153">
        <v>0</v>
      </c>
      <c r="T228" s="154">
        <f t="shared" si="4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5" t="s">
        <v>90</v>
      </c>
      <c r="AT228" s="155" t="s">
        <v>135</v>
      </c>
      <c r="AU228" s="155" t="s">
        <v>87</v>
      </c>
      <c r="AY228" s="17" t="s">
        <v>132</v>
      </c>
      <c r="BE228" s="156">
        <f t="shared" si="44"/>
        <v>0</v>
      </c>
      <c r="BF228" s="156">
        <f t="shared" si="45"/>
        <v>0</v>
      </c>
      <c r="BG228" s="156">
        <f t="shared" si="46"/>
        <v>0</v>
      </c>
      <c r="BH228" s="156">
        <f t="shared" si="47"/>
        <v>0</v>
      </c>
      <c r="BI228" s="156">
        <f t="shared" si="48"/>
        <v>0</v>
      </c>
      <c r="BJ228" s="17" t="s">
        <v>8</v>
      </c>
      <c r="BK228" s="156">
        <f t="shared" si="49"/>
        <v>0</v>
      </c>
      <c r="BL228" s="17" t="s">
        <v>90</v>
      </c>
      <c r="BM228" s="155" t="s">
        <v>1099</v>
      </c>
    </row>
    <row r="229" spans="1:65" s="2" customFormat="1" ht="14.4" customHeight="1">
      <c r="A229" s="32"/>
      <c r="B229" s="143"/>
      <c r="C229" s="144" t="s">
        <v>1036</v>
      </c>
      <c r="D229" s="144" t="s">
        <v>135</v>
      </c>
      <c r="E229" s="145" t="s">
        <v>1795</v>
      </c>
      <c r="F229" s="146" t="s">
        <v>1796</v>
      </c>
      <c r="G229" s="147" t="s">
        <v>1598</v>
      </c>
      <c r="H229" s="148">
        <v>7</v>
      </c>
      <c r="I229" s="149"/>
      <c r="J229" s="150">
        <f t="shared" si="40"/>
        <v>0</v>
      </c>
      <c r="K229" s="146" t="s">
        <v>1</v>
      </c>
      <c r="L229" s="33"/>
      <c r="M229" s="151" t="s">
        <v>1</v>
      </c>
      <c r="N229" s="152" t="s">
        <v>41</v>
      </c>
      <c r="O229" s="58"/>
      <c r="P229" s="153">
        <f t="shared" si="41"/>
        <v>0</v>
      </c>
      <c r="Q229" s="153">
        <v>0</v>
      </c>
      <c r="R229" s="153">
        <f t="shared" si="42"/>
        <v>0</v>
      </c>
      <c r="S229" s="153">
        <v>0</v>
      </c>
      <c r="T229" s="154">
        <f t="shared" si="4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5" t="s">
        <v>90</v>
      </c>
      <c r="AT229" s="155" t="s">
        <v>135</v>
      </c>
      <c r="AU229" s="155" t="s">
        <v>87</v>
      </c>
      <c r="AY229" s="17" t="s">
        <v>132</v>
      </c>
      <c r="BE229" s="156">
        <f t="shared" si="44"/>
        <v>0</v>
      </c>
      <c r="BF229" s="156">
        <f t="shared" si="45"/>
        <v>0</v>
      </c>
      <c r="BG229" s="156">
        <f t="shared" si="46"/>
        <v>0</v>
      </c>
      <c r="BH229" s="156">
        <f t="shared" si="47"/>
        <v>0</v>
      </c>
      <c r="BI229" s="156">
        <f t="shared" si="48"/>
        <v>0</v>
      </c>
      <c r="BJ229" s="17" t="s">
        <v>8</v>
      </c>
      <c r="BK229" s="156">
        <f t="shared" si="49"/>
        <v>0</v>
      </c>
      <c r="BL229" s="17" t="s">
        <v>90</v>
      </c>
      <c r="BM229" s="155" t="s">
        <v>1110</v>
      </c>
    </row>
    <row r="230" spans="1:65" s="2" customFormat="1" ht="14.4" customHeight="1">
      <c r="A230" s="32"/>
      <c r="B230" s="143"/>
      <c r="C230" s="144" t="s">
        <v>1039</v>
      </c>
      <c r="D230" s="144" t="s">
        <v>135</v>
      </c>
      <c r="E230" s="145" t="s">
        <v>1797</v>
      </c>
      <c r="F230" s="146" t="s">
        <v>1798</v>
      </c>
      <c r="G230" s="147" t="s">
        <v>1598</v>
      </c>
      <c r="H230" s="148">
        <v>2</v>
      </c>
      <c r="I230" s="149"/>
      <c r="J230" s="150">
        <f t="shared" si="40"/>
        <v>0</v>
      </c>
      <c r="K230" s="146" t="s">
        <v>1</v>
      </c>
      <c r="L230" s="33"/>
      <c r="M230" s="151" t="s">
        <v>1</v>
      </c>
      <c r="N230" s="152" t="s">
        <v>41</v>
      </c>
      <c r="O230" s="58"/>
      <c r="P230" s="153">
        <f t="shared" si="41"/>
        <v>0</v>
      </c>
      <c r="Q230" s="153">
        <v>0</v>
      </c>
      <c r="R230" s="153">
        <f t="shared" si="42"/>
        <v>0</v>
      </c>
      <c r="S230" s="153">
        <v>0</v>
      </c>
      <c r="T230" s="154">
        <f t="shared" si="4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5" t="s">
        <v>90</v>
      </c>
      <c r="AT230" s="155" t="s">
        <v>135</v>
      </c>
      <c r="AU230" s="155" t="s">
        <v>87</v>
      </c>
      <c r="AY230" s="17" t="s">
        <v>132</v>
      </c>
      <c r="BE230" s="156">
        <f t="shared" si="44"/>
        <v>0</v>
      </c>
      <c r="BF230" s="156">
        <f t="shared" si="45"/>
        <v>0</v>
      </c>
      <c r="BG230" s="156">
        <f t="shared" si="46"/>
        <v>0</v>
      </c>
      <c r="BH230" s="156">
        <f t="shared" si="47"/>
        <v>0</v>
      </c>
      <c r="BI230" s="156">
        <f t="shared" si="48"/>
        <v>0</v>
      </c>
      <c r="BJ230" s="17" t="s">
        <v>8</v>
      </c>
      <c r="BK230" s="156">
        <f t="shared" si="49"/>
        <v>0</v>
      </c>
      <c r="BL230" s="17" t="s">
        <v>90</v>
      </c>
      <c r="BM230" s="155" t="s">
        <v>1120</v>
      </c>
    </row>
    <row r="231" spans="1:65" s="2" customFormat="1" ht="14.4" customHeight="1">
      <c r="A231" s="32"/>
      <c r="B231" s="143"/>
      <c r="C231" s="144" t="s">
        <v>1043</v>
      </c>
      <c r="D231" s="144" t="s">
        <v>135</v>
      </c>
      <c r="E231" s="145" t="s">
        <v>1799</v>
      </c>
      <c r="F231" s="146" t="s">
        <v>1800</v>
      </c>
      <c r="G231" s="147" t="s">
        <v>1598</v>
      </c>
      <c r="H231" s="148">
        <v>4</v>
      </c>
      <c r="I231" s="149"/>
      <c r="J231" s="150">
        <f t="shared" si="40"/>
        <v>0</v>
      </c>
      <c r="K231" s="146" t="s">
        <v>1</v>
      </c>
      <c r="L231" s="33"/>
      <c r="M231" s="151" t="s">
        <v>1</v>
      </c>
      <c r="N231" s="152" t="s">
        <v>41</v>
      </c>
      <c r="O231" s="58"/>
      <c r="P231" s="153">
        <f t="shared" si="41"/>
        <v>0</v>
      </c>
      <c r="Q231" s="153">
        <v>0</v>
      </c>
      <c r="R231" s="153">
        <f t="shared" si="42"/>
        <v>0</v>
      </c>
      <c r="S231" s="153">
        <v>0</v>
      </c>
      <c r="T231" s="154">
        <f t="shared" si="4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5" t="s">
        <v>90</v>
      </c>
      <c r="AT231" s="155" t="s">
        <v>135</v>
      </c>
      <c r="AU231" s="155" t="s">
        <v>87</v>
      </c>
      <c r="AY231" s="17" t="s">
        <v>132</v>
      </c>
      <c r="BE231" s="156">
        <f t="shared" si="44"/>
        <v>0</v>
      </c>
      <c r="BF231" s="156">
        <f t="shared" si="45"/>
        <v>0</v>
      </c>
      <c r="BG231" s="156">
        <f t="shared" si="46"/>
        <v>0</v>
      </c>
      <c r="BH231" s="156">
        <f t="shared" si="47"/>
        <v>0</v>
      </c>
      <c r="BI231" s="156">
        <f t="shared" si="48"/>
        <v>0</v>
      </c>
      <c r="BJ231" s="17" t="s">
        <v>8</v>
      </c>
      <c r="BK231" s="156">
        <f t="shared" si="49"/>
        <v>0</v>
      </c>
      <c r="BL231" s="17" t="s">
        <v>90</v>
      </c>
      <c r="BM231" s="155" t="s">
        <v>1127</v>
      </c>
    </row>
    <row r="232" spans="1:65" s="2" customFormat="1" ht="24.15" customHeight="1">
      <c r="A232" s="32"/>
      <c r="B232" s="143"/>
      <c r="C232" s="144" t="s">
        <v>1049</v>
      </c>
      <c r="D232" s="144" t="s">
        <v>135</v>
      </c>
      <c r="E232" s="145" t="s">
        <v>1801</v>
      </c>
      <c r="F232" s="146" t="s">
        <v>1802</v>
      </c>
      <c r="G232" s="147" t="s">
        <v>1598</v>
      </c>
      <c r="H232" s="148">
        <v>4</v>
      </c>
      <c r="I232" s="149"/>
      <c r="J232" s="150">
        <f t="shared" si="40"/>
        <v>0</v>
      </c>
      <c r="K232" s="146" t="s">
        <v>1</v>
      </c>
      <c r="L232" s="33"/>
      <c r="M232" s="151" t="s">
        <v>1</v>
      </c>
      <c r="N232" s="152" t="s">
        <v>41</v>
      </c>
      <c r="O232" s="58"/>
      <c r="P232" s="153">
        <f t="shared" si="41"/>
        <v>0</v>
      </c>
      <c r="Q232" s="153">
        <v>0</v>
      </c>
      <c r="R232" s="153">
        <f t="shared" si="42"/>
        <v>0</v>
      </c>
      <c r="S232" s="153">
        <v>0</v>
      </c>
      <c r="T232" s="154">
        <f t="shared" si="4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5" t="s">
        <v>90</v>
      </c>
      <c r="AT232" s="155" t="s">
        <v>135</v>
      </c>
      <c r="AU232" s="155" t="s">
        <v>87</v>
      </c>
      <c r="AY232" s="17" t="s">
        <v>132</v>
      </c>
      <c r="BE232" s="156">
        <f t="shared" si="44"/>
        <v>0</v>
      </c>
      <c r="BF232" s="156">
        <f t="shared" si="45"/>
        <v>0</v>
      </c>
      <c r="BG232" s="156">
        <f t="shared" si="46"/>
        <v>0</v>
      </c>
      <c r="BH232" s="156">
        <f t="shared" si="47"/>
        <v>0</v>
      </c>
      <c r="BI232" s="156">
        <f t="shared" si="48"/>
        <v>0</v>
      </c>
      <c r="BJ232" s="17" t="s">
        <v>8</v>
      </c>
      <c r="BK232" s="156">
        <f t="shared" si="49"/>
        <v>0</v>
      </c>
      <c r="BL232" s="17" t="s">
        <v>90</v>
      </c>
      <c r="BM232" s="155" t="s">
        <v>1136</v>
      </c>
    </row>
    <row r="233" spans="1:65" s="2" customFormat="1" ht="24.15" customHeight="1">
      <c r="A233" s="32"/>
      <c r="B233" s="143"/>
      <c r="C233" s="144" t="s">
        <v>1056</v>
      </c>
      <c r="D233" s="144" t="s">
        <v>135</v>
      </c>
      <c r="E233" s="145" t="s">
        <v>1803</v>
      </c>
      <c r="F233" s="146" t="s">
        <v>1804</v>
      </c>
      <c r="G233" s="147" t="s">
        <v>1598</v>
      </c>
      <c r="H233" s="148">
        <v>1</v>
      </c>
      <c r="I233" s="149"/>
      <c r="J233" s="150">
        <f t="shared" si="40"/>
        <v>0</v>
      </c>
      <c r="K233" s="146" t="s">
        <v>1</v>
      </c>
      <c r="L233" s="33"/>
      <c r="M233" s="151" t="s">
        <v>1</v>
      </c>
      <c r="N233" s="152" t="s">
        <v>41</v>
      </c>
      <c r="O233" s="58"/>
      <c r="P233" s="153">
        <f t="shared" si="41"/>
        <v>0</v>
      </c>
      <c r="Q233" s="153">
        <v>0</v>
      </c>
      <c r="R233" s="153">
        <f t="shared" si="42"/>
        <v>0</v>
      </c>
      <c r="S233" s="153">
        <v>0</v>
      </c>
      <c r="T233" s="154">
        <f t="shared" si="4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5" t="s">
        <v>90</v>
      </c>
      <c r="AT233" s="155" t="s">
        <v>135</v>
      </c>
      <c r="AU233" s="155" t="s">
        <v>87</v>
      </c>
      <c r="AY233" s="17" t="s">
        <v>132</v>
      </c>
      <c r="BE233" s="156">
        <f t="shared" si="44"/>
        <v>0</v>
      </c>
      <c r="BF233" s="156">
        <f t="shared" si="45"/>
        <v>0</v>
      </c>
      <c r="BG233" s="156">
        <f t="shared" si="46"/>
        <v>0</v>
      </c>
      <c r="BH233" s="156">
        <f t="shared" si="47"/>
        <v>0</v>
      </c>
      <c r="BI233" s="156">
        <f t="shared" si="48"/>
        <v>0</v>
      </c>
      <c r="BJ233" s="17" t="s">
        <v>8</v>
      </c>
      <c r="BK233" s="156">
        <f t="shared" si="49"/>
        <v>0</v>
      </c>
      <c r="BL233" s="17" t="s">
        <v>90</v>
      </c>
      <c r="BM233" s="155" t="s">
        <v>1146</v>
      </c>
    </row>
    <row r="234" spans="1:65" s="2" customFormat="1" ht="24.15" customHeight="1">
      <c r="A234" s="32"/>
      <c r="B234" s="143"/>
      <c r="C234" s="144" t="s">
        <v>1062</v>
      </c>
      <c r="D234" s="144" t="s">
        <v>135</v>
      </c>
      <c r="E234" s="145" t="s">
        <v>1805</v>
      </c>
      <c r="F234" s="146" t="s">
        <v>1806</v>
      </c>
      <c r="G234" s="147" t="s">
        <v>1598</v>
      </c>
      <c r="H234" s="148">
        <v>1</v>
      </c>
      <c r="I234" s="149"/>
      <c r="J234" s="150">
        <f t="shared" si="40"/>
        <v>0</v>
      </c>
      <c r="K234" s="146" t="s">
        <v>1</v>
      </c>
      <c r="L234" s="33"/>
      <c r="M234" s="151" t="s">
        <v>1</v>
      </c>
      <c r="N234" s="152" t="s">
        <v>41</v>
      </c>
      <c r="O234" s="58"/>
      <c r="P234" s="153">
        <f t="shared" si="41"/>
        <v>0</v>
      </c>
      <c r="Q234" s="153">
        <v>0</v>
      </c>
      <c r="R234" s="153">
        <f t="shared" si="42"/>
        <v>0</v>
      </c>
      <c r="S234" s="153">
        <v>0</v>
      </c>
      <c r="T234" s="154">
        <f t="shared" si="4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5" t="s">
        <v>90</v>
      </c>
      <c r="AT234" s="155" t="s">
        <v>135</v>
      </c>
      <c r="AU234" s="155" t="s">
        <v>87</v>
      </c>
      <c r="AY234" s="17" t="s">
        <v>132</v>
      </c>
      <c r="BE234" s="156">
        <f t="shared" si="44"/>
        <v>0</v>
      </c>
      <c r="BF234" s="156">
        <f t="shared" si="45"/>
        <v>0</v>
      </c>
      <c r="BG234" s="156">
        <f t="shared" si="46"/>
        <v>0</v>
      </c>
      <c r="BH234" s="156">
        <f t="shared" si="47"/>
        <v>0</v>
      </c>
      <c r="BI234" s="156">
        <f t="shared" si="48"/>
        <v>0</v>
      </c>
      <c r="BJ234" s="17" t="s">
        <v>8</v>
      </c>
      <c r="BK234" s="156">
        <f t="shared" si="49"/>
        <v>0</v>
      </c>
      <c r="BL234" s="17" t="s">
        <v>90</v>
      </c>
      <c r="BM234" s="155" t="s">
        <v>1157</v>
      </c>
    </row>
    <row r="235" spans="1:65" s="2" customFormat="1" ht="14.4" customHeight="1">
      <c r="A235" s="32"/>
      <c r="B235" s="143"/>
      <c r="C235" s="144" t="s">
        <v>1068</v>
      </c>
      <c r="D235" s="144" t="s">
        <v>135</v>
      </c>
      <c r="E235" s="145" t="s">
        <v>1807</v>
      </c>
      <c r="F235" s="146" t="s">
        <v>1808</v>
      </c>
      <c r="G235" s="147" t="s">
        <v>1598</v>
      </c>
      <c r="H235" s="148">
        <v>1</v>
      </c>
      <c r="I235" s="149"/>
      <c r="J235" s="150">
        <f t="shared" si="40"/>
        <v>0</v>
      </c>
      <c r="K235" s="146" t="s">
        <v>1</v>
      </c>
      <c r="L235" s="33"/>
      <c r="M235" s="151" t="s">
        <v>1</v>
      </c>
      <c r="N235" s="152" t="s">
        <v>41</v>
      </c>
      <c r="O235" s="58"/>
      <c r="P235" s="153">
        <f t="shared" si="41"/>
        <v>0</v>
      </c>
      <c r="Q235" s="153">
        <v>0</v>
      </c>
      <c r="R235" s="153">
        <f t="shared" si="42"/>
        <v>0</v>
      </c>
      <c r="S235" s="153">
        <v>0</v>
      </c>
      <c r="T235" s="154">
        <f t="shared" si="4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5" t="s">
        <v>90</v>
      </c>
      <c r="AT235" s="155" t="s">
        <v>135</v>
      </c>
      <c r="AU235" s="155" t="s">
        <v>87</v>
      </c>
      <c r="AY235" s="17" t="s">
        <v>132</v>
      </c>
      <c r="BE235" s="156">
        <f t="shared" si="44"/>
        <v>0</v>
      </c>
      <c r="BF235" s="156">
        <f t="shared" si="45"/>
        <v>0</v>
      </c>
      <c r="BG235" s="156">
        <f t="shared" si="46"/>
        <v>0</v>
      </c>
      <c r="BH235" s="156">
        <f t="shared" si="47"/>
        <v>0</v>
      </c>
      <c r="BI235" s="156">
        <f t="shared" si="48"/>
        <v>0</v>
      </c>
      <c r="BJ235" s="17" t="s">
        <v>8</v>
      </c>
      <c r="BK235" s="156">
        <f t="shared" si="49"/>
        <v>0</v>
      </c>
      <c r="BL235" s="17" t="s">
        <v>90</v>
      </c>
      <c r="BM235" s="155" t="s">
        <v>1165</v>
      </c>
    </row>
    <row r="236" spans="1:65" s="2" customFormat="1" ht="14.4" customHeight="1">
      <c r="A236" s="32"/>
      <c r="B236" s="143"/>
      <c r="C236" s="144" t="s">
        <v>1073</v>
      </c>
      <c r="D236" s="144" t="s">
        <v>135</v>
      </c>
      <c r="E236" s="145" t="s">
        <v>1809</v>
      </c>
      <c r="F236" s="146" t="s">
        <v>1810</v>
      </c>
      <c r="G236" s="147" t="s">
        <v>1598</v>
      </c>
      <c r="H236" s="148">
        <v>27</v>
      </c>
      <c r="I236" s="149"/>
      <c r="J236" s="150">
        <f t="shared" si="40"/>
        <v>0</v>
      </c>
      <c r="K236" s="146" t="s">
        <v>1</v>
      </c>
      <c r="L236" s="33"/>
      <c r="M236" s="151" t="s">
        <v>1</v>
      </c>
      <c r="N236" s="152" t="s">
        <v>41</v>
      </c>
      <c r="O236" s="58"/>
      <c r="P236" s="153">
        <f t="shared" si="41"/>
        <v>0</v>
      </c>
      <c r="Q236" s="153">
        <v>0</v>
      </c>
      <c r="R236" s="153">
        <f t="shared" si="42"/>
        <v>0</v>
      </c>
      <c r="S236" s="153">
        <v>0</v>
      </c>
      <c r="T236" s="154">
        <f t="shared" si="4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5" t="s">
        <v>90</v>
      </c>
      <c r="AT236" s="155" t="s">
        <v>135</v>
      </c>
      <c r="AU236" s="155" t="s">
        <v>87</v>
      </c>
      <c r="AY236" s="17" t="s">
        <v>132</v>
      </c>
      <c r="BE236" s="156">
        <f t="shared" si="44"/>
        <v>0</v>
      </c>
      <c r="BF236" s="156">
        <f t="shared" si="45"/>
        <v>0</v>
      </c>
      <c r="BG236" s="156">
        <f t="shared" si="46"/>
        <v>0</v>
      </c>
      <c r="BH236" s="156">
        <f t="shared" si="47"/>
        <v>0</v>
      </c>
      <c r="BI236" s="156">
        <f t="shared" si="48"/>
        <v>0</v>
      </c>
      <c r="BJ236" s="17" t="s">
        <v>8</v>
      </c>
      <c r="BK236" s="156">
        <f t="shared" si="49"/>
        <v>0</v>
      </c>
      <c r="BL236" s="17" t="s">
        <v>90</v>
      </c>
      <c r="BM236" s="155" t="s">
        <v>1173</v>
      </c>
    </row>
    <row r="237" spans="1:65" s="2" customFormat="1" ht="24.15" customHeight="1">
      <c r="A237" s="32"/>
      <c r="B237" s="143"/>
      <c r="C237" s="144" t="s">
        <v>1078</v>
      </c>
      <c r="D237" s="144" t="s">
        <v>135</v>
      </c>
      <c r="E237" s="145" t="s">
        <v>1811</v>
      </c>
      <c r="F237" s="146" t="s">
        <v>1812</v>
      </c>
      <c r="G237" s="147" t="s">
        <v>1813</v>
      </c>
      <c r="H237" s="148">
        <v>1</v>
      </c>
      <c r="I237" s="149"/>
      <c r="J237" s="150">
        <f t="shared" si="40"/>
        <v>0</v>
      </c>
      <c r="K237" s="146" t="s">
        <v>1</v>
      </c>
      <c r="L237" s="33"/>
      <c r="M237" s="151" t="s">
        <v>1</v>
      </c>
      <c r="N237" s="152" t="s">
        <v>41</v>
      </c>
      <c r="O237" s="58"/>
      <c r="P237" s="153">
        <f t="shared" si="41"/>
        <v>0</v>
      </c>
      <c r="Q237" s="153">
        <v>0</v>
      </c>
      <c r="R237" s="153">
        <f t="shared" si="42"/>
        <v>0</v>
      </c>
      <c r="S237" s="153">
        <v>0</v>
      </c>
      <c r="T237" s="154">
        <f t="shared" si="4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5" t="s">
        <v>90</v>
      </c>
      <c r="AT237" s="155" t="s">
        <v>135</v>
      </c>
      <c r="AU237" s="155" t="s">
        <v>87</v>
      </c>
      <c r="AY237" s="17" t="s">
        <v>132</v>
      </c>
      <c r="BE237" s="156">
        <f t="shared" si="44"/>
        <v>0</v>
      </c>
      <c r="BF237" s="156">
        <f t="shared" si="45"/>
        <v>0</v>
      </c>
      <c r="BG237" s="156">
        <f t="shared" si="46"/>
        <v>0</v>
      </c>
      <c r="BH237" s="156">
        <f t="shared" si="47"/>
        <v>0</v>
      </c>
      <c r="BI237" s="156">
        <f t="shared" si="48"/>
        <v>0</v>
      </c>
      <c r="BJ237" s="17" t="s">
        <v>8</v>
      </c>
      <c r="BK237" s="156">
        <f t="shared" si="49"/>
        <v>0</v>
      </c>
      <c r="BL237" s="17" t="s">
        <v>90</v>
      </c>
      <c r="BM237" s="155" t="s">
        <v>1186</v>
      </c>
    </row>
    <row r="238" spans="1:65" s="2" customFormat="1" ht="14.4" customHeight="1">
      <c r="A238" s="32"/>
      <c r="B238" s="143"/>
      <c r="C238" s="144" t="s">
        <v>1084</v>
      </c>
      <c r="D238" s="144" t="s">
        <v>135</v>
      </c>
      <c r="E238" s="145" t="s">
        <v>1814</v>
      </c>
      <c r="F238" s="146" t="s">
        <v>1672</v>
      </c>
      <c r="G238" s="147" t="s">
        <v>1673</v>
      </c>
      <c r="H238" s="202"/>
      <c r="I238" s="149"/>
      <c r="J238" s="150">
        <f t="shared" si="40"/>
        <v>0</v>
      </c>
      <c r="K238" s="146" t="s">
        <v>1</v>
      </c>
      <c r="L238" s="33"/>
      <c r="M238" s="151" t="s">
        <v>1</v>
      </c>
      <c r="N238" s="152" t="s">
        <v>41</v>
      </c>
      <c r="O238" s="58"/>
      <c r="P238" s="153">
        <f t="shared" si="41"/>
        <v>0</v>
      </c>
      <c r="Q238" s="153">
        <v>0</v>
      </c>
      <c r="R238" s="153">
        <f t="shared" si="42"/>
        <v>0</v>
      </c>
      <c r="S238" s="153">
        <v>0</v>
      </c>
      <c r="T238" s="154">
        <f t="shared" si="4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5" t="s">
        <v>90</v>
      </c>
      <c r="AT238" s="155" t="s">
        <v>135</v>
      </c>
      <c r="AU238" s="155" t="s">
        <v>87</v>
      </c>
      <c r="AY238" s="17" t="s">
        <v>132</v>
      </c>
      <c r="BE238" s="156">
        <f t="shared" si="44"/>
        <v>0</v>
      </c>
      <c r="BF238" s="156">
        <f t="shared" si="45"/>
        <v>0</v>
      </c>
      <c r="BG238" s="156">
        <f t="shared" si="46"/>
        <v>0</v>
      </c>
      <c r="BH238" s="156">
        <f t="shared" si="47"/>
        <v>0</v>
      </c>
      <c r="BI238" s="156">
        <f t="shared" si="48"/>
        <v>0</v>
      </c>
      <c r="BJ238" s="17" t="s">
        <v>8</v>
      </c>
      <c r="BK238" s="156">
        <f t="shared" si="49"/>
        <v>0</v>
      </c>
      <c r="BL238" s="17" t="s">
        <v>90</v>
      </c>
      <c r="BM238" s="155" t="s">
        <v>1205</v>
      </c>
    </row>
    <row r="239" spans="1:65" s="2" customFormat="1" ht="24.15" customHeight="1">
      <c r="A239" s="32"/>
      <c r="B239" s="143"/>
      <c r="C239" s="177" t="s">
        <v>1090</v>
      </c>
      <c r="D239" s="177" t="s">
        <v>442</v>
      </c>
      <c r="E239" s="178" t="s">
        <v>1815</v>
      </c>
      <c r="F239" s="179" t="s">
        <v>1784</v>
      </c>
      <c r="G239" s="180" t="s">
        <v>1598</v>
      </c>
      <c r="H239" s="181">
        <v>1</v>
      </c>
      <c r="I239" s="182"/>
      <c r="J239" s="183">
        <f t="shared" si="40"/>
        <v>0</v>
      </c>
      <c r="K239" s="179" t="s">
        <v>1</v>
      </c>
      <c r="L239" s="184"/>
      <c r="M239" s="185" t="s">
        <v>1</v>
      </c>
      <c r="N239" s="186" t="s">
        <v>41</v>
      </c>
      <c r="O239" s="58"/>
      <c r="P239" s="153">
        <f t="shared" si="41"/>
        <v>0</v>
      </c>
      <c r="Q239" s="153">
        <v>0</v>
      </c>
      <c r="R239" s="153">
        <f t="shared" si="42"/>
        <v>0</v>
      </c>
      <c r="S239" s="153">
        <v>0</v>
      </c>
      <c r="T239" s="154">
        <f t="shared" si="4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5" t="s">
        <v>172</v>
      </c>
      <c r="AT239" s="155" t="s">
        <v>442</v>
      </c>
      <c r="AU239" s="155" t="s">
        <v>87</v>
      </c>
      <c r="AY239" s="17" t="s">
        <v>132</v>
      </c>
      <c r="BE239" s="156">
        <f t="shared" si="44"/>
        <v>0</v>
      </c>
      <c r="BF239" s="156">
        <f t="shared" si="45"/>
        <v>0</v>
      </c>
      <c r="BG239" s="156">
        <f t="shared" si="46"/>
        <v>0</v>
      </c>
      <c r="BH239" s="156">
        <f t="shared" si="47"/>
        <v>0</v>
      </c>
      <c r="BI239" s="156">
        <f t="shared" si="48"/>
        <v>0</v>
      </c>
      <c r="BJ239" s="17" t="s">
        <v>8</v>
      </c>
      <c r="BK239" s="156">
        <f t="shared" si="49"/>
        <v>0</v>
      </c>
      <c r="BL239" s="17" t="s">
        <v>90</v>
      </c>
      <c r="BM239" s="155" t="s">
        <v>1816</v>
      </c>
    </row>
    <row r="240" spans="1:65" s="2" customFormat="1" ht="14.4" customHeight="1">
      <c r="A240" s="32"/>
      <c r="B240" s="143"/>
      <c r="C240" s="177" t="s">
        <v>1095</v>
      </c>
      <c r="D240" s="177" t="s">
        <v>442</v>
      </c>
      <c r="E240" s="178" t="s">
        <v>1817</v>
      </c>
      <c r="F240" s="179" t="s">
        <v>1786</v>
      </c>
      <c r="G240" s="180" t="s">
        <v>1598</v>
      </c>
      <c r="H240" s="181">
        <v>1</v>
      </c>
      <c r="I240" s="182"/>
      <c r="J240" s="183">
        <f t="shared" si="40"/>
        <v>0</v>
      </c>
      <c r="K240" s="179" t="s">
        <v>1</v>
      </c>
      <c r="L240" s="184"/>
      <c r="M240" s="185" t="s">
        <v>1</v>
      </c>
      <c r="N240" s="186" t="s">
        <v>41</v>
      </c>
      <c r="O240" s="58"/>
      <c r="P240" s="153">
        <f t="shared" si="41"/>
        <v>0</v>
      </c>
      <c r="Q240" s="153">
        <v>0</v>
      </c>
      <c r="R240" s="153">
        <f t="shared" si="42"/>
        <v>0</v>
      </c>
      <c r="S240" s="153">
        <v>0</v>
      </c>
      <c r="T240" s="154">
        <f t="shared" si="4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5" t="s">
        <v>172</v>
      </c>
      <c r="AT240" s="155" t="s">
        <v>442</v>
      </c>
      <c r="AU240" s="155" t="s">
        <v>87</v>
      </c>
      <c r="AY240" s="17" t="s">
        <v>132</v>
      </c>
      <c r="BE240" s="156">
        <f t="shared" si="44"/>
        <v>0</v>
      </c>
      <c r="BF240" s="156">
        <f t="shared" si="45"/>
        <v>0</v>
      </c>
      <c r="BG240" s="156">
        <f t="shared" si="46"/>
        <v>0</v>
      </c>
      <c r="BH240" s="156">
        <f t="shared" si="47"/>
        <v>0</v>
      </c>
      <c r="BI240" s="156">
        <f t="shared" si="48"/>
        <v>0</v>
      </c>
      <c r="BJ240" s="17" t="s">
        <v>8</v>
      </c>
      <c r="BK240" s="156">
        <f t="shared" si="49"/>
        <v>0</v>
      </c>
      <c r="BL240" s="17" t="s">
        <v>90</v>
      </c>
      <c r="BM240" s="155" t="s">
        <v>1818</v>
      </c>
    </row>
    <row r="241" spans="1:65" s="2" customFormat="1" ht="24.15" customHeight="1">
      <c r="A241" s="32"/>
      <c r="B241" s="143"/>
      <c r="C241" s="177" t="s">
        <v>1099</v>
      </c>
      <c r="D241" s="177" t="s">
        <v>442</v>
      </c>
      <c r="E241" s="178" t="s">
        <v>1819</v>
      </c>
      <c r="F241" s="179" t="s">
        <v>1788</v>
      </c>
      <c r="G241" s="180" t="s">
        <v>1598</v>
      </c>
      <c r="H241" s="181">
        <v>1</v>
      </c>
      <c r="I241" s="182"/>
      <c r="J241" s="183">
        <f t="shared" si="40"/>
        <v>0</v>
      </c>
      <c r="K241" s="179" t="s">
        <v>1</v>
      </c>
      <c r="L241" s="184"/>
      <c r="M241" s="185" t="s">
        <v>1</v>
      </c>
      <c r="N241" s="186" t="s">
        <v>41</v>
      </c>
      <c r="O241" s="58"/>
      <c r="P241" s="153">
        <f t="shared" si="41"/>
        <v>0</v>
      </c>
      <c r="Q241" s="153">
        <v>0</v>
      </c>
      <c r="R241" s="153">
        <f t="shared" si="42"/>
        <v>0</v>
      </c>
      <c r="S241" s="153">
        <v>0</v>
      </c>
      <c r="T241" s="154">
        <f t="shared" si="4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5" t="s">
        <v>172</v>
      </c>
      <c r="AT241" s="155" t="s">
        <v>442</v>
      </c>
      <c r="AU241" s="155" t="s">
        <v>87</v>
      </c>
      <c r="AY241" s="17" t="s">
        <v>132</v>
      </c>
      <c r="BE241" s="156">
        <f t="shared" si="44"/>
        <v>0</v>
      </c>
      <c r="BF241" s="156">
        <f t="shared" si="45"/>
        <v>0</v>
      </c>
      <c r="BG241" s="156">
        <f t="shared" si="46"/>
        <v>0</v>
      </c>
      <c r="BH241" s="156">
        <f t="shared" si="47"/>
        <v>0</v>
      </c>
      <c r="BI241" s="156">
        <f t="shared" si="48"/>
        <v>0</v>
      </c>
      <c r="BJ241" s="17" t="s">
        <v>8</v>
      </c>
      <c r="BK241" s="156">
        <f t="shared" si="49"/>
        <v>0</v>
      </c>
      <c r="BL241" s="17" t="s">
        <v>90</v>
      </c>
      <c r="BM241" s="155" t="s">
        <v>1820</v>
      </c>
    </row>
    <row r="242" spans="1:65" s="2" customFormat="1" ht="24.15" customHeight="1">
      <c r="A242" s="32"/>
      <c r="B242" s="143"/>
      <c r="C242" s="177" t="s">
        <v>1107</v>
      </c>
      <c r="D242" s="177" t="s">
        <v>442</v>
      </c>
      <c r="E242" s="178" t="s">
        <v>1821</v>
      </c>
      <c r="F242" s="179" t="s">
        <v>1790</v>
      </c>
      <c r="G242" s="180" t="s">
        <v>1598</v>
      </c>
      <c r="H242" s="181">
        <v>1</v>
      </c>
      <c r="I242" s="182"/>
      <c r="J242" s="183">
        <f t="shared" si="40"/>
        <v>0</v>
      </c>
      <c r="K242" s="179" t="s">
        <v>1</v>
      </c>
      <c r="L242" s="184"/>
      <c r="M242" s="185" t="s">
        <v>1</v>
      </c>
      <c r="N242" s="186" t="s">
        <v>41</v>
      </c>
      <c r="O242" s="58"/>
      <c r="P242" s="153">
        <f t="shared" si="41"/>
        <v>0</v>
      </c>
      <c r="Q242" s="153">
        <v>0</v>
      </c>
      <c r="R242" s="153">
        <f t="shared" si="42"/>
        <v>0</v>
      </c>
      <c r="S242" s="153">
        <v>0</v>
      </c>
      <c r="T242" s="154">
        <f t="shared" si="4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5" t="s">
        <v>172</v>
      </c>
      <c r="AT242" s="155" t="s">
        <v>442</v>
      </c>
      <c r="AU242" s="155" t="s">
        <v>87</v>
      </c>
      <c r="AY242" s="17" t="s">
        <v>132</v>
      </c>
      <c r="BE242" s="156">
        <f t="shared" si="44"/>
        <v>0</v>
      </c>
      <c r="BF242" s="156">
        <f t="shared" si="45"/>
        <v>0</v>
      </c>
      <c r="BG242" s="156">
        <f t="shared" si="46"/>
        <v>0</v>
      </c>
      <c r="BH242" s="156">
        <f t="shared" si="47"/>
        <v>0</v>
      </c>
      <c r="BI242" s="156">
        <f t="shared" si="48"/>
        <v>0</v>
      </c>
      <c r="BJ242" s="17" t="s">
        <v>8</v>
      </c>
      <c r="BK242" s="156">
        <f t="shared" si="49"/>
        <v>0</v>
      </c>
      <c r="BL242" s="17" t="s">
        <v>90</v>
      </c>
      <c r="BM242" s="155" t="s">
        <v>1822</v>
      </c>
    </row>
    <row r="243" spans="1:65" s="2" customFormat="1" ht="14.4" customHeight="1">
      <c r="A243" s="32"/>
      <c r="B243" s="143"/>
      <c r="C243" s="177" t="s">
        <v>1110</v>
      </c>
      <c r="D243" s="177" t="s">
        <v>442</v>
      </c>
      <c r="E243" s="178" t="s">
        <v>1823</v>
      </c>
      <c r="F243" s="179" t="s">
        <v>1792</v>
      </c>
      <c r="G243" s="180" t="s">
        <v>1598</v>
      </c>
      <c r="H243" s="181">
        <v>4</v>
      </c>
      <c r="I243" s="182"/>
      <c r="J243" s="183">
        <f t="shared" si="40"/>
        <v>0</v>
      </c>
      <c r="K243" s="179" t="s">
        <v>1</v>
      </c>
      <c r="L243" s="184"/>
      <c r="M243" s="185" t="s">
        <v>1</v>
      </c>
      <c r="N243" s="186" t="s">
        <v>41</v>
      </c>
      <c r="O243" s="58"/>
      <c r="P243" s="153">
        <f t="shared" si="41"/>
        <v>0</v>
      </c>
      <c r="Q243" s="153">
        <v>0</v>
      </c>
      <c r="R243" s="153">
        <f t="shared" si="42"/>
        <v>0</v>
      </c>
      <c r="S243" s="153">
        <v>0</v>
      </c>
      <c r="T243" s="154">
        <f t="shared" si="4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5" t="s">
        <v>172</v>
      </c>
      <c r="AT243" s="155" t="s">
        <v>442</v>
      </c>
      <c r="AU243" s="155" t="s">
        <v>87</v>
      </c>
      <c r="AY243" s="17" t="s">
        <v>132</v>
      </c>
      <c r="BE243" s="156">
        <f t="shared" si="44"/>
        <v>0</v>
      </c>
      <c r="BF243" s="156">
        <f t="shared" si="45"/>
        <v>0</v>
      </c>
      <c r="BG243" s="156">
        <f t="shared" si="46"/>
        <v>0</v>
      </c>
      <c r="BH243" s="156">
        <f t="shared" si="47"/>
        <v>0</v>
      </c>
      <c r="BI243" s="156">
        <f t="shared" si="48"/>
        <v>0</v>
      </c>
      <c r="BJ243" s="17" t="s">
        <v>8</v>
      </c>
      <c r="BK243" s="156">
        <f t="shared" si="49"/>
        <v>0</v>
      </c>
      <c r="BL243" s="17" t="s">
        <v>90</v>
      </c>
      <c r="BM243" s="155" t="s">
        <v>1824</v>
      </c>
    </row>
    <row r="244" spans="1:65" s="2" customFormat="1" ht="14.4" customHeight="1">
      <c r="A244" s="32"/>
      <c r="B244" s="143"/>
      <c r="C244" s="177" t="s">
        <v>1115</v>
      </c>
      <c r="D244" s="177" t="s">
        <v>442</v>
      </c>
      <c r="E244" s="178" t="s">
        <v>1825</v>
      </c>
      <c r="F244" s="179" t="s">
        <v>1794</v>
      </c>
      <c r="G244" s="180" t="s">
        <v>1598</v>
      </c>
      <c r="H244" s="181">
        <v>19</v>
      </c>
      <c r="I244" s="182"/>
      <c r="J244" s="183">
        <f t="shared" si="40"/>
        <v>0</v>
      </c>
      <c r="K244" s="179" t="s">
        <v>1</v>
      </c>
      <c r="L244" s="184"/>
      <c r="M244" s="185" t="s">
        <v>1</v>
      </c>
      <c r="N244" s="186" t="s">
        <v>41</v>
      </c>
      <c r="O244" s="58"/>
      <c r="P244" s="153">
        <f t="shared" si="41"/>
        <v>0</v>
      </c>
      <c r="Q244" s="153">
        <v>0</v>
      </c>
      <c r="R244" s="153">
        <f t="shared" si="42"/>
        <v>0</v>
      </c>
      <c r="S244" s="153">
        <v>0</v>
      </c>
      <c r="T244" s="154">
        <f t="shared" si="4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5" t="s">
        <v>172</v>
      </c>
      <c r="AT244" s="155" t="s">
        <v>442</v>
      </c>
      <c r="AU244" s="155" t="s">
        <v>87</v>
      </c>
      <c r="AY244" s="17" t="s">
        <v>132</v>
      </c>
      <c r="BE244" s="156">
        <f t="shared" si="44"/>
        <v>0</v>
      </c>
      <c r="BF244" s="156">
        <f t="shared" si="45"/>
        <v>0</v>
      </c>
      <c r="BG244" s="156">
        <f t="shared" si="46"/>
        <v>0</v>
      </c>
      <c r="BH244" s="156">
        <f t="shared" si="47"/>
        <v>0</v>
      </c>
      <c r="BI244" s="156">
        <f t="shared" si="48"/>
        <v>0</v>
      </c>
      <c r="BJ244" s="17" t="s">
        <v>8</v>
      </c>
      <c r="BK244" s="156">
        <f t="shared" si="49"/>
        <v>0</v>
      </c>
      <c r="BL244" s="17" t="s">
        <v>90</v>
      </c>
      <c r="BM244" s="155" t="s">
        <v>1826</v>
      </c>
    </row>
    <row r="245" spans="1:65" s="2" customFormat="1" ht="14.4" customHeight="1">
      <c r="A245" s="32"/>
      <c r="B245" s="143"/>
      <c r="C245" s="177" t="s">
        <v>1120</v>
      </c>
      <c r="D245" s="177" t="s">
        <v>442</v>
      </c>
      <c r="E245" s="178" t="s">
        <v>1827</v>
      </c>
      <c r="F245" s="179" t="s">
        <v>1796</v>
      </c>
      <c r="G245" s="180" t="s">
        <v>1598</v>
      </c>
      <c r="H245" s="181">
        <v>7</v>
      </c>
      <c r="I245" s="182"/>
      <c r="J245" s="183">
        <f t="shared" si="40"/>
        <v>0</v>
      </c>
      <c r="K245" s="179" t="s">
        <v>1</v>
      </c>
      <c r="L245" s="184"/>
      <c r="M245" s="185" t="s">
        <v>1</v>
      </c>
      <c r="N245" s="186" t="s">
        <v>41</v>
      </c>
      <c r="O245" s="58"/>
      <c r="P245" s="153">
        <f t="shared" si="41"/>
        <v>0</v>
      </c>
      <c r="Q245" s="153">
        <v>0</v>
      </c>
      <c r="R245" s="153">
        <f t="shared" si="42"/>
        <v>0</v>
      </c>
      <c r="S245" s="153">
        <v>0</v>
      </c>
      <c r="T245" s="154">
        <f t="shared" si="4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5" t="s">
        <v>172</v>
      </c>
      <c r="AT245" s="155" t="s">
        <v>442</v>
      </c>
      <c r="AU245" s="155" t="s">
        <v>87</v>
      </c>
      <c r="AY245" s="17" t="s">
        <v>132</v>
      </c>
      <c r="BE245" s="156">
        <f t="shared" si="44"/>
        <v>0</v>
      </c>
      <c r="BF245" s="156">
        <f t="shared" si="45"/>
        <v>0</v>
      </c>
      <c r="BG245" s="156">
        <f t="shared" si="46"/>
        <v>0</v>
      </c>
      <c r="BH245" s="156">
        <f t="shared" si="47"/>
        <v>0</v>
      </c>
      <c r="BI245" s="156">
        <f t="shared" si="48"/>
        <v>0</v>
      </c>
      <c r="BJ245" s="17" t="s">
        <v>8</v>
      </c>
      <c r="BK245" s="156">
        <f t="shared" si="49"/>
        <v>0</v>
      </c>
      <c r="BL245" s="17" t="s">
        <v>90</v>
      </c>
      <c r="BM245" s="155" t="s">
        <v>1828</v>
      </c>
    </row>
    <row r="246" spans="1:65" s="2" customFormat="1" ht="14.4" customHeight="1">
      <c r="A246" s="32"/>
      <c r="B246" s="143"/>
      <c r="C246" s="177" t="s">
        <v>1124</v>
      </c>
      <c r="D246" s="177" t="s">
        <v>442</v>
      </c>
      <c r="E246" s="178" t="s">
        <v>1829</v>
      </c>
      <c r="F246" s="179" t="s">
        <v>1798</v>
      </c>
      <c r="G246" s="180" t="s">
        <v>1598</v>
      </c>
      <c r="H246" s="181">
        <v>2</v>
      </c>
      <c r="I246" s="182"/>
      <c r="J246" s="183">
        <f t="shared" si="40"/>
        <v>0</v>
      </c>
      <c r="K246" s="179" t="s">
        <v>1</v>
      </c>
      <c r="L246" s="184"/>
      <c r="M246" s="185" t="s">
        <v>1</v>
      </c>
      <c r="N246" s="186" t="s">
        <v>41</v>
      </c>
      <c r="O246" s="58"/>
      <c r="P246" s="153">
        <f t="shared" si="41"/>
        <v>0</v>
      </c>
      <c r="Q246" s="153">
        <v>0</v>
      </c>
      <c r="R246" s="153">
        <f t="shared" si="42"/>
        <v>0</v>
      </c>
      <c r="S246" s="153">
        <v>0</v>
      </c>
      <c r="T246" s="154">
        <f t="shared" si="4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5" t="s">
        <v>172</v>
      </c>
      <c r="AT246" s="155" t="s">
        <v>442</v>
      </c>
      <c r="AU246" s="155" t="s">
        <v>87</v>
      </c>
      <c r="AY246" s="17" t="s">
        <v>132</v>
      </c>
      <c r="BE246" s="156">
        <f t="shared" si="44"/>
        <v>0</v>
      </c>
      <c r="BF246" s="156">
        <f t="shared" si="45"/>
        <v>0</v>
      </c>
      <c r="BG246" s="156">
        <f t="shared" si="46"/>
        <v>0</v>
      </c>
      <c r="BH246" s="156">
        <f t="shared" si="47"/>
        <v>0</v>
      </c>
      <c r="BI246" s="156">
        <f t="shared" si="48"/>
        <v>0</v>
      </c>
      <c r="BJ246" s="17" t="s">
        <v>8</v>
      </c>
      <c r="BK246" s="156">
        <f t="shared" si="49"/>
        <v>0</v>
      </c>
      <c r="BL246" s="17" t="s">
        <v>90</v>
      </c>
      <c r="BM246" s="155" t="s">
        <v>1830</v>
      </c>
    </row>
    <row r="247" spans="1:65" s="2" customFormat="1" ht="14.4" customHeight="1">
      <c r="A247" s="32"/>
      <c r="B247" s="143"/>
      <c r="C247" s="177" t="s">
        <v>1127</v>
      </c>
      <c r="D247" s="177" t="s">
        <v>442</v>
      </c>
      <c r="E247" s="178" t="s">
        <v>1831</v>
      </c>
      <c r="F247" s="179" t="s">
        <v>1800</v>
      </c>
      <c r="G247" s="180" t="s">
        <v>1598</v>
      </c>
      <c r="H247" s="181">
        <v>4</v>
      </c>
      <c r="I247" s="182"/>
      <c r="J247" s="183">
        <f t="shared" si="40"/>
        <v>0</v>
      </c>
      <c r="K247" s="179" t="s">
        <v>1</v>
      </c>
      <c r="L247" s="184"/>
      <c r="M247" s="185" t="s">
        <v>1</v>
      </c>
      <c r="N247" s="186" t="s">
        <v>41</v>
      </c>
      <c r="O247" s="58"/>
      <c r="P247" s="153">
        <f t="shared" si="41"/>
        <v>0</v>
      </c>
      <c r="Q247" s="153">
        <v>0</v>
      </c>
      <c r="R247" s="153">
        <f t="shared" si="42"/>
        <v>0</v>
      </c>
      <c r="S247" s="153">
        <v>0</v>
      </c>
      <c r="T247" s="154">
        <f t="shared" si="4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5" t="s">
        <v>172</v>
      </c>
      <c r="AT247" s="155" t="s">
        <v>442</v>
      </c>
      <c r="AU247" s="155" t="s">
        <v>87</v>
      </c>
      <c r="AY247" s="17" t="s">
        <v>132</v>
      </c>
      <c r="BE247" s="156">
        <f t="shared" si="44"/>
        <v>0</v>
      </c>
      <c r="BF247" s="156">
        <f t="shared" si="45"/>
        <v>0</v>
      </c>
      <c r="BG247" s="156">
        <f t="shared" si="46"/>
        <v>0</v>
      </c>
      <c r="BH247" s="156">
        <f t="shared" si="47"/>
        <v>0</v>
      </c>
      <c r="BI247" s="156">
        <f t="shared" si="48"/>
        <v>0</v>
      </c>
      <c r="BJ247" s="17" t="s">
        <v>8</v>
      </c>
      <c r="BK247" s="156">
        <f t="shared" si="49"/>
        <v>0</v>
      </c>
      <c r="BL247" s="17" t="s">
        <v>90</v>
      </c>
      <c r="BM247" s="155" t="s">
        <v>1832</v>
      </c>
    </row>
    <row r="248" spans="1:65" s="2" customFormat="1" ht="24.15" customHeight="1">
      <c r="A248" s="32"/>
      <c r="B248" s="143"/>
      <c r="C248" s="177" t="s">
        <v>1132</v>
      </c>
      <c r="D248" s="177" t="s">
        <v>442</v>
      </c>
      <c r="E248" s="178" t="s">
        <v>1833</v>
      </c>
      <c r="F248" s="179" t="s">
        <v>1802</v>
      </c>
      <c r="G248" s="180" t="s">
        <v>1598</v>
      </c>
      <c r="H248" s="181">
        <v>4</v>
      </c>
      <c r="I248" s="182"/>
      <c r="J248" s="183">
        <f t="shared" si="40"/>
        <v>0</v>
      </c>
      <c r="K248" s="179" t="s">
        <v>1</v>
      </c>
      <c r="L248" s="184"/>
      <c r="M248" s="185" t="s">
        <v>1</v>
      </c>
      <c r="N248" s="186" t="s">
        <v>41</v>
      </c>
      <c r="O248" s="58"/>
      <c r="P248" s="153">
        <f t="shared" si="41"/>
        <v>0</v>
      </c>
      <c r="Q248" s="153">
        <v>0</v>
      </c>
      <c r="R248" s="153">
        <f t="shared" si="42"/>
        <v>0</v>
      </c>
      <c r="S248" s="153">
        <v>0</v>
      </c>
      <c r="T248" s="154">
        <f t="shared" si="4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5" t="s">
        <v>172</v>
      </c>
      <c r="AT248" s="155" t="s">
        <v>442</v>
      </c>
      <c r="AU248" s="155" t="s">
        <v>87</v>
      </c>
      <c r="AY248" s="17" t="s">
        <v>132</v>
      </c>
      <c r="BE248" s="156">
        <f t="shared" si="44"/>
        <v>0</v>
      </c>
      <c r="BF248" s="156">
        <f t="shared" si="45"/>
        <v>0</v>
      </c>
      <c r="BG248" s="156">
        <f t="shared" si="46"/>
        <v>0</v>
      </c>
      <c r="BH248" s="156">
        <f t="shared" si="47"/>
        <v>0</v>
      </c>
      <c r="BI248" s="156">
        <f t="shared" si="48"/>
        <v>0</v>
      </c>
      <c r="BJ248" s="17" t="s">
        <v>8</v>
      </c>
      <c r="BK248" s="156">
        <f t="shared" si="49"/>
        <v>0</v>
      </c>
      <c r="BL248" s="17" t="s">
        <v>90</v>
      </c>
      <c r="BM248" s="155" t="s">
        <v>1834</v>
      </c>
    </row>
    <row r="249" spans="1:65" s="2" customFormat="1" ht="24.15" customHeight="1">
      <c r="A249" s="32"/>
      <c r="B249" s="143"/>
      <c r="C249" s="177" t="s">
        <v>1136</v>
      </c>
      <c r="D249" s="177" t="s">
        <v>442</v>
      </c>
      <c r="E249" s="178" t="s">
        <v>1835</v>
      </c>
      <c r="F249" s="179" t="s">
        <v>1804</v>
      </c>
      <c r="G249" s="180" t="s">
        <v>1598</v>
      </c>
      <c r="H249" s="181">
        <v>1</v>
      </c>
      <c r="I249" s="182"/>
      <c r="J249" s="183">
        <f t="shared" si="40"/>
        <v>0</v>
      </c>
      <c r="K249" s="179" t="s">
        <v>1</v>
      </c>
      <c r="L249" s="184"/>
      <c r="M249" s="185" t="s">
        <v>1</v>
      </c>
      <c r="N249" s="186" t="s">
        <v>41</v>
      </c>
      <c r="O249" s="58"/>
      <c r="P249" s="153">
        <f t="shared" si="41"/>
        <v>0</v>
      </c>
      <c r="Q249" s="153">
        <v>0</v>
      </c>
      <c r="R249" s="153">
        <f t="shared" si="42"/>
        <v>0</v>
      </c>
      <c r="S249" s="153">
        <v>0</v>
      </c>
      <c r="T249" s="154">
        <f t="shared" si="4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5" t="s">
        <v>172</v>
      </c>
      <c r="AT249" s="155" t="s">
        <v>442</v>
      </c>
      <c r="AU249" s="155" t="s">
        <v>87</v>
      </c>
      <c r="AY249" s="17" t="s">
        <v>132</v>
      </c>
      <c r="BE249" s="156">
        <f t="shared" si="44"/>
        <v>0</v>
      </c>
      <c r="BF249" s="156">
        <f t="shared" si="45"/>
        <v>0</v>
      </c>
      <c r="BG249" s="156">
        <f t="shared" si="46"/>
        <v>0</v>
      </c>
      <c r="BH249" s="156">
        <f t="shared" si="47"/>
        <v>0</v>
      </c>
      <c r="BI249" s="156">
        <f t="shared" si="48"/>
        <v>0</v>
      </c>
      <c r="BJ249" s="17" t="s">
        <v>8</v>
      </c>
      <c r="BK249" s="156">
        <f t="shared" si="49"/>
        <v>0</v>
      </c>
      <c r="BL249" s="17" t="s">
        <v>90</v>
      </c>
      <c r="BM249" s="155" t="s">
        <v>1836</v>
      </c>
    </row>
    <row r="250" spans="1:65" s="2" customFormat="1" ht="24.15" customHeight="1">
      <c r="A250" s="32"/>
      <c r="B250" s="143"/>
      <c r="C250" s="177" t="s">
        <v>1141</v>
      </c>
      <c r="D250" s="177" t="s">
        <v>442</v>
      </c>
      <c r="E250" s="178" t="s">
        <v>1837</v>
      </c>
      <c r="F250" s="179" t="s">
        <v>1806</v>
      </c>
      <c r="G250" s="180" t="s">
        <v>1598</v>
      </c>
      <c r="H250" s="181">
        <v>1</v>
      </c>
      <c r="I250" s="182"/>
      <c r="J250" s="183">
        <f t="shared" si="40"/>
        <v>0</v>
      </c>
      <c r="K250" s="179" t="s">
        <v>1</v>
      </c>
      <c r="L250" s="184"/>
      <c r="M250" s="185" t="s">
        <v>1</v>
      </c>
      <c r="N250" s="186" t="s">
        <v>41</v>
      </c>
      <c r="O250" s="58"/>
      <c r="P250" s="153">
        <f t="shared" si="41"/>
        <v>0</v>
      </c>
      <c r="Q250" s="153">
        <v>0</v>
      </c>
      <c r="R250" s="153">
        <f t="shared" si="42"/>
        <v>0</v>
      </c>
      <c r="S250" s="153">
        <v>0</v>
      </c>
      <c r="T250" s="154">
        <f t="shared" si="4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5" t="s">
        <v>172</v>
      </c>
      <c r="AT250" s="155" t="s">
        <v>442</v>
      </c>
      <c r="AU250" s="155" t="s">
        <v>87</v>
      </c>
      <c r="AY250" s="17" t="s">
        <v>132</v>
      </c>
      <c r="BE250" s="156">
        <f t="shared" si="44"/>
        <v>0</v>
      </c>
      <c r="BF250" s="156">
        <f t="shared" si="45"/>
        <v>0</v>
      </c>
      <c r="BG250" s="156">
        <f t="shared" si="46"/>
        <v>0</v>
      </c>
      <c r="BH250" s="156">
        <f t="shared" si="47"/>
        <v>0</v>
      </c>
      <c r="BI250" s="156">
        <f t="shared" si="48"/>
        <v>0</v>
      </c>
      <c r="BJ250" s="17" t="s">
        <v>8</v>
      </c>
      <c r="BK250" s="156">
        <f t="shared" si="49"/>
        <v>0</v>
      </c>
      <c r="BL250" s="17" t="s">
        <v>90</v>
      </c>
      <c r="BM250" s="155" t="s">
        <v>1838</v>
      </c>
    </row>
    <row r="251" spans="1:65" s="2" customFormat="1" ht="24.15" customHeight="1">
      <c r="A251" s="32"/>
      <c r="B251" s="143"/>
      <c r="C251" s="177" t="s">
        <v>1146</v>
      </c>
      <c r="D251" s="177" t="s">
        <v>442</v>
      </c>
      <c r="E251" s="178" t="s">
        <v>1839</v>
      </c>
      <c r="F251" s="179" t="s">
        <v>1812</v>
      </c>
      <c r="G251" s="180" t="s">
        <v>1813</v>
      </c>
      <c r="H251" s="181">
        <v>1</v>
      </c>
      <c r="I251" s="182"/>
      <c r="J251" s="183">
        <f t="shared" si="40"/>
        <v>0</v>
      </c>
      <c r="K251" s="179" t="s">
        <v>1</v>
      </c>
      <c r="L251" s="184"/>
      <c r="M251" s="185" t="s">
        <v>1</v>
      </c>
      <c r="N251" s="186" t="s">
        <v>41</v>
      </c>
      <c r="O251" s="58"/>
      <c r="P251" s="153">
        <f t="shared" si="41"/>
        <v>0</v>
      </c>
      <c r="Q251" s="153">
        <v>0</v>
      </c>
      <c r="R251" s="153">
        <f t="shared" si="42"/>
        <v>0</v>
      </c>
      <c r="S251" s="153">
        <v>0</v>
      </c>
      <c r="T251" s="154">
        <f t="shared" si="4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5" t="s">
        <v>172</v>
      </c>
      <c r="AT251" s="155" t="s">
        <v>442</v>
      </c>
      <c r="AU251" s="155" t="s">
        <v>87</v>
      </c>
      <c r="AY251" s="17" t="s">
        <v>132</v>
      </c>
      <c r="BE251" s="156">
        <f t="shared" si="44"/>
        <v>0</v>
      </c>
      <c r="BF251" s="156">
        <f t="shared" si="45"/>
        <v>0</v>
      </c>
      <c r="BG251" s="156">
        <f t="shared" si="46"/>
        <v>0</v>
      </c>
      <c r="BH251" s="156">
        <f t="shared" si="47"/>
        <v>0</v>
      </c>
      <c r="BI251" s="156">
        <f t="shared" si="48"/>
        <v>0</v>
      </c>
      <c r="BJ251" s="17" t="s">
        <v>8</v>
      </c>
      <c r="BK251" s="156">
        <f t="shared" si="49"/>
        <v>0</v>
      </c>
      <c r="BL251" s="17" t="s">
        <v>90</v>
      </c>
      <c r="BM251" s="155" t="s">
        <v>1840</v>
      </c>
    </row>
    <row r="252" spans="1:65" s="2" customFormat="1" ht="14.4" customHeight="1">
      <c r="A252" s="32"/>
      <c r="B252" s="143"/>
      <c r="C252" s="177" t="s">
        <v>1152</v>
      </c>
      <c r="D252" s="177" t="s">
        <v>442</v>
      </c>
      <c r="E252" s="178" t="s">
        <v>1841</v>
      </c>
      <c r="F252" s="179" t="s">
        <v>1752</v>
      </c>
      <c r="G252" s="180" t="s">
        <v>1673</v>
      </c>
      <c r="H252" s="203"/>
      <c r="I252" s="182"/>
      <c r="J252" s="183">
        <f t="shared" si="40"/>
        <v>0</v>
      </c>
      <c r="K252" s="179" t="s">
        <v>1</v>
      </c>
      <c r="L252" s="184"/>
      <c r="M252" s="185" t="s">
        <v>1</v>
      </c>
      <c r="N252" s="186" t="s">
        <v>41</v>
      </c>
      <c r="O252" s="58"/>
      <c r="P252" s="153">
        <f t="shared" si="41"/>
        <v>0</v>
      </c>
      <c r="Q252" s="153">
        <v>0</v>
      </c>
      <c r="R252" s="153">
        <f t="shared" si="42"/>
        <v>0</v>
      </c>
      <c r="S252" s="153">
        <v>0</v>
      </c>
      <c r="T252" s="154">
        <f t="shared" si="4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5" t="s">
        <v>172</v>
      </c>
      <c r="AT252" s="155" t="s">
        <v>442</v>
      </c>
      <c r="AU252" s="155" t="s">
        <v>87</v>
      </c>
      <c r="AY252" s="17" t="s">
        <v>132</v>
      </c>
      <c r="BE252" s="156">
        <f t="shared" si="44"/>
        <v>0</v>
      </c>
      <c r="BF252" s="156">
        <f t="shared" si="45"/>
        <v>0</v>
      </c>
      <c r="BG252" s="156">
        <f t="shared" si="46"/>
        <v>0</v>
      </c>
      <c r="BH252" s="156">
        <f t="shared" si="47"/>
        <v>0</v>
      </c>
      <c r="BI252" s="156">
        <f t="shared" si="48"/>
        <v>0</v>
      </c>
      <c r="BJ252" s="17" t="s">
        <v>8</v>
      </c>
      <c r="BK252" s="156">
        <f t="shared" si="49"/>
        <v>0</v>
      </c>
      <c r="BL252" s="17" t="s">
        <v>90</v>
      </c>
      <c r="BM252" s="155" t="s">
        <v>1842</v>
      </c>
    </row>
    <row r="253" spans="2:63" s="12" customFormat="1" ht="20.85" customHeight="1">
      <c r="B253" s="130"/>
      <c r="D253" s="131" t="s">
        <v>75</v>
      </c>
      <c r="E253" s="141" t="s">
        <v>1843</v>
      </c>
      <c r="F253" s="141" t="s">
        <v>1844</v>
      </c>
      <c r="I253" s="133"/>
      <c r="J253" s="142">
        <f>BK253</f>
        <v>0</v>
      </c>
      <c r="L253" s="130"/>
      <c r="M253" s="135"/>
      <c r="N253" s="136"/>
      <c r="O253" s="136"/>
      <c r="P253" s="137">
        <f>SUM(P254:P267)</f>
        <v>0</v>
      </c>
      <c r="Q253" s="136"/>
      <c r="R253" s="137">
        <f>SUM(R254:R267)</f>
        <v>0</v>
      </c>
      <c r="S253" s="136"/>
      <c r="T253" s="138">
        <f>SUM(T254:T267)</f>
        <v>0</v>
      </c>
      <c r="AR253" s="131" t="s">
        <v>8</v>
      </c>
      <c r="AT253" s="139" t="s">
        <v>75</v>
      </c>
      <c r="AU253" s="139" t="s">
        <v>84</v>
      </c>
      <c r="AY253" s="131" t="s">
        <v>132</v>
      </c>
      <c r="BK253" s="140">
        <f>SUM(BK254:BK267)</f>
        <v>0</v>
      </c>
    </row>
    <row r="254" spans="1:65" s="2" customFormat="1" ht="37.95" customHeight="1">
      <c r="A254" s="32"/>
      <c r="B254" s="143"/>
      <c r="C254" s="144" t="s">
        <v>1157</v>
      </c>
      <c r="D254" s="144" t="s">
        <v>135</v>
      </c>
      <c r="E254" s="145" t="s">
        <v>1845</v>
      </c>
      <c r="F254" s="146" t="s">
        <v>1846</v>
      </c>
      <c r="G254" s="147" t="s">
        <v>1598</v>
      </c>
      <c r="H254" s="148">
        <v>4</v>
      </c>
      <c r="I254" s="149"/>
      <c r="J254" s="150">
        <f aca="true" t="shared" si="50" ref="J254:J267">ROUND(I254*H254,0)</f>
        <v>0</v>
      </c>
      <c r="K254" s="146" t="s">
        <v>1</v>
      </c>
      <c r="L254" s="33"/>
      <c r="M254" s="151" t="s">
        <v>1</v>
      </c>
      <c r="N254" s="152" t="s">
        <v>41</v>
      </c>
      <c r="O254" s="58"/>
      <c r="P254" s="153">
        <f aca="true" t="shared" si="51" ref="P254:P267">O254*H254</f>
        <v>0</v>
      </c>
      <c r="Q254" s="153">
        <v>0</v>
      </c>
      <c r="R254" s="153">
        <f aca="true" t="shared" si="52" ref="R254:R267">Q254*H254</f>
        <v>0</v>
      </c>
      <c r="S254" s="153">
        <v>0</v>
      </c>
      <c r="T254" s="154">
        <f aca="true" t="shared" si="53" ref="T254:T267"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5" t="s">
        <v>90</v>
      </c>
      <c r="AT254" s="155" t="s">
        <v>135</v>
      </c>
      <c r="AU254" s="155" t="s">
        <v>87</v>
      </c>
      <c r="AY254" s="17" t="s">
        <v>132</v>
      </c>
      <c r="BE254" s="156">
        <f aca="true" t="shared" si="54" ref="BE254:BE267">IF(N254="základní",J254,0)</f>
        <v>0</v>
      </c>
      <c r="BF254" s="156">
        <f aca="true" t="shared" si="55" ref="BF254:BF267">IF(N254="snížená",J254,0)</f>
        <v>0</v>
      </c>
      <c r="BG254" s="156">
        <f aca="true" t="shared" si="56" ref="BG254:BG267">IF(N254="zákl. přenesená",J254,0)</f>
        <v>0</v>
      </c>
      <c r="BH254" s="156">
        <f aca="true" t="shared" si="57" ref="BH254:BH267">IF(N254="sníž. přenesená",J254,0)</f>
        <v>0</v>
      </c>
      <c r="BI254" s="156">
        <f aca="true" t="shared" si="58" ref="BI254:BI267">IF(N254="nulová",J254,0)</f>
        <v>0</v>
      </c>
      <c r="BJ254" s="17" t="s">
        <v>8</v>
      </c>
      <c r="BK254" s="156">
        <f aca="true" t="shared" si="59" ref="BK254:BK267">ROUND(I254*H254,0)</f>
        <v>0</v>
      </c>
      <c r="BL254" s="17" t="s">
        <v>90</v>
      </c>
      <c r="BM254" s="155" t="s">
        <v>1214</v>
      </c>
    </row>
    <row r="255" spans="1:65" s="2" customFormat="1" ht="37.95" customHeight="1">
      <c r="A255" s="32"/>
      <c r="B255" s="143"/>
      <c r="C255" s="144" t="s">
        <v>1162</v>
      </c>
      <c r="D255" s="144" t="s">
        <v>135</v>
      </c>
      <c r="E255" s="145" t="s">
        <v>1847</v>
      </c>
      <c r="F255" s="146" t="s">
        <v>1848</v>
      </c>
      <c r="G255" s="147" t="s">
        <v>1598</v>
      </c>
      <c r="H255" s="148">
        <v>8</v>
      </c>
      <c r="I255" s="149"/>
      <c r="J255" s="150">
        <f t="shared" si="50"/>
        <v>0</v>
      </c>
      <c r="K255" s="146" t="s">
        <v>1</v>
      </c>
      <c r="L255" s="33"/>
      <c r="M255" s="151" t="s">
        <v>1</v>
      </c>
      <c r="N255" s="152" t="s">
        <v>41</v>
      </c>
      <c r="O255" s="58"/>
      <c r="P255" s="153">
        <f t="shared" si="51"/>
        <v>0</v>
      </c>
      <c r="Q255" s="153">
        <v>0</v>
      </c>
      <c r="R255" s="153">
        <f t="shared" si="52"/>
        <v>0</v>
      </c>
      <c r="S255" s="153">
        <v>0</v>
      </c>
      <c r="T255" s="154">
        <f t="shared" si="5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5" t="s">
        <v>90</v>
      </c>
      <c r="AT255" s="155" t="s">
        <v>135</v>
      </c>
      <c r="AU255" s="155" t="s">
        <v>87</v>
      </c>
      <c r="AY255" s="17" t="s">
        <v>132</v>
      </c>
      <c r="BE255" s="156">
        <f t="shared" si="54"/>
        <v>0</v>
      </c>
      <c r="BF255" s="156">
        <f t="shared" si="55"/>
        <v>0</v>
      </c>
      <c r="BG255" s="156">
        <f t="shared" si="56"/>
        <v>0</v>
      </c>
      <c r="BH255" s="156">
        <f t="shared" si="57"/>
        <v>0</v>
      </c>
      <c r="BI255" s="156">
        <f t="shared" si="58"/>
        <v>0</v>
      </c>
      <c r="BJ255" s="17" t="s">
        <v>8</v>
      </c>
      <c r="BK255" s="156">
        <f t="shared" si="59"/>
        <v>0</v>
      </c>
      <c r="BL255" s="17" t="s">
        <v>90</v>
      </c>
      <c r="BM255" s="155" t="s">
        <v>1223</v>
      </c>
    </row>
    <row r="256" spans="1:65" s="2" customFormat="1" ht="24.15" customHeight="1">
      <c r="A256" s="32"/>
      <c r="B256" s="143"/>
      <c r="C256" s="144" t="s">
        <v>1165</v>
      </c>
      <c r="D256" s="144" t="s">
        <v>135</v>
      </c>
      <c r="E256" s="145" t="s">
        <v>1849</v>
      </c>
      <c r="F256" s="146" t="s">
        <v>1850</v>
      </c>
      <c r="G256" s="147" t="s">
        <v>1598</v>
      </c>
      <c r="H256" s="148">
        <v>2</v>
      </c>
      <c r="I256" s="149"/>
      <c r="J256" s="150">
        <f t="shared" si="50"/>
        <v>0</v>
      </c>
      <c r="K256" s="146" t="s">
        <v>1</v>
      </c>
      <c r="L256" s="33"/>
      <c r="M256" s="151" t="s">
        <v>1</v>
      </c>
      <c r="N256" s="152" t="s">
        <v>41</v>
      </c>
      <c r="O256" s="58"/>
      <c r="P256" s="153">
        <f t="shared" si="51"/>
        <v>0</v>
      </c>
      <c r="Q256" s="153">
        <v>0</v>
      </c>
      <c r="R256" s="153">
        <f t="shared" si="52"/>
        <v>0</v>
      </c>
      <c r="S256" s="153">
        <v>0</v>
      </c>
      <c r="T256" s="154">
        <f t="shared" si="5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5" t="s">
        <v>90</v>
      </c>
      <c r="AT256" s="155" t="s">
        <v>135</v>
      </c>
      <c r="AU256" s="155" t="s">
        <v>87</v>
      </c>
      <c r="AY256" s="17" t="s">
        <v>132</v>
      </c>
      <c r="BE256" s="156">
        <f t="shared" si="54"/>
        <v>0</v>
      </c>
      <c r="BF256" s="156">
        <f t="shared" si="55"/>
        <v>0</v>
      </c>
      <c r="BG256" s="156">
        <f t="shared" si="56"/>
        <v>0</v>
      </c>
      <c r="BH256" s="156">
        <f t="shared" si="57"/>
        <v>0</v>
      </c>
      <c r="BI256" s="156">
        <f t="shared" si="58"/>
        <v>0</v>
      </c>
      <c r="BJ256" s="17" t="s">
        <v>8</v>
      </c>
      <c r="BK256" s="156">
        <f t="shared" si="59"/>
        <v>0</v>
      </c>
      <c r="BL256" s="17" t="s">
        <v>90</v>
      </c>
      <c r="BM256" s="155" t="s">
        <v>1233</v>
      </c>
    </row>
    <row r="257" spans="1:65" s="2" customFormat="1" ht="37.95" customHeight="1">
      <c r="A257" s="32"/>
      <c r="B257" s="143"/>
      <c r="C257" s="144" t="s">
        <v>1169</v>
      </c>
      <c r="D257" s="144" t="s">
        <v>135</v>
      </c>
      <c r="E257" s="145" t="s">
        <v>1851</v>
      </c>
      <c r="F257" s="146" t="s">
        <v>1852</v>
      </c>
      <c r="G257" s="147" t="s">
        <v>1598</v>
      </c>
      <c r="H257" s="148">
        <v>1</v>
      </c>
      <c r="I257" s="149"/>
      <c r="J257" s="150">
        <f t="shared" si="50"/>
        <v>0</v>
      </c>
      <c r="K257" s="146" t="s">
        <v>1</v>
      </c>
      <c r="L257" s="33"/>
      <c r="M257" s="151" t="s">
        <v>1</v>
      </c>
      <c r="N257" s="152" t="s">
        <v>41</v>
      </c>
      <c r="O257" s="58"/>
      <c r="P257" s="153">
        <f t="shared" si="51"/>
        <v>0</v>
      </c>
      <c r="Q257" s="153">
        <v>0</v>
      </c>
      <c r="R257" s="153">
        <f t="shared" si="52"/>
        <v>0</v>
      </c>
      <c r="S257" s="153">
        <v>0</v>
      </c>
      <c r="T257" s="154">
        <f t="shared" si="5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5" t="s">
        <v>90</v>
      </c>
      <c r="AT257" s="155" t="s">
        <v>135</v>
      </c>
      <c r="AU257" s="155" t="s">
        <v>87</v>
      </c>
      <c r="AY257" s="17" t="s">
        <v>132</v>
      </c>
      <c r="BE257" s="156">
        <f t="shared" si="54"/>
        <v>0</v>
      </c>
      <c r="BF257" s="156">
        <f t="shared" si="55"/>
        <v>0</v>
      </c>
      <c r="BG257" s="156">
        <f t="shared" si="56"/>
        <v>0</v>
      </c>
      <c r="BH257" s="156">
        <f t="shared" si="57"/>
        <v>0</v>
      </c>
      <c r="BI257" s="156">
        <f t="shared" si="58"/>
        <v>0</v>
      </c>
      <c r="BJ257" s="17" t="s">
        <v>8</v>
      </c>
      <c r="BK257" s="156">
        <f t="shared" si="59"/>
        <v>0</v>
      </c>
      <c r="BL257" s="17" t="s">
        <v>90</v>
      </c>
      <c r="BM257" s="155" t="s">
        <v>1242</v>
      </c>
    </row>
    <row r="258" spans="1:65" s="2" customFormat="1" ht="24.15" customHeight="1">
      <c r="A258" s="32"/>
      <c r="B258" s="143"/>
      <c r="C258" s="144" t="s">
        <v>1173</v>
      </c>
      <c r="D258" s="144" t="s">
        <v>135</v>
      </c>
      <c r="E258" s="145" t="s">
        <v>1853</v>
      </c>
      <c r="F258" s="146" t="s">
        <v>1854</v>
      </c>
      <c r="G258" s="147" t="s">
        <v>1598</v>
      </c>
      <c r="H258" s="148">
        <v>1</v>
      </c>
      <c r="I258" s="149"/>
      <c r="J258" s="150">
        <f t="shared" si="50"/>
        <v>0</v>
      </c>
      <c r="K258" s="146" t="s">
        <v>1</v>
      </c>
      <c r="L258" s="33"/>
      <c r="M258" s="151" t="s">
        <v>1</v>
      </c>
      <c r="N258" s="152" t="s">
        <v>41</v>
      </c>
      <c r="O258" s="58"/>
      <c r="P258" s="153">
        <f t="shared" si="51"/>
        <v>0</v>
      </c>
      <c r="Q258" s="153">
        <v>0</v>
      </c>
      <c r="R258" s="153">
        <f t="shared" si="52"/>
        <v>0</v>
      </c>
      <c r="S258" s="153">
        <v>0</v>
      </c>
      <c r="T258" s="154">
        <f t="shared" si="5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5" t="s">
        <v>90</v>
      </c>
      <c r="AT258" s="155" t="s">
        <v>135</v>
      </c>
      <c r="AU258" s="155" t="s">
        <v>87</v>
      </c>
      <c r="AY258" s="17" t="s">
        <v>132</v>
      </c>
      <c r="BE258" s="156">
        <f t="shared" si="54"/>
        <v>0</v>
      </c>
      <c r="BF258" s="156">
        <f t="shared" si="55"/>
        <v>0</v>
      </c>
      <c r="BG258" s="156">
        <f t="shared" si="56"/>
        <v>0</v>
      </c>
      <c r="BH258" s="156">
        <f t="shared" si="57"/>
        <v>0</v>
      </c>
      <c r="BI258" s="156">
        <f t="shared" si="58"/>
        <v>0</v>
      </c>
      <c r="BJ258" s="17" t="s">
        <v>8</v>
      </c>
      <c r="BK258" s="156">
        <f t="shared" si="59"/>
        <v>0</v>
      </c>
      <c r="BL258" s="17" t="s">
        <v>90</v>
      </c>
      <c r="BM258" s="155" t="s">
        <v>1251</v>
      </c>
    </row>
    <row r="259" spans="1:65" s="2" customFormat="1" ht="14.4" customHeight="1">
      <c r="A259" s="32"/>
      <c r="B259" s="143"/>
      <c r="C259" s="144" t="s">
        <v>1179</v>
      </c>
      <c r="D259" s="144" t="s">
        <v>135</v>
      </c>
      <c r="E259" s="145" t="s">
        <v>1855</v>
      </c>
      <c r="F259" s="146" t="s">
        <v>1856</v>
      </c>
      <c r="G259" s="147" t="s">
        <v>1598</v>
      </c>
      <c r="H259" s="148">
        <v>4</v>
      </c>
      <c r="I259" s="149"/>
      <c r="J259" s="150">
        <f t="shared" si="50"/>
        <v>0</v>
      </c>
      <c r="K259" s="146" t="s">
        <v>1</v>
      </c>
      <c r="L259" s="33"/>
      <c r="M259" s="151" t="s">
        <v>1</v>
      </c>
      <c r="N259" s="152" t="s">
        <v>41</v>
      </c>
      <c r="O259" s="58"/>
      <c r="P259" s="153">
        <f t="shared" si="51"/>
        <v>0</v>
      </c>
      <c r="Q259" s="153">
        <v>0</v>
      </c>
      <c r="R259" s="153">
        <f t="shared" si="52"/>
        <v>0</v>
      </c>
      <c r="S259" s="153">
        <v>0</v>
      </c>
      <c r="T259" s="154">
        <f t="shared" si="5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5" t="s">
        <v>90</v>
      </c>
      <c r="AT259" s="155" t="s">
        <v>135</v>
      </c>
      <c r="AU259" s="155" t="s">
        <v>87</v>
      </c>
      <c r="AY259" s="17" t="s">
        <v>132</v>
      </c>
      <c r="BE259" s="156">
        <f t="shared" si="54"/>
        <v>0</v>
      </c>
      <c r="BF259" s="156">
        <f t="shared" si="55"/>
        <v>0</v>
      </c>
      <c r="BG259" s="156">
        <f t="shared" si="56"/>
        <v>0</v>
      </c>
      <c r="BH259" s="156">
        <f t="shared" si="57"/>
        <v>0</v>
      </c>
      <c r="BI259" s="156">
        <f t="shared" si="58"/>
        <v>0</v>
      </c>
      <c r="BJ259" s="17" t="s">
        <v>8</v>
      </c>
      <c r="BK259" s="156">
        <f t="shared" si="59"/>
        <v>0</v>
      </c>
      <c r="BL259" s="17" t="s">
        <v>90</v>
      </c>
      <c r="BM259" s="155" t="s">
        <v>1261</v>
      </c>
    </row>
    <row r="260" spans="1:65" s="2" customFormat="1" ht="14.4" customHeight="1">
      <c r="A260" s="32"/>
      <c r="B260" s="143"/>
      <c r="C260" s="144" t="s">
        <v>1186</v>
      </c>
      <c r="D260" s="144" t="s">
        <v>135</v>
      </c>
      <c r="E260" s="145" t="s">
        <v>1857</v>
      </c>
      <c r="F260" s="146" t="s">
        <v>1858</v>
      </c>
      <c r="G260" s="147" t="s">
        <v>1673</v>
      </c>
      <c r="H260" s="202"/>
      <c r="I260" s="149"/>
      <c r="J260" s="150">
        <f t="shared" si="50"/>
        <v>0</v>
      </c>
      <c r="K260" s="146" t="s">
        <v>1</v>
      </c>
      <c r="L260" s="33"/>
      <c r="M260" s="151" t="s">
        <v>1</v>
      </c>
      <c r="N260" s="152" t="s">
        <v>41</v>
      </c>
      <c r="O260" s="58"/>
      <c r="P260" s="153">
        <f t="shared" si="51"/>
        <v>0</v>
      </c>
      <c r="Q260" s="153">
        <v>0</v>
      </c>
      <c r="R260" s="153">
        <f t="shared" si="52"/>
        <v>0</v>
      </c>
      <c r="S260" s="153">
        <v>0</v>
      </c>
      <c r="T260" s="154">
        <f t="shared" si="5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5" t="s">
        <v>90</v>
      </c>
      <c r="AT260" s="155" t="s">
        <v>135</v>
      </c>
      <c r="AU260" s="155" t="s">
        <v>87</v>
      </c>
      <c r="AY260" s="17" t="s">
        <v>132</v>
      </c>
      <c r="BE260" s="156">
        <f t="shared" si="54"/>
        <v>0</v>
      </c>
      <c r="BF260" s="156">
        <f t="shared" si="55"/>
        <v>0</v>
      </c>
      <c r="BG260" s="156">
        <f t="shared" si="56"/>
        <v>0</v>
      </c>
      <c r="BH260" s="156">
        <f t="shared" si="57"/>
        <v>0</v>
      </c>
      <c r="BI260" s="156">
        <f t="shared" si="58"/>
        <v>0</v>
      </c>
      <c r="BJ260" s="17" t="s">
        <v>8</v>
      </c>
      <c r="BK260" s="156">
        <f t="shared" si="59"/>
        <v>0</v>
      </c>
      <c r="BL260" s="17" t="s">
        <v>90</v>
      </c>
      <c r="BM260" s="155" t="s">
        <v>1284</v>
      </c>
    </row>
    <row r="261" spans="1:65" s="2" customFormat="1" ht="37.95" customHeight="1">
      <c r="A261" s="32"/>
      <c r="B261" s="143"/>
      <c r="C261" s="177" t="s">
        <v>1191</v>
      </c>
      <c r="D261" s="177" t="s">
        <v>442</v>
      </c>
      <c r="E261" s="178" t="s">
        <v>1859</v>
      </c>
      <c r="F261" s="179" t="s">
        <v>1846</v>
      </c>
      <c r="G261" s="180" t="s">
        <v>1598</v>
      </c>
      <c r="H261" s="181">
        <v>4</v>
      </c>
      <c r="I261" s="182"/>
      <c r="J261" s="183">
        <f t="shared" si="50"/>
        <v>0</v>
      </c>
      <c r="K261" s="179" t="s">
        <v>1</v>
      </c>
      <c r="L261" s="184"/>
      <c r="M261" s="185" t="s">
        <v>1</v>
      </c>
      <c r="N261" s="186" t="s">
        <v>41</v>
      </c>
      <c r="O261" s="58"/>
      <c r="P261" s="153">
        <f t="shared" si="51"/>
        <v>0</v>
      </c>
      <c r="Q261" s="153">
        <v>0</v>
      </c>
      <c r="R261" s="153">
        <f t="shared" si="52"/>
        <v>0</v>
      </c>
      <c r="S261" s="153">
        <v>0</v>
      </c>
      <c r="T261" s="154">
        <f t="shared" si="5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5" t="s">
        <v>172</v>
      </c>
      <c r="AT261" s="155" t="s">
        <v>442</v>
      </c>
      <c r="AU261" s="155" t="s">
        <v>87</v>
      </c>
      <c r="AY261" s="17" t="s">
        <v>132</v>
      </c>
      <c r="BE261" s="156">
        <f t="shared" si="54"/>
        <v>0</v>
      </c>
      <c r="BF261" s="156">
        <f t="shared" si="55"/>
        <v>0</v>
      </c>
      <c r="BG261" s="156">
        <f t="shared" si="56"/>
        <v>0</v>
      </c>
      <c r="BH261" s="156">
        <f t="shared" si="57"/>
        <v>0</v>
      </c>
      <c r="BI261" s="156">
        <f t="shared" si="58"/>
        <v>0</v>
      </c>
      <c r="BJ261" s="17" t="s">
        <v>8</v>
      </c>
      <c r="BK261" s="156">
        <f t="shared" si="59"/>
        <v>0</v>
      </c>
      <c r="BL261" s="17" t="s">
        <v>90</v>
      </c>
      <c r="BM261" s="155" t="s">
        <v>1860</v>
      </c>
    </row>
    <row r="262" spans="1:65" s="2" customFormat="1" ht="37.95" customHeight="1">
      <c r="A262" s="32"/>
      <c r="B262" s="143"/>
      <c r="C262" s="177" t="s">
        <v>1195</v>
      </c>
      <c r="D262" s="177" t="s">
        <v>442</v>
      </c>
      <c r="E262" s="178" t="s">
        <v>1861</v>
      </c>
      <c r="F262" s="179" t="s">
        <v>1848</v>
      </c>
      <c r="G262" s="180" t="s">
        <v>1598</v>
      </c>
      <c r="H262" s="181">
        <v>8</v>
      </c>
      <c r="I262" s="182"/>
      <c r="J262" s="183">
        <f t="shared" si="50"/>
        <v>0</v>
      </c>
      <c r="K262" s="179" t="s">
        <v>1</v>
      </c>
      <c r="L262" s="184"/>
      <c r="M262" s="185" t="s">
        <v>1</v>
      </c>
      <c r="N262" s="186" t="s">
        <v>41</v>
      </c>
      <c r="O262" s="58"/>
      <c r="P262" s="153">
        <f t="shared" si="51"/>
        <v>0</v>
      </c>
      <c r="Q262" s="153">
        <v>0</v>
      </c>
      <c r="R262" s="153">
        <f t="shared" si="52"/>
        <v>0</v>
      </c>
      <c r="S262" s="153">
        <v>0</v>
      </c>
      <c r="T262" s="154">
        <f t="shared" si="5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5" t="s">
        <v>172</v>
      </c>
      <c r="AT262" s="155" t="s">
        <v>442</v>
      </c>
      <c r="AU262" s="155" t="s">
        <v>87</v>
      </c>
      <c r="AY262" s="17" t="s">
        <v>132</v>
      </c>
      <c r="BE262" s="156">
        <f t="shared" si="54"/>
        <v>0</v>
      </c>
      <c r="BF262" s="156">
        <f t="shared" si="55"/>
        <v>0</v>
      </c>
      <c r="BG262" s="156">
        <f t="shared" si="56"/>
        <v>0</v>
      </c>
      <c r="BH262" s="156">
        <f t="shared" si="57"/>
        <v>0</v>
      </c>
      <c r="BI262" s="156">
        <f t="shared" si="58"/>
        <v>0</v>
      </c>
      <c r="BJ262" s="17" t="s">
        <v>8</v>
      </c>
      <c r="BK262" s="156">
        <f t="shared" si="59"/>
        <v>0</v>
      </c>
      <c r="BL262" s="17" t="s">
        <v>90</v>
      </c>
      <c r="BM262" s="155" t="s">
        <v>1862</v>
      </c>
    </row>
    <row r="263" spans="1:65" s="2" customFormat="1" ht="24.15" customHeight="1">
      <c r="A263" s="32"/>
      <c r="B263" s="143"/>
      <c r="C263" s="177" t="s">
        <v>1200</v>
      </c>
      <c r="D263" s="177" t="s">
        <v>442</v>
      </c>
      <c r="E263" s="178" t="s">
        <v>1863</v>
      </c>
      <c r="F263" s="179" t="s">
        <v>1850</v>
      </c>
      <c r="G263" s="180" t="s">
        <v>1598</v>
      </c>
      <c r="H263" s="181">
        <v>2</v>
      </c>
      <c r="I263" s="182"/>
      <c r="J263" s="183">
        <f t="shared" si="50"/>
        <v>0</v>
      </c>
      <c r="K263" s="179" t="s">
        <v>1</v>
      </c>
      <c r="L263" s="184"/>
      <c r="M263" s="185" t="s">
        <v>1</v>
      </c>
      <c r="N263" s="186" t="s">
        <v>41</v>
      </c>
      <c r="O263" s="58"/>
      <c r="P263" s="153">
        <f t="shared" si="51"/>
        <v>0</v>
      </c>
      <c r="Q263" s="153">
        <v>0</v>
      </c>
      <c r="R263" s="153">
        <f t="shared" si="52"/>
        <v>0</v>
      </c>
      <c r="S263" s="153">
        <v>0</v>
      </c>
      <c r="T263" s="154">
        <f t="shared" si="5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5" t="s">
        <v>172</v>
      </c>
      <c r="AT263" s="155" t="s">
        <v>442</v>
      </c>
      <c r="AU263" s="155" t="s">
        <v>87</v>
      </c>
      <c r="AY263" s="17" t="s">
        <v>132</v>
      </c>
      <c r="BE263" s="156">
        <f t="shared" si="54"/>
        <v>0</v>
      </c>
      <c r="BF263" s="156">
        <f t="shared" si="55"/>
        <v>0</v>
      </c>
      <c r="BG263" s="156">
        <f t="shared" si="56"/>
        <v>0</v>
      </c>
      <c r="BH263" s="156">
        <f t="shared" si="57"/>
        <v>0</v>
      </c>
      <c r="BI263" s="156">
        <f t="shared" si="58"/>
        <v>0</v>
      </c>
      <c r="BJ263" s="17" t="s">
        <v>8</v>
      </c>
      <c r="BK263" s="156">
        <f t="shared" si="59"/>
        <v>0</v>
      </c>
      <c r="BL263" s="17" t="s">
        <v>90</v>
      </c>
      <c r="BM263" s="155" t="s">
        <v>1864</v>
      </c>
    </row>
    <row r="264" spans="1:65" s="2" customFormat="1" ht="37.95" customHeight="1">
      <c r="A264" s="32"/>
      <c r="B264" s="143"/>
      <c r="C264" s="177" t="s">
        <v>1205</v>
      </c>
      <c r="D264" s="177" t="s">
        <v>442</v>
      </c>
      <c r="E264" s="178" t="s">
        <v>1865</v>
      </c>
      <c r="F264" s="179" t="s">
        <v>1852</v>
      </c>
      <c r="G264" s="180" t="s">
        <v>1598</v>
      </c>
      <c r="H264" s="181">
        <v>1</v>
      </c>
      <c r="I264" s="182"/>
      <c r="J264" s="183">
        <f t="shared" si="50"/>
        <v>0</v>
      </c>
      <c r="K264" s="179" t="s">
        <v>1</v>
      </c>
      <c r="L264" s="184"/>
      <c r="M264" s="185" t="s">
        <v>1</v>
      </c>
      <c r="N264" s="186" t="s">
        <v>41</v>
      </c>
      <c r="O264" s="58"/>
      <c r="P264" s="153">
        <f t="shared" si="51"/>
        <v>0</v>
      </c>
      <c r="Q264" s="153">
        <v>0</v>
      </c>
      <c r="R264" s="153">
        <f t="shared" si="52"/>
        <v>0</v>
      </c>
      <c r="S264" s="153">
        <v>0</v>
      </c>
      <c r="T264" s="154">
        <f t="shared" si="5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5" t="s">
        <v>172</v>
      </c>
      <c r="AT264" s="155" t="s">
        <v>442</v>
      </c>
      <c r="AU264" s="155" t="s">
        <v>87</v>
      </c>
      <c r="AY264" s="17" t="s">
        <v>132</v>
      </c>
      <c r="BE264" s="156">
        <f t="shared" si="54"/>
        <v>0</v>
      </c>
      <c r="BF264" s="156">
        <f t="shared" si="55"/>
        <v>0</v>
      </c>
      <c r="BG264" s="156">
        <f t="shared" si="56"/>
        <v>0</v>
      </c>
      <c r="BH264" s="156">
        <f t="shared" si="57"/>
        <v>0</v>
      </c>
      <c r="BI264" s="156">
        <f t="shared" si="58"/>
        <v>0</v>
      </c>
      <c r="BJ264" s="17" t="s">
        <v>8</v>
      </c>
      <c r="BK264" s="156">
        <f t="shared" si="59"/>
        <v>0</v>
      </c>
      <c r="BL264" s="17" t="s">
        <v>90</v>
      </c>
      <c r="BM264" s="155" t="s">
        <v>1866</v>
      </c>
    </row>
    <row r="265" spans="1:65" s="2" customFormat="1" ht="24.15" customHeight="1">
      <c r="A265" s="32"/>
      <c r="B265" s="143"/>
      <c r="C265" s="177" t="s">
        <v>1210</v>
      </c>
      <c r="D265" s="177" t="s">
        <v>442</v>
      </c>
      <c r="E265" s="178" t="s">
        <v>1867</v>
      </c>
      <c r="F265" s="179" t="s">
        <v>1854</v>
      </c>
      <c r="G265" s="180" t="s">
        <v>1598</v>
      </c>
      <c r="H265" s="181">
        <v>1</v>
      </c>
      <c r="I265" s="182"/>
      <c r="J265" s="183">
        <f t="shared" si="50"/>
        <v>0</v>
      </c>
      <c r="K265" s="179" t="s">
        <v>1</v>
      </c>
      <c r="L265" s="184"/>
      <c r="M265" s="185" t="s">
        <v>1</v>
      </c>
      <c r="N265" s="186" t="s">
        <v>41</v>
      </c>
      <c r="O265" s="58"/>
      <c r="P265" s="153">
        <f t="shared" si="51"/>
        <v>0</v>
      </c>
      <c r="Q265" s="153">
        <v>0</v>
      </c>
      <c r="R265" s="153">
        <f t="shared" si="52"/>
        <v>0</v>
      </c>
      <c r="S265" s="153">
        <v>0</v>
      </c>
      <c r="T265" s="154">
        <f t="shared" si="5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5" t="s">
        <v>172</v>
      </c>
      <c r="AT265" s="155" t="s">
        <v>442</v>
      </c>
      <c r="AU265" s="155" t="s">
        <v>87</v>
      </c>
      <c r="AY265" s="17" t="s">
        <v>132</v>
      </c>
      <c r="BE265" s="156">
        <f t="shared" si="54"/>
        <v>0</v>
      </c>
      <c r="BF265" s="156">
        <f t="shared" si="55"/>
        <v>0</v>
      </c>
      <c r="BG265" s="156">
        <f t="shared" si="56"/>
        <v>0</v>
      </c>
      <c r="BH265" s="156">
        <f t="shared" si="57"/>
        <v>0</v>
      </c>
      <c r="BI265" s="156">
        <f t="shared" si="58"/>
        <v>0</v>
      </c>
      <c r="BJ265" s="17" t="s">
        <v>8</v>
      </c>
      <c r="BK265" s="156">
        <f t="shared" si="59"/>
        <v>0</v>
      </c>
      <c r="BL265" s="17" t="s">
        <v>90</v>
      </c>
      <c r="BM265" s="155" t="s">
        <v>1868</v>
      </c>
    </row>
    <row r="266" spans="1:65" s="2" customFormat="1" ht="14.4" customHeight="1">
      <c r="A266" s="32"/>
      <c r="B266" s="143"/>
      <c r="C266" s="177" t="s">
        <v>1214</v>
      </c>
      <c r="D266" s="177" t="s">
        <v>442</v>
      </c>
      <c r="E266" s="178" t="s">
        <v>1869</v>
      </c>
      <c r="F266" s="179" t="s">
        <v>1856</v>
      </c>
      <c r="G266" s="180" t="s">
        <v>1598</v>
      </c>
      <c r="H266" s="181">
        <v>4</v>
      </c>
      <c r="I266" s="182"/>
      <c r="J266" s="183">
        <f t="shared" si="50"/>
        <v>0</v>
      </c>
      <c r="K266" s="179" t="s">
        <v>1</v>
      </c>
      <c r="L266" s="184"/>
      <c r="M266" s="185" t="s">
        <v>1</v>
      </c>
      <c r="N266" s="186" t="s">
        <v>41</v>
      </c>
      <c r="O266" s="58"/>
      <c r="P266" s="153">
        <f t="shared" si="51"/>
        <v>0</v>
      </c>
      <c r="Q266" s="153">
        <v>0</v>
      </c>
      <c r="R266" s="153">
        <f t="shared" si="52"/>
        <v>0</v>
      </c>
      <c r="S266" s="153">
        <v>0</v>
      </c>
      <c r="T266" s="154">
        <f t="shared" si="5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55" t="s">
        <v>172</v>
      </c>
      <c r="AT266" s="155" t="s">
        <v>442</v>
      </c>
      <c r="AU266" s="155" t="s">
        <v>87</v>
      </c>
      <c r="AY266" s="17" t="s">
        <v>132</v>
      </c>
      <c r="BE266" s="156">
        <f t="shared" si="54"/>
        <v>0</v>
      </c>
      <c r="BF266" s="156">
        <f t="shared" si="55"/>
        <v>0</v>
      </c>
      <c r="BG266" s="156">
        <f t="shared" si="56"/>
        <v>0</v>
      </c>
      <c r="BH266" s="156">
        <f t="shared" si="57"/>
        <v>0</v>
      </c>
      <c r="BI266" s="156">
        <f t="shared" si="58"/>
        <v>0</v>
      </c>
      <c r="BJ266" s="17" t="s">
        <v>8</v>
      </c>
      <c r="BK266" s="156">
        <f t="shared" si="59"/>
        <v>0</v>
      </c>
      <c r="BL266" s="17" t="s">
        <v>90</v>
      </c>
      <c r="BM266" s="155" t="s">
        <v>1870</v>
      </c>
    </row>
    <row r="267" spans="1:65" s="2" customFormat="1" ht="14.4" customHeight="1">
      <c r="A267" s="32"/>
      <c r="B267" s="143"/>
      <c r="C267" s="177" t="s">
        <v>1218</v>
      </c>
      <c r="D267" s="177" t="s">
        <v>442</v>
      </c>
      <c r="E267" s="178" t="s">
        <v>1871</v>
      </c>
      <c r="F267" s="179" t="s">
        <v>1752</v>
      </c>
      <c r="G267" s="180" t="s">
        <v>1673</v>
      </c>
      <c r="H267" s="203"/>
      <c r="I267" s="182"/>
      <c r="J267" s="183">
        <f t="shared" si="50"/>
        <v>0</v>
      </c>
      <c r="K267" s="179" t="s">
        <v>1</v>
      </c>
      <c r="L267" s="184"/>
      <c r="M267" s="185" t="s">
        <v>1</v>
      </c>
      <c r="N267" s="186" t="s">
        <v>41</v>
      </c>
      <c r="O267" s="58"/>
      <c r="P267" s="153">
        <f t="shared" si="51"/>
        <v>0</v>
      </c>
      <c r="Q267" s="153">
        <v>0</v>
      </c>
      <c r="R267" s="153">
        <f t="shared" si="52"/>
        <v>0</v>
      </c>
      <c r="S267" s="153">
        <v>0</v>
      </c>
      <c r="T267" s="154">
        <f t="shared" si="5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5" t="s">
        <v>172</v>
      </c>
      <c r="AT267" s="155" t="s">
        <v>442</v>
      </c>
      <c r="AU267" s="155" t="s">
        <v>87</v>
      </c>
      <c r="AY267" s="17" t="s">
        <v>132</v>
      </c>
      <c r="BE267" s="156">
        <f t="shared" si="54"/>
        <v>0</v>
      </c>
      <c r="BF267" s="156">
        <f t="shared" si="55"/>
        <v>0</v>
      </c>
      <c r="BG267" s="156">
        <f t="shared" si="56"/>
        <v>0</v>
      </c>
      <c r="BH267" s="156">
        <f t="shared" si="57"/>
        <v>0</v>
      </c>
      <c r="BI267" s="156">
        <f t="shared" si="58"/>
        <v>0</v>
      </c>
      <c r="BJ267" s="17" t="s">
        <v>8</v>
      </c>
      <c r="BK267" s="156">
        <f t="shared" si="59"/>
        <v>0</v>
      </c>
      <c r="BL267" s="17" t="s">
        <v>90</v>
      </c>
      <c r="BM267" s="155" t="s">
        <v>1872</v>
      </c>
    </row>
    <row r="268" spans="2:63" s="12" customFormat="1" ht="20.85" customHeight="1">
      <c r="B268" s="130"/>
      <c r="D268" s="131" t="s">
        <v>75</v>
      </c>
      <c r="E268" s="141" t="s">
        <v>1873</v>
      </c>
      <c r="F268" s="141" t="s">
        <v>1874</v>
      </c>
      <c r="I268" s="133"/>
      <c r="J268" s="142">
        <f>BK268</f>
        <v>0</v>
      </c>
      <c r="L268" s="130"/>
      <c r="M268" s="135"/>
      <c r="N268" s="136"/>
      <c r="O268" s="136"/>
      <c r="P268" s="137">
        <f>SUM(P269:P312)</f>
        <v>0</v>
      </c>
      <c r="Q268" s="136"/>
      <c r="R268" s="137">
        <f>SUM(R269:R312)</f>
        <v>0</v>
      </c>
      <c r="S268" s="136"/>
      <c r="T268" s="138">
        <f>SUM(T269:T312)</f>
        <v>0</v>
      </c>
      <c r="AR268" s="131" t="s">
        <v>8</v>
      </c>
      <c r="AT268" s="139" t="s">
        <v>75</v>
      </c>
      <c r="AU268" s="139" t="s">
        <v>84</v>
      </c>
      <c r="AY268" s="131" t="s">
        <v>132</v>
      </c>
      <c r="BK268" s="140">
        <f>SUM(BK269:BK312)</f>
        <v>0</v>
      </c>
    </row>
    <row r="269" spans="1:65" s="2" customFormat="1" ht="24.15" customHeight="1">
      <c r="A269" s="32"/>
      <c r="B269" s="143"/>
      <c r="C269" s="144" t="s">
        <v>1223</v>
      </c>
      <c r="D269" s="144" t="s">
        <v>135</v>
      </c>
      <c r="E269" s="145" t="s">
        <v>1875</v>
      </c>
      <c r="F269" s="146" t="s">
        <v>1876</v>
      </c>
      <c r="G269" s="147" t="s">
        <v>1598</v>
      </c>
      <c r="H269" s="148">
        <v>1</v>
      </c>
      <c r="I269" s="149"/>
      <c r="J269" s="150">
        <f aca="true" t="shared" si="60" ref="J269:J312">ROUND(I269*H269,0)</f>
        <v>0</v>
      </c>
      <c r="K269" s="146" t="s">
        <v>1</v>
      </c>
      <c r="L269" s="33"/>
      <c r="M269" s="151" t="s">
        <v>1</v>
      </c>
      <c r="N269" s="152" t="s">
        <v>41</v>
      </c>
      <c r="O269" s="58"/>
      <c r="P269" s="153">
        <f aca="true" t="shared" si="61" ref="P269:P312">O269*H269</f>
        <v>0</v>
      </c>
      <c r="Q269" s="153">
        <v>0</v>
      </c>
      <c r="R269" s="153">
        <f aca="true" t="shared" si="62" ref="R269:R312">Q269*H269</f>
        <v>0</v>
      </c>
      <c r="S269" s="153">
        <v>0</v>
      </c>
      <c r="T269" s="154">
        <f aca="true" t="shared" si="63" ref="T269:T312"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5" t="s">
        <v>90</v>
      </c>
      <c r="AT269" s="155" t="s">
        <v>135</v>
      </c>
      <c r="AU269" s="155" t="s">
        <v>87</v>
      </c>
      <c r="AY269" s="17" t="s">
        <v>132</v>
      </c>
      <c r="BE269" s="156">
        <f aca="true" t="shared" si="64" ref="BE269:BE312">IF(N269="základní",J269,0)</f>
        <v>0</v>
      </c>
      <c r="BF269" s="156">
        <f aca="true" t="shared" si="65" ref="BF269:BF312">IF(N269="snížená",J269,0)</f>
        <v>0</v>
      </c>
      <c r="BG269" s="156">
        <f aca="true" t="shared" si="66" ref="BG269:BG312">IF(N269="zákl. přenesená",J269,0)</f>
        <v>0</v>
      </c>
      <c r="BH269" s="156">
        <f aca="true" t="shared" si="67" ref="BH269:BH312">IF(N269="sníž. přenesená",J269,0)</f>
        <v>0</v>
      </c>
      <c r="BI269" s="156">
        <f aca="true" t="shared" si="68" ref="BI269:BI312">IF(N269="nulová",J269,0)</f>
        <v>0</v>
      </c>
      <c r="BJ269" s="17" t="s">
        <v>8</v>
      </c>
      <c r="BK269" s="156">
        <f aca="true" t="shared" si="69" ref="BK269:BK312">ROUND(I269*H269,0)</f>
        <v>0</v>
      </c>
      <c r="BL269" s="17" t="s">
        <v>90</v>
      </c>
      <c r="BM269" s="155" t="s">
        <v>1296</v>
      </c>
    </row>
    <row r="270" spans="1:65" s="2" customFormat="1" ht="14.4" customHeight="1">
      <c r="A270" s="32"/>
      <c r="B270" s="143"/>
      <c r="C270" s="144" t="s">
        <v>1228</v>
      </c>
      <c r="D270" s="144" t="s">
        <v>135</v>
      </c>
      <c r="E270" s="145" t="s">
        <v>1877</v>
      </c>
      <c r="F270" s="146" t="s">
        <v>1878</v>
      </c>
      <c r="G270" s="147" t="s">
        <v>1598</v>
      </c>
      <c r="H270" s="148">
        <v>1</v>
      </c>
      <c r="I270" s="149"/>
      <c r="J270" s="150">
        <f t="shared" si="60"/>
        <v>0</v>
      </c>
      <c r="K270" s="146" t="s">
        <v>1</v>
      </c>
      <c r="L270" s="33"/>
      <c r="M270" s="151" t="s">
        <v>1</v>
      </c>
      <c r="N270" s="152" t="s">
        <v>41</v>
      </c>
      <c r="O270" s="58"/>
      <c r="P270" s="153">
        <f t="shared" si="61"/>
        <v>0</v>
      </c>
      <c r="Q270" s="153">
        <v>0</v>
      </c>
      <c r="R270" s="153">
        <f t="shared" si="62"/>
        <v>0</v>
      </c>
      <c r="S270" s="153">
        <v>0</v>
      </c>
      <c r="T270" s="154">
        <f t="shared" si="6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5" t="s">
        <v>90</v>
      </c>
      <c r="AT270" s="155" t="s">
        <v>135</v>
      </c>
      <c r="AU270" s="155" t="s">
        <v>87</v>
      </c>
      <c r="AY270" s="17" t="s">
        <v>132</v>
      </c>
      <c r="BE270" s="156">
        <f t="shared" si="64"/>
        <v>0</v>
      </c>
      <c r="BF270" s="156">
        <f t="shared" si="65"/>
        <v>0</v>
      </c>
      <c r="BG270" s="156">
        <f t="shared" si="66"/>
        <v>0</v>
      </c>
      <c r="BH270" s="156">
        <f t="shared" si="67"/>
        <v>0</v>
      </c>
      <c r="BI270" s="156">
        <f t="shared" si="68"/>
        <v>0</v>
      </c>
      <c r="BJ270" s="17" t="s">
        <v>8</v>
      </c>
      <c r="BK270" s="156">
        <f t="shared" si="69"/>
        <v>0</v>
      </c>
      <c r="BL270" s="17" t="s">
        <v>90</v>
      </c>
      <c r="BM270" s="155" t="s">
        <v>1305</v>
      </c>
    </row>
    <row r="271" spans="1:65" s="2" customFormat="1" ht="14.4" customHeight="1">
      <c r="A271" s="32"/>
      <c r="B271" s="143"/>
      <c r="C271" s="144" t="s">
        <v>1233</v>
      </c>
      <c r="D271" s="144" t="s">
        <v>135</v>
      </c>
      <c r="E271" s="145" t="s">
        <v>1879</v>
      </c>
      <c r="F271" s="146" t="s">
        <v>1880</v>
      </c>
      <c r="G271" s="147" t="s">
        <v>235</v>
      </c>
      <c r="H271" s="148">
        <v>900</v>
      </c>
      <c r="I271" s="149"/>
      <c r="J271" s="150">
        <f t="shared" si="60"/>
        <v>0</v>
      </c>
      <c r="K271" s="146" t="s">
        <v>1</v>
      </c>
      <c r="L271" s="33"/>
      <c r="M271" s="151" t="s">
        <v>1</v>
      </c>
      <c r="N271" s="152" t="s">
        <v>41</v>
      </c>
      <c r="O271" s="58"/>
      <c r="P271" s="153">
        <f t="shared" si="61"/>
        <v>0</v>
      </c>
      <c r="Q271" s="153">
        <v>0</v>
      </c>
      <c r="R271" s="153">
        <f t="shared" si="62"/>
        <v>0</v>
      </c>
      <c r="S271" s="153">
        <v>0</v>
      </c>
      <c r="T271" s="154">
        <f t="shared" si="6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5" t="s">
        <v>90</v>
      </c>
      <c r="AT271" s="155" t="s">
        <v>135</v>
      </c>
      <c r="AU271" s="155" t="s">
        <v>87</v>
      </c>
      <c r="AY271" s="17" t="s">
        <v>132</v>
      </c>
      <c r="BE271" s="156">
        <f t="shared" si="64"/>
        <v>0</v>
      </c>
      <c r="BF271" s="156">
        <f t="shared" si="65"/>
        <v>0</v>
      </c>
      <c r="BG271" s="156">
        <f t="shared" si="66"/>
        <v>0</v>
      </c>
      <c r="BH271" s="156">
        <f t="shared" si="67"/>
        <v>0</v>
      </c>
      <c r="BI271" s="156">
        <f t="shared" si="68"/>
        <v>0</v>
      </c>
      <c r="BJ271" s="17" t="s">
        <v>8</v>
      </c>
      <c r="BK271" s="156">
        <f t="shared" si="69"/>
        <v>0</v>
      </c>
      <c r="BL271" s="17" t="s">
        <v>90</v>
      </c>
      <c r="BM271" s="155" t="s">
        <v>1387</v>
      </c>
    </row>
    <row r="272" spans="1:65" s="2" customFormat="1" ht="14.4" customHeight="1">
      <c r="A272" s="32"/>
      <c r="B272" s="143"/>
      <c r="C272" s="144" t="s">
        <v>1237</v>
      </c>
      <c r="D272" s="144" t="s">
        <v>135</v>
      </c>
      <c r="E272" s="145" t="s">
        <v>1881</v>
      </c>
      <c r="F272" s="146" t="s">
        <v>1882</v>
      </c>
      <c r="G272" s="147" t="s">
        <v>235</v>
      </c>
      <c r="H272" s="148">
        <v>80</v>
      </c>
      <c r="I272" s="149"/>
      <c r="J272" s="150">
        <f t="shared" si="60"/>
        <v>0</v>
      </c>
      <c r="K272" s="146" t="s">
        <v>1</v>
      </c>
      <c r="L272" s="33"/>
      <c r="M272" s="151" t="s">
        <v>1</v>
      </c>
      <c r="N272" s="152" t="s">
        <v>41</v>
      </c>
      <c r="O272" s="58"/>
      <c r="P272" s="153">
        <f t="shared" si="61"/>
        <v>0</v>
      </c>
      <c r="Q272" s="153">
        <v>0</v>
      </c>
      <c r="R272" s="153">
        <f t="shared" si="62"/>
        <v>0</v>
      </c>
      <c r="S272" s="153">
        <v>0</v>
      </c>
      <c r="T272" s="154">
        <f t="shared" si="6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5" t="s">
        <v>90</v>
      </c>
      <c r="AT272" s="155" t="s">
        <v>135</v>
      </c>
      <c r="AU272" s="155" t="s">
        <v>87</v>
      </c>
      <c r="AY272" s="17" t="s">
        <v>132</v>
      </c>
      <c r="BE272" s="156">
        <f t="shared" si="64"/>
        <v>0</v>
      </c>
      <c r="BF272" s="156">
        <f t="shared" si="65"/>
        <v>0</v>
      </c>
      <c r="BG272" s="156">
        <f t="shared" si="66"/>
        <v>0</v>
      </c>
      <c r="BH272" s="156">
        <f t="shared" si="67"/>
        <v>0</v>
      </c>
      <c r="BI272" s="156">
        <f t="shared" si="68"/>
        <v>0</v>
      </c>
      <c r="BJ272" s="17" t="s">
        <v>8</v>
      </c>
      <c r="BK272" s="156">
        <f t="shared" si="69"/>
        <v>0</v>
      </c>
      <c r="BL272" s="17" t="s">
        <v>90</v>
      </c>
      <c r="BM272" s="155" t="s">
        <v>1396</v>
      </c>
    </row>
    <row r="273" spans="1:65" s="2" customFormat="1" ht="62.7" customHeight="1">
      <c r="A273" s="32"/>
      <c r="B273" s="143"/>
      <c r="C273" s="144" t="s">
        <v>1242</v>
      </c>
      <c r="D273" s="144" t="s">
        <v>135</v>
      </c>
      <c r="E273" s="145" t="s">
        <v>1883</v>
      </c>
      <c r="F273" s="146" t="s">
        <v>1884</v>
      </c>
      <c r="G273" s="147" t="s">
        <v>1598</v>
      </c>
      <c r="H273" s="148">
        <v>2</v>
      </c>
      <c r="I273" s="149"/>
      <c r="J273" s="150">
        <f t="shared" si="60"/>
        <v>0</v>
      </c>
      <c r="K273" s="146" t="s">
        <v>1</v>
      </c>
      <c r="L273" s="33"/>
      <c r="M273" s="151" t="s">
        <v>1</v>
      </c>
      <c r="N273" s="152" t="s">
        <v>41</v>
      </c>
      <c r="O273" s="58"/>
      <c r="P273" s="153">
        <f t="shared" si="61"/>
        <v>0</v>
      </c>
      <c r="Q273" s="153">
        <v>0</v>
      </c>
      <c r="R273" s="153">
        <f t="shared" si="62"/>
        <v>0</v>
      </c>
      <c r="S273" s="153">
        <v>0</v>
      </c>
      <c r="T273" s="154">
        <f t="shared" si="6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5" t="s">
        <v>90</v>
      </c>
      <c r="AT273" s="155" t="s">
        <v>135</v>
      </c>
      <c r="AU273" s="155" t="s">
        <v>87</v>
      </c>
      <c r="AY273" s="17" t="s">
        <v>132</v>
      </c>
      <c r="BE273" s="156">
        <f t="shared" si="64"/>
        <v>0</v>
      </c>
      <c r="BF273" s="156">
        <f t="shared" si="65"/>
        <v>0</v>
      </c>
      <c r="BG273" s="156">
        <f t="shared" si="66"/>
        <v>0</v>
      </c>
      <c r="BH273" s="156">
        <f t="shared" si="67"/>
        <v>0</v>
      </c>
      <c r="BI273" s="156">
        <f t="shared" si="68"/>
        <v>0</v>
      </c>
      <c r="BJ273" s="17" t="s">
        <v>8</v>
      </c>
      <c r="BK273" s="156">
        <f t="shared" si="69"/>
        <v>0</v>
      </c>
      <c r="BL273" s="17" t="s">
        <v>90</v>
      </c>
      <c r="BM273" s="155" t="s">
        <v>1406</v>
      </c>
    </row>
    <row r="274" spans="1:65" s="2" customFormat="1" ht="24.15" customHeight="1">
      <c r="A274" s="32"/>
      <c r="B274" s="143"/>
      <c r="C274" s="144" t="s">
        <v>1246</v>
      </c>
      <c r="D274" s="144" t="s">
        <v>135</v>
      </c>
      <c r="E274" s="145" t="s">
        <v>1885</v>
      </c>
      <c r="F274" s="146" t="s">
        <v>1886</v>
      </c>
      <c r="G274" s="147" t="s">
        <v>1598</v>
      </c>
      <c r="H274" s="148">
        <v>16</v>
      </c>
      <c r="I274" s="149"/>
      <c r="J274" s="150">
        <f t="shared" si="60"/>
        <v>0</v>
      </c>
      <c r="K274" s="146" t="s">
        <v>1</v>
      </c>
      <c r="L274" s="33"/>
      <c r="M274" s="151" t="s">
        <v>1</v>
      </c>
      <c r="N274" s="152" t="s">
        <v>41</v>
      </c>
      <c r="O274" s="58"/>
      <c r="P274" s="153">
        <f t="shared" si="61"/>
        <v>0</v>
      </c>
      <c r="Q274" s="153">
        <v>0</v>
      </c>
      <c r="R274" s="153">
        <f t="shared" si="62"/>
        <v>0</v>
      </c>
      <c r="S274" s="153">
        <v>0</v>
      </c>
      <c r="T274" s="154">
        <f t="shared" si="6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5" t="s">
        <v>90</v>
      </c>
      <c r="AT274" s="155" t="s">
        <v>135</v>
      </c>
      <c r="AU274" s="155" t="s">
        <v>87</v>
      </c>
      <c r="AY274" s="17" t="s">
        <v>132</v>
      </c>
      <c r="BE274" s="156">
        <f t="shared" si="64"/>
        <v>0</v>
      </c>
      <c r="BF274" s="156">
        <f t="shared" si="65"/>
        <v>0</v>
      </c>
      <c r="BG274" s="156">
        <f t="shared" si="66"/>
        <v>0</v>
      </c>
      <c r="BH274" s="156">
        <f t="shared" si="67"/>
        <v>0</v>
      </c>
      <c r="BI274" s="156">
        <f t="shared" si="68"/>
        <v>0</v>
      </c>
      <c r="BJ274" s="17" t="s">
        <v>8</v>
      </c>
      <c r="BK274" s="156">
        <f t="shared" si="69"/>
        <v>0</v>
      </c>
      <c r="BL274" s="17" t="s">
        <v>90</v>
      </c>
      <c r="BM274" s="155" t="s">
        <v>1415</v>
      </c>
    </row>
    <row r="275" spans="1:65" s="2" customFormat="1" ht="24.15" customHeight="1">
      <c r="A275" s="32"/>
      <c r="B275" s="143"/>
      <c r="C275" s="144" t="s">
        <v>1251</v>
      </c>
      <c r="D275" s="144" t="s">
        <v>135</v>
      </c>
      <c r="E275" s="145" t="s">
        <v>1887</v>
      </c>
      <c r="F275" s="146" t="s">
        <v>1888</v>
      </c>
      <c r="G275" s="147" t="s">
        <v>1598</v>
      </c>
      <c r="H275" s="148">
        <v>1</v>
      </c>
      <c r="I275" s="149"/>
      <c r="J275" s="150">
        <f t="shared" si="60"/>
        <v>0</v>
      </c>
      <c r="K275" s="146" t="s">
        <v>1</v>
      </c>
      <c r="L275" s="33"/>
      <c r="M275" s="151" t="s">
        <v>1</v>
      </c>
      <c r="N275" s="152" t="s">
        <v>41</v>
      </c>
      <c r="O275" s="58"/>
      <c r="P275" s="153">
        <f t="shared" si="61"/>
        <v>0</v>
      </c>
      <c r="Q275" s="153">
        <v>0</v>
      </c>
      <c r="R275" s="153">
        <f t="shared" si="62"/>
        <v>0</v>
      </c>
      <c r="S275" s="153">
        <v>0</v>
      </c>
      <c r="T275" s="154">
        <f t="shared" si="6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55" t="s">
        <v>90</v>
      </c>
      <c r="AT275" s="155" t="s">
        <v>135</v>
      </c>
      <c r="AU275" s="155" t="s">
        <v>87</v>
      </c>
      <c r="AY275" s="17" t="s">
        <v>132</v>
      </c>
      <c r="BE275" s="156">
        <f t="shared" si="64"/>
        <v>0</v>
      </c>
      <c r="BF275" s="156">
        <f t="shared" si="65"/>
        <v>0</v>
      </c>
      <c r="BG275" s="156">
        <f t="shared" si="66"/>
        <v>0</v>
      </c>
      <c r="BH275" s="156">
        <f t="shared" si="67"/>
        <v>0</v>
      </c>
      <c r="BI275" s="156">
        <f t="shared" si="68"/>
        <v>0</v>
      </c>
      <c r="BJ275" s="17" t="s">
        <v>8</v>
      </c>
      <c r="BK275" s="156">
        <f t="shared" si="69"/>
        <v>0</v>
      </c>
      <c r="BL275" s="17" t="s">
        <v>90</v>
      </c>
      <c r="BM275" s="155" t="s">
        <v>1425</v>
      </c>
    </row>
    <row r="276" spans="1:65" s="2" customFormat="1" ht="24.15" customHeight="1">
      <c r="A276" s="32"/>
      <c r="B276" s="143"/>
      <c r="C276" s="144" t="s">
        <v>1256</v>
      </c>
      <c r="D276" s="144" t="s">
        <v>135</v>
      </c>
      <c r="E276" s="145" t="s">
        <v>1889</v>
      </c>
      <c r="F276" s="146" t="s">
        <v>1890</v>
      </c>
      <c r="G276" s="147" t="s">
        <v>1598</v>
      </c>
      <c r="H276" s="148">
        <v>20</v>
      </c>
      <c r="I276" s="149"/>
      <c r="J276" s="150">
        <f t="shared" si="60"/>
        <v>0</v>
      </c>
      <c r="K276" s="146" t="s">
        <v>1</v>
      </c>
      <c r="L276" s="33"/>
      <c r="M276" s="151" t="s">
        <v>1</v>
      </c>
      <c r="N276" s="152" t="s">
        <v>41</v>
      </c>
      <c r="O276" s="58"/>
      <c r="P276" s="153">
        <f t="shared" si="61"/>
        <v>0</v>
      </c>
      <c r="Q276" s="153">
        <v>0</v>
      </c>
      <c r="R276" s="153">
        <f t="shared" si="62"/>
        <v>0</v>
      </c>
      <c r="S276" s="153">
        <v>0</v>
      </c>
      <c r="T276" s="154">
        <f t="shared" si="6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5" t="s">
        <v>90</v>
      </c>
      <c r="AT276" s="155" t="s">
        <v>135</v>
      </c>
      <c r="AU276" s="155" t="s">
        <v>87</v>
      </c>
      <c r="AY276" s="17" t="s">
        <v>132</v>
      </c>
      <c r="BE276" s="156">
        <f t="shared" si="64"/>
        <v>0</v>
      </c>
      <c r="BF276" s="156">
        <f t="shared" si="65"/>
        <v>0</v>
      </c>
      <c r="BG276" s="156">
        <f t="shared" si="66"/>
        <v>0</v>
      </c>
      <c r="BH276" s="156">
        <f t="shared" si="67"/>
        <v>0</v>
      </c>
      <c r="BI276" s="156">
        <f t="shared" si="68"/>
        <v>0</v>
      </c>
      <c r="BJ276" s="17" t="s">
        <v>8</v>
      </c>
      <c r="BK276" s="156">
        <f t="shared" si="69"/>
        <v>0</v>
      </c>
      <c r="BL276" s="17" t="s">
        <v>90</v>
      </c>
      <c r="BM276" s="155" t="s">
        <v>1433</v>
      </c>
    </row>
    <row r="277" spans="1:65" s="2" customFormat="1" ht="24.15" customHeight="1">
      <c r="A277" s="32"/>
      <c r="B277" s="143"/>
      <c r="C277" s="144" t="s">
        <v>1261</v>
      </c>
      <c r="D277" s="144" t="s">
        <v>135</v>
      </c>
      <c r="E277" s="145" t="s">
        <v>1891</v>
      </c>
      <c r="F277" s="146" t="s">
        <v>1892</v>
      </c>
      <c r="G277" s="147" t="s">
        <v>1598</v>
      </c>
      <c r="H277" s="148">
        <v>10</v>
      </c>
      <c r="I277" s="149"/>
      <c r="J277" s="150">
        <f t="shared" si="60"/>
        <v>0</v>
      </c>
      <c r="K277" s="146" t="s">
        <v>1</v>
      </c>
      <c r="L277" s="33"/>
      <c r="M277" s="151" t="s">
        <v>1</v>
      </c>
      <c r="N277" s="152" t="s">
        <v>41</v>
      </c>
      <c r="O277" s="58"/>
      <c r="P277" s="153">
        <f t="shared" si="61"/>
        <v>0</v>
      </c>
      <c r="Q277" s="153">
        <v>0</v>
      </c>
      <c r="R277" s="153">
        <f t="shared" si="62"/>
        <v>0</v>
      </c>
      <c r="S277" s="153">
        <v>0</v>
      </c>
      <c r="T277" s="154">
        <f t="shared" si="6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5" t="s">
        <v>90</v>
      </c>
      <c r="AT277" s="155" t="s">
        <v>135</v>
      </c>
      <c r="AU277" s="155" t="s">
        <v>87</v>
      </c>
      <c r="AY277" s="17" t="s">
        <v>132</v>
      </c>
      <c r="BE277" s="156">
        <f t="shared" si="64"/>
        <v>0</v>
      </c>
      <c r="BF277" s="156">
        <f t="shared" si="65"/>
        <v>0</v>
      </c>
      <c r="BG277" s="156">
        <f t="shared" si="66"/>
        <v>0</v>
      </c>
      <c r="BH277" s="156">
        <f t="shared" si="67"/>
        <v>0</v>
      </c>
      <c r="BI277" s="156">
        <f t="shared" si="68"/>
        <v>0</v>
      </c>
      <c r="BJ277" s="17" t="s">
        <v>8</v>
      </c>
      <c r="BK277" s="156">
        <f t="shared" si="69"/>
        <v>0</v>
      </c>
      <c r="BL277" s="17" t="s">
        <v>90</v>
      </c>
      <c r="BM277" s="155" t="s">
        <v>1441</v>
      </c>
    </row>
    <row r="278" spans="1:65" s="2" customFormat="1" ht="24.15" customHeight="1">
      <c r="A278" s="32"/>
      <c r="B278" s="143"/>
      <c r="C278" s="144" t="s">
        <v>1269</v>
      </c>
      <c r="D278" s="144" t="s">
        <v>135</v>
      </c>
      <c r="E278" s="145" t="s">
        <v>1893</v>
      </c>
      <c r="F278" s="146" t="s">
        <v>1894</v>
      </c>
      <c r="G278" s="147" t="s">
        <v>1598</v>
      </c>
      <c r="H278" s="148">
        <v>10</v>
      </c>
      <c r="I278" s="149"/>
      <c r="J278" s="150">
        <f t="shared" si="60"/>
        <v>0</v>
      </c>
      <c r="K278" s="146" t="s">
        <v>1</v>
      </c>
      <c r="L278" s="33"/>
      <c r="M278" s="151" t="s">
        <v>1</v>
      </c>
      <c r="N278" s="152" t="s">
        <v>41</v>
      </c>
      <c r="O278" s="58"/>
      <c r="P278" s="153">
        <f t="shared" si="61"/>
        <v>0</v>
      </c>
      <c r="Q278" s="153">
        <v>0</v>
      </c>
      <c r="R278" s="153">
        <f t="shared" si="62"/>
        <v>0</v>
      </c>
      <c r="S278" s="153">
        <v>0</v>
      </c>
      <c r="T278" s="154">
        <f t="shared" si="6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5" t="s">
        <v>90</v>
      </c>
      <c r="AT278" s="155" t="s">
        <v>135</v>
      </c>
      <c r="AU278" s="155" t="s">
        <v>87</v>
      </c>
      <c r="AY278" s="17" t="s">
        <v>132</v>
      </c>
      <c r="BE278" s="156">
        <f t="shared" si="64"/>
        <v>0</v>
      </c>
      <c r="BF278" s="156">
        <f t="shared" si="65"/>
        <v>0</v>
      </c>
      <c r="BG278" s="156">
        <f t="shared" si="66"/>
        <v>0</v>
      </c>
      <c r="BH278" s="156">
        <f t="shared" si="67"/>
        <v>0</v>
      </c>
      <c r="BI278" s="156">
        <f t="shared" si="68"/>
        <v>0</v>
      </c>
      <c r="BJ278" s="17" t="s">
        <v>8</v>
      </c>
      <c r="BK278" s="156">
        <f t="shared" si="69"/>
        <v>0</v>
      </c>
      <c r="BL278" s="17" t="s">
        <v>90</v>
      </c>
      <c r="BM278" s="155" t="s">
        <v>1449</v>
      </c>
    </row>
    <row r="279" spans="1:65" s="2" customFormat="1" ht="24.15" customHeight="1">
      <c r="A279" s="32"/>
      <c r="B279" s="143"/>
      <c r="C279" s="144" t="s">
        <v>1274</v>
      </c>
      <c r="D279" s="144" t="s">
        <v>135</v>
      </c>
      <c r="E279" s="145" t="s">
        <v>1605</v>
      </c>
      <c r="F279" s="146" t="s">
        <v>1606</v>
      </c>
      <c r="G279" s="147" t="s">
        <v>1598</v>
      </c>
      <c r="H279" s="148">
        <v>1</v>
      </c>
      <c r="I279" s="149"/>
      <c r="J279" s="150">
        <f t="shared" si="60"/>
        <v>0</v>
      </c>
      <c r="K279" s="146" t="s">
        <v>1</v>
      </c>
      <c r="L279" s="33"/>
      <c r="M279" s="151" t="s">
        <v>1</v>
      </c>
      <c r="N279" s="152" t="s">
        <v>41</v>
      </c>
      <c r="O279" s="58"/>
      <c r="P279" s="153">
        <f t="shared" si="61"/>
        <v>0</v>
      </c>
      <c r="Q279" s="153">
        <v>0</v>
      </c>
      <c r="R279" s="153">
        <f t="shared" si="62"/>
        <v>0</v>
      </c>
      <c r="S279" s="153">
        <v>0</v>
      </c>
      <c r="T279" s="154">
        <f t="shared" si="6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55" t="s">
        <v>90</v>
      </c>
      <c r="AT279" s="155" t="s">
        <v>135</v>
      </c>
      <c r="AU279" s="155" t="s">
        <v>87</v>
      </c>
      <c r="AY279" s="17" t="s">
        <v>132</v>
      </c>
      <c r="BE279" s="156">
        <f t="shared" si="64"/>
        <v>0</v>
      </c>
      <c r="BF279" s="156">
        <f t="shared" si="65"/>
        <v>0</v>
      </c>
      <c r="BG279" s="156">
        <f t="shared" si="66"/>
        <v>0</v>
      </c>
      <c r="BH279" s="156">
        <f t="shared" si="67"/>
        <v>0</v>
      </c>
      <c r="BI279" s="156">
        <f t="shared" si="68"/>
        <v>0</v>
      </c>
      <c r="BJ279" s="17" t="s">
        <v>8</v>
      </c>
      <c r="BK279" s="156">
        <f t="shared" si="69"/>
        <v>0</v>
      </c>
      <c r="BL279" s="17" t="s">
        <v>90</v>
      </c>
      <c r="BM279" s="155" t="s">
        <v>1460</v>
      </c>
    </row>
    <row r="280" spans="1:65" s="2" customFormat="1" ht="24.15" customHeight="1">
      <c r="A280" s="32"/>
      <c r="B280" s="143"/>
      <c r="C280" s="144" t="s">
        <v>1280</v>
      </c>
      <c r="D280" s="144" t="s">
        <v>135</v>
      </c>
      <c r="E280" s="145" t="s">
        <v>1895</v>
      </c>
      <c r="F280" s="146" t="s">
        <v>1896</v>
      </c>
      <c r="G280" s="147" t="s">
        <v>235</v>
      </c>
      <c r="H280" s="148">
        <v>30</v>
      </c>
      <c r="I280" s="149"/>
      <c r="J280" s="150">
        <f t="shared" si="60"/>
        <v>0</v>
      </c>
      <c r="K280" s="146" t="s">
        <v>1</v>
      </c>
      <c r="L280" s="33"/>
      <c r="M280" s="151" t="s">
        <v>1</v>
      </c>
      <c r="N280" s="152" t="s">
        <v>41</v>
      </c>
      <c r="O280" s="58"/>
      <c r="P280" s="153">
        <f t="shared" si="61"/>
        <v>0</v>
      </c>
      <c r="Q280" s="153">
        <v>0</v>
      </c>
      <c r="R280" s="153">
        <f t="shared" si="62"/>
        <v>0</v>
      </c>
      <c r="S280" s="153">
        <v>0</v>
      </c>
      <c r="T280" s="154">
        <f t="shared" si="6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5" t="s">
        <v>90</v>
      </c>
      <c r="AT280" s="155" t="s">
        <v>135</v>
      </c>
      <c r="AU280" s="155" t="s">
        <v>87</v>
      </c>
      <c r="AY280" s="17" t="s">
        <v>132</v>
      </c>
      <c r="BE280" s="156">
        <f t="shared" si="64"/>
        <v>0</v>
      </c>
      <c r="BF280" s="156">
        <f t="shared" si="65"/>
        <v>0</v>
      </c>
      <c r="BG280" s="156">
        <f t="shared" si="66"/>
        <v>0</v>
      </c>
      <c r="BH280" s="156">
        <f t="shared" si="67"/>
        <v>0</v>
      </c>
      <c r="BI280" s="156">
        <f t="shared" si="68"/>
        <v>0</v>
      </c>
      <c r="BJ280" s="17" t="s">
        <v>8</v>
      </c>
      <c r="BK280" s="156">
        <f t="shared" si="69"/>
        <v>0</v>
      </c>
      <c r="BL280" s="17" t="s">
        <v>90</v>
      </c>
      <c r="BM280" s="155" t="s">
        <v>1469</v>
      </c>
    </row>
    <row r="281" spans="1:65" s="2" customFormat="1" ht="24.15" customHeight="1">
      <c r="A281" s="32"/>
      <c r="B281" s="143"/>
      <c r="C281" s="144" t="s">
        <v>1284</v>
      </c>
      <c r="D281" s="144" t="s">
        <v>135</v>
      </c>
      <c r="E281" s="145" t="s">
        <v>1611</v>
      </c>
      <c r="F281" s="146" t="s">
        <v>1612</v>
      </c>
      <c r="G281" s="147" t="s">
        <v>235</v>
      </c>
      <c r="H281" s="148">
        <v>30</v>
      </c>
      <c r="I281" s="149"/>
      <c r="J281" s="150">
        <f t="shared" si="60"/>
        <v>0</v>
      </c>
      <c r="K281" s="146" t="s">
        <v>1</v>
      </c>
      <c r="L281" s="33"/>
      <c r="M281" s="151" t="s">
        <v>1</v>
      </c>
      <c r="N281" s="152" t="s">
        <v>41</v>
      </c>
      <c r="O281" s="58"/>
      <c r="P281" s="153">
        <f t="shared" si="61"/>
        <v>0</v>
      </c>
      <c r="Q281" s="153">
        <v>0</v>
      </c>
      <c r="R281" s="153">
        <f t="shared" si="62"/>
        <v>0</v>
      </c>
      <c r="S281" s="153">
        <v>0</v>
      </c>
      <c r="T281" s="154">
        <f t="shared" si="6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5" t="s">
        <v>90</v>
      </c>
      <c r="AT281" s="155" t="s">
        <v>135</v>
      </c>
      <c r="AU281" s="155" t="s">
        <v>87</v>
      </c>
      <c r="AY281" s="17" t="s">
        <v>132</v>
      </c>
      <c r="BE281" s="156">
        <f t="shared" si="64"/>
        <v>0</v>
      </c>
      <c r="BF281" s="156">
        <f t="shared" si="65"/>
        <v>0</v>
      </c>
      <c r="BG281" s="156">
        <f t="shared" si="66"/>
        <v>0</v>
      </c>
      <c r="BH281" s="156">
        <f t="shared" si="67"/>
        <v>0</v>
      </c>
      <c r="BI281" s="156">
        <f t="shared" si="68"/>
        <v>0</v>
      </c>
      <c r="BJ281" s="17" t="s">
        <v>8</v>
      </c>
      <c r="BK281" s="156">
        <f t="shared" si="69"/>
        <v>0</v>
      </c>
      <c r="BL281" s="17" t="s">
        <v>90</v>
      </c>
      <c r="BM281" s="155" t="s">
        <v>1479</v>
      </c>
    </row>
    <row r="282" spans="1:65" s="2" customFormat="1" ht="24.15" customHeight="1">
      <c r="A282" s="32"/>
      <c r="B282" s="143"/>
      <c r="C282" s="144" t="s">
        <v>1290</v>
      </c>
      <c r="D282" s="144" t="s">
        <v>135</v>
      </c>
      <c r="E282" s="145" t="s">
        <v>1897</v>
      </c>
      <c r="F282" s="146" t="s">
        <v>1898</v>
      </c>
      <c r="G282" s="147" t="s">
        <v>235</v>
      </c>
      <c r="H282" s="148">
        <v>30</v>
      </c>
      <c r="I282" s="149"/>
      <c r="J282" s="150">
        <f t="shared" si="60"/>
        <v>0</v>
      </c>
      <c r="K282" s="146" t="s">
        <v>1</v>
      </c>
      <c r="L282" s="33"/>
      <c r="M282" s="151" t="s">
        <v>1</v>
      </c>
      <c r="N282" s="152" t="s">
        <v>41</v>
      </c>
      <c r="O282" s="58"/>
      <c r="P282" s="153">
        <f t="shared" si="61"/>
        <v>0</v>
      </c>
      <c r="Q282" s="153">
        <v>0</v>
      </c>
      <c r="R282" s="153">
        <f t="shared" si="62"/>
        <v>0</v>
      </c>
      <c r="S282" s="153">
        <v>0</v>
      </c>
      <c r="T282" s="154">
        <f t="shared" si="6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55" t="s">
        <v>90</v>
      </c>
      <c r="AT282" s="155" t="s">
        <v>135</v>
      </c>
      <c r="AU282" s="155" t="s">
        <v>87</v>
      </c>
      <c r="AY282" s="17" t="s">
        <v>132</v>
      </c>
      <c r="BE282" s="156">
        <f t="shared" si="64"/>
        <v>0</v>
      </c>
      <c r="BF282" s="156">
        <f t="shared" si="65"/>
        <v>0</v>
      </c>
      <c r="BG282" s="156">
        <f t="shared" si="66"/>
        <v>0</v>
      </c>
      <c r="BH282" s="156">
        <f t="shared" si="67"/>
        <v>0</v>
      </c>
      <c r="BI282" s="156">
        <f t="shared" si="68"/>
        <v>0</v>
      </c>
      <c r="BJ282" s="17" t="s">
        <v>8</v>
      </c>
      <c r="BK282" s="156">
        <f t="shared" si="69"/>
        <v>0</v>
      </c>
      <c r="BL282" s="17" t="s">
        <v>90</v>
      </c>
      <c r="BM282" s="155" t="s">
        <v>1487</v>
      </c>
    </row>
    <row r="283" spans="1:65" s="2" customFormat="1" ht="14.4" customHeight="1">
      <c r="A283" s="32"/>
      <c r="B283" s="143"/>
      <c r="C283" s="144" t="s">
        <v>1296</v>
      </c>
      <c r="D283" s="144" t="s">
        <v>135</v>
      </c>
      <c r="E283" s="145" t="s">
        <v>1899</v>
      </c>
      <c r="F283" s="146" t="s">
        <v>1900</v>
      </c>
      <c r="G283" s="147" t="s">
        <v>235</v>
      </c>
      <c r="H283" s="148">
        <v>15</v>
      </c>
      <c r="I283" s="149"/>
      <c r="J283" s="150">
        <f t="shared" si="60"/>
        <v>0</v>
      </c>
      <c r="K283" s="146" t="s">
        <v>1</v>
      </c>
      <c r="L283" s="33"/>
      <c r="M283" s="151" t="s">
        <v>1</v>
      </c>
      <c r="N283" s="152" t="s">
        <v>41</v>
      </c>
      <c r="O283" s="58"/>
      <c r="P283" s="153">
        <f t="shared" si="61"/>
        <v>0</v>
      </c>
      <c r="Q283" s="153">
        <v>0</v>
      </c>
      <c r="R283" s="153">
        <f t="shared" si="62"/>
        <v>0</v>
      </c>
      <c r="S283" s="153">
        <v>0</v>
      </c>
      <c r="T283" s="154">
        <f t="shared" si="6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5" t="s">
        <v>90</v>
      </c>
      <c r="AT283" s="155" t="s">
        <v>135</v>
      </c>
      <c r="AU283" s="155" t="s">
        <v>87</v>
      </c>
      <c r="AY283" s="17" t="s">
        <v>132</v>
      </c>
      <c r="BE283" s="156">
        <f t="shared" si="64"/>
        <v>0</v>
      </c>
      <c r="BF283" s="156">
        <f t="shared" si="65"/>
        <v>0</v>
      </c>
      <c r="BG283" s="156">
        <f t="shared" si="66"/>
        <v>0</v>
      </c>
      <c r="BH283" s="156">
        <f t="shared" si="67"/>
        <v>0</v>
      </c>
      <c r="BI283" s="156">
        <f t="shared" si="68"/>
        <v>0</v>
      </c>
      <c r="BJ283" s="17" t="s">
        <v>8</v>
      </c>
      <c r="BK283" s="156">
        <f t="shared" si="69"/>
        <v>0</v>
      </c>
      <c r="BL283" s="17" t="s">
        <v>90</v>
      </c>
      <c r="BM283" s="155" t="s">
        <v>1495</v>
      </c>
    </row>
    <row r="284" spans="1:65" s="2" customFormat="1" ht="14.4" customHeight="1">
      <c r="A284" s="32"/>
      <c r="B284" s="143"/>
      <c r="C284" s="144" t="s">
        <v>1300</v>
      </c>
      <c r="D284" s="144" t="s">
        <v>135</v>
      </c>
      <c r="E284" s="145" t="s">
        <v>1901</v>
      </c>
      <c r="F284" s="146" t="s">
        <v>1902</v>
      </c>
      <c r="G284" s="147" t="s">
        <v>235</v>
      </c>
      <c r="H284" s="148">
        <v>30</v>
      </c>
      <c r="I284" s="149"/>
      <c r="J284" s="150">
        <f t="shared" si="60"/>
        <v>0</v>
      </c>
      <c r="K284" s="146" t="s">
        <v>1</v>
      </c>
      <c r="L284" s="33"/>
      <c r="M284" s="151" t="s">
        <v>1</v>
      </c>
      <c r="N284" s="152" t="s">
        <v>41</v>
      </c>
      <c r="O284" s="58"/>
      <c r="P284" s="153">
        <f t="shared" si="61"/>
        <v>0</v>
      </c>
      <c r="Q284" s="153">
        <v>0</v>
      </c>
      <c r="R284" s="153">
        <f t="shared" si="62"/>
        <v>0</v>
      </c>
      <c r="S284" s="153">
        <v>0</v>
      </c>
      <c r="T284" s="154">
        <f t="shared" si="6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5" t="s">
        <v>90</v>
      </c>
      <c r="AT284" s="155" t="s">
        <v>135</v>
      </c>
      <c r="AU284" s="155" t="s">
        <v>87</v>
      </c>
      <c r="AY284" s="17" t="s">
        <v>132</v>
      </c>
      <c r="BE284" s="156">
        <f t="shared" si="64"/>
        <v>0</v>
      </c>
      <c r="BF284" s="156">
        <f t="shared" si="65"/>
        <v>0</v>
      </c>
      <c r="BG284" s="156">
        <f t="shared" si="66"/>
        <v>0</v>
      </c>
      <c r="BH284" s="156">
        <f t="shared" si="67"/>
        <v>0</v>
      </c>
      <c r="BI284" s="156">
        <f t="shared" si="68"/>
        <v>0</v>
      </c>
      <c r="BJ284" s="17" t="s">
        <v>8</v>
      </c>
      <c r="BK284" s="156">
        <f t="shared" si="69"/>
        <v>0</v>
      </c>
      <c r="BL284" s="17" t="s">
        <v>90</v>
      </c>
      <c r="BM284" s="155" t="s">
        <v>1505</v>
      </c>
    </row>
    <row r="285" spans="1:65" s="2" customFormat="1" ht="14.4" customHeight="1">
      <c r="A285" s="32"/>
      <c r="B285" s="143"/>
      <c r="C285" s="144" t="s">
        <v>1305</v>
      </c>
      <c r="D285" s="144" t="s">
        <v>135</v>
      </c>
      <c r="E285" s="145" t="s">
        <v>1903</v>
      </c>
      <c r="F285" s="146" t="s">
        <v>1904</v>
      </c>
      <c r="G285" s="147" t="s">
        <v>301</v>
      </c>
      <c r="H285" s="148">
        <v>30</v>
      </c>
      <c r="I285" s="149"/>
      <c r="J285" s="150">
        <f t="shared" si="60"/>
        <v>0</v>
      </c>
      <c r="K285" s="146" t="s">
        <v>1</v>
      </c>
      <c r="L285" s="33"/>
      <c r="M285" s="151" t="s">
        <v>1</v>
      </c>
      <c r="N285" s="152" t="s">
        <v>41</v>
      </c>
      <c r="O285" s="58"/>
      <c r="P285" s="153">
        <f t="shared" si="61"/>
        <v>0</v>
      </c>
      <c r="Q285" s="153">
        <v>0</v>
      </c>
      <c r="R285" s="153">
        <f t="shared" si="62"/>
        <v>0</v>
      </c>
      <c r="S285" s="153">
        <v>0</v>
      </c>
      <c r="T285" s="154">
        <f t="shared" si="6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5" t="s">
        <v>90</v>
      </c>
      <c r="AT285" s="155" t="s">
        <v>135</v>
      </c>
      <c r="AU285" s="155" t="s">
        <v>87</v>
      </c>
      <c r="AY285" s="17" t="s">
        <v>132</v>
      </c>
      <c r="BE285" s="156">
        <f t="shared" si="64"/>
        <v>0</v>
      </c>
      <c r="BF285" s="156">
        <f t="shared" si="65"/>
        <v>0</v>
      </c>
      <c r="BG285" s="156">
        <f t="shared" si="66"/>
        <v>0</v>
      </c>
      <c r="BH285" s="156">
        <f t="shared" si="67"/>
        <v>0</v>
      </c>
      <c r="BI285" s="156">
        <f t="shared" si="68"/>
        <v>0</v>
      </c>
      <c r="BJ285" s="17" t="s">
        <v>8</v>
      </c>
      <c r="BK285" s="156">
        <f t="shared" si="69"/>
        <v>0</v>
      </c>
      <c r="BL285" s="17" t="s">
        <v>90</v>
      </c>
      <c r="BM285" s="155" t="s">
        <v>1516</v>
      </c>
    </row>
    <row r="286" spans="1:65" s="2" customFormat="1" ht="24.15" customHeight="1">
      <c r="A286" s="32"/>
      <c r="B286" s="143"/>
      <c r="C286" s="144" t="s">
        <v>1309</v>
      </c>
      <c r="D286" s="144" t="s">
        <v>135</v>
      </c>
      <c r="E286" s="145" t="s">
        <v>1905</v>
      </c>
      <c r="F286" s="146" t="s">
        <v>1906</v>
      </c>
      <c r="G286" s="147" t="s">
        <v>1673</v>
      </c>
      <c r="H286" s="202"/>
      <c r="I286" s="149"/>
      <c r="J286" s="150">
        <f t="shared" si="60"/>
        <v>0</v>
      </c>
      <c r="K286" s="146" t="s">
        <v>1</v>
      </c>
      <c r="L286" s="33"/>
      <c r="M286" s="151" t="s">
        <v>1</v>
      </c>
      <c r="N286" s="152" t="s">
        <v>41</v>
      </c>
      <c r="O286" s="58"/>
      <c r="P286" s="153">
        <f t="shared" si="61"/>
        <v>0</v>
      </c>
      <c r="Q286" s="153">
        <v>0</v>
      </c>
      <c r="R286" s="153">
        <f t="shared" si="62"/>
        <v>0</v>
      </c>
      <c r="S286" s="153">
        <v>0</v>
      </c>
      <c r="T286" s="154">
        <f t="shared" si="6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55" t="s">
        <v>90</v>
      </c>
      <c r="AT286" s="155" t="s">
        <v>135</v>
      </c>
      <c r="AU286" s="155" t="s">
        <v>87</v>
      </c>
      <c r="AY286" s="17" t="s">
        <v>132</v>
      </c>
      <c r="BE286" s="156">
        <f t="shared" si="64"/>
        <v>0</v>
      </c>
      <c r="BF286" s="156">
        <f t="shared" si="65"/>
        <v>0</v>
      </c>
      <c r="BG286" s="156">
        <f t="shared" si="66"/>
        <v>0</v>
      </c>
      <c r="BH286" s="156">
        <f t="shared" si="67"/>
        <v>0</v>
      </c>
      <c r="BI286" s="156">
        <f t="shared" si="68"/>
        <v>0</v>
      </c>
      <c r="BJ286" s="17" t="s">
        <v>8</v>
      </c>
      <c r="BK286" s="156">
        <f t="shared" si="69"/>
        <v>0</v>
      </c>
      <c r="BL286" s="17" t="s">
        <v>90</v>
      </c>
      <c r="BM286" s="155" t="s">
        <v>1547</v>
      </c>
    </row>
    <row r="287" spans="1:65" s="2" customFormat="1" ht="24.15" customHeight="1">
      <c r="A287" s="32"/>
      <c r="B287" s="143"/>
      <c r="C287" s="177" t="s">
        <v>1313</v>
      </c>
      <c r="D287" s="177" t="s">
        <v>442</v>
      </c>
      <c r="E287" s="178" t="s">
        <v>1907</v>
      </c>
      <c r="F287" s="179" t="s">
        <v>1876</v>
      </c>
      <c r="G287" s="180" t="s">
        <v>1598</v>
      </c>
      <c r="H287" s="181">
        <v>1</v>
      </c>
      <c r="I287" s="182"/>
      <c r="J287" s="183">
        <f t="shared" si="60"/>
        <v>0</v>
      </c>
      <c r="K287" s="179" t="s">
        <v>1</v>
      </c>
      <c r="L287" s="184"/>
      <c r="M287" s="185" t="s">
        <v>1</v>
      </c>
      <c r="N287" s="186" t="s">
        <v>41</v>
      </c>
      <c r="O287" s="58"/>
      <c r="P287" s="153">
        <f t="shared" si="61"/>
        <v>0</v>
      </c>
      <c r="Q287" s="153">
        <v>0</v>
      </c>
      <c r="R287" s="153">
        <f t="shared" si="62"/>
        <v>0</v>
      </c>
      <c r="S287" s="153">
        <v>0</v>
      </c>
      <c r="T287" s="154">
        <f t="shared" si="6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55" t="s">
        <v>172</v>
      </c>
      <c r="AT287" s="155" t="s">
        <v>442</v>
      </c>
      <c r="AU287" s="155" t="s">
        <v>87</v>
      </c>
      <c r="AY287" s="17" t="s">
        <v>132</v>
      </c>
      <c r="BE287" s="156">
        <f t="shared" si="64"/>
        <v>0</v>
      </c>
      <c r="BF287" s="156">
        <f t="shared" si="65"/>
        <v>0</v>
      </c>
      <c r="BG287" s="156">
        <f t="shared" si="66"/>
        <v>0</v>
      </c>
      <c r="BH287" s="156">
        <f t="shared" si="67"/>
        <v>0</v>
      </c>
      <c r="BI287" s="156">
        <f t="shared" si="68"/>
        <v>0</v>
      </c>
      <c r="BJ287" s="17" t="s">
        <v>8</v>
      </c>
      <c r="BK287" s="156">
        <f t="shared" si="69"/>
        <v>0</v>
      </c>
      <c r="BL287" s="17" t="s">
        <v>90</v>
      </c>
      <c r="BM287" s="155" t="s">
        <v>1908</v>
      </c>
    </row>
    <row r="288" spans="1:65" s="2" customFormat="1" ht="14.4" customHeight="1">
      <c r="A288" s="32"/>
      <c r="B288" s="143"/>
      <c r="C288" s="177" t="s">
        <v>1317</v>
      </c>
      <c r="D288" s="177" t="s">
        <v>442</v>
      </c>
      <c r="E288" s="178" t="s">
        <v>1909</v>
      </c>
      <c r="F288" s="179" t="s">
        <v>1878</v>
      </c>
      <c r="G288" s="180" t="s">
        <v>1598</v>
      </c>
      <c r="H288" s="181">
        <v>1</v>
      </c>
      <c r="I288" s="182"/>
      <c r="J288" s="183">
        <f t="shared" si="60"/>
        <v>0</v>
      </c>
      <c r="K288" s="179" t="s">
        <v>1</v>
      </c>
      <c r="L288" s="184"/>
      <c r="M288" s="185" t="s">
        <v>1</v>
      </c>
      <c r="N288" s="186" t="s">
        <v>41</v>
      </c>
      <c r="O288" s="58"/>
      <c r="P288" s="153">
        <f t="shared" si="61"/>
        <v>0</v>
      </c>
      <c r="Q288" s="153">
        <v>0</v>
      </c>
      <c r="R288" s="153">
        <f t="shared" si="62"/>
        <v>0</v>
      </c>
      <c r="S288" s="153">
        <v>0</v>
      </c>
      <c r="T288" s="154">
        <f t="shared" si="6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55" t="s">
        <v>172</v>
      </c>
      <c r="AT288" s="155" t="s">
        <v>442</v>
      </c>
      <c r="AU288" s="155" t="s">
        <v>87</v>
      </c>
      <c r="AY288" s="17" t="s">
        <v>132</v>
      </c>
      <c r="BE288" s="156">
        <f t="shared" si="64"/>
        <v>0</v>
      </c>
      <c r="BF288" s="156">
        <f t="shared" si="65"/>
        <v>0</v>
      </c>
      <c r="BG288" s="156">
        <f t="shared" si="66"/>
        <v>0</v>
      </c>
      <c r="BH288" s="156">
        <f t="shared" si="67"/>
        <v>0</v>
      </c>
      <c r="BI288" s="156">
        <f t="shared" si="68"/>
        <v>0</v>
      </c>
      <c r="BJ288" s="17" t="s">
        <v>8</v>
      </c>
      <c r="BK288" s="156">
        <f t="shared" si="69"/>
        <v>0</v>
      </c>
      <c r="BL288" s="17" t="s">
        <v>90</v>
      </c>
      <c r="BM288" s="155" t="s">
        <v>1910</v>
      </c>
    </row>
    <row r="289" spans="1:65" s="2" customFormat="1" ht="14.4" customHeight="1">
      <c r="A289" s="32"/>
      <c r="B289" s="143"/>
      <c r="C289" s="177" t="s">
        <v>1322</v>
      </c>
      <c r="D289" s="177" t="s">
        <v>442</v>
      </c>
      <c r="E289" s="178" t="s">
        <v>1911</v>
      </c>
      <c r="F289" s="179" t="s">
        <v>1912</v>
      </c>
      <c r="G289" s="180" t="s">
        <v>1598</v>
      </c>
      <c r="H289" s="181">
        <v>1</v>
      </c>
      <c r="I289" s="182"/>
      <c r="J289" s="183">
        <f t="shared" si="60"/>
        <v>0</v>
      </c>
      <c r="K289" s="179" t="s">
        <v>1</v>
      </c>
      <c r="L289" s="184"/>
      <c r="M289" s="185" t="s">
        <v>1</v>
      </c>
      <c r="N289" s="186" t="s">
        <v>41</v>
      </c>
      <c r="O289" s="58"/>
      <c r="P289" s="153">
        <f t="shared" si="61"/>
        <v>0</v>
      </c>
      <c r="Q289" s="153">
        <v>0</v>
      </c>
      <c r="R289" s="153">
        <f t="shared" si="62"/>
        <v>0</v>
      </c>
      <c r="S289" s="153">
        <v>0</v>
      </c>
      <c r="T289" s="154">
        <f t="shared" si="6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5" t="s">
        <v>172</v>
      </c>
      <c r="AT289" s="155" t="s">
        <v>442</v>
      </c>
      <c r="AU289" s="155" t="s">
        <v>87</v>
      </c>
      <c r="AY289" s="17" t="s">
        <v>132</v>
      </c>
      <c r="BE289" s="156">
        <f t="shared" si="64"/>
        <v>0</v>
      </c>
      <c r="BF289" s="156">
        <f t="shared" si="65"/>
        <v>0</v>
      </c>
      <c r="BG289" s="156">
        <f t="shared" si="66"/>
        <v>0</v>
      </c>
      <c r="BH289" s="156">
        <f t="shared" si="67"/>
        <v>0</v>
      </c>
      <c r="BI289" s="156">
        <f t="shared" si="68"/>
        <v>0</v>
      </c>
      <c r="BJ289" s="17" t="s">
        <v>8</v>
      </c>
      <c r="BK289" s="156">
        <f t="shared" si="69"/>
        <v>0</v>
      </c>
      <c r="BL289" s="17" t="s">
        <v>90</v>
      </c>
      <c r="BM289" s="155" t="s">
        <v>1913</v>
      </c>
    </row>
    <row r="290" spans="1:65" s="2" customFormat="1" ht="14.4" customHeight="1">
      <c r="A290" s="32"/>
      <c r="B290" s="143"/>
      <c r="C290" s="177" t="s">
        <v>1326</v>
      </c>
      <c r="D290" s="177" t="s">
        <v>442</v>
      </c>
      <c r="E290" s="178" t="s">
        <v>1914</v>
      </c>
      <c r="F290" s="179" t="s">
        <v>1915</v>
      </c>
      <c r="G290" s="180" t="s">
        <v>1598</v>
      </c>
      <c r="H290" s="181">
        <v>2</v>
      </c>
      <c r="I290" s="182"/>
      <c r="J290" s="183">
        <f t="shared" si="60"/>
        <v>0</v>
      </c>
      <c r="K290" s="179" t="s">
        <v>1</v>
      </c>
      <c r="L290" s="184"/>
      <c r="M290" s="185" t="s">
        <v>1</v>
      </c>
      <c r="N290" s="186" t="s">
        <v>41</v>
      </c>
      <c r="O290" s="58"/>
      <c r="P290" s="153">
        <f t="shared" si="61"/>
        <v>0</v>
      </c>
      <c r="Q290" s="153">
        <v>0</v>
      </c>
      <c r="R290" s="153">
        <f t="shared" si="62"/>
        <v>0</v>
      </c>
      <c r="S290" s="153">
        <v>0</v>
      </c>
      <c r="T290" s="154">
        <f t="shared" si="6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55" t="s">
        <v>172</v>
      </c>
      <c r="AT290" s="155" t="s">
        <v>442</v>
      </c>
      <c r="AU290" s="155" t="s">
        <v>87</v>
      </c>
      <c r="AY290" s="17" t="s">
        <v>132</v>
      </c>
      <c r="BE290" s="156">
        <f t="shared" si="64"/>
        <v>0</v>
      </c>
      <c r="BF290" s="156">
        <f t="shared" si="65"/>
        <v>0</v>
      </c>
      <c r="BG290" s="156">
        <f t="shared" si="66"/>
        <v>0</v>
      </c>
      <c r="BH290" s="156">
        <f t="shared" si="67"/>
        <v>0</v>
      </c>
      <c r="BI290" s="156">
        <f t="shared" si="68"/>
        <v>0</v>
      </c>
      <c r="BJ290" s="17" t="s">
        <v>8</v>
      </c>
      <c r="BK290" s="156">
        <f t="shared" si="69"/>
        <v>0</v>
      </c>
      <c r="BL290" s="17" t="s">
        <v>90</v>
      </c>
      <c r="BM290" s="155" t="s">
        <v>1916</v>
      </c>
    </row>
    <row r="291" spans="1:65" s="2" customFormat="1" ht="14.4" customHeight="1">
      <c r="A291" s="32"/>
      <c r="B291" s="143"/>
      <c r="C291" s="177" t="s">
        <v>1331</v>
      </c>
      <c r="D291" s="177" t="s">
        <v>442</v>
      </c>
      <c r="E291" s="178" t="s">
        <v>1917</v>
      </c>
      <c r="F291" s="179" t="s">
        <v>1918</v>
      </c>
      <c r="G291" s="180" t="s">
        <v>1598</v>
      </c>
      <c r="H291" s="181">
        <v>3</v>
      </c>
      <c r="I291" s="182"/>
      <c r="J291" s="183">
        <f t="shared" si="60"/>
        <v>0</v>
      </c>
      <c r="K291" s="179" t="s">
        <v>1</v>
      </c>
      <c r="L291" s="184"/>
      <c r="M291" s="185" t="s">
        <v>1</v>
      </c>
      <c r="N291" s="186" t="s">
        <v>41</v>
      </c>
      <c r="O291" s="58"/>
      <c r="P291" s="153">
        <f t="shared" si="61"/>
        <v>0</v>
      </c>
      <c r="Q291" s="153">
        <v>0</v>
      </c>
      <c r="R291" s="153">
        <f t="shared" si="62"/>
        <v>0</v>
      </c>
      <c r="S291" s="153">
        <v>0</v>
      </c>
      <c r="T291" s="154">
        <f t="shared" si="6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55" t="s">
        <v>172</v>
      </c>
      <c r="AT291" s="155" t="s">
        <v>442</v>
      </c>
      <c r="AU291" s="155" t="s">
        <v>87</v>
      </c>
      <c r="AY291" s="17" t="s">
        <v>132</v>
      </c>
      <c r="BE291" s="156">
        <f t="shared" si="64"/>
        <v>0</v>
      </c>
      <c r="BF291" s="156">
        <f t="shared" si="65"/>
        <v>0</v>
      </c>
      <c r="BG291" s="156">
        <f t="shared" si="66"/>
        <v>0</v>
      </c>
      <c r="BH291" s="156">
        <f t="shared" si="67"/>
        <v>0</v>
      </c>
      <c r="BI291" s="156">
        <f t="shared" si="68"/>
        <v>0</v>
      </c>
      <c r="BJ291" s="17" t="s">
        <v>8</v>
      </c>
      <c r="BK291" s="156">
        <f t="shared" si="69"/>
        <v>0</v>
      </c>
      <c r="BL291" s="17" t="s">
        <v>90</v>
      </c>
      <c r="BM291" s="155" t="s">
        <v>1919</v>
      </c>
    </row>
    <row r="292" spans="1:65" s="2" customFormat="1" ht="14.4" customHeight="1">
      <c r="A292" s="32"/>
      <c r="B292" s="143"/>
      <c r="C292" s="177" t="s">
        <v>1335</v>
      </c>
      <c r="D292" s="177" t="s">
        <v>442</v>
      </c>
      <c r="E292" s="178" t="s">
        <v>1920</v>
      </c>
      <c r="F292" s="179" t="s">
        <v>1921</v>
      </c>
      <c r="G292" s="180" t="s">
        <v>1598</v>
      </c>
      <c r="H292" s="181">
        <v>1</v>
      </c>
      <c r="I292" s="182"/>
      <c r="J292" s="183">
        <f t="shared" si="60"/>
        <v>0</v>
      </c>
      <c r="K292" s="179" t="s">
        <v>1</v>
      </c>
      <c r="L292" s="184"/>
      <c r="M292" s="185" t="s">
        <v>1</v>
      </c>
      <c r="N292" s="186" t="s">
        <v>41</v>
      </c>
      <c r="O292" s="58"/>
      <c r="P292" s="153">
        <f t="shared" si="61"/>
        <v>0</v>
      </c>
      <c r="Q292" s="153">
        <v>0</v>
      </c>
      <c r="R292" s="153">
        <f t="shared" si="62"/>
        <v>0</v>
      </c>
      <c r="S292" s="153">
        <v>0</v>
      </c>
      <c r="T292" s="154">
        <f t="shared" si="6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55" t="s">
        <v>172</v>
      </c>
      <c r="AT292" s="155" t="s">
        <v>442</v>
      </c>
      <c r="AU292" s="155" t="s">
        <v>87</v>
      </c>
      <c r="AY292" s="17" t="s">
        <v>132</v>
      </c>
      <c r="BE292" s="156">
        <f t="shared" si="64"/>
        <v>0</v>
      </c>
      <c r="BF292" s="156">
        <f t="shared" si="65"/>
        <v>0</v>
      </c>
      <c r="BG292" s="156">
        <f t="shared" si="66"/>
        <v>0</v>
      </c>
      <c r="BH292" s="156">
        <f t="shared" si="67"/>
        <v>0</v>
      </c>
      <c r="BI292" s="156">
        <f t="shared" si="68"/>
        <v>0</v>
      </c>
      <c r="BJ292" s="17" t="s">
        <v>8</v>
      </c>
      <c r="BK292" s="156">
        <f t="shared" si="69"/>
        <v>0</v>
      </c>
      <c r="BL292" s="17" t="s">
        <v>90</v>
      </c>
      <c r="BM292" s="155" t="s">
        <v>1922</v>
      </c>
    </row>
    <row r="293" spans="1:65" s="2" customFormat="1" ht="14.4" customHeight="1">
      <c r="A293" s="32"/>
      <c r="B293" s="143"/>
      <c r="C293" s="177" t="s">
        <v>1340</v>
      </c>
      <c r="D293" s="177" t="s">
        <v>442</v>
      </c>
      <c r="E293" s="178" t="s">
        <v>1923</v>
      </c>
      <c r="F293" s="179" t="s">
        <v>1924</v>
      </c>
      <c r="G293" s="180" t="s">
        <v>1598</v>
      </c>
      <c r="H293" s="181">
        <v>3</v>
      </c>
      <c r="I293" s="182"/>
      <c r="J293" s="183">
        <f t="shared" si="60"/>
        <v>0</v>
      </c>
      <c r="K293" s="179" t="s">
        <v>1</v>
      </c>
      <c r="L293" s="184"/>
      <c r="M293" s="185" t="s">
        <v>1</v>
      </c>
      <c r="N293" s="186" t="s">
        <v>41</v>
      </c>
      <c r="O293" s="58"/>
      <c r="P293" s="153">
        <f t="shared" si="61"/>
        <v>0</v>
      </c>
      <c r="Q293" s="153">
        <v>0</v>
      </c>
      <c r="R293" s="153">
        <f t="shared" si="62"/>
        <v>0</v>
      </c>
      <c r="S293" s="153">
        <v>0</v>
      </c>
      <c r="T293" s="154">
        <f t="shared" si="6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5" t="s">
        <v>172</v>
      </c>
      <c r="AT293" s="155" t="s">
        <v>442</v>
      </c>
      <c r="AU293" s="155" t="s">
        <v>87</v>
      </c>
      <c r="AY293" s="17" t="s">
        <v>132</v>
      </c>
      <c r="BE293" s="156">
        <f t="shared" si="64"/>
        <v>0</v>
      </c>
      <c r="BF293" s="156">
        <f t="shared" si="65"/>
        <v>0</v>
      </c>
      <c r="BG293" s="156">
        <f t="shared" si="66"/>
        <v>0</v>
      </c>
      <c r="BH293" s="156">
        <f t="shared" si="67"/>
        <v>0</v>
      </c>
      <c r="BI293" s="156">
        <f t="shared" si="68"/>
        <v>0</v>
      </c>
      <c r="BJ293" s="17" t="s">
        <v>8</v>
      </c>
      <c r="BK293" s="156">
        <f t="shared" si="69"/>
        <v>0</v>
      </c>
      <c r="BL293" s="17" t="s">
        <v>90</v>
      </c>
      <c r="BM293" s="155" t="s">
        <v>1925</v>
      </c>
    </row>
    <row r="294" spans="1:65" s="2" customFormat="1" ht="14.4" customHeight="1">
      <c r="A294" s="32"/>
      <c r="B294" s="143"/>
      <c r="C294" s="177" t="s">
        <v>1345</v>
      </c>
      <c r="D294" s="177" t="s">
        <v>442</v>
      </c>
      <c r="E294" s="178" t="s">
        <v>1926</v>
      </c>
      <c r="F294" s="179" t="s">
        <v>1927</v>
      </c>
      <c r="G294" s="180" t="s">
        <v>1598</v>
      </c>
      <c r="H294" s="181">
        <v>40</v>
      </c>
      <c r="I294" s="182"/>
      <c r="J294" s="183">
        <f t="shared" si="60"/>
        <v>0</v>
      </c>
      <c r="K294" s="179" t="s">
        <v>1</v>
      </c>
      <c r="L294" s="184"/>
      <c r="M294" s="185" t="s">
        <v>1</v>
      </c>
      <c r="N294" s="186" t="s">
        <v>41</v>
      </c>
      <c r="O294" s="58"/>
      <c r="P294" s="153">
        <f t="shared" si="61"/>
        <v>0</v>
      </c>
      <c r="Q294" s="153">
        <v>0</v>
      </c>
      <c r="R294" s="153">
        <f t="shared" si="62"/>
        <v>0</v>
      </c>
      <c r="S294" s="153">
        <v>0</v>
      </c>
      <c r="T294" s="154">
        <f t="shared" si="6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5" t="s">
        <v>172</v>
      </c>
      <c r="AT294" s="155" t="s">
        <v>442</v>
      </c>
      <c r="AU294" s="155" t="s">
        <v>87</v>
      </c>
      <c r="AY294" s="17" t="s">
        <v>132</v>
      </c>
      <c r="BE294" s="156">
        <f t="shared" si="64"/>
        <v>0</v>
      </c>
      <c r="BF294" s="156">
        <f t="shared" si="65"/>
        <v>0</v>
      </c>
      <c r="BG294" s="156">
        <f t="shared" si="66"/>
        <v>0</v>
      </c>
      <c r="BH294" s="156">
        <f t="shared" si="67"/>
        <v>0</v>
      </c>
      <c r="BI294" s="156">
        <f t="shared" si="68"/>
        <v>0</v>
      </c>
      <c r="BJ294" s="17" t="s">
        <v>8</v>
      </c>
      <c r="BK294" s="156">
        <f t="shared" si="69"/>
        <v>0</v>
      </c>
      <c r="BL294" s="17" t="s">
        <v>90</v>
      </c>
      <c r="BM294" s="155" t="s">
        <v>1928</v>
      </c>
    </row>
    <row r="295" spans="1:65" s="2" customFormat="1" ht="14.4" customHeight="1">
      <c r="A295" s="32"/>
      <c r="B295" s="143"/>
      <c r="C295" s="177" t="s">
        <v>1350</v>
      </c>
      <c r="D295" s="177" t="s">
        <v>442</v>
      </c>
      <c r="E295" s="178" t="s">
        <v>1929</v>
      </c>
      <c r="F295" s="179" t="s">
        <v>1930</v>
      </c>
      <c r="G295" s="180" t="s">
        <v>1598</v>
      </c>
      <c r="H295" s="181">
        <v>20</v>
      </c>
      <c r="I295" s="182"/>
      <c r="J295" s="183">
        <f t="shared" si="60"/>
        <v>0</v>
      </c>
      <c r="K295" s="179" t="s">
        <v>1</v>
      </c>
      <c r="L295" s="184"/>
      <c r="M295" s="185" t="s">
        <v>1</v>
      </c>
      <c r="N295" s="186" t="s">
        <v>41</v>
      </c>
      <c r="O295" s="58"/>
      <c r="P295" s="153">
        <f t="shared" si="61"/>
        <v>0</v>
      </c>
      <c r="Q295" s="153">
        <v>0</v>
      </c>
      <c r="R295" s="153">
        <f t="shared" si="62"/>
        <v>0</v>
      </c>
      <c r="S295" s="153">
        <v>0</v>
      </c>
      <c r="T295" s="154">
        <f t="shared" si="6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55" t="s">
        <v>172</v>
      </c>
      <c r="AT295" s="155" t="s">
        <v>442</v>
      </c>
      <c r="AU295" s="155" t="s">
        <v>87</v>
      </c>
      <c r="AY295" s="17" t="s">
        <v>132</v>
      </c>
      <c r="BE295" s="156">
        <f t="shared" si="64"/>
        <v>0</v>
      </c>
      <c r="BF295" s="156">
        <f t="shared" si="65"/>
        <v>0</v>
      </c>
      <c r="BG295" s="156">
        <f t="shared" si="66"/>
        <v>0</v>
      </c>
      <c r="BH295" s="156">
        <f t="shared" si="67"/>
        <v>0</v>
      </c>
      <c r="BI295" s="156">
        <f t="shared" si="68"/>
        <v>0</v>
      </c>
      <c r="BJ295" s="17" t="s">
        <v>8</v>
      </c>
      <c r="BK295" s="156">
        <f t="shared" si="69"/>
        <v>0</v>
      </c>
      <c r="BL295" s="17" t="s">
        <v>90</v>
      </c>
      <c r="BM295" s="155" t="s">
        <v>1931</v>
      </c>
    </row>
    <row r="296" spans="1:65" s="2" customFormat="1" ht="24.15" customHeight="1">
      <c r="A296" s="32"/>
      <c r="B296" s="143"/>
      <c r="C296" s="177" t="s">
        <v>1354</v>
      </c>
      <c r="D296" s="177" t="s">
        <v>442</v>
      </c>
      <c r="E296" s="178" t="s">
        <v>1932</v>
      </c>
      <c r="F296" s="179" t="s">
        <v>1933</v>
      </c>
      <c r="G296" s="180" t="s">
        <v>1598</v>
      </c>
      <c r="H296" s="181">
        <v>2</v>
      </c>
      <c r="I296" s="182"/>
      <c r="J296" s="183">
        <f t="shared" si="60"/>
        <v>0</v>
      </c>
      <c r="K296" s="179" t="s">
        <v>1</v>
      </c>
      <c r="L296" s="184"/>
      <c r="M296" s="185" t="s">
        <v>1</v>
      </c>
      <c r="N296" s="186" t="s">
        <v>41</v>
      </c>
      <c r="O296" s="58"/>
      <c r="P296" s="153">
        <f t="shared" si="61"/>
        <v>0</v>
      </c>
      <c r="Q296" s="153">
        <v>0</v>
      </c>
      <c r="R296" s="153">
        <f t="shared" si="62"/>
        <v>0</v>
      </c>
      <c r="S296" s="153">
        <v>0</v>
      </c>
      <c r="T296" s="154">
        <f t="shared" si="6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55" t="s">
        <v>172</v>
      </c>
      <c r="AT296" s="155" t="s">
        <v>442</v>
      </c>
      <c r="AU296" s="155" t="s">
        <v>87</v>
      </c>
      <c r="AY296" s="17" t="s">
        <v>132</v>
      </c>
      <c r="BE296" s="156">
        <f t="shared" si="64"/>
        <v>0</v>
      </c>
      <c r="BF296" s="156">
        <f t="shared" si="65"/>
        <v>0</v>
      </c>
      <c r="BG296" s="156">
        <f t="shared" si="66"/>
        <v>0</v>
      </c>
      <c r="BH296" s="156">
        <f t="shared" si="67"/>
        <v>0</v>
      </c>
      <c r="BI296" s="156">
        <f t="shared" si="68"/>
        <v>0</v>
      </c>
      <c r="BJ296" s="17" t="s">
        <v>8</v>
      </c>
      <c r="BK296" s="156">
        <f t="shared" si="69"/>
        <v>0</v>
      </c>
      <c r="BL296" s="17" t="s">
        <v>90</v>
      </c>
      <c r="BM296" s="155" t="s">
        <v>1934</v>
      </c>
    </row>
    <row r="297" spans="1:65" s="2" customFormat="1" ht="14.4" customHeight="1">
      <c r="A297" s="32"/>
      <c r="B297" s="143"/>
      <c r="C297" s="177" t="s">
        <v>1358</v>
      </c>
      <c r="D297" s="177" t="s">
        <v>442</v>
      </c>
      <c r="E297" s="178" t="s">
        <v>1935</v>
      </c>
      <c r="F297" s="179" t="s">
        <v>1880</v>
      </c>
      <c r="G297" s="180" t="s">
        <v>235</v>
      </c>
      <c r="H297" s="181">
        <v>900</v>
      </c>
      <c r="I297" s="182"/>
      <c r="J297" s="183">
        <f t="shared" si="60"/>
        <v>0</v>
      </c>
      <c r="K297" s="179" t="s">
        <v>1</v>
      </c>
      <c r="L297" s="184"/>
      <c r="M297" s="185" t="s">
        <v>1</v>
      </c>
      <c r="N297" s="186" t="s">
        <v>41</v>
      </c>
      <c r="O297" s="58"/>
      <c r="P297" s="153">
        <f t="shared" si="61"/>
        <v>0</v>
      </c>
      <c r="Q297" s="153">
        <v>0</v>
      </c>
      <c r="R297" s="153">
        <f t="shared" si="62"/>
        <v>0</v>
      </c>
      <c r="S297" s="153">
        <v>0</v>
      </c>
      <c r="T297" s="154">
        <f t="shared" si="6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5" t="s">
        <v>172</v>
      </c>
      <c r="AT297" s="155" t="s">
        <v>442</v>
      </c>
      <c r="AU297" s="155" t="s">
        <v>87</v>
      </c>
      <c r="AY297" s="17" t="s">
        <v>132</v>
      </c>
      <c r="BE297" s="156">
        <f t="shared" si="64"/>
        <v>0</v>
      </c>
      <c r="BF297" s="156">
        <f t="shared" si="65"/>
        <v>0</v>
      </c>
      <c r="BG297" s="156">
        <f t="shared" si="66"/>
        <v>0</v>
      </c>
      <c r="BH297" s="156">
        <f t="shared" si="67"/>
        <v>0</v>
      </c>
      <c r="BI297" s="156">
        <f t="shared" si="68"/>
        <v>0</v>
      </c>
      <c r="BJ297" s="17" t="s">
        <v>8</v>
      </c>
      <c r="BK297" s="156">
        <f t="shared" si="69"/>
        <v>0</v>
      </c>
      <c r="BL297" s="17" t="s">
        <v>90</v>
      </c>
      <c r="BM297" s="155" t="s">
        <v>1936</v>
      </c>
    </row>
    <row r="298" spans="1:65" s="2" customFormat="1" ht="14.4" customHeight="1">
      <c r="A298" s="32"/>
      <c r="B298" s="143"/>
      <c r="C298" s="177" t="s">
        <v>1363</v>
      </c>
      <c r="D298" s="177" t="s">
        <v>442</v>
      </c>
      <c r="E298" s="178" t="s">
        <v>1937</v>
      </c>
      <c r="F298" s="179" t="s">
        <v>1882</v>
      </c>
      <c r="G298" s="180" t="s">
        <v>235</v>
      </c>
      <c r="H298" s="181">
        <v>80</v>
      </c>
      <c r="I298" s="182"/>
      <c r="J298" s="183">
        <f t="shared" si="60"/>
        <v>0</v>
      </c>
      <c r="K298" s="179" t="s">
        <v>1</v>
      </c>
      <c r="L298" s="184"/>
      <c r="M298" s="185" t="s">
        <v>1</v>
      </c>
      <c r="N298" s="186" t="s">
        <v>41</v>
      </c>
      <c r="O298" s="58"/>
      <c r="P298" s="153">
        <f t="shared" si="61"/>
        <v>0</v>
      </c>
      <c r="Q298" s="153">
        <v>0</v>
      </c>
      <c r="R298" s="153">
        <f t="shared" si="62"/>
        <v>0</v>
      </c>
      <c r="S298" s="153">
        <v>0</v>
      </c>
      <c r="T298" s="154">
        <f t="shared" si="6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55" t="s">
        <v>172</v>
      </c>
      <c r="AT298" s="155" t="s">
        <v>442</v>
      </c>
      <c r="AU298" s="155" t="s">
        <v>87</v>
      </c>
      <c r="AY298" s="17" t="s">
        <v>132</v>
      </c>
      <c r="BE298" s="156">
        <f t="shared" si="64"/>
        <v>0</v>
      </c>
      <c r="BF298" s="156">
        <f t="shared" si="65"/>
        <v>0</v>
      </c>
      <c r="BG298" s="156">
        <f t="shared" si="66"/>
        <v>0</v>
      </c>
      <c r="BH298" s="156">
        <f t="shared" si="67"/>
        <v>0</v>
      </c>
      <c r="BI298" s="156">
        <f t="shared" si="68"/>
        <v>0</v>
      </c>
      <c r="BJ298" s="17" t="s">
        <v>8</v>
      </c>
      <c r="BK298" s="156">
        <f t="shared" si="69"/>
        <v>0</v>
      </c>
      <c r="BL298" s="17" t="s">
        <v>90</v>
      </c>
      <c r="BM298" s="155" t="s">
        <v>1938</v>
      </c>
    </row>
    <row r="299" spans="1:65" s="2" customFormat="1" ht="62.7" customHeight="1">
      <c r="A299" s="32"/>
      <c r="B299" s="143"/>
      <c r="C299" s="177" t="s">
        <v>1367</v>
      </c>
      <c r="D299" s="177" t="s">
        <v>442</v>
      </c>
      <c r="E299" s="178" t="s">
        <v>1939</v>
      </c>
      <c r="F299" s="179" t="s">
        <v>1884</v>
      </c>
      <c r="G299" s="180" t="s">
        <v>1598</v>
      </c>
      <c r="H299" s="181">
        <v>2</v>
      </c>
      <c r="I299" s="182"/>
      <c r="J299" s="183">
        <f t="shared" si="60"/>
        <v>0</v>
      </c>
      <c r="K299" s="179" t="s">
        <v>1</v>
      </c>
      <c r="L299" s="184"/>
      <c r="M299" s="185" t="s">
        <v>1</v>
      </c>
      <c r="N299" s="186" t="s">
        <v>41</v>
      </c>
      <c r="O299" s="58"/>
      <c r="P299" s="153">
        <f t="shared" si="61"/>
        <v>0</v>
      </c>
      <c r="Q299" s="153">
        <v>0</v>
      </c>
      <c r="R299" s="153">
        <f t="shared" si="62"/>
        <v>0</v>
      </c>
      <c r="S299" s="153">
        <v>0</v>
      </c>
      <c r="T299" s="154">
        <f t="shared" si="6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55" t="s">
        <v>172</v>
      </c>
      <c r="AT299" s="155" t="s">
        <v>442</v>
      </c>
      <c r="AU299" s="155" t="s">
        <v>87</v>
      </c>
      <c r="AY299" s="17" t="s">
        <v>132</v>
      </c>
      <c r="BE299" s="156">
        <f t="shared" si="64"/>
        <v>0</v>
      </c>
      <c r="BF299" s="156">
        <f t="shared" si="65"/>
        <v>0</v>
      </c>
      <c r="BG299" s="156">
        <f t="shared" si="66"/>
        <v>0</v>
      </c>
      <c r="BH299" s="156">
        <f t="shared" si="67"/>
        <v>0</v>
      </c>
      <c r="BI299" s="156">
        <f t="shared" si="68"/>
        <v>0</v>
      </c>
      <c r="BJ299" s="17" t="s">
        <v>8</v>
      </c>
      <c r="BK299" s="156">
        <f t="shared" si="69"/>
        <v>0</v>
      </c>
      <c r="BL299" s="17" t="s">
        <v>90</v>
      </c>
      <c r="BM299" s="155" t="s">
        <v>1940</v>
      </c>
    </row>
    <row r="300" spans="1:65" s="2" customFormat="1" ht="24.15" customHeight="1">
      <c r="A300" s="32"/>
      <c r="B300" s="143"/>
      <c r="C300" s="177" t="s">
        <v>1371</v>
      </c>
      <c r="D300" s="177" t="s">
        <v>442</v>
      </c>
      <c r="E300" s="178" t="s">
        <v>1941</v>
      </c>
      <c r="F300" s="179" t="s">
        <v>1886</v>
      </c>
      <c r="G300" s="180" t="s">
        <v>1598</v>
      </c>
      <c r="H300" s="181">
        <v>16</v>
      </c>
      <c r="I300" s="182"/>
      <c r="J300" s="183">
        <f t="shared" si="60"/>
        <v>0</v>
      </c>
      <c r="K300" s="179" t="s">
        <v>1</v>
      </c>
      <c r="L300" s="184"/>
      <c r="M300" s="185" t="s">
        <v>1</v>
      </c>
      <c r="N300" s="186" t="s">
        <v>41</v>
      </c>
      <c r="O300" s="58"/>
      <c r="P300" s="153">
        <f t="shared" si="61"/>
        <v>0</v>
      </c>
      <c r="Q300" s="153">
        <v>0</v>
      </c>
      <c r="R300" s="153">
        <f t="shared" si="62"/>
        <v>0</v>
      </c>
      <c r="S300" s="153">
        <v>0</v>
      </c>
      <c r="T300" s="154">
        <f t="shared" si="6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55" t="s">
        <v>172</v>
      </c>
      <c r="AT300" s="155" t="s">
        <v>442</v>
      </c>
      <c r="AU300" s="155" t="s">
        <v>87</v>
      </c>
      <c r="AY300" s="17" t="s">
        <v>132</v>
      </c>
      <c r="BE300" s="156">
        <f t="shared" si="64"/>
        <v>0</v>
      </c>
      <c r="BF300" s="156">
        <f t="shared" si="65"/>
        <v>0</v>
      </c>
      <c r="BG300" s="156">
        <f t="shared" si="66"/>
        <v>0</v>
      </c>
      <c r="BH300" s="156">
        <f t="shared" si="67"/>
        <v>0</v>
      </c>
      <c r="BI300" s="156">
        <f t="shared" si="68"/>
        <v>0</v>
      </c>
      <c r="BJ300" s="17" t="s">
        <v>8</v>
      </c>
      <c r="BK300" s="156">
        <f t="shared" si="69"/>
        <v>0</v>
      </c>
      <c r="BL300" s="17" t="s">
        <v>90</v>
      </c>
      <c r="BM300" s="155" t="s">
        <v>1942</v>
      </c>
    </row>
    <row r="301" spans="1:65" s="2" customFormat="1" ht="24.15" customHeight="1">
      <c r="A301" s="32"/>
      <c r="B301" s="143"/>
      <c r="C301" s="177" t="s">
        <v>1376</v>
      </c>
      <c r="D301" s="177" t="s">
        <v>442</v>
      </c>
      <c r="E301" s="178" t="s">
        <v>1943</v>
      </c>
      <c r="F301" s="179" t="s">
        <v>1888</v>
      </c>
      <c r="G301" s="180" t="s">
        <v>1598</v>
      </c>
      <c r="H301" s="181">
        <v>1</v>
      </c>
      <c r="I301" s="182"/>
      <c r="J301" s="183">
        <f t="shared" si="60"/>
        <v>0</v>
      </c>
      <c r="K301" s="179" t="s">
        <v>1</v>
      </c>
      <c r="L301" s="184"/>
      <c r="M301" s="185" t="s">
        <v>1</v>
      </c>
      <c r="N301" s="186" t="s">
        <v>41</v>
      </c>
      <c r="O301" s="58"/>
      <c r="P301" s="153">
        <f t="shared" si="61"/>
        <v>0</v>
      </c>
      <c r="Q301" s="153">
        <v>0</v>
      </c>
      <c r="R301" s="153">
        <f t="shared" si="62"/>
        <v>0</v>
      </c>
      <c r="S301" s="153">
        <v>0</v>
      </c>
      <c r="T301" s="154">
        <f t="shared" si="6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55" t="s">
        <v>172</v>
      </c>
      <c r="AT301" s="155" t="s">
        <v>442</v>
      </c>
      <c r="AU301" s="155" t="s">
        <v>87</v>
      </c>
      <c r="AY301" s="17" t="s">
        <v>132</v>
      </c>
      <c r="BE301" s="156">
        <f t="shared" si="64"/>
        <v>0</v>
      </c>
      <c r="BF301" s="156">
        <f t="shared" si="65"/>
        <v>0</v>
      </c>
      <c r="BG301" s="156">
        <f t="shared" si="66"/>
        <v>0</v>
      </c>
      <c r="BH301" s="156">
        <f t="shared" si="67"/>
        <v>0</v>
      </c>
      <c r="BI301" s="156">
        <f t="shared" si="68"/>
        <v>0</v>
      </c>
      <c r="BJ301" s="17" t="s">
        <v>8</v>
      </c>
      <c r="BK301" s="156">
        <f t="shared" si="69"/>
        <v>0</v>
      </c>
      <c r="BL301" s="17" t="s">
        <v>90</v>
      </c>
      <c r="BM301" s="155" t="s">
        <v>1944</v>
      </c>
    </row>
    <row r="302" spans="1:65" s="2" customFormat="1" ht="24.15" customHeight="1">
      <c r="A302" s="32"/>
      <c r="B302" s="143"/>
      <c r="C302" s="177" t="s">
        <v>1382</v>
      </c>
      <c r="D302" s="177" t="s">
        <v>442</v>
      </c>
      <c r="E302" s="178" t="s">
        <v>1945</v>
      </c>
      <c r="F302" s="179" t="s">
        <v>1890</v>
      </c>
      <c r="G302" s="180" t="s">
        <v>1598</v>
      </c>
      <c r="H302" s="181">
        <v>20</v>
      </c>
      <c r="I302" s="182"/>
      <c r="J302" s="183">
        <f t="shared" si="60"/>
        <v>0</v>
      </c>
      <c r="K302" s="179" t="s">
        <v>1</v>
      </c>
      <c r="L302" s="184"/>
      <c r="M302" s="185" t="s">
        <v>1</v>
      </c>
      <c r="N302" s="186" t="s">
        <v>41</v>
      </c>
      <c r="O302" s="58"/>
      <c r="P302" s="153">
        <f t="shared" si="61"/>
        <v>0</v>
      </c>
      <c r="Q302" s="153">
        <v>0</v>
      </c>
      <c r="R302" s="153">
        <f t="shared" si="62"/>
        <v>0</v>
      </c>
      <c r="S302" s="153">
        <v>0</v>
      </c>
      <c r="T302" s="154">
        <f t="shared" si="6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55" t="s">
        <v>172</v>
      </c>
      <c r="AT302" s="155" t="s">
        <v>442</v>
      </c>
      <c r="AU302" s="155" t="s">
        <v>87</v>
      </c>
      <c r="AY302" s="17" t="s">
        <v>132</v>
      </c>
      <c r="BE302" s="156">
        <f t="shared" si="64"/>
        <v>0</v>
      </c>
      <c r="BF302" s="156">
        <f t="shared" si="65"/>
        <v>0</v>
      </c>
      <c r="BG302" s="156">
        <f t="shared" si="66"/>
        <v>0</v>
      </c>
      <c r="BH302" s="156">
        <f t="shared" si="67"/>
        <v>0</v>
      </c>
      <c r="BI302" s="156">
        <f t="shared" si="68"/>
        <v>0</v>
      </c>
      <c r="BJ302" s="17" t="s">
        <v>8</v>
      </c>
      <c r="BK302" s="156">
        <f t="shared" si="69"/>
        <v>0</v>
      </c>
      <c r="BL302" s="17" t="s">
        <v>90</v>
      </c>
      <c r="BM302" s="155" t="s">
        <v>1946</v>
      </c>
    </row>
    <row r="303" spans="1:65" s="2" customFormat="1" ht="24.15" customHeight="1">
      <c r="A303" s="32"/>
      <c r="B303" s="143"/>
      <c r="C303" s="177" t="s">
        <v>1387</v>
      </c>
      <c r="D303" s="177" t="s">
        <v>442</v>
      </c>
      <c r="E303" s="178" t="s">
        <v>1947</v>
      </c>
      <c r="F303" s="179" t="s">
        <v>1892</v>
      </c>
      <c r="G303" s="180" t="s">
        <v>1598</v>
      </c>
      <c r="H303" s="181">
        <v>10</v>
      </c>
      <c r="I303" s="182"/>
      <c r="J303" s="183">
        <f t="shared" si="60"/>
        <v>0</v>
      </c>
      <c r="K303" s="179" t="s">
        <v>1</v>
      </c>
      <c r="L303" s="184"/>
      <c r="M303" s="185" t="s">
        <v>1</v>
      </c>
      <c r="N303" s="186" t="s">
        <v>41</v>
      </c>
      <c r="O303" s="58"/>
      <c r="P303" s="153">
        <f t="shared" si="61"/>
        <v>0</v>
      </c>
      <c r="Q303" s="153">
        <v>0</v>
      </c>
      <c r="R303" s="153">
        <f t="shared" si="62"/>
        <v>0</v>
      </c>
      <c r="S303" s="153">
        <v>0</v>
      </c>
      <c r="T303" s="154">
        <f t="shared" si="6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55" t="s">
        <v>172</v>
      </c>
      <c r="AT303" s="155" t="s">
        <v>442</v>
      </c>
      <c r="AU303" s="155" t="s">
        <v>87</v>
      </c>
      <c r="AY303" s="17" t="s">
        <v>132</v>
      </c>
      <c r="BE303" s="156">
        <f t="shared" si="64"/>
        <v>0</v>
      </c>
      <c r="BF303" s="156">
        <f t="shared" si="65"/>
        <v>0</v>
      </c>
      <c r="BG303" s="156">
        <f t="shared" si="66"/>
        <v>0</v>
      </c>
      <c r="BH303" s="156">
        <f t="shared" si="67"/>
        <v>0</v>
      </c>
      <c r="BI303" s="156">
        <f t="shared" si="68"/>
        <v>0</v>
      </c>
      <c r="BJ303" s="17" t="s">
        <v>8</v>
      </c>
      <c r="BK303" s="156">
        <f t="shared" si="69"/>
        <v>0</v>
      </c>
      <c r="BL303" s="17" t="s">
        <v>90</v>
      </c>
      <c r="BM303" s="155" t="s">
        <v>1948</v>
      </c>
    </row>
    <row r="304" spans="1:65" s="2" customFormat="1" ht="24.15" customHeight="1">
      <c r="A304" s="32"/>
      <c r="B304" s="143"/>
      <c r="C304" s="177" t="s">
        <v>1391</v>
      </c>
      <c r="D304" s="177" t="s">
        <v>442</v>
      </c>
      <c r="E304" s="178" t="s">
        <v>1949</v>
      </c>
      <c r="F304" s="179" t="s">
        <v>1894</v>
      </c>
      <c r="G304" s="180" t="s">
        <v>1598</v>
      </c>
      <c r="H304" s="181">
        <v>10</v>
      </c>
      <c r="I304" s="182"/>
      <c r="J304" s="183">
        <f t="shared" si="60"/>
        <v>0</v>
      </c>
      <c r="K304" s="179" t="s">
        <v>1</v>
      </c>
      <c r="L304" s="184"/>
      <c r="M304" s="185" t="s">
        <v>1</v>
      </c>
      <c r="N304" s="186" t="s">
        <v>41</v>
      </c>
      <c r="O304" s="58"/>
      <c r="P304" s="153">
        <f t="shared" si="61"/>
        <v>0</v>
      </c>
      <c r="Q304" s="153">
        <v>0</v>
      </c>
      <c r="R304" s="153">
        <f t="shared" si="62"/>
        <v>0</v>
      </c>
      <c r="S304" s="153">
        <v>0</v>
      </c>
      <c r="T304" s="154">
        <f t="shared" si="6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5" t="s">
        <v>172</v>
      </c>
      <c r="AT304" s="155" t="s">
        <v>442</v>
      </c>
      <c r="AU304" s="155" t="s">
        <v>87</v>
      </c>
      <c r="AY304" s="17" t="s">
        <v>132</v>
      </c>
      <c r="BE304" s="156">
        <f t="shared" si="64"/>
        <v>0</v>
      </c>
      <c r="BF304" s="156">
        <f t="shared" si="65"/>
        <v>0</v>
      </c>
      <c r="BG304" s="156">
        <f t="shared" si="66"/>
        <v>0</v>
      </c>
      <c r="BH304" s="156">
        <f t="shared" si="67"/>
        <v>0</v>
      </c>
      <c r="BI304" s="156">
        <f t="shared" si="68"/>
        <v>0</v>
      </c>
      <c r="BJ304" s="17" t="s">
        <v>8</v>
      </c>
      <c r="BK304" s="156">
        <f t="shared" si="69"/>
        <v>0</v>
      </c>
      <c r="BL304" s="17" t="s">
        <v>90</v>
      </c>
      <c r="BM304" s="155" t="s">
        <v>1950</v>
      </c>
    </row>
    <row r="305" spans="1:65" s="2" customFormat="1" ht="24.15" customHeight="1">
      <c r="A305" s="32"/>
      <c r="B305" s="143"/>
      <c r="C305" s="177" t="s">
        <v>1396</v>
      </c>
      <c r="D305" s="177" t="s">
        <v>442</v>
      </c>
      <c r="E305" s="178" t="s">
        <v>1682</v>
      </c>
      <c r="F305" s="179" t="s">
        <v>1606</v>
      </c>
      <c r="G305" s="180" t="s">
        <v>1598</v>
      </c>
      <c r="H305" s="181">
        <v>1</v>
      </c>
      <c r="I305" s="182"/>
      <c r="J305" s="183">
        <f t="shared" si="60"/>
        <v>0</v>
      </c>
      <c r="K305" s="179" t="s">
        <v>1</v>
      </c>
      <c r="L305" s="184"/>
      <c r="M305" s="185" t="s">
        <v>1</v>
      </c>
      <c r="N305" s="186" t="s">
        <v>41</v>
      </c>
      <c r="O305" s="58"/>
      <c r="P305" s="153">
        <f t="shared" si="61"/>
        <v>0</v>
      </c>
      <c r="Q305" s="153">
        <v>0</v>
      </c>
      <c r="R305" s="153">
        <f t="shared" si="62"/>
        <v>0</v>
      </c>
      <c r="S305" s="153">
        <v>0</v>
      </c>
      <c r="T305" s="154">
        <f t="shared" si="6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55" t="s">
        <v>172</v>
      </c>
      <c r="AT305" s="155" t="s">
        <v>442</v>
      </c>
      <c r="AU305" s="155" t="s">
        <v>87</v>
      </c>
      <c r="AY305" s="17" t="s">
        <v>132</v>
      </c>
      <c r="BE305" s="156">
        <f t="shared" si="64"/>
        <v>0</v>
      </c>
      <c r="BF305" s="156">
        <f t="shared" si="65"/>
        <v>0</v>
      </c>
      <c r="BG305" s="156">
        <f t="shared" si="66"/>
        <v>0</v>
      </c>
      <c r="BH305" s="156">
        <f t="shared" si="67"/>
        <v>0</v>
      </c>
      <c r="BI305" s="156">
        <f t="shared" si="68"/>
        <v>0</v>
      </c>
      <c r="BJ305" s="17" t="s">
        <v>8</v>
      </c>
      <c r="BK305" s="156">
        <f t="shared" si="69"/>
        <v>0</v>
      </c>
      <c r="BL305" s="17" t="s">
        <v>90</v>
      </c>
      <c r="BM305" s="155" t="s">
        <v>1951</v>
      </c>
    </row>
    <row r="306" spans="1:65" s="2" customFormat="1" ht="24.15" customHeight="1">
      <c r="A306" s="32"/>
      <c r="B306" s="143"/>
      <c r="C306" s="177" t="s">
        <v>1401</v>
      </c>
      <c r="D306" s="177" t="s">
        <v>442</v>
      </c>
      <c r="E306" s="178" t="s">
        <v>1952</v>
      </c>
      <c r="F306" s="179" t="s">
        <v>1896</v>
      </c>
      <c r="G306" s="180" t="s">
        <v>235</v>
      </c>
      <c r="H306" s="181">
        <v>30</v>
      </c>
      <c r="I306" s="182"/>
      <c r="J306" s="183">
        <f t="shared" si="60"/>
        <v>0</v>
      </c>
      <c r="K306" s="179" t="s">
        <v>1</v>
      </c>
      <c r="L306" s="184"/>
      <c r="M306" s="185" t="s">
        <v>1</v>
      </c>
      <c r="N306" s="186" t="s">
        <v>41</v>
      </c>
      <c r="O306" s="58"/>
      <c r="P306" s="153">
        <f t="shared" si="61"/>
        <v>0</v>
      </c>
      <c r="Q306" s="153">
        <v>0</v>
      </c>
      <c r="R306" s="153">
        <f t="shared" si="62"/>
        <v>0</v>
      </c>
      <c r="S306" s="153">
        <v>0</v>
      </c>
      <c r="T306" s="154">
        <f t="shared" si="6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5" t="s">
        <v>172</v>
      </c>
      <c r="AT306" s="155" t="s">
        <v>442</v>
      </c>
      <c r="AU306" s="155" t="s">
        <v>87</v>
      </c>
      <c r="AY306" s="17" t="s">
        <v>132</v>
      </c>
      <c r="BE306" s="156">
        <f t="shared" si="64"/>
        <v>0</v>
      </c>
      <c r="BF306" s="156">
        <f t="shared" si="65"/>
        <v>0</v>
      </c>
      <c r="BG306" s="156">
        <f t="shared" si="66"/>
        <v>0</v>
      </c>
      <c r="BH306" s="156">
        <f t="shared" si="67"/>
        <v>0</v>
      </c>
      <c r="BI306" s="156">
        <f t="shared" si="68"/>
        <v>0</v>
      </c>
      <c r="BJ306" s="17" t="s">
        <v>8</v>
      </c>
      <c r="BK306" s="156">
        <f t="shared" si="69"/>
        <v>0</v>
      </c>
      <c r="BL306" s="17" t="s">
        <v>90</v>
      </c>
      <c r="BM306" s="155" t="s">
        <v>1953</v>
      </c>
    </row>
    <row r="307" spans="1:65" s="2" customFormat="1" ht="24.15" customHeight="1">
      <c r="A307" s="32"/>
      <c r="B307" s="143"/>
      <c r="C307" s="177" t="s">
        <v>1406</v>
      </c>
      <c r="D307" s="177" t="s">
        <v>442</v>
      </c>
      <c r="E307" s="178" t="s">
        <v>1688</v>
      </c>
      <c r="F307" s="179" t="s">
        <v>1612</v>
      </c>
      <c r="G307" s="180" t="s">
        <v>235</v>
      </c>
      <c r="H307" s="181">
        <v>30</v>
      </c>
      <c r="I307" s="182"/>
      <c r="J307" s="183">
        <f t="shared" si="60"/>
        <v>0</v>
      </c>
      <c r="K307" s="179" t="s">
        <v>1</v>
      </c>
      <c r="L307" s="184"/>
      <c r="M307" s="185" t="s">
        <v>1</v>
      </c>
      <c r="N307" s="186" t="s">
        <v>41</v>
      </c>
      <c r="O307" s="58"/>
      <c r="P307" s="153">
        <f t="shared" si="61"/>
        <v>0</v>
      </c>
      <c r="Q307" s="153">
        <v>0</v>
      </c>
      <c r="R307" s="153">
        <f t="shared" si="62"/>
        <v>0</v>
      </c>
      <c r="S307" s="153">
        <v>0</v>
      </c>
      <c r="T307" s="154">
        <f t="shared" si="6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5" t="s">
        <v>172</v>
      </c>
      <c r="AT307" s="155" t="s">
        <v>442</v>
      </c>
      <c r="AU307" s="155" t="s">
        <v>87</v>
      </c>
      <c r="AY307" s="17" t="s">
        <v>132</v>
      </c>
      <c r="BE307" s="156">
        <f t="shared" si="64"/>
        <v>0</v>
      </c>
      <c r="BF307" s="156">
        <f t="shared" si="65"/>
        <v>0</v>
      </c>
      <c r="BG307" s="156">
        <f t="shared" si="66"/>
        <v>0</v>
      </c>
      <c r="BH307" s="156">
        <f t="shared" si="67"/>
        <v>0</v>
      </c>
      <c r="BI307" s="156">
        <f t="shared" si="68"/>
        <v>0</v>
      </c>
      <c r="BJ307" s="17" t="s">
        <v>8</v>
      </c>
      <c r="BK307" s="156">
        <f t="shared" si="69"/>
        <v>0</v>
      </c>
      <c r="BL307" s="17" t="s">
        <v>90</v>
      </c>
      <c r="BM307" s="155" t="s">
        <v>1954</v>
      </c>
    </row>
    <row r="308" spans="1:65" s="2" customFormat="1" ht="24.15" customHeight="1">
      <c r="A308" s="32"/>
      <c r="B308" s="143"/>
      <c r="C308" s="177" t="s">
        <v>1411</v>
      </c>
      <c r="D308" s="177" t="s">
        <v>442</v>
      </c>
      <c r="E308" s="178" t="s">
        <v>1955</v>
      </c>
      <c r="F308" s="179" t="s">
        <v>1898</v>
      </c>
      <c r="G308" s="180" t="s">
        <v>235</v>
      </c>
      <c r="H308" s="181">
        <v>30</v>
      </c>
      <c r="I308" s="182"/>
      <c r="J308" s="183">
        <f t="shared" si="60"/>
        <v>0</v>
      </c>
      <c r="K308" s="179" t="s">
        <v>1</v>
      </c>
      <c r="L308" s="184"/>
      <c r="M308" s="185" t="s">
        <v>1</v>
      </c>
      <c r="N308" s="186" t="s">
        <v>41</v>
      </c>
      <c r="O308" s="58"/>
      <c r="P308" s="153">
        <f t="shared" si="61"/>
        <v>0</v>
      </c>
      <c r="Q308" s="153">
        <v>0</v>
      </c>
      <c r="R308" s="153">
        <f t="shared" si="62"/>
        <v>0</v>
      </c>
      <c r="S308" s="153">
        <v>0</v>
      </c>
      <c r="T308" s="154">
        <f t="shared" si="6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5" t="s">
        <v>172</v>
      </c>
      <c r="AT308" s="155" t="s">
        <v>442</v>
      </c>
      <c r="AU308" s="155" t="s">
        <v>87</v>
      </c>
      <c r="AY308" s="17" t="s">
        <v>132</v>
      </c>
      <c r="BE308" s="156">
        <f t="shared" si="64"/>
        <v>0</v>
      </c>
      <c r="BF308" s="156">
        <f t="shared" si="65"/>
        <v>0</v>
      </c>
      <c r="BG308" s="156">
        <f t="shared" si="66"/>
        <v>0</v>
      </c>
      <c r="BH308" s="156">
        <f t="shared" si="67"/>
        <v>0</v>
      </c>
      <c r="BI308" s="156">
        <f t="shared" si="68"/>
        <v>0</v>
      </c>
      <c r="BJ308" s="17" t="s">
        <v>8</v>
      </c>
      <c r="BK308" s="156">
        <f t="shared" si="69"/>
        <v>0</v>
      </c>
      <c r="BL308" s="17" t="s">
        <v>90</v>
      </c>
      <c r="BM308" s="155" t="s">
        <v>1956</v>
      </c>
    </row>
    <row r="309" spans="1:65" s="2" customFormat="1" ht="14.4" customHeight="1">
      <c r="A309" s="32"/>
      <c r="B309" s="143"/>
      <c r="C309" s="177" t="s">
        <v>1415</v>
      </c>
      <c r="D309" s="177" t="s">
        <v>442</v>
      </c>
      <c r="E309" s="178" t="s">
        <v>1957</v>
      </c>
      <c r="F309" s="179" t="s">
        <v>1900</v>
      </c>
      <c r="G309" s="180" t="s">
        <v>235</v>
      </c>
      <c r="H309" s="181">
        <v>15</v>
      </c>
      <c r="I309" s="182"/>
      <c r="J309" s="183">
        <f t="shared" si="60"/>
        <v>0</v>
      </c>
      <c r="K309" s="179" t="s">
        <v>1</v>
      </c>
      <c r="L309" s="184"/>
      <c r="M309" s="185" t="s">
        <v>1</v>
      </c>
      <c r="N309" s="186" t="s">
        <v>41</v>
      </c>
      <c r="O309" s="58"/>
      <c r="P309" s="153">
        <f t="shared" si="61"/>
        <v>0</v>
      </c>
      <c r="Q309" s="153">
        <v>0</v>
      </c>
      <c r="R309" s="153">
        <f t="shared" si="62"/>
        <v>0</v>
      </c>
      <c r="S309" s="153">
        <v>0</v>
      </c>
      <c r="T309" s="154">
        <f t="shared" si="6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55" t="s">
        <v>172</v>
      </c>
      <c r="AT309" s="155" t="s">
        <v>442</v>
      </c>
      <c r="AU309" s="155" t="s">
        <v>87</v>
      </c>
      <c r="AY309" s="17" t="s">
        <v>132</v>
      </c>
      <c r="BE309" s="156">
        <f t="shared" si="64"/>
        <v>0</v>
      </c>
      <c r="BF309" s="156">
        <f t="shared" si="65"/>
        <v>0</v>
      </c>
      <c r="BG309" s="156">
        <f t="shared" si="66"/>
        <v>0</v>
      </c>
      <c r="BH309" s="156">
        <f t="shared" si="67"/>
        <v>0</v>
      </c>
      <c r="BI309" s="156">
        <f t="shared" si="68"/>
        <v>0</v>
      </c>
      <c r="BJ309" s="17" t="s">
        <v>8</v>
      </c>
      <c r="BK309" s="156">
        <f t="shared" si="69"/>
        <v>0</v>
      </c>
      <c r="BL309" s="17" t="s">
        <v>90</v>
      </c>
      <c r="BM309" s="155" t="s">
        <v>1958</v>
      </c>
    </row>
    <row r="310" spans="1:65" s="2" customFormat="1" ht="14.4" customHeight="1">
      <c r="A310" s="32"/>
      <c r="B310" s="143"/>
      <c r="C310" s="177" t="s">
        <v>1420</v>
      </c>
      <c r="D310" s="177" t="s">
        <v>442</v>
      </c>
      <c r="E310" s="178" t="s">
        <v>1959</v>
      </c>
      <c r="F310" s="179" t="s">
        <v>1902</v>
      </c>
      <c r="G310" s="180" t="s">
        <v>235</v>
      </c>
      <c r="H310" s="181">
        <v>30</v>
      </c>
      <c r="I310" s="182"/>
      <c r="J310" s="183">
        <f t="shared" si="60"/>
        <v>0</v>
      </c>
      <c r="K310" s="179" t="s">
        <v>1</v>
      </c>
      <c r="L310" s="184"/>
      <c r="M310" s="185" t="s">
        <v>1</v>
      </c>
      <c r="N310" s="186" t="s">
        <v>41</v>
      </c>
      <c r="O310" s="58"/>
      <c r="P310" s="153">
        <f t="shared" si="61"/>
        <v>0</v>
      </c>
      <c r="Q310" s="153">
        <v>0</v>
      </c>
      <c r="R310" s="153">
        <f t="shared" si="62"/>
        <v>0</v>
      </c>
      <c r="S310" s="153">
        <v>0</v>
      </c>
      <c r="T310" s="154">
        <f t="shared" si="6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5" t="s">
        <v>172</v>
      </c>
      <c r="AT310" s="155" t="s">
        <v>442</v>
      </c>
      <c r="AU310" s="155" t="s">
        <v>87</v>
      </c>
      <c r="AY310" s="17" t="s">
        <v>132</v>
      </c>
      <c r="BE310" s="156">
        <f t="shared" si="64"/>
        <v>0</v>
      </c>
      <c r="BF310" s="156">
        <f t="shared" si="65"/>
        <v>0</v>
      </c>
      <c r="BG310" s="156">
        <f t="shared" si="66"/>
        <v>0</v>
      </c>
      <c r="BH310" s="156">
        <f t="shared" si="67"/>
        <v>0</v>
      </c>
      <c r="BI310" s="156">
        <f t="shared" si="68"/>
        <v>0</v>
      </c>
      <c r="BJ310" s="17" t="s">
        <v>8</v>
      </c>
      <c r="BK310" s="156">
        <f t="shared" si="69"/>
        <v>0</v>
      </c>
      <c r="BL310" s="17" t="s">
        <v>90</v>
      </c>
      <c r="BM310" s="155" t="s">
        <v>1960</v>
      </c>
    </row>
    <row r="311" spans="1:65" s="2" customFormat="1" ht="14.4" customHeight="1">
      <c r="A311" s="32"/>
      <c r="B311" s="143"/>
      <c r="C311" s="177" t="s">
        <v>1425</v>
      </c>
      <c r="D311" s="177" t="s">
        <v>442</v>
      </c>
      <c r="E311" s="178" t="s">
        <v>1961</v>
      </c>
      <c r="F311" s="179" t="s">
        <v>1962</v>
      </c>
      <c r="G311" s="180" t="s">
        <v>1476</v>
      </c>
      <c r="H311" s="181">
        <v>90</v>
      </c>
      <c r="I311" s="182"/>
      <c r="J311" s="183">
        <f t="shared" si="60"/>
        <v>0</v>
      </c>
      <c r="K311" s="179" t="s">
        <v>1</v>
      </c>
      <c r="L311" s="184"/>
      <c r="M311" s="185" t="s">
        <v>1</v>
      </c>
      <c r="N311" s="186" t="s">
        <v>41</v>
      </c>
      <c r="O311" s="58"/>
      <c r="P311" s="153">
        <f t="shared" si="61"/>
        <v>0</v>
      </c>
      <c r="Q311" s="153">
        <v>0</v>
      </c>
      <c r="R311" s="153">
        <f t="shared" si="62"/>
        <v>0</v>
      </c>
      <c r="S311" s="153">
        <v>0</v>
      </c>
      <c r="T311" s="154">
        <f t="shared" si="6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5" t="s">
        <v>172</v>
      </c>
      <c r="AT311" s="155" t="s">
        <v>442</v>
      </c>
      <c r="AU311" s="155" t="s">
        <v>87</v>
      </c>
      <c r="AY311" s="17" t="s">
        <v>132</v>
      </c>
      <c r="BE311" s="156">
        <f t="shared" si="64"/>
        <v>0</v>
      </c>
      <c r="BF311" s="156">
        <f t="shared" si="65"/>
        <v>0</v>
      </c>
      <c r="BG311" s="156">
        <f t="shared" si="66"/>
        <v>0</v>
      </c>
      <c r="BH311" s="156">
        <f t="shared" si="67"/>
        <v>0</v>
      </c>
      <c r="BI311" s="156">
        <f t="shared" si="68"/>
        <v>0</v>
      </c>
      <c r="BJ311" s="17" t="s">
        <v>8</v>
      </c>
      <c r="BK311" s="156">
        <f t="shared" si="69"/>
        <v>0</v>
      </c>
      <c r="BL311" s="17" t="s">
        <v>90</v>
      </c>
      <c r="BM311" s="155" t="s">
        <v>1963</v>
      </c>
    </row>
    <row r="312" spans="1:65" s="2" customFormat="1" ht="14.4" customHeight="1">
      <c r="A312" s="32"/>
      <c r="B312" s="143"/>
      <c r="C312" s="177" t="s">
        <v>1429</v>
      </c>
      <c r="D312" s="177" t="s">
        <v>442</v>
      </c>
      <c r="E312" s="178" t="s">
        <v>1964</v>
      </c>
      <c r="F312" s="179" t="s">
        <v>1752</v>
      </c>
      <c r="G312" s="180" t="s">
        <v>1673</v>
      </c>
      <c r="H312" s="203"/>
      <c r="I312" s="182"/>
      <c r="J312" s="183">
        <f t="shared" si="60"/>
        <v>0</v>
      </c>
      <c r="K312" s="179" t="s">
        <v>1</v>
      </c>
      <c r="L312" s="184"/>
      <c r="M312" s="185" t="s">
        <v>1</v>
      </c>
      <c r="N312" s="186" t="s">
        <v>41</v>
      </c>
      <c r="O312" s="58"/>
      <c r="P312" s="153">
        <f t="shared" si="61"/>
        <v>0</v>
      </c>
      <c r="Q312" s="153">
        <v>0</v>
      </c>
      <c r="R312" s="153">
        <f t="shared" si="62"/>
        <v>0</v>
      </c>
      <c r="S312" s="153">
        <v>0</v>
      </c>
      <c r="T312" s="154">
        <f t="shared" si="6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55" t="s">
        <v>172</v>
      </c>
      <c r="AT312" s="155" t="s">
        <v>442</v>
      </c>
      <c r="AU312" s="155" t="s">
        <v>87</v>
      </c>
      <c r="AY312" s="17" t="s">
        <v>132</v>
      </c>
      <c r="BE312" s="156">
        <f t="shared" si="64"/>
        <v>0</v>
      </c>
      <c r="BF312" s="156">
        <f t="shared" si="65"/>
        <v>0</v>
      </c>
      <c r="BG312" s="156">
        <f t="shared" si="66"/>
        <v>0</v>
      </c>
      <c r="BH312" s="156">
        <f t="shared" si="67"/>
        <v>0</v>
      </c>
      <c r="BI312" s="156">
        <f t="shared" si="68"/>
        <v>0</v>
      </c>
      <c r="BJ312" s="17" t="s">
        <v>8</v>
      </c>
      <c r="BK312" s="156">
        <f t="shared" si="69"/>
        <v>0</v>
      </c>
      <c r="BL312" s="17" t="s">
        <v>90</v>
      </c>
      <c r="BM312" s="155" t="s">
        <v>1965</v>
      </c>
    </row>
    <row r="313" spans="2:63" s="12" customFormat="1" ht="20.85" customHeight="1">
      <c r="B313" s="130"/>
      <c r="D313" s="131" t="s">
        <v>75</v>
      </c>
      <c r="E313" s="141" t="s">
        <v>1966</v>
      </c>
      <c r="F313" s="141" t="s">
        <v>1967</v>
      </c>
      <c r="I313" s="133"/>
      <c r="J313" s="142">
        <f>BK313</f>
        <v>0</v>
      </c>
      <c r="L313" s="130"/>
      <c r="M313" s="135"/>
      <c r="N313" s="136"/>
      <c r="O313" s="136"/>
      <c r="P313" s="137">
        <f>SUM(P314:P333)</f>
        <v>0</v>
      </c>
      <c r="Q313" s="136"/>
      <c r="R313" s="137">
        <f>SUM(R314:R333)</f>
        <v>0</v>
      </c>
      <c r="S313" s="136"/>
      <c r="T313" s="138">
        <f>SUM(T314:T333)</f>
        <v>0</v>
      </c>
      <c r="AR313" s="131" t="s">
        <v>8</v>
      </c>
      <c r="AT313" s="139" t="s">
        <v>75</v>
      </c>
      <c r="AU313" s="139" t="s">
        <v>84</v>
      </c>
      <c r="AY313" s="131" t="s">
        <v>132</v>
      </c>
      <c r="BK313" s="140">
        <f>SUM(BK314:BK333)</f>
        <v>0</v>
      </c>
    </row>
    <row r="314" spans="1:65" s="2" customFormat="1" ht="37.95" customHeight="1">
      <c r="A314" s="32"/>
      <c r="B314" s="143"/>
      <c r="C314" s="144" t="s">
        <v>1433</v>
      </c>
      <c r="D314" s="144" t="s">
        <v>135</v>
      </c>
      <c r="E314" s="145" t="s">
        <v>1968</v>
      </c>
      <c r="F314" s="146" t="s">
        <v>1969</v>
      </c>
      <c r="G314" s="147" t="s">
        <v>1598</v>
      </c>
      <c r="H314" s="148">
        <v>1</v>
      </c>
      <c r="I314" s="149"/>
      <c r="J314" s="150">
        <f aca="true" t="shared" si="70" ref="J314:J333">ROUND(I314*H314,0)</f>
        <v>0</v>
      </c>
      <c r="K314" s="146" t="s">
        <v>1</v>
      </c>
      <c r="L314" s="33"/>
      <c r="M314" s="151" t="s">
        <v>1</v>
      </c>
      <c r="N314" s="152" t="s">
        <v>41</v>
      </c>
      <c r="O314" s="58"/>
      <c r="P314" s="153">
        <f aca="true" t="shared" si="71" ref="P314:P333">O314*H314</f>
        <v>0</v>
      </c>
      <c r="Q314" s="153">
        <v>0</v>
      </c>
      <c r="R314" s="153">
        <f aca="true" t="shared" si="72" ref="R314:R333">Q314*H314</f>
        <v>0</v>
      </c>
      <c r="S314" s="153">
        <v>0</v>
      </c>
      <c r="T314" s="154">
        <f aca="true" t="shared" si="73" ref="T314:T333"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5" t="s">
        <v>90</v>
      </c>
      <c r="AT314" s="155" t="s">
        <v>135</v>
      </c>
      <c r="AU314" s="155" t="s">
        <v>87</v>
      </c>
      <c r="AY314" s="17" t="s">
        <v>132</v>
      </c>
      <c r="BE314" s="156">
        <f aca="true" t="shared" si="74" ref="BE314:BE333">IF(N314="základní",J314,0)</f>
        <v>0</v>
      </c>
      <c r="BF314" s="156">
        <f aca="true" t="shared" si="75" ref="BF314:BF333">IF(N314="snížená",J314,0)</f>
        <v>0</v>
      </c>
      <c r="BG314" s="156">
        <f aca="true" t="shared" si="76" ref="BG314:BG333">IF(N314="zákl. přenesená",J314,0)</f>
        <v>0</v>
      </c>
      <c r="BH314" s="156">
        <f aca="true" t="shared" si="77" ref="BH314:BH333">IF(N314="sníž. přenesená",J314,0)</f>
        <v>0</v>
      </c>
      <c r="BI314" s="156">
        <f aca="true" t="shared" si="78" ref="BI314:BI333">IF(N314="nulová",J314,0)</f>
        <v>0</v>
      </c>
      <c r="BJ314" s="17" t="s">
        <v>8</v>
      </c>
      <c r="BK314" s="156">
        <f aca="true" t="shared" si="79" ref="BK314:BK333">ROUND(I314*H314,0)</f>
        <v>0</v>
      </c>
      <c r="BL314" s="17" t="s">
        <v>90</v>
      </c>
      <c r="BM314" s="155" t="s">
        <v>1556</v>
      </c>
    </row>
    <row r="315" spans="1:65" s="2" customFormat="1" ht="14.4" customHeight="1">
      <c r="A315" s="32"/>
      <c r="B315" s="143"/>
      <c r="C315" s="144" t="s">
        <v>1437</v>
      </c>
      <c r="D315" s="144" t="s">
        <v>135</v>
      </c>
      <c r="E315" s="145" t="s">
        <v>1970</v>
      </c>
      <c r="F315" s="146" t="s">
        <v>1971</v>
      </c>
      <c r="G315" s="147" t="s">
        <v>1598</v>
      </c>
      <c r="H315" s="148">
        <v>1</v>
      </c>
      <c r="I315" s="149"/>
      <c r="J315" s="150">
        <f t="shared" si="70"/>
        <v>0</v>
      </c>
      <c r="K315" s="146" t="s">
        <v>1</v>
      </c>
      <c r="L315" s="33"/>
      <c r="M315" s="151" t="s">
        <v>1</v>
      </c>
      <c r="N315" s="152" t="s">
        <v>41</v>
      </c>
      <c r="O315" s="58"/>
      <c r="P315" s="153">
        <f t="shared" si="71"/>
        <v>0</v>
      </c>
      <c r="Q315" s="153">
        <v>0</v>
      </c>
      <c r="R315" s="153">
        <f t="shared" si="72"/>
        <v>0</v>
      </c>
      <c r="S315" s="153">
        <v>0</v>
      </c>
      <c r="T315" s="154">
        <f t="shared" si="7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55" t="s">
        <v>90</v>
      </c>
      <c r="AT315" s="155" t="s">
        <v>135</v>
      </c>
      <c r="AU315" s="155" t="s">
        <v>87</v>
      </c>
      <c r="AY315" s="17" t="s">
        <v>132</v>
      </c>
      <c r="BE315" s="156">
        <f t="shared" si="74"/>
        <v>0</v>
      </c>
      <c r="BF315" s="156">
        <f t="shared" si="75"/>
        <v>0</v>
      </c>
      <c r="BG315" s="156">
        <f t="shared" si="76"/>
        <v>0</v>
      </c>
      <c r="BH315" s="156">
        <f t="shared" si="77"/>
        <v>0</v>
      </c>
      <c r="BI315" s="156">
        <f t="shared" si="78"/>
        <v>0</v>
      </c>
      <c r="BJ315" s="17" t="s">
        <v>8</v>
      </c>
      <c r="BK315" s="156">
        <f t="shared" si="79"/>
        <v>0</v>
      </c>
      <c r="BL315" s="17" t="s">
        <v>90</v>
      </c>
      <c r="BM315" s="155" t="s">
        <v>1574</v>
      </c>
    </row>
    <row r="316" spans="1:65" s="2" customFormat="1" ht="14.4" customHeight="1">
      <c r="A316" s="32"/>
      <c r="B316" s="143"/>
      <c r="C316" s="144" t="s">
        <v>1441</v>
      </c>
      <c r="D316" s="144" t="s">
        <v>135</v>
      </c>
      <c r="E316" s="145" t="s">
        <v>1972</v>
      </c>
      <c r="F316" s="146" t="s">
        <v>1973</v>
      </c>
      <c r="G316" s="147" t="s">
        <v>1598</v>
      </c>
      <c r="H316" s="148">
        <v>1</v>
      </c>
      <c r="I316" s="149"/>
      <c r="J316" s="150">
        <f t="shared" si="70"/>
        <v>0</v>
      </c>
      <c r="K316" s="146" t="s">
        <v>1</v>
      </c>
      <c r="L316" s="33"/>
      <c r="M316" s="151" t="s">
        <v>1</v>
      </c>
      <c r="N316" s="152" t="s">
        <v>41</v>
      </c>
      <c r="O316" s="58"/>
      <c r="P316" s="153">
        <f t="shared" si="71"/>
        <v>0</v>
      </c>
      <c r="Q316" s="153">
        <v>0</v>
      </c>
      <c r="R316" s="153">
        <f t="shared" si="72"/>
        <v>0</v>
      </c>
      <c r="S316" s="153">
        <v>0</v>
      </c>
      <c r="T316" s="154">
        <f t="shared" si="7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55" t="s">
        <v>90</v>
      </c>
      <c r="AT316" s="155" t="s">
        <v>135</v>
      </c>
      <c r="AU316" s="155" t="s">
        <v>87</v>
      </c>
      <c r="AY316" s="17" t="s">
        <v>132</v>
      </c>
      <c r="BE316" s="156">
        <f t="shared" si="74"/>
        <v>0</v>
      </c>
      <c r="BF316" s="156">
        <f t="shared" si="75"/>
        <v>0</v>
      </c>
      <c r="BG316" s="156">
        <f t="shared" si="76"/>
        <v>0</v>
      </c>
      <c r="BH316" s="156">
        <f t="shared" si="77"/>
        <v>0</v>
      </c>
      <c r="BI316" s="156">
        <f t="shared" si="78"/>
        <v>0</v>
      </c>
      <c r="BJ316" s="17" t="s">
        <v>8</v>
      </c>
      <c r="BK316" s="156">
        <f t="shared" si="79"/>
        <v>0</v>
      </c>
      <c r="BL316" s="17" t="s">
        <v>90</v>
      </c>
      <c r="BM316" s="155" t="s">
        <v>1974</v>
      </c>
    </row>
    <row r="317" spans="1:65" s="2" customFormat="1" ht="14.4" customHeight="1">
      <c r="A317" s="32"/>
      <c r="B317" s="143"/>
      <c r="C317" s="144" t="s">
        <v>1445</v>
      </c>
      <c r="D317" s="144" t="s">
        <v>135</v>
      </c>
      <c r="E317" s="145" t="s">
        <v>1975</v>
      </c>
      <c r="F317" s="146" t="s">
        <v>1976</v>
      </c>
      <c r="G317" s="147" t="s">
        <v>1598</v>
      </c>
      <c r="H317" s="148">
        <v>4</v>
      </c>
      <c r="I317" s="149"/>
      <c r="J317" s="150">
        <f t="shared" si="70"/>
        <v>0</v>
      </c>
      <c r="K317" s="146" t="s">
        <v>1</v>
      </c>
      <c r="L317" s="33"/>
      <c r="M317" s="151" t="s">
        <v>1</v>
      </c>
      <c r="N317" s="152" t="s">
        <v>41</v>
      </c>
      <c r="O317" s="58"/>
      <c r="P317" s="153">
        <f t="shared" si="71"/>
        <v>0</v>
      </c>
      <c r="Q317" s="153">
        <v>0</v>
      </c>
      <c r="R317" s="153">
        <f t="shared" si="72"/>
        <v>0</v>
      </c>
      <c r="S317" s="153">
        <v>0</v>
      </c>
      <c r="T317" s="154">
        <f t="shared" si="7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55" t="s">
        <v>90</v>
      </c>
      <c r="AT317" s="155" t="s">
        <v>135</v>
      </c>
      <c r="AU317" s="155" t="s">
        <v>87</v>
      </c>
      <c r="AY317" s="17" t="s">
        <v>132</v>
      </c>
      <c r="BE317" s="156">
        <f t="shared" si="74"/>
        <v>0</v>
      </c>
      <c r="BF317" s="156">
        <f t="shared" si="75"/>
        <v>0</v>
      </c>
      <c r="BG317" s="156">
        <f t="shared" si="76"/>
        <v>0</v>
      </c>
      <c r="BH317" s="156">
        <f t="shared" si="77"/>
        <v>0</v>
      </c>
      <c r="BI317" s="156">
        <f t="shared" si="78"/>
        <v>0</v>
      </c>
      <c r="BJ317" s="17" t="s">
        <v>8</v>
      </c>
      <c r="BK317" s="156">
        <f t="shared" si="79"/>
        <v>0</v>
      </c>
      <c r="BL317" s="17" t="s">
        <v>90</v>
      </c>
      <c r="BM317" s="155" t="s">
        <v>1977</v>
      </c>
    </row>
    <row r="318" spans="1:65" s="2" customFormat="1" ht="14.4" customHeight="1">
      <c r="A318" s="32"/>
      <c r="B318" s="143"/>
      <c r="C318" s="144" t="s">
        <v>1449</v>
      </c>
      <c r="D318" s="144" t="s">
        <v>135</v>
      </c>
      <c r="E318" s="145" t="s">
        <v>1978</v>
      </c>
      <c r="F318" s="146" t="s">
        <v>1979</v>
      </c>
      <c r="G318" s="147" t="s">
        <v>1598</v>
      </c>
      <c r="H318" s="148">
        <v>1</v>
      </c>
      <c r="I318" s="149"/>
      <c r="J318" s="150">
        <f t="shared" si="70"/>
        <v>0</v>
      </c>
      <c r="K318" s="146" t="s">
        <v>1</v>
      </c>
      <c r="L318" s="33"/>
      <c r="M318" s="151" t="s">
        <v>1</v>
      </c>
      <c r="N318" s="152" t="s">
        <v>41</v>
      </c>
      <c r="O318" s="58"/>
      <c r="P318" s="153">
        <f t="shared" si="71"/>
        <v>0</v>
      </c>
      <c r="Q318" s="153">
        <v>0</v>
      </c>
      <c r="R318" s="153">
        <f t="shared" si="72"/>
        <v>0</v>
      </c>
      <c r="S318" s="153">
        <v>0</v>
      </c>
      <c r="T318" s="154">
        <f t="shared" si="7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5" t="s">
        <v>90</v>
      </c>
      <c r="AT318" s="155" t="s">
        <v>135</v>
      </c>
      <c r="AU318" s="155" t="s">
        <v>87</v>
      </c>
      <c r="AY318" s="17" t="s">
        <v>132</v>
      </c>
      <c r="BE318" s="156">
        <f t="shared" si="74"/>
        <v>0</v>
      </c>
      <c r="BF318" s="156">
        <f t="shared" si="75"/>
        <v>0</v>
      </c>
      <c r="BG318" s="156">
        <f t="shared" si="76"/>
        <v>0</v>
      </c>
      <c r="BH318" s="156">
        <f t="shared" si="77"/>
        <v>0</v>
      </c>
      <c r="BI318" s="156">
        <f t="shared" si="78"/>
        <v>0</v>
      </c>
      <c r="BJ318" s="17" t="s">
        <v>8</v>
      </c>
      <c r="BK318" s="156">
        <f t="shared" si="79"/>
        <v>0</v>
      </c>
      <c r="BL318" s="17" t="s">
        <v>90</v>
      </c>
      <c r="BM318" s="155" t="s">
        <v>1980</v>
      </c>
    </row>
    <row r="319" spans="1:65" s="2" customFormat="1" ht="14.4" customHeight="1">
      <c r="A319" s="32"/>
      <c r="B319" s="143"/>
      <c r="C319" s="144" t="s">
        <v>1455</v>
      </c>
      <c r="D319" s="144" t="s">
        <v>135</v>
      </c>
      <c r="E319" s="145" t="s">
        <v>1981</v>
      </c>
      <c r="F319" s="146" t="s">
        <v>1982</v>
      </c>
      <c r="G319" s="147" t="s">
        <v>1598</v>
      </c>
      <c r="H319" s="148">
        <v>4</v>
      </c>
      <c r="I319" s="149"/>
      <c r="J319" s="150">
        <f t="shared" si="70"/>
        <v>0</v>
      </c>
      <c r="K319" s="146" t="s">
        <v>1</v>
      </c>
      <c r="L319" s="33"/>
      <c r="M319" s="151" t="s">
        <v>1</v>
      </c>
      <c r="N319" s="152" t="s">
        <v>41</v>
      </c>
      <c r="O319" s="58"/>
      <c r="P319" s="153">
        <f t="shared" si="71"/>
        <v>0</v>
      </c>
      <c r="Q319" s="153">
        <v>0</v>
      </c>
      <c r="R319" s="153">
        <f t="shared" si="72"/>
        <v>0</v>
      </c>
      <c r="S319" s="153">
        <v>0</v>
      </c>
      <c r="T319" s="154">
        <f t="shared" si="7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55" t="s">
        <v>90</v>
      </c>
      <c r="AT319" s="155" t="s">
        <v>135</v>
      </c>
      <c r="AU319" s="155" t="s">
        <v>87</v>
      </c>
      <c r="AY319" s="17" t="s">
        <v>132</v>
      </c>
      <c r="BE319" s="156">
        <f t="shared" si="74"/>
        <v>0</v>
      </c>
      <c r="BF319" s="156">
        <f t="shared" si="75"/>
        <v>0</v>
      </c>
      <c r="BG319" s="156">
        <f t="shared" si="76"/>
        <v>0</v>
      </c>
      <c r="BH319" s="156">
        <f t="shared" si="77"/>
        <v>0</v>
      </c>
      <c r="BI319" s="156">
        <f t="shared" si="78"/>
        <v>0</v>
      </c>
      <c r="BJ319" s="17" t="s">
        <v>8</v>
      </c>
      <c r="BK319" s="156">
        <f t="shared" si="79"/>
        <v>0</v>
      </c>
      <c r="BL319" s="17" t="s">
        <v>90</v>
      </c>
      <c r="BM319" s="155" t="s">
        <v>1983</v>
      </c>
    </row>
    <row r="320" spans="1:65" s="2" customFormat="1" ht="14.4" customHeight="1">
      <c r="A320" s="32"/>
      <c r="B320" s="143"/>
      <c r="C320" s="144" t="s">
        <v>1460</v>
      </c>
      <c r="D320" s="144" t="s">
        <v>135</v>
      </c>
      <c r="E320" s="145" t="s">
        <v>1984</v>
      </c>
      <c r="F320" s="146" t="s">
        <v>1985</v>
      </c>
      <c r="G320" s="147" t="s">
        <v>235</v>
      </c>
      <c r="H320" s="148">
        <v>250</v>
      </c>
      <c r="I320" s="149"/>
      <c r="J320" s="150">
        <f t="shared" si="70"/>
        <v>0</v>
      </c>
      <c r="K320" s="146" t="s">
        <v>1</v>
      </c>
      <c r="L320" s="33"/>
      <c r="M320" s="151" t="s">
        <v>1</v>
      </c>
      <c r="N320" s="152" t="s">
        <v>41</v>
      </c>
      <c r="O320" s="58"/>
      <c r="P320" s="153">
        <f t="shared" si="71"/>
        <v>0</v>
      </c>
      <c r="Q320" s="153">
        <v>0</v>
      </c>
      <c r="R320" s="153">
        <f t="shared" si="72"/>
        <v>0</v>
      </c>
      <c r="S320" s="153">
        <v>0</v>
      </c>
      <c r="T320" s="154">
        <f t="shared" si="7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55" t="s">
        <v>90</v>
      </c>
      <c r="AT320" s="155" t="s">
        <v>135</v>
      </c>
      <c r="AU320" s="155" t="s">
        <v>87</v>
      </c>
      <c r="AY320" s="17" t="s">
        <v>132</v>
      </c>
      <c r="BE320" s="156">
        <f t="shared" si="74"/>
        <v>0</v>
      </c>
      <c r="BF320" s="156">
        <f t="shared" si="75"/>
        <v>0</v>
      </c>
      <c r="BG320" s="156">
        <f t="shared" si="76"/>
        <v>0</v>
      </c>
      <c r="BH320" s="156">
        <f t="shared" si="77"/>
        <v>0</v>
      </c>
      <c r="BI320" s="156">
        <f t="shared" si="78"/>
        <v>0</v>
      </c>
      <c r="BJ320" s="17" t="s">
        <v>8</v>
      </c>
      <c r="BK320" s="156">
        <f t="shared" si="79"/>
        <v>0</v>
      </c>
      <c r="BL320" s="17" t="s">
        <v>90</v>
      </c>
      <c r="BM320" s="155" t="s">
        <v>1986</v>
      </c>
    </row>
    <row r="321" spans="1:65" s="2" customFormat="1" ht="24.15" customHeight="1">
      <c r="A321" s="32"/>
      <c r="B321" s="143"/>
      <c r="C321" s="144" t="s">
        <v>1464</v>
      </c>
      <c r="D321" s="144" t="s">
        <v>135</v>
      </c>
      <c r="E321" s="145" t="s">
        <v>1987</v>
      </c>
      <c r="F321" s="146" t="s">
        <v>1988</v>
      </c>
      <c r="G321" s="147" t="s">
        <v>235</v>
      </c>
      <c r="H321" s="148">
        <v>150</v>
      </c>
      <c r="I321" s="149"/>
      <c r="J321" s="150">
        <f t="shared" si="70"/>
        <v>0</v>
      </c>
      <c r="K321" s="146" t="s">
        <v>1</v>
      </c>
      <c r="L321" s="33"/>
      <c r="M321" s="151" t="s">
        <v>1</v>
      </c>
      <c r="N321" s="152" t="s">
        <v>41</v>
      </c>
      <c r="O321" s="58"/>
      <c r="P321" s="153">
        <f t="shared" si="71"/>
        <v>0</v>
      </c>
      <c r="Q321" s="153">
        <v>0</v>
      </c>
      <c r="R321" s="153">
        <f t="shared" si="72"/>
        <v>0</v>
      </c>
      <c r="S321" s="153">
        <v>0</v>
      </c>
      <c r="T321" s="154">
        <f t="shared" si="7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55" t="s">
        <v>90</v>
      </c>
      <c r="AT321" s="155" t="s">
        <v>135</v>
      </c>
      <c r="AU321" s="155" t="s">
        <v>87</v>
      </c>
      <c r="AY321" s="17" t="s">
        <v>132</v>
      </c>
      <c r="BE321" s="156">
        <f t="shared" si="74"/>
        <v>0</v>
      </c>
      <c r="BF321" s="156">
        <f t="shared" si="75"/>
        <v>0</v>
      </c>
      <c r="BG321" s="156">
        <f t="shared" si="76"/>
        <v>0</v>
      </c>
      <c r="BH321" s="156">
        <f t="shared" si="77"/>
        <v>0</v>
      </c>
      <c r="BI321" s="156">
        <f t="shared" si="78"/>
        <v>0</v>
      </c>
      <c r="BJ321" s="17" t="s">
        <v>8</v>
      </c>
      <c r="BK321" s="156">
        <f t="shared" si="79"/>
        <v>0</v>
      </c>
      <c r="BL321" s="17" t="s">
        <v>90</v>
      </c>
      <c r="BM321" s="155" t="s">
        <v>1989</v>
      </c>
    </row>
    <row r="322" spans="1:65" s="2" customFormat="1" ht="14.4" customHeight="1">
      <c r="A322" s="32"/>
      <c r="B322" s="143"/>
      <c r="C322" s="144" t="s">
        <v>1469</v>
      </c>
      <c r="D322" s="144" t="s">
        <v>135</v>
      </c>
      <c r="E322" s="145" t="s">
        <v>1990</v>
      </c>
      <c r="F322" s="146" t="s">
        <v>1672</v>
      </c>
      <c r="G322" s="147" t="s">
        <v>1673</v>
      </c>
      <c r="H322" s="202"/>
      <c r="I322" s="149"/>
      <c r="J322" s="150">
        <f t="shared" si="70"/>
        <v>0</v>
      </c>
      <c r="K322" s="146" t="s">
        <v>1</v>
      </c>
      <c r="L322" s="33"/>
      <c r="M322" s="151" t="s">
        <v>1</v>
      </c>
      <c r="N322" s="152" t="s">
        <v>41</v>
      </c>
      <c r="O322" s="58"/>
      <c r="P322" s="153">
        <f t="shared" si="71"/>
        <v>0</v>
      </c>
      <c r="Q322" s="153">
        <v>0</v>
      </c>
      <c r="R322" s="153">
        <f t="shared" si="72"/>
        <v>0</v>
      </c>
      <c r="S322" s="153">
        <v>0</v>
      </c>
      <c r="T322" s="154">
        <f t="shared" si="7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55" t="s">
        <v>90</v>
      </c>
      <c r="AT322" s="155" t="s">
        <v>135</v>
      </c>
      <c r="AU322" s="155" t="s">
        <v>87</v>
      </c>
      <c r="AY322" s="17" t="s">
        <v>132</v>
      </c>
      <c r="BE322" s="156">
        <f t="shared" si="74"/>
        <v>0</v>
      </c>
      <c r="BF322" s="156">
        <f t="shared" si="75"/>
        <v>0</v>
      </c>
      <c r="BG322" s="156">
        <f t="shared" si="76"/>
        <v>0</v>
      </c>
      <c r="BH322" s="156">
        <f t="shared" si="77"/>
        <v>0</v>
      </c>
      <c r="BI322" s="156">
        <f t="shared" si="78"/>
        <v>0</v>
      </c>
      <c r="BJ322" s="17" t="s">
        <v>8</v>
      </c>
      <c r="BK322" s="156">
        <f t="shared" si="79"/>
        <v>0</v>
      </c>
      <c r="BL322" s="17" t="s">
        <v>90</v>
      </c>
      <c r="BM322" s="155" t="s">
        <v>1991</v>
      </c>
    </row>
    <row r="323" spans="1:65" s="2" customFormat="1" ht="37.95" customHeight="1">
      <c r="A323" s="32"/>
      <c r="B323" s="143"/>
      <c r="C323" s="177" t="s">
        <v>1473</v>
      </c>
      <c r="D323" s="177" t="s">
        <v>442</v>
      </c>
      <c r="E323" s="178" t="s">
        <v>1992</v>
      </c>
      <c r="F323" s="179" t="s">
        <v>1969</v>
      </c>
      <c r="G323" s="180" t="s">
        <v>1598</v>
      </c>
      <c r="H323" s="181">
        <v>1</v>
      </c>
      <c r="I323" s="182"/>
      <c r="J323" s="183">
        <f t="shared" si="70"/>
        <v>0</v>
      </c>
      <c r="K323" s="179" t="s">
        <v>1</v>
      </c>
      <c r="L323" s="184"/>
      <c r="M323" s="185" t="s">
        <v>1</v>
      </c>
      <c r="N323" s="186" t="s">
        <v>41</v>
      </c>
      <c r="O323" s="58"/>
      <c r="P323" s="153">
        <f t="shared" si="71"/>
        <v>0</v>
      </c>
      <c r="Q323" s="153">
        <v>0</v>
      </c>
      <c r="R323" s="153">
        <f t="shared" si="72"/>
        <v>0</v>
      </c>
      <c r="S323" s="153">
        <v>0</v>
      </c>
      <c r="T323" s="154">
        <f t="shared" si="7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55" t="s">
        <v>172</v>
      </c>
      <c r="AT323" s="155" t="s">
        <v>442</v>
      </c>
      <c r="AU323" s="155" t="s">
        <v>87</v>
      </c>
      <c r="AY323" s="17" t="s">
        <v>132</v>
      </c>
      <c r="BE323" s="156">
        <f t="shared" si="74"/>
        <v>0</v>
      </c>
      <c r="BF323" s="156">
        <f t="shared" si="75"/>
        <v>0</v>
      </c>
      <c r="BG323" s="156">
        <f t="shared" si="76"/>
        <v>0</v>
      </c>
      <c r="BH323" s="156">
        <f t="shared" si="77"/>
        <v>0</v>
      </c>
      <c r="BI323" s="156">
        <f t="shared" si="78"/>
        <v>0</v>
      </c>
      <c r="BJ323" s="17" t="s">
        <v>8</v>
      </c>
      <c r="BK323" s="156">
        <f t="shared" si="79"/>
        <v>0</v>
      </c>
      <c r="BL323" s="17" t="s">
        <v>90</v>
      </c>
      <c r="BM323" s="155" t="s">
        <v>1993</v>
      </c>
    </row>
    <row r="324" spans="1:65" s="2" customFormat="1" ht="14.4" customHeight="1">
      <c r="A324" s="32"/>
      <c r="B324" s="143"/>
      <c r="C324" s="177" t="s">
        <v>1479</v>
      </c>
      <c r="D324" s="177" t="s">
        <v>442</v>
      </c>
      <c r="E324" s="178" t="s">
        <v>1994</v>
      </c>
      <c r="F324" s="179" t="s">
        <v>1995</v>
      </c>
      <c r="G324" s="180" t="s">
        <v>1598</v>
      </c>
      <c r="H324" s="181">
        <v>1</v>
      </c>
      <c r="I324" s="182"/>
      <c r="J324" s="183">
        <f t="shared" si="70"/>
        <v>0</v>
      </c>
      <c r="K324" s="179" t="s">
        <v>1</v>
      </c>
      <c r="L324" s="184"/>
      <c r="M324" s="185" t="s">
        <v>1</v>
      </c>
      <c r="N324" s="186" t="s">
        <v>41</v>
      </c>
      <c r="O324" s="58"/>
      <c r="P324" s="153">
        <f t="shared" si="71"/>
        <v>0</v>
      </c>
      <c r="Q324" s="153">
        <v>0</v>
      </c>
      <c r="R324" s="153">
        <f t="shared" si="72"/>
        <v>0</v>
      </c>
      <c r="S324" s="153">
        <v>0</v>
      </c>
      <c r="T324" s="154">
        <f t="shared" si="7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55" t="s">
        <v>172</v>
      </c>
      <c r="AT324" s="155" t="s">
        <v>442</v>
      </c>
      <c r="AU324" s="155" t="s">
        <v>87</v>
      </c>
      <c r="AY324" s="17" t="s">
        <v>132</v>
      </c>
      <c r="BE324" s="156">
        <f t="shared" si="74"/>
        <v>0</v>
      </c>
      <c r="BF324" s="156">
        <f t="shared" si="75"/>
        <v>0</v>
      </c>
      <c r="BG324" s="156">
        <f t="shared" si="76"/>
        <v>0</v>
      </c>
      <c r="BH324" s="156">
        <f t="shared" si="77"/>
        <v>0</v>
      </c>
      <c r="BI324" s="156">
        <f t="shared" si="78"/>
        <v>0</v>
      </c>
      <c r="BJ324" s="17" t="s">
        <v>8</v>
      </c>
      <c r="BK324" s="156">
        <f t="shared" si="79"/>
        <v>0</v>
      </c>
      <c r="BL324" s="17" t="s">
        <v>90</v>
      </c>
      <c r="BM324" s="155" t="s">
        <v>1996</v>
      </c>
    </row>
    <row r="325" spans="1:65" s="2" customFormat="1" ht="14.4" customHeight="1">
      <c r="A325" s="32"/>
      <c r="B325" s="143"/>
      <c r="C325" s="177" t="s">
        <v>1483</v>
      </c>
      <c r="D325" s="177" t="s">
        <v>442</v>
      </c>
      <c r="E325" s="178" t="s">
        <v>1997</v>
      </c>
      <c r="F325" s="179" t="s">
        <v>1971</v>
      </c>
      <c r="G325" s="180" t="s">
        <v>1598</v>
      </c>
      <c r="H325" s="181">
        <v>1</v>
      </c>
      <c r="I325" s="182"/>
      <c r="J325" s="183">
        <f t="shared" si="70"/>
        <v>0</v>
      </c>
      <c r="K325" s="179" t="s">
        <v>1</v>
      </c>
      <c r="L325" s="184"/>
      <c r="M325" s="185" t="s">
        <v>1</v>
      </c>
      <c r="N325" s="186" t="s">
        <v>41</v>
      </c>
      <c r="O325" s="58"/>
      <c r="P325" s="153">
        <f t="shared" si="71"/>
        <v>0</v>
      </c>
      <c r="Q325" s="153">
        <v>0</v>
      </c>
      <c r="R325" s="153">
        <f t="shared" si="72"/>
        <v>0</v>
      </c>
      <c r="S325" s="153">
        <v>0</v>
      </c>
      <c r="T325" s="154">
        <f t="shared" si="7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55" t="s">
        <v>172</v>
      </c>
      <c r="AT325" s="155" t="s">
        <v>442</v>
      </c>
      <c r="AU325" s="155" t="s">
        <v>87</v>
      </c>
      <c r="AY325" s="17" t="s">
        <v>132</v>
      </c>
      <c r="BE325" s="156">
        <f t="shared" si="74"/>
        <v>0</v>
      </c>
      <c r="BF325" s="156">
        <f t="shared" si="75"/>
        <v>0</v>
      </c>
      <c r="BG325" s="156">
        <f t="shared" si="76"/>
        <v>0</v>
      </c>
      <c r="BH325" s="156">
        <f t="shared" si="77"/>
        <v>0</v>
      </c>
      <c r="BI325" s="156">
        <f t="shared" si="78"/>
        <v>0</v>
      </c>
      <c r="BJ325" s="17" t="s">
        <v>8</v>
      </c>
      <c r="BK325" s="156">
        <f t="shared" si="79"/>
        <v>0</v>
      </c>
      <c r="BL325" s="17" t="s">
        <v>90</v>
      </c>
      <c r="BM325" s="155" t="s">
        <v>1998</v>
      </c>
    </row>
    <row r="326" spans="1:65" s="2" customFormat="1" ht="14.4" customHeight="1">
      <c r="A326" s="32"/>
      <c r="B326" s="143"/>
      <c r="C326" s="177" t="s">
        <v>1487</v>
      </c>
      <c r="D326" s="177" t="s">
        <v>442</v>
      </c>
      <c r="E326" s="178" t="s">
        <v>1999</v>
      </c>
      <c r="F326" s="179" t="s">
        <v>1973</v>
      </c>
      <c r="G326" s="180" t="s">
        <v>1598</v>
      </c>
      <c r="H326" s="181">
        <v>1</v>
      </c>
      <c r="I326" s="182"/>
      <c r="J326" s="183">
        <f t="shared" si="70"/>
        <v>0</v>
      </c>
      <c r="K326" s="179" t="s">
        <v>1</v>
      </c>
      <c r="L326" s="184"/>
      <c r="M326" s="185" t="s">
        <v>1</v>
      </c>
      <c r="N326" s="186" t="s">
        <v>41</v>
      </c>
      <c r="O326" s="58"/>
      <c r="P326" s="153">
        <f t="shared" si="71"/>
        <v>0</v>
      </c>
      <c r="Q326" s="153">
        <v>0</v>
      </c>
      <c r="R326" s="153">
        <f t="shared" si="72"/>
        <v>0</v>
      </c>
      <c r="S326" s="153">
        <v>0</v>
      </c>
      <c r="T326" s="154">
        <f t="shared" si="7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55" t="s">
        <v>172</v>
      </c>
      <c r="AT326" s="155" t="s">
        <v>442</v>
      </c>
      <c r="AU326" s="155" t="s">
        <v>87</v>
      </c>
      <c r="AY326" s="17" t="s">
        <v>132</v>
      </c>
      <c r="BE326" s="156">
        <f t="shared" si="74"/>
        <v>0</v>
      </c>
      <c r="BF326" s="156">
        <f t="shared" si="75"/>
        <v>0</v>
      </c>
      <c r="BG326" s="156">
        <f t="shared" si="76"/>
        <v>0</v>
      </c>
      <c r="BH326" s="156">
        <f t="shared" si="77"/>
        <v>0</v>
      </c>
      <c r="BI326" s="156">
        <f t="shared" si="78"/>
        <v>0</v>
      </c>
      <c r="BJ326" s="17" t="s">
        <v>8</v>
      </c>
      <c r="BK326" s="156">
        <f t="shared" si="79"/>
        <v>0</v>
      </c>
      <c r="BL326" s="17" t="s">
        <v>90</v>
      </c>
      <c r="BM326" s="155" t="s">
        <v>2000</v>
      </c>
    </row>
    <row r="327" spans="1:65" s="2" customFormat="1" ht="14.4" customHeight="1">
      <c r="A327" s="32"/>
      <c r="B327" s="143"/>
      <c r="C327" s="177" t="s">
        <v>1491</v>
      </c>
      <c r="D327" s="177" t="s">
        <v>442</v>
      </c>
      <c r="E327" s="178" t="s">
        <v>2001</v>
      </c>
      <c r="F327" s="179" t="s">
        <v>1976</v>
      </c>
      <c r="G327" s="180" t="s">
        <v>1598</v>
      </c>
      <c r="H327" s="181">
        <v>4</v>
      </c>
      <c r="I327" s="182"/>
      <c r="J327" s="183">
        <f t="shared" si="70"/>
        <v>0</v>
      </c>
      <c r="K327" s="179" t="s">
        <v>1</v>
      </c>
      <c r="L327" s="184"/>
      <c r="M327" s="185" t="s">
        <v>1</v>
      </c>
      <c r="N327" s="186" t="s">
        <v>41</v>
      </c>
      <c r="O327" s="58"/>
      <c r="P327" s="153">
        <f t="shared" si="71"/>
        <v>0</v>
      </c>
      <c r="Q327" s="153">
        <v>0</v>
      </c>
      <c r="R327" s="153">
        <f t="shared" si="72"/>
        <v>0</v>
      </c>
      <c r="S327" s="153">
        <v>0</v>
      </c>
      <c r="T327" s="154">
        <f t="shared" si="7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55" t="s">
        <v>172</v>
      </c>
      <c r="AT327" s="155" t="s">
        <v>442</v>
      </c>
      <c r="AU327" s="155" t="s">
        <v>87</v>
      </c>
      <c r="AY327" s="17" t="s">
        <v>132</v>
      </c>
      <c r="BE327" s="156">
        <f t="shared" si="74"/>
        <v>0</v>
      </c>
      <c r="BF327" s="156">
        <f t="shared" si="75"/>
        <v>0</v>
      </c>
      <c r="BG327" s="156">
        <f t="shared" si="76"/>
        <v>0</v>
      </c>
      <c r="BH327" s="156">
        <f t="shared" si="77"/>
        <v>0</v>
      </c>
      <c r="BI327" s="156">
        <f t="shared" si="78"/>
        <v>0</v>
      </c>
      <c r="BJ327" s="17" t="s">
        <v>8</v>
      </c>
      <c r="BK327" s="156">
        <f t="shared" si="79"/>
        <v>0</v>
      </c>
      <c r="BL327" s="17" t="s">
        <v>90</v>
      </c>
      <c r="BM327" s="155" t="s">
        <v>2002</v>
      </c>
    </row>
    <row r="328" spans="1:65" s="2" customFormat="1" ht="14.4" customHeight="1">
      <c r="A328" s="32"/>
      <c r="B328" s="143"/>
      <c r="C328" s="177" t="s">
        <v>1495</v>
      </c>
      <c r="D328" s="177" t="s">
        <v>442</v>
      </c>
      <c r="E328" s="178" t="s">
        <v>2003</v>
      </c>
      <c r="F328" s="179" t="s">
        <v>1979</v>
      </c>
      <c r="G328" s="180" t="s">
        <v>1598</v>
      </c>
      <c r="H328" s="181">
        <v>1</v>
      </c>
      <c r="I328" s="182"/>
      <c r="J328" s="183">
        <f t="shared" si="70"/>
        <v>0</v>
      </c>
      <c r="K328" s="179" t="s">
        <v>1</v>
      </c>
      <c r="L328" s="184"/>
      <c r="M328" s="185" t="s">
        <v>1</v>
      </c>
      <c r="N328" s="186" t="s">
        <v>41</v>
      </c>
      <c r="O328" s="58"/>
      <c r="P328" s="153">
        <f t="shared" si="71"/>
        <v>0</v>
      </c>
      <c r="Q328" s="153">
        <v>0</v>
      </c>
      <c r="R328" s="153">
        <f t="shared" si="72"/>
        <v>0</v>
      </c>
      <c r="S328" s="153">
        <v>0</v>
      </c>
      <c r="T328" s="154">
        <f t="shared" si="7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55" t="s">
        <v>172</v>
      </c>
      <c r="AT328" s="155" t="s">
        <v>442</v>
      </c>
      <c r="AU328" s="155" t="s">
        <v>87</v>
      </c>
      <c r="AY328" s="17" t="s">
        <v>132</v>
      </c>
      <c r="BE328" s="156">
        <f t="shared" si="74"/>
        <v>0</v>
      </c>
      <c r="BF328" s="156">
        <f t="shared" si="75"/>
        <v>0</v>
      </c>
      <c r="BG328" s="156">
        <f t="shared" si="76"/>
        <v>0</v>
      </c>
      <c r="BH328" s="156">
        <f t="shared" si="77"/>
        <v>0</v>
      </c>
      <c r="BI328" s="156">
        <f t="shared" si="78"/>
        <v>0</v>
      </c>
      <c r="BJ328" s="17" t="s">
        <v>8</v>
      </c>
      <c r="BK328" s="156">
        <f t="shared" si="79"/>
        <v>0</v>
      </c>
      <c r="BL328" s="17" t="s">
        <v>90</v>
      </c>
      <c r="BM328" s="155" t="s">
        <v>2004</v>
      </c>
    </row>
    <row r="329" spans="1:65" s="2" customFormat="1" ht="14.4" customHeight="1">
      <c r="A329" s="32"/>
      <c r="B329" s="143"/>
      <c r="C329" s="177" t="s">
        <v>1499</v>
      </c>
      <c r="D329" s="177" t="s">
        <v>442</v>
      </c>
      <c r="E329" s="178" t="s">
        <v>2005</v>
      </c>
      <c r="F329" s="179" t="s">
        <v>1982</v>
      </c>
      <c r="G329" s="180" t="s">
        <v>1598</v>
      </c>
      <c r="H329" s="181">
        <v>4</v>
      </c>
      <c r="I329" s="182"/>
      <c r="J329" s="183">
        <f t="shared" si="70"/>
        <v>0</v>
      </c>
      <c r="K329" s="179" t="s">
        <v>1</v>
      </c>
      <c r="L329" s="184"/>
      <c r="M329" s="185" t="s">
        <v>1</v>
      </c>
      <c r="N329" s="186" t="s">
        <v>41</v>
      </c>
      <c r="O329" s="58"/>
      <c r="P329" s="153">
        <f t="shared" si="71"/>
        <v>0</v>
      </c>
      <c r="Q329" s="153">
        <v>0</v>
      </c>
      <c r="R329" s="153">
        <f t="shared" si="72"/>
        <v>0</v>
      </c>
      <c r="S329" s="153">
        <v>0</v>
      </c>
      <c r="T329" s="154">
        <f t="shared" si="7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55" t="s">
        <v>172</v>
      </c>
      <c r="AT329" s="155" t="s">
        <v>442</v>
      </c>
      <c r="AU329" s="155" t="s">
        <v>87</v>
      </c>
      <c r="AY329" s="17" t="s">
        <v>132</v>
      </c>
      <c r="BE329" s="156">
        <f t="shared" si="74"/>
        <v>0</v>
      </c>
      <c r="BF329" s="156">
        <f t="shared" si="75"/>
        <v>0</v>
      </c>
      <c r="BG329" s="156">
        <f t="shared" si="76"/>
        <v>0</v>
      </c>
      <c r="BH329" s="156">
        <f t="shared" si="77"/>
        <v>0</v>
      </c>
      <c r="BI329" s="156">
        <f t="shared" si="78"/>
        <v>0</v>
      </c>
      <c r="BJ329" s="17" t="s">
        <v>8</v>
      </c>
      <c r="BK329" s="156">
        <f t="shared" si="79"/>
        <v>0</v>
      </c>
      <c r="BL329" s="17" t="s">
        <v>90</v>
      </c>
      <c r="BM329" s="155" t="s">
        <v>2006</v>
      </c>
    </row>
    <row r="330" spans="1:65" s="2" customFormat="1" ht="14.4" customHeight="1">
      <c r="A330" s="32"/>
      <c r="B330" s="143"/>
      <c r="C330" s="177" t="s">
        <v>1505</v>
      </c>
      <c r="D330" s="177" t="s">
        <v>442</v>
      </c>
      <c r="E330" s="178" t="s">
        <v>2007</v>
      </c>
      <c r="F330" s="179" t="s">
        <v>1985</v>
      </c>
      <c r="G330" s="180" t="s">
        <v>235</v>
      </c>
      <c r="H330" s="181">
        <v>250</v>
      </c>
      <c r="I330" s="182"/>
      <c r="J330" s="183">
        <f t="shared" si="70"/>
        <v>0</v>
      </c>
      <c r="K330" s="179" t="s">
        <v>1</v>
      </c>
      <c r="L330" s="184"/>
      <c r="M330" s="185" t="s">
        <v>1</v>
      </c>
      <c r="N330" s="186" t="s">
        <v>41</v>
      </c>
      <c r="O330" s="58"/>
      <c r="P330" s="153">
        <f t="shared" si="71"/>
        <v>0</v>
      </c>
      <c r="Q330" s="153">
        <v>0</v>
      </c>
      <c r="R330" s="153">
        <f t="shared" si="72"/>
        <v>0</v>
      </c>
      <c r="S330" s="153">
        <v>0</v>
      </c>
      <c r="T330" s="154">
        <f t="shared" si="7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55" t="s">
        <v>172</v>
      </c>
      <c r="AT330" s="155" t="s">
        <v>442</v>
      </c>
      <c r="AU330" s="155" t="s">
        <v>87</v>
      </c>
      <c r="AY330" s="17" t="s">
        <v>132</v>
      </c>
      <c r="BE330" s="156">
        <f t="shared" si="74"/>
        <v>0</v>
      </c>
      <c r="BF330" s="156">
        <f t="shared" si="75"/>
        <v>0</v>
      </c>
      <c r="BG330" s="156">
        <f t="shared" si="76"/>
        <v>0</v>
      </c>
      <c r="BH330" s="156">
        <f t="shared" si="77"/>
        <v>0</v>
      </c>
      <c r="BI330" s="156">
        <f t="shared" si="78"/>
        <v>0</v>
      </c>
      <c r="BJ330" s="17" t="s">
        <v>8</v>
      </c>
      <c r="BK330" s="156">
        <f t="shared" si="79"/>
        <v>0</v>
      </c>
      <c r="BL330" s="17" t="s">
        <v>90</v>
      </c>
      <c r="BM330" s="155" t="s">
        <v>2008</v>
      </c>
    </row>
    <row r="331" spans="1:65" s="2" customFormat="1" ht="24.15" customHeight="1">
      <c r="A331" s="32"/>
      <c r="B331" s="143"/>
      <c r="C331" s="177" t="s">
        <v>1510</v>
      </c>
      <c r="D331" s="177" t="s">
        <v>442</v>
      </c>
      <c r="E331" s="178" t="s">
        <v>2009</v>
      </c>
      <c r="F331" s="179" t="s">
        <v>1988</v>
      </c>
      <c r="G331" s="180" t="s">
        <v>235</v>
      </c>
      <c r="H331" s="181">
        <v>150</v>
      </c>
      <c r="I331" s="182"/>
      <c r="J331" s="183">
        <f t="shared" si="70"/>
        <v>0</v>
      </c>
      <c r="K331" s="179" t="s">
        <v>1</v>
      </c>
      <c r="L331" s="184"/>
      <c r="M331" s="185" t="s">
        <v>1</v>
      </c>
      <c r="N331" s="186" t="s">
        <v>41</v>
      </c>
      <c r="O331" s="58"/>
      <c r="P331" s="153">
        <f t="shared" si="71"/>
        <v>0</v>
      </c>
      <c r="Q331" s="153">
        <v>0</v>
      </c>
      <c r="R331" s="153">
        <f t="shared" si="72"/>
        <v>0</v>
      </c>
      <c r="S331" s="153">
        <v>0</v>
      </c>
      <c r="T331" s="154">
        <f t="shared" si="7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55" t="s">
        <v>172</v>
      </c>
      <c r="AT331" s="155" t="s">
        <v>442</v>
      </c>
      <c r="AU331" s="155" t="s">
        <v>87</v>
      </c>
      <c r="AY331" s="17" t="s">
        <v>132</v>
      </c>
      <c r="BE331" s="156">
        <f t="shared" si="74"/>
        <v>0</v>
      </c>
      <c r="BF331" s="156">
        <f t="shared" si="75"/>
        <v>0</v>
      </c>
      <c r="BG331" s="156">
        <f t="shared" si="76"/>
        <v>0</v>
      </c>
      <c r="BH331" s="156">
        <f t="shared" si="77"/>
        <v>0</v>
      </c>
      <c r="BI331" s="156">
        <f t="shared" si="78"/>
        <v>0</v>
      </c>
      <c r="BJ331" s="17" t="s">
        <v>8</v>
      </c>
      <c r="BK331" s="156">
        <f t="shared" si="79"/>
        <v>0</v>
      </c>
      <c r="BL331" s="17" t="s">
        <v>90</v>
      </c>
      <c r="BM331" s="155" t="s">
        <v>2010</v>
      </c>
    </row>
    <row r="332" spans="1:65" s="2" customFormat="1" ht="14.4" customHeight="1">
      <c r="A332" s="32"/>
      <c r="B332" s="143"/>
      <c r="C332" s="177" t="s">
        <v>1516</v>
      </c>
      <c r="D332" s="177" t="s">
        <v>442</v>
      </c>
      <c r="E332" s="178" t="s">
        <v>1748</v>
      </c>
      <c r="F332" s="179" t="s">
        <v>1749</v>
      </c>
      <c r="G332" s="180" t="s">
        <v>1476</v>
      </c>
      <c r="H332" s="181">
        <v>30</v>
      </c>
      <c r="I332" s="182"/>
      <c r="J332" s="183">
        <f t="shared" si="70"/>
        <v>0</v>
      </c>
      <c r="K332" s="179" t="s">
        <v>1</v>
      </c>
      <c r="L332" s="184"/>
      <c r="M332" s="185" t="s">
        <v>1</v>
      </c>
      <c r="N332" s="186" t="s">
        <v>41</v>
      </c>
      <c r="O332" s="58"/>
      <c r="P332" s="153">
        <f t="shared" si="71"/>
        <v>0</v>
      </c>
      <c r="Q332" s="153">
        <v>0</v>
      </c>
      <c r="R332" s="153">
        <f t="shared" si="72"/>
        <v>0</v>
      </c>
      <c r="S332" s="153">
        <v>0</v>
      </c>
      <c r="T332" s="154">
        <f t="shared" si="73"/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55" t="s">
        <v>172</v>
      </c>
      <c r="AT332" s="155" t="s">
        <v>442</v>
      </c>
      <c r="AU332" s="155" t="s">
        <v>87</v>
      </c>
      <c r="AY332" s="17" t="s">
        <v>132</v>
      </c>
      <c r="BE332" s="156">
        <f t="shared" si="74"/>
        <v>0</v>
      </c>
      <c r="BF332" s="156">
        <f t="shared" si="75"/>
        <v>0</v>
      </c>
      <c r="BG332" s="156">
        <f t="shared" si="76"/>
        <v>0</v>
      </c>
      <c r="BH332" s="156">
        <f t="shared" si="77"/>
        <v>0</v>
      </c>
      <c r="BI332" s="156">
        <f t="shared" si="78"/>
        <v>0</v>
      </c>
      <c r="BJ332" s="17" t="s">
        <v>8</v>
      </c>
      <c r="BK332" s="156">
        <f t="shared" si="79"/>
        <v>0</v>
      </c>
      <c r="BL332" s="17" t="s">
        <v>90</v>
      </c>
      <c r="BM332" s="155" t="s">
        <v>2011</v>
      </c>
    </row>
    <row r="333" spans="1:65" s="2" customFormat="1" ht="14.4" customHeight="1">
      <c r="A333" s="32"/>
      <c r="B333" s="143"/>
      <c r="C333" s="177" t="s">
        <v>1521</v>
      </c>
      <c r="D333" s="177" t="s">
        <v>442</v>
      </c>
      <c r="E333" s="178" t="s">
        <v>2012</v>
      </c>
      <c r="F333" s="179" t="s">
        <v>1752</v>
      </c>
      <c r="G333" s="180" t="s">
        <v>1673</v>
      </c>
      <c r="H333" s="203"/>
      <c r="I333" s="182"/>
      <c r="J333" s="183">
        <f t="shared" si="70"/>
        <v>0</v>
      </c>
      <c r="K333" s="179" t="s">
        <v>1</v>
      </c>
      <c r="L333" s="184"/>
      <c r="M333" s="185" t="s">
        <v>1</v>
      </c>
      <c r="N333" s="186" t="s">
        <v>41</v>
      </c>
      <c r="O333" s="58"/>
      <c r="P333" s="153">
        <f t="shared" si="71"/>
        <v>0</v>
      </c>
      <c r="Q333" s="153">
        <v>0</v>
      </c>
      <c r="R333" s="153">
        <f t="shared" si="72"/>
        <v>0</v>
      </c>
      <c r="S333" s="153">
        <v>0</v>
      </c>
      <c r="T333" s="154">
        <f t="shared" si="73"/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5" t="s">
        <v>172</v>
      </c>
      <c r="AT333" s="155" t="s">
        <v>442</v>
      </c>
      <c r="AU333" s="155" t="s">
        <v>87</v>
      </c>
      <c r="AY333" s="17" t="s">
        <v>132</v>
      </c>
      <c r="BE333" s="156">
        <f t="shared" si="74"/>
        <v>0</v>
      </c>
      <c r="BF333" s="156">
        <f t="shared" si="75"/>
        <v>0</v>
      </c>
      <c r="BG333" s="156">
        <f t="shared" si="76"/>
        <v>0</v>
      </c>
      <c r="BH333" s="156">
        <f t="shared" si="77"/>
        <v>0</v>
      </c>
      <c r="BI333" s="156">
        <f t="shared" si="78"/>
        <v>0</v>
      </c>
      <c r="BJ333" s="17" t="s">
        <v>8</v>
      </c>
      <c r="BK333" s="156">
        <f t="shared" si="79"/>
        <v>0</v>
      </c>
      <c r="BL333" s="17" t="s">
        <v>90</v>
      </c>
      <c r="BM333" s="155" t="s">
        <v>2013</v>
      </c>
    </row>
    <row r="334" spans="2:63" s="12" customFormat="1" ht="20.85" customHeight="1">
      <c r="B334" s="130"/>
      <c r="D334" s="131" t="s">
        <v>75</v>
      </c>
      <c r="E334" s="141" t="s">
        <v>2014</v>
      </c>
      <c r="F334" s="141" t="s">
        <v>2015</v>
      </c>
      <c r="I334" s="133"/>
      <c r="J334" s="142">
        <f>BK334</f>
        <v>0</v>
      </c>
      <c r="L334" s="130"/>
      <c r="M334" s="135"/>
      <c r="N334" s="136"/>
      <c r="O334" s="136"/>
      <c r="P334" s="137">
        <f>SUM(P335:P372)</f>
        <v>0</v>
      </c>
      <c r="Q334" s="136"/>
      <c r="R334" s="137">
        <f>SUM(R335:R372)</f>
        <v>0</v>
      </c>
      <c r="S334" s="136"/>
      <c r="T334" s="138">
        <f>SUM(T335:T372)</f>
        <v>0</v>
      </c>
      <c r="AR334" s="131" t="s">
        <v>8</v>
      </c>
      <c r="AT334" s="139" t="s">
        <v>75</v>
      </c>
      <c r="AU334" s="139" t="s">
        <v>84</v>
      </c>
      <c r="AY334" s="131" t="s">
        <v>132</v>
      </c>
      <c r="BK334" s="140">
        <f>SUM(BK335:BK372)</f>
        <v>0</v>
      </c>
    </row>
    <row r="335" spans="1:65" s="2" customFormat="1" ht="14.4" customHeight="1">
      <c r="A335" s="32"/>
      <c r="B335" s="143"/>
      <c r="C335" s="144" t="s">
        <v>1527</v>
      </c>
      <c r="D335" s="144" t="s">
        <v>135</v>
      </c>
      <c r="E335" s="145" t="s">
        <v>2016</v>
      </c>
      <c r="F335" s="146" t="s">
        <v>2017</v>
      </c>
      <c r="G335" s="147" t="s">
        <v>235</v>
      </c>
      <c r="H335" s="148">
        <v>50</v>
      </c>
      <c r="I335" s="149"/>
      <c r="J335" s="150">
        <f aca="true" t="shared" si="80" ref="J335:J372">ROUND(I335*H335,0)</f>
        <v>0</v>
      </c>
      <c r="K335" s="146" t="s">
        <v>1</v>
      </c>
      <c r="L335" s="33"/>
      <c r="M335" s="151" t="s">
        <v>1</v>
      </c>
      <c r="N335" s="152" t="s">
        <v>41</v>
      </c>
      <c r="O335" s="58"/>
      <c r="P335" s="153">
        <f aca="true" t="shared" si="81" ref="P335:P372">O335*H335</f>
        <v>0</v>
      </c>
      <c r="Q335" s="153">
        <v>0</v>
      </c>
      <c r="R335" s="153">
        <f aca="true" t="shared" si="82" ref="R335:R372">Q335*H335</f>
        <v>0</v>
      </c>
      <c r="S335" s="153">
        <v>0</v>
      </c>
      <c r="T335" s="154">
        <f aca="true" t="shared" si="83" ref="T335:T372"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55" t="s">
        <v>90</v>
      </c>
      <c r="AT335" s="155" t="s">
        <v>135</v>
      </c>
      <c r="AU335" s="155" t="s">
        <v>87</v>
      </c>
      <c r="AY335" s="17" t="s">
        <v>132</v>
      </c>
      <c r="BE335" s="156">
        <f aca="true" t="shared" si="84" ref="BE335:BE372">IF(N335="základní",J335,0)</f>
        <v>0</v>
      </c>
      <c r="BF335" s="156">
        <f aca="true" t="shared" si="85" ref="BF335:BF372">IF(N335="snížená",J335,0)</f>
        <v>0</v>
      </c>
      <c r="BG335" s="156">
        <f aca="true" t="shared" si="86" ref="BG335:BG372">IF(N335="zákl. přenesená",J335,0)</f>
        <v>0</v>
      </c>
      <c r="BH335" s="156">
        <f aca="true" t="shared" si="87" ref="BH335:BH372">IF(N335="sníž. přenesená",J335,0)</f>
        <v>0</v>
      </c>
      <c r="BI335" s="156">
        <f aca="true" t="shared" si="88" ref="BI335:BI372">IF(N335="nulová",J335,0)</f>
        <v>0</v>
      </c>
      <c r="BJ335" s="17" t="s">
        <v>8</v>
      </c>
      <c r="BK335" s="156">
        <f aca="true" t="shared" si="89" ref="BK335:BK372">ROUND(I335*H335,0)</f>
        <v>0</v>
      </c>
      <c r="BL335" s="17" t="s">
        <v>90</v>
      </c>
      <c r="BM335" s="155" t="s">
        <v>2018</v>
      </c>
    </row>
    <row r="336" spans="1:65" s="2" customFormat="1" ht="14.4" customHeight="1">
      <c r="A336" s="32"/>
      <c r="B336" s="143"/>
      <c r="C336" s="144" t="s">
        <v>1532</v>
      </c>
      <c r="D336" s="144" t="s">
        <v>135</v>
      </c>
      <c r="E336" s="145" t="s">
        <v>2019</v>
      </c>
      <c r="F336" s="146" t="s">
        <v>2020</v>
      </c>
      <c r="G336" s="147" t="s">
        <v>235</v>
      </c>
      <c r="H336" s="148">
        <v>50</v>
      </c>
      <c r="I336" s="149"/>
      <c r="J336" s="150">
        <f t="shared" si="80"/>
        <v>0</v>
      </c>
      <c r="K336" s="146" t="s">
        <v>1</v>
      </c>
      <c r="L336" s="33"/>
      <c r="M336" s="151" t="s">
        <v>1</v>
      </c>
      <c r="N336" s="152" t="s">
        <v>41</v>
      </c>
      <c r="O336" s="58"/>
      <c r="P336" s="153">
        <f t="shared" si="81"/>
        <v>0</v>
      </c>
      <c r="Q336" s="153">
        <v>0</v>
      </c>
      <c r="R336" s="153">
        <f t="shared" si="82"/>
        <v>0</v>
      </c>
      <c r="S336" s="153">
        <v>0</v>
      </c>
      <c r="T336" s="154">
        <f t="shared" si="8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55" t="s">
        <v>90</v>
      </c>
      <c r="AT336" s="155" t="s">
        <v>135</v>
      </c>
      <c r="AU336" s="155" t="s">
        <v>87</v>
      </c>
      <c r="AY336" s="17" t="s">
        <v>132</v>
      </c>
      <c r="BE336" s="156">
        <f t="shared" si="84"/>
        <v>0</v>
      </c>
      <c r="BF336" s="156">
        <f t="shared" si="85"/>
        <v>0</v>
      </c>
      <c r="BG336" s="156">
        <f t="shared" si="86"/>
        <v>0</v>
      </c>
      <c r="BH336" s="156">
        <f t="shared" si="87"/>
        <v>0</v>
      </c>
      <c r="BI336" s="156">
        <f t="shared" si="88"/>
        <v>0</v>
      </c>
      <c r="BJ336" s="17" t="s">
        <v>8</v>
      </c>
      <c r="BK336" s="156">
        <f t="shared" si="89"/>
        <v>0</v>
      </c>
      <c r="BL336" s="17" t="s">
        <v>90</v>
      </c>
      <c r="BM336" s="155" t="s">
        <v>2021</v>
      </c>
    </row>
    <row r="337" spans="1:65" s="2" customFormat="1" ht="14.4" customHeight="1">
      <c r="A337" s="32"/>
      <c r="B337" s="143"/>
      <c r="C337" s="144" t="s">
        <v>1536</v>
      </c>
      <c r="D337" s="144" t="s">
        <v>135</v>
      </c>
      <c r="E337" s="145" t="s">
        <v>2022</v>
      </c>
      <c r="F337" s="146" t="s">
        <v>2023</v>
      </c>
      <c r="G337" s="147" t="s">
        <v>235</v>
      </c>
      <c r="H337" s="148">
        <v>90</v>
      </c>
      <c r="I337" s="149"/>
      <c r="J337" s="150">
        <f t="shared" si="80"/>
        <v>0</v>
      </c>
      <c r="K337" s="146" t="s">
        <v>1</v>
      </c>
      <c r="L337" s="33"/>
      <c r="M337" s="151" t="s">
        <v>1</v>
      </c>
      <c r="N337" s="152" t="s">
        <v>41</v>
      </c>
      <c r="O337" s="58"/>
      <c r="P337" s="153">
        <f t="shared" si="81"/>
        <v>0</v>
      </c>
      <c r="Q337" s="153">
        <v>0</v>
      </c>
      <c r="R337" s="153">
        <f t="shared" si="82"/>
        <v>0</v>
      </c>
      <c r="S337" s="153">
        <v>0</v>
      </c>
      <c r="T337" s="154">
        <f t="shared" si="8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5" t="s">
        <v>90</v>
      </c>
      <c r="AT337" s="155" t="s">
        <v>135</v>
      </c>
      <c r="AU337" s="155" t="s">
        <v>87</v>
      </c>
      <c r="AY337" s="17" t="s">
        <v>132</v>
      </c>
      <c r="BE337" s="156">
        <f t="shared" si="84"/>
        <v>0</v>
      </c>
      <c r="BF337" s="156">
        <f t="shared" si="85"/>
        <v>0</v>
      </c>
      <c r="BG337" s="156">
        <f t="shared" si="86"/>
        <v>0</v>
      </c>
      <c r="BH337" s="156">
        <f t="shared" si="87"/>
        <v>0</v>
      </c>
      <c r="BI337" s="156">
        <f t="shared" si="88"/>
        <v>0</v>
      </c>
      <c r="BJ337" s="17" t="s">
        <v>8</v>
      </c>
      <c r="BK337" s="156">
        <f t="shared" si="89"/>
        <v>0</v>
      </c>
      <c r="BL337" s="17" t="s">
        <v>90</v>
      </c>
      <c r="BM337" s="155" t="s">
        <v>2024</v>
      </c>
    </row>
    <row r="338" spans="1:65" s="2" customFormat="1" ht="14.4" customHeight="1">
      <c r="A338" s="32"/>
      <c r="B338" s="143"/>
      <c r="C338" s="144" t="s">
        <v>1543</v>
      </c>
      <c r="D338" s="144" t="s">
        <v>135</v>
      </c>
      <c r="E338" s="145" t="s">
        <v>1661</v>
      </c>
      <c r="F338" s="146" t="s">
        <v>1662</v>
      </c>
      <c r="G338" s="147" t="s">
        <v>235</v>
      </c>
      <c r="H338" s="148">
        <v>10</v>
      </c>
      <c r="I338" s="149"/>
      <c r="J338" s="150">
        <f t="shared" si="80"/>
        <v>0</v>
      </c>
      <c r="K338" s="146" t="s">
        <v>1</v>
      </c>
      <c r="L338" s="33"/>
      <c r="M338" s="151" t="s">
        <v>1</v>
      </c>
      <c r="N338" s="152" t="s">
        <v>41</v>
      </c>
      <c r="O338" s="58"/>
      <c r="P338" s="153">
        <f t="shared" si="81"/>
        <v>0</v>
      </c>
      <c r="Q338" s="153">
        <v>0</v>
      </c>
      <c r="R338" s="153">
        <f t="shared" si="82"/>
        <v>0</v>
      </c>
      <c r="S338" s="153">
        <v>0</v>
      </c>
      <c r="T338" s="154">
        <f t="shared" si="8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55" t="s">
        <v>90</v>
      </c>
      <c r="AT338" s="155" t="s">
        <v>135</v>
      </c>
      <c r="AU338" s="155" t="s">
        <v>87</v>
      </c>
      <c r="AY338" s="17" t="s">
        <v>132</v>
      </c>
      <c r="BE338" s="156">
        <f t="shared" si="84"/>
        <v>0</v>
      </c>
      <c r="BF338" s="156">
        <f t="shared" si="85"/>
        <v>0</v>
      </c>
      <c r="BG338" s="156">
        <f t="shared" si="86"/>
        <v>0</v>
      </c>
      <c r="BH338" s="156">
        <f t="shared" si="87"/>
        <v>0</v>
      </c>
      <c r="BI338" s="156">
        <f t="shared" si="88"/>
        <v>0</v>
      </c>
      <c r="BJ338" s="17" t="s">
        <v>8</v>
      </c>
      <c r="BK338" s="156">
        <f t="shared" si="89"/>
        <v>0</v>
      </c>
      <c r="BL338" s="17" t="s">
        <v>90</v>
      </c>
      <c r="BM338" s="155" t="s">
        <v>2025</v>
      </c>
    </row>
    <row r="339" spans="1:65" s="2" customFormat="1" ht="14.4" customHeight="1">
      <c r="A339" s="32"/>
      <c r="B339" s="143"/>
      <c r="C339" s="144" t="s">
        <v>1547</v>
      </c>
      <c r="D339" s="144" t="s">
        <v>135</v>
      </c>
      <c r="E339" s="145" t="s">
        <v>2026</v>
      </c>
      <c r="F339" s="146" t="s">
        <v>2027</v>
      </c>
      <c r="G339" s="147" t="s">
        <v>1598</v>
      </c>
      <c r="H339" s="148">
        <v>50</v>
      </c>
      <c r="I339" s="149"/>
      <c r="J339" s="150">
        <f t="shared" si="80"/>
        <v>0</v>
      </c>
      <c r="K339" s="146" t="s">
        <v>1</v>
      </c>
      <c r="L339" s="33"/>
      <c r="M339" s="151" t="s">
        <v>1</v>
      </c>
      <c r="N339" s="152" t="s">
        <v>41</v>
      </c>
      <c r="O339" s="58"/>
      <c r="P339" s="153">
        <f t="shared" si="81"/>
        <v>0</v>
      </c>
      <c r="Q339" s="153">
        <v>0</v>
      </c>
      <c r="R339" s="153">
        <f t="shared" si="82"/>
        <v>0</v>
      </c>
      <c r="S339" s="153">
        <v>0</v>
      </c>
      <c r="T339" s="154">
        <f t="shared" si="8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55" t="s">
        <v>90</v>
      </c>
      <c r="AT339" s="155" t="s">
        <v>135</v>
      </c>
      <c r="AU339" s="155" t="s">
        <v>87</v>
      </c>
      <c r="AY339" s="17" t="s">
        <v>132</v>
      </c>
      <c r="BE339" s="156">
        <f t="shared" si="84"/>
        <v>0</v>
      </c>
      <c r="BF339" s="156">
        <f t="shared" si="85"/>
        <v>0</v>
      </c>
      <c r="BG339" s="156">
        <f t="shared" si="86"/>
        <v>0</v>
      </c>
      <c r="BH339" s="156">
        <f t="shared" si="87"/>
        <v>0</v>
      </c>
      <c r="BI339" s="156">
        <f t="shared" si="88"/>
        <v>0</v>
      </c>
      <c r="BJ339" s="17" t="s">
        <v>8</v>
      </c>
      <c r="BK339" s="156">
        <f t="shared" si="89"/>
        <v>0</v>
      </c>
      <c r="BL339" s="17" t="s">
        <v>90</v>
      </c>
      <c r="BM339" s="155" t="s">
        <v>2028</v>
      </c>
    </row>
    <row r="340" spans="1:65" s="2" customFormat="1" ht="14.4" customHeight="1">
      <c r="A340" s="32"/>
      <c r="B340" s="143"/>
      <c r="C340" s="144" t="s">
        <v>1552</v>
      </c>
      <c r="D340" s="144" t="s">
        <v>135</v>
      </c>
      <c r="E340" s="145" t="s">
        <v>2029</v>
      </c>
      <c r="F340" s="146" t="s">
        <v>2030</v>
      </c>
      <c r="G340" s="147" t="s">
        <v>1598</v>
      </c>
      <c r="H340" s="148">
        <v>6</v>
      </c>
      <c r="I340" s="149"/>
      <c r="J340" s="150">
        <f t="shared" si="80"/>
        <v>0</v>
      </c>
      <c r="K340" s="146" t="s">
        <v>1</v>
      </c>
      <c r="L340" s="33"/>
      <c r="M340" s="151" t="s">
        <v>1</v>
      </c>
      <c r="N340" s="152" t="s">
        <v>41</v>
      </c>
      <c r="O340" s="58"/>
      <c r="P340" s="153">
        <f t="shared" si="81"/>
        <v>0</v>
      </c>
      <c r="Q340" s="153">
        <v>0</v>
      </c>
      <c r="R340" s="153">
        <f t="shared" si="82"/>
        <v>0</v>
      </c>
      <c r="S340" s="153">
        <v>0</v>
      </c>
      <c r="T340" s="154">
        <f t="shared" si="8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55" t="s">
        <v>90</v>
      </c>
      <c r="AT340" s="155" t="s">
        <v>135</v>
      </c>
      <c r="AU340" s="155" t="s">
        <v>87</v>
      </c>
      <c r="AY340" s="17" t="s">
        <v>132</v>
      </c>
      <c r="BE340" s="156">
        <f t="shared" si="84"/>
        <v>0</v>
      </c>
      <c r="BF340" s="156">
        <f t="shared" si="85"/>
        <v>0</v>
      </c>
      <c r="BG340" s="156">
        <f t="shared" si="86"/>
        <v>0</v>
      </c>
      <c r="BH340" s="156">
        <f t="shared" si="87"/>
        <v>0</v>
      </c>
      <c r="BI340" s="156">
        <f t="shared" si="88"/>
        <v>0</v>
      </c>
      <c r="BJ340" s="17" t="s">
        <v>8</v>
      </c>
      <c r="BK340" s="156">
        <f t="shared" si="89"/>
        <v>0</v>
      </c>
      <c r="BL340" s="17" t="s">
        <v>90</v>
      </c>
      <c r="BM340" s="155" t="s">
        <v>2031</v>
      </c>
    </row>
    <row r="341" spans="1:65" s="2" customFormat="1" ht="14.4" customHeight="1">
      <c r="A341" s="32"/>
      <c r="B341" s="143"/>
      <c r="C341" s="144" t="s">
        <v>1556</v>
      </c>
      <c r="D341" s="144" t="s">
        <v>135</v>
      </c>
      <c r="E341" s="145" t="s">
        <v>2032</v>
      </c>
      <c r="F341" s="146" t="s">
        <v>2033</v>
      </c>
      <c r="G341" s="147" t="s">
        <v>1598</v>
      </c>
      <c r="H341" s="148">
        <v>8</v>
      </c>
      <c r="I341" s="149"/>
      <c r="J341" s="150">
        <f t="shared" si="80"/>
        <v>0</v>
      </c>
      <c r="K341" s="146" t="s">
        <v>1</v>
      </c>
      <c r="L341" s="33"/>
      <c r="M341" s="151" t="s">
        <v>1</v>
      </c>
      <c r="N341" s="152" t="s">
        <v>41</v>
      </c>
      <c r="O341" s="58"/>
      <c r="P341" s="153">
        <f t="shared" si="81"/>
        <v>0</v>
      </c>
      <c r="Q341" s="153">
        <v>0</v>
      </c>
      <c r="R341" s="153">
        <f t="shared" si="82"/>
        <v>0</v>
      </c>
      <c r="S341" s="153">
        <v>0</v>
      </c>
      <c r="T341" s="154">
        <f t="shared" si="8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55" t="s">
        <v>90</v>
      </c>
      <c r="AT341" s="155" t="s">
        <v>135</v>
      </c>
      <c r="AU341" s="155" t="s">
        <v>87</v>
      </c>
      <c r="AY341" s="17" t="s">
        <v>132</v>
      </c>
      <c r="BE341" s="156">
        <f t="shared" si="84"/>
        <v>0</v>
      </c>
      <c r="BF341" s="156">
        <f t="shared" si="85"/>
        <v>0</v>
      </c>
      <c r="BG341" s="156">
        <f t="shared" si="86"/>
        <v>0</v>
      </c>
      <c r="BH341" s="156">
        <f t="shared" si="87"/>
        <v>0</v>
      </c>
      <c r="BI341" s="156">
        <f t="shared" si="88"/>
        <v>0</v>
      </c>
      <c r="BJ341" s="17" t="s">
        <v>8</v>
      </c>
      <c r="BK341" s="156">
        <f t="shared" si="89"/>
        <v>0</v>
      </c>
      <c r="BL341" s="17" t="s">
        <v>90</v>
      </c>
      <c r="BM341" s="155" t="s">
        <v>2034</v>
      </c>
    </row>
    <row r="342" spans="1:65" s="2" customFormat="1" ht="14.4" customHeight="1">
      <c r="A342" s="32"/>
      <c r="B342" s="143"/>
      <c r="C342" s="144" t="s">
        <v>1560</v>
      </c>
      <c r="D342" s="144" t="s">
        <v>135</v>
      </c>
      <c r="E342" s="145" t="s">
        <v>2035</v>
      </c>
      <c r="F342" s="146" t="s">
        <v>2036</v>
      </c>
      <c r="G342" s="147" t="s">
        <v>1598</v>
      </c>
      <c r="H342" s="148">
        <v>6</v>
      </c>
      <c r="I342" s="149"/>
      <c r="J342" s="150">
        <f t="shared" si="80"/>
        <v>0</v>
      </c>
      <c r="K342" s="146" t="s">
        <v>1</v>
      </c>
      <c r="L342" s="33"/>
      <c r="M342" s="151" t="s">
        <v>1</v>
      </c>
      <c r="N342" s="152" t="s">
        <v>41</v>
      </c>
      <c r="O342" s="58"/>
      <c r="P342" s="153">
        <f t="shared" si="81"/>
        <v>0</v>
      </c>
      <c r="Q342" s="153">
        <v>0</v>
      </c>
      <c r="R342" s="153">
        <f t="shared" si="82"/>
        <v>0</v>
      </c>
      <c r="S342" s="153">
        <v>0</v>
      </c>
      <c r="T342" s="154">
        <f t="shared" si="8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55" t="s">
        <v>90</v>
      </c>
      <c r="AT342" s="155" t="s">
        <v>135</v>
      </c>
      <c r="AU342" s="155" t="s">
        <v>87</v>
      </c>
      <c r="AY342" s="17" t="s">
        <v>132</v>
      </c>
      <c r="BE342" s="156">
        <f t="shared" si="84"/>
        <v>0</v>
      </c>
      <c r="BF342" s="156">
        <f t="shared" si="85"/>
        <v>0</v>
      </c>
      <c r="BG342" s="156">
        <f t="shared" si="86"/>
        <v>0</v>
      </c>
      <c r="BH342" s="156">
        <f t="shared" si="87"/>
        <v>0</v>
      </c>
      <c r="BI342" s="156">
        <f t="shared" si="88"/>
        <v>0</v>
      </c>
      <c r="BJ342" s="17" t="s">
        <v>8</v>
      </c>
      <c r="BK342" s="156">
        <f t="shared" si="89"/>
        <v>0</v>
      </c>
      <c r="BL342" s="17" t="s">
        <v>90</v>
      </c>
      <c r="BM342" s="155" t="s">
        <v>2037</v>
      </c>
    </row>
    <row r="343" spans="1:65" s="2" customFormat="1" ht="14.4" customHeight="1">
      <c r="A343" s="32"/>
      <c r="B343" s="143"/>
      <c r="C343" s="144" t="s">
        <v>1566</v>
      </c>
      <c r="D343" s="144" t="s">
        <v>135</v>
      </c>
      <c r="E343" s="145" t="s">
        <v>2038</v>
      </c>
      <c r="F343" s="146" t="s">
        <v>2039</v>
      </c>
      <c r="G343" s="147" t="s">
        <v>1598</v>
      </c>
      <c r="H343" s="148">
        <v>2</v>
      </c>
      <c r="I343" s="149"/>
      <c r="J343" s="150">
        <f t="shared" si="80"/>
        <v>0</v>
      </c>
      <c r="K343" s="146" t="s">
        <v>1</v>
      </c>
      <c r="L343" s="33"/>
      <c r="M343" s="151" t="s">
        <v>1</v>
      </c>
      <c r="N343" s="152" t="s">
        <v>41</v>
      </c>
      <c r="O343" s="58"/>
      <c r="P343" s="153">
        <f t="shared" si="81"/>
        <v>0</v>
      </c>
      <c r="Q343" s="153">
        <v>0</v>
      </c>
      <c r="R343" s="153">
        <f t="shared" si="82"/>
        <v>0</v>
      </c>
      <c r="S343" s="153">
        <v>0</v>
      </c>
      <c r="T343" s="154">
        <f t="shared" si="8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55" t="s">
        <v>90</v>
      </c>
      <c r="AT343" s="155" t="s">
        <v>135</v>
      </c>
      <c r="AU343" s="155" t="s">
        <v>87</v>
      </c>
      <c r="AY343" s="17" t="s">
        <v>132</v>
      </c>
      <c r="BE343" s="156">
        <f t="shared" si="84"/>
        <v>0</v>
      </c>
      <c r="BF343" s="156">
        <f t="shared" si="85"/>
        <v>0</v>
      </c>
      <c r="BG343" s="156">
        <f t="shared" si="86"/>
        <v>0</v>
      </c>
      <c r="BH343" s="156">
        <f t="shared" si="87"/>
        <v>0</v>
      </c>
      <c r="BI343" s="156">
        <f t="shared" si="88"/>
        <v>0</v>
      </c>
      <c r="BJ343" s="17" t="s">
        <v>8</v>
      </c>
      <c r="BK343" s="156">
        <f t="shared" si="89"/>
        <v>0</v>
      </c>
      <c r="BL343" s="17" t="s">
        <v>90</v>
      </c>
      <c r="BM343" s="155" t="s">
        <v>2040</v>
      </c>
    </row>
    <row r="344" spans="1:65" s="2" customFormat="1" ht="14.4" customHeight="1">
      <c r="A344" s="32"/>
      <c r="B344" s="143"/>
      <c r="C344" s="144" t="s">
        <v>1570</v>
      </c>
      <c r="D344" s="144" t="s">
        <v>135</v>
      </c>
      <c r="E344" s="145" t="s">
        <v>2041</v>
      </c>
      <c r="F344" s="146" t="s">
        <v>2042</v>
      </c>
      <c r="G344" s="147" t="s">
        <v>1598</v>
      </c>
      <c r="H344" s="148">
        <v>10</v>
      </c>
      <c r="I344" s="149"/>
      <c r="J344" s="150">
        <f t="shared" si="80"/>
        <v>0</v>
      </c>
      <c r="K344" s="146" t="s">
        <v>1</v>
      </c>
      <c r="L344" s="33"/>
      <c r="M344" s="151" t="s">
        <v>1</v>
      </c>
      <c r="N344" s="152" t="s">
        <v>41</v>
      </c>
      <c r="O344" s="58"/>
      <c r="P344" s="153">
        <f t="shared" si="81"/>
        <v>0</v>
      </c>
      <c r="Q344" s="153">
        <v>0</v>
      </c>
      <c r="R344" s="153">
        <f t="shared" si="82"/>
        <v>0</v>
      </c>
      <c r="S344" s="153">
        <v>0</v>
      </c>
      <c r="T344" s="154">
        <f t="shared" si="83"/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55" t="s">
        <v>90</v>
      </c>
      <c r="AT344" s="155" t="s">
        <v>135</v>
      </c>
      <c r="AU344" s="155" t="s">
        <v>87</v>
      </c>
      <c r="AY344" s="17" t="s">
        <v>132</v>
      </c>
      <c r="BE344" s="156">
        <f t="shared" si="84"/>
        <v>0</v>
      </c>
      <c r="BF344" s="156">
        <f t="shared" si="85"/>
        <v>0</v>
      </c>
      <c r="BG344" s="156">
        <f t="shared" si="86"/>
        <v>0</v>
      </c>
      <c r="BH344" s="156">
        <f t="shared" si="87"/>
        <v>0</v>
      </c>
      <c r="BI344" s="156">
        <f t="shared" si="88"/>
        <v>0</v>
      </c>
      <c r="BJ344" s="17" t="s">
        <v>8</v>
      </c>
      <c r="BK344" s="156">
        <f t="shared" si="89"/>
        <v>0</v>
      </c>
      <c r="BL344" s="17" t="s">
        <v>90</v>
      </c>
      <c r="BM344" s="155" t="s">
        <v>2043</v>
      </c>
    </row>
    <row r="345" spans="1:65" s="2" customFormat="1" ht="14.4" customHeight="1">
      <c r="A345" s="32"/>
      <c r="B345" s="143"/>
      <c r="C345" s="144" t="s">
        <v>1574</v>
      </c>
      <c r="D345" s="144" t="s">
        <v>135</v>
      </c>
      <c r="E345" s="145" t="s">
        <v>2044</v>
      </c>
      <c r="F345" s="146" t="s">
        <v>2045</v>
      </c>
      <c r="G345" s="147" t="s">
        <v>1598</v>
      </c>
      <c r="H345" s="148">
        <v>6</v>
      </c>
      <c r="I345" s="149"/>
      <c r="J345" s="150">
        <f t="shared" si="80"/>
        <v>0</v>
      </c>
      <c r="K345" s="146" t="s">
        <v>1</v>
      </c>
      <c r="L345" s="33"/>
      <c r="M345" s="151" t="s">
        <v>1</v>
      </c>
      <c r="N345" s="152" t="s">
        <v>41</v>
      </c>
      <c r="O345" s="58"/>
      <c r="P345" s="153">
        <f t="shared" si="81"/>
        <v>0</v>
      </c>
      <c r="Q345" s="153">
        <v>0</v>
      </c>
      <c r="R345" s="153">
        <f t="shared" si="82"/>
        <v>0</v>
      </c>
      <c r="S345" s="153">
        <v>0</v>
      </c>
      <c r="T345" s="154">
        <f t="shared" si="83"/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55" t="s">
        <v>90</v>
      </c>
      <c r="AT345" s="155" t="s">
        <v>135</v>
      </c>
      <c r="AU345" s="155" t="s">
        <v>87</v>
      </c>
      <c r="AY345" s="17" t="s">
        <v>132</v>
      </c>
      <c r="BE345" s="156">
        <f t="shared" si="84"/>
        <v>0</v>
      </c>
      <c r="BF345" s="156">
        <f t="shared" si="85"/>
        <v>0</v>
      </c>
      <c r="BG345" s="156">
        <f t="shared" si="86"/>
        <v>0</v>
      </c>
      <c r="BH345" s="156">
        <f t="shared" si="87"/>
        <v>0</v>
      </c>
      <c r="BI345" s="156">
        <f t="shared" si="88"/>
        <v>0</v>
      </c>
      <c r="BJ345" s="17" t="s">
        <v>8</v>
      </c>
      <c r="BK345" s="156">
        <f t="shared" si="89"/>
        <v>0</v>
      </c>
      <c r="BL345" s="17" t="s">
        <v>90</v>
      </c>
      <c r="BM345" s="155" t="s">
        <v>2046</v>
      </c>
    </row>
    <row r="346" spans="1:65" s="2" customFormat="1" ht="14.4" customHeight="1">
      <c r="A346" s="32"/>
      <c r="B346" s="143"/>
      <c r="C346" s="144" t="s">
        <v>2047</v>
      </c>
      <c r="D346" s="144" t="s">
        <v>135</v>
      </c>
      <c r="E346" s="145" t="s">
        <v>2048</v>
      </c>
      <c r="F346" s="146" t="s">
        <v>2049</v>
      </c>
      <c r="G346" s="147" t="s">
        <v>1598</v>
      </c>
      <c r="H346" s="148">
        <v>10</v>
      </c>
      <c r="I346" s="149"/>
      <c r="J346" s="150">
        <f t="shared" si="80"/>
        <v>0</v>
      </c>
      <c r="K346" s="146" t="s">
        <v>1</v>
      </c>
      <c r="L346" s="33"/>
      <c r="M346" s="151" t="s">
        <v>1</v>
      </c>
      <c r="N346" s="152" t="s">
        <v>41</v>
      </c>
      <c r="O346" s="58"/>
      <c r="P346" s="153">
        <f t="shared" si="81"/>
        <v>0</v>
      </c>
      <c r="Q346" s="153">
        <v>0</v>
      </c>
      <c r="R346" s="153">
        <f t="shared" si="82"/>
        <v>0</v>
      </c>
      <c r="S346" s="153">
        <v>0</v>
      </c>
      <c r="T346" s="154">
        <f t="shared" si="8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55" t="s">
        <v>90</v>
      </c>
      <c r="AT346" s="155" t="s">
        <v>135</v>
      </c>
      <c r="AU346" s="155" t="s">
        <v>87</v>
      </c>
      <c r="AY346" s="17" t="s">
        <v>132</v>
      </c>
      <c r="BE346" s="156">
        <f t="shared" si="84"/>
        <v>0</v>
      </c>
      <c r="BF346" s="156">
        <f t="shared" si="85"/>
        <v>0</v>
      </c>
      <c r="BG346" s="156">
        <f t="shared" si="86"/>
        <v>0</v>
      </c>
      <c r="BH346" s="156">
        <f t="shared" si="87"/>
        <v>0</v>
      </c>
      <c r="BI346" s="156">
        <f t="shared" si="88"/>
        <v>0</v>
      </c>
      <c r="BJ346" s="17" t="s">
        <v>8</v>
      </c>
      <c r="BK346" s="156">
        <f t="shared" si="89"/>
        <v>0</v>
      </c>
      <c r="BL346" s="17" t="s">
        <v>90</v>
      </c>
      <c r="BM346" s="155" t="s">
        <v>2050</v>
      </c>
    </row>
    <row r="347" spans="1:65" s="2" customFormat="1" ht="24.15" customHeight="1">
      <c r="A347" s="32"/>
      <c r="B347" s="143"/>
      <c r="C347" s="144" t="s">
        <v>1974</v>
      </c>
      <c r="D347" s="144" t="s">
        <v>135</v>
      </c>
      <c r="E347" s="145" t="s">
        <v>2051</v>
      </c>
      <c r="F347" s="146" t="s">
        <v>2052</v>
      </c>
      <c r="G347" s="147" t="s">
        <v>1598</v>
      </c>
      <c r="H347" s="148">
        <v>20</v>
      </c>
      <c r="I347" s="149"/>
      <c r="J347" s="150">
        <f t="shared" si="80"/>
        <v>0</v>
      </c>
      <c r="K347" s="146" t="s">
        <v>1</v>
      </c>
      <c r="L347" s="33"/>
      <c r="M347" s="151" t="s">
        <v>1</v>
      </c>
      <c r="N347" s="152" t="s">
        <v>41</v>
      </c>
      <c r="O347" s="58"/>
      <c r="P347" s="153">
        <f t="shared" si="81"/>
        <v>0</v>
      </c>
      <c r="Q347" s="153">
        <v>0</v>
      </c>
      <c r="R347" s="153">
        <f t="shared" si="82"/>
        <v>0</v>
      </c>
      <c r="S347" s="153">
        <v>0</v>
      </c>
      <c r="T347" s="154">
        <f t="shared" si="8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55" t="s">
        <v>90</v>
      </c>
      <c r="AT347" s="155" t="s">
        <v>135</v>
      </c>
      <c r="AU347" s="155" t="s">
        <v>87</v>
      </c>
      <c r="AY347" s="17" t="s">
        <v>132</v>
      </c>
      <c r="BE347" s="156">
        <f t="shared" si="84"/>
        <v>0</v>
      </c>
      <c r="BF347" s="156">
        <f t="shared" si="85"/>
        <v>0</v>
      </c>
      <c r="BG347" s="156">
        <f t="shared" si="86"/>
        <v>0</v>
      </c>
      <c r="BH347" s="156">
        <f t="shared" si="87"/>
        <v>0</v>
      </c>
      <c r="BI347" s="156">
        <f t="shared" si="88"/>
        <v>0</v>
      </c>
      <c r="BJ347" s="17" t="s">
        <v>8</v>
      </c>
      <c r="BK347" s="156">
        <f t="shared" si="89"/>
        <v>0</v>
      </c>
      <c r="BL347" s="17" t="s">
        <v>90</v>
      </c>
      <c r="BM347" s="155" t="s">
        <v>2053</v>
      </c>
    </row>
    <row r="348" spans="1:65" s="2" customFormat="1" ht="14.4" customHeight="1">
      <c r="A348" s="32"/>
      <c r="B348" s="143"/>
      <c r="C348" s="144" t="s">
        <v>2054</v>
      </c>
      <c r="D348" s="144" t="s">
        <v>135</v>
      </c>
      <c r="E348" s="145" t="s">
        <v>2055</v>
      </c>
      <c r="F348" s="146" t="s">
        <v>2056</v>
      </c>
      <c r="G348" s="147" t="s">
        <v>1598</v>
      </c>
      <c r="H348" s="148">
        <v>5</v>
      </c>
      <c r="I348" s="149"/>
      <c r="J348" s="150">
        <f t="shared" si="80"/>
        <v>0</v>
      </c>
      <c r="K348" s="146" t="s">
        <v>1</v>
      </c>
      <c r="L348" s="33"/>
      <c r="M348" s="151" t="s">
        <v>1</v>
      </c>
      <c r="N348" s="152" t="s">
        <v>41</v>
      </c>
      <c r="O348" s="58"/>
      <c r="P348" s="153">
        <f t="shared" si="81"/>
        <v>0</v>
      </c>
      <c r="Q348" s="153">
        <v>0</v>
      </c>
      <c r="R348" s="153">
        <f t="shared" si="82"/>
        <v>0</v>
      </c>
      <c r="S348" s="153">
        <v>0</v>
      </c>
      <c r="T348" s="154">
        <f t="shared" si="8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55" t="s">
        <v>90</v>
      </c>
      <c r="AT348" s="155" t="s">
        <v>135</v>
      </c>
      <c r="AU348" s="155" t="s">
        <v>87</v>
      </c>
      <c r="AY348" s="17" t="s">
        <v>132</v>
      </c>
      <c r="BE348" s="156">
        <f t="shared" si="84"/>
        <v>0</v>
      </c>
      <c r="BF348" s="156">
        <f t="shared" si="85"/>
        <v>0</v>
      </c>
      <c r="BG348" s="156">
        <f t="shared" si="86"/>
        <v>0</v>
      </c>
      <c r="BH348" s="156">
        <f t="shared" si="87"/>
        <v>0</v>
      </c>
      <c r="BI348" s="156">
        <f t="shared" si="88"/>
        <v>0</v>
      </c>
      <c r="BJ348" s="17" t="s">
        <v>8</v>
      </c>
      <c r="BK348" s="156">
        <f t="shared" si="89"/>
        <v>0</v>
      </c>
      <c r="BL348" s="17" t="s">
        <v>90</v>
      </c>
      <c r="BM348" s="155" t="s">
        <v>2057</v>
      </c>
    </row>
    <row r="349" spans="1:65" s="2" customFormat="1" ht="14.4" customHeight="1">
      <c r="A349" s="32"/>
      <c r="B349" s="143"/>
      <c r="C349" s="144" t="s">
        <v>1977</v>
      </c>
      <c r="D349" s="144" t="s">
        <v>135</v>
      </c>
      <c r="E349" s="145" t="s">
        <v>2058</v>
      </c>
      <c r="F349" s="146" t="s">
        <v>2059</v>
      </c>
      <c r="G349" s="147" t="s">
        <v>1598</v>
      </c>
      <c r="H349" s="148">
        <v>6</v>
      </c>
      <c r="I349" s="149"/>
      <c r="J349" s="150">
        <f t="shared" si="80"/>
        <v>0</v>
      </c>
      <c r="K349" s="146" t="s">
        <v>1</v>
      </c>
      <c r="L349" s="33"/>
      <c r="M349" s="151" t="s">
        <v>1</v>
      </c>
      <c r="N349" s="152" t="s">
        <v>41</v>
      </c>
      <c r="O349" s="58"/>
      <c r="P349" s="153">
        <f t="shared" si="81"/>
        <v>0</v>
      </c>
      <c r="Q349" s="153">
        <v>0</v>
      </c>
      <c r="R349" s="153">
        <f t="shared" si="82"/>
        <v>0</v>
      </c>
      <c r="S349" s="153">
        <v>0</v>
      </c>
      <c r="T349" s="154">
        <f t="shared" si="8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55" t="s">
        <v>90</v>
      </c>
      <c r="AT349" s="155" t="s">
        <v>135</v>
      </c>
      <c r="AU349" s="155" t="s">
        <v>87</v>
      </c>
      <c r="AY349" s="17" t="s">
        <v>132</v>
      </c>
      <c r="BE349" s="156">
        <f t="shared" si="84"/>
        <v>0</v>
      </c>
      <c r="BF349" s="156">
        <f t="shared" si="85"/>
        <v>0</v>
      </c>
      <c r="BG349" s="156">
        <f t="shared" si="86"/>
        <v>0</v>
      </c>
      <c r="BH349" s="156">
        <f t="shared" si="87"/>
        <v>0</v>
      </c>
      <c r="BI349" s="156">
        <f t="shared" si="88"/>
        <v>0</v>
      </c>
      <c r="BJ349" s="17" t="s">
        <v>8</v>
      </c>
      <c r="BK349" s="156">
        <f t="shared" si="89"/>
        <v>0</v>
      </c>
      <c r="BL349" s="17" t="s">
        <v>90</v>
      </c>
      <c r="BM349" s="155" t="s">
        <v>2060</v>
      </c>
    </row>
    <row r="350" spans="1:65" s="2" customFormat="1" ht="14.4" customHeight="1">
      <c r="A350" s="32"/>
      <c r="B350" s="143"/>
      <c r="C350" s="144" t="s">
        <v>2061</v>
      </c>
      <c r="D350" s="144" t="s">
        <v>135</v>
      </c>
      <c r="E350" s="145" t="s">
        <v>2062</v>
      </c>
      <c r="F350" s="146" t="s">
        <v>2063</v>
      </c>
      <c r="G350" s="147" t="s">
        <v>1598</v>
      </c>
      <c r="H350" s="148">
        <v>12</v>
      </c>
      <c r="I350" s="149"/>
      <c r="J350" s="150">
        <f t="shared" si="80"/>
        <v>0</v>
      </c>
      <c r="K350" s="146" t="s">
        <v>1</v>
      </c>
      <c r="L350" s="33"/>
      <c r="M350" s="151" t="s">
        <v>1</v>
      </c>
      <c r="N350" s="152" t="s">
        <v>41</v>
      </c>
      <c r="O350" s="58"/>
      <c r="P350" s="153">
        <f t="shared" si="81"/>
        <v>0</v>
      </c>
      <c r="Q350" s="153">
        <v>0</v>
      </c>
      <c r="R350" s="153">
        <f t="shared" si="82"/>
        <v>0</v>
      </c>
      <c r="S350" s="153">
        <v>0</v>
      </c>
      <c r="T350" s="154">
        <f t="shared" si="8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55" t="s">
        <v>90</v>
      </c>
      <c r="AT350" s="155" t="s">
        <v>135</v>
      </c>
      <c r="AU350" s="155" t="s">
        <v>87</v>
      </c>
      <c r="AY350" s="17" t="s">
        <v>132</v>
      </c>
      <c r="BE350" s="156">
        <f t="shared" si="84"/>
        <v>0</v>
      </c>
      <c r="BF350" s="156">
        <f t="shared" si="85"/>
        <v>0</v>
      </c>
      <c r="BG350" s="156">
        <f t="shared" si="86"/>
        <v>0</v>
      </c>
      <c r="BH350" s="156">
        <f t="shared" si="87"/>
        <v>0</v>
      </c>
      <c r="BI350" s="156">
        <f t="shared" si="88"/>
        <v>0</v>
      </c>
      <c r="BJ350" s="17" t="s">
        <v>8</v>
      </c>
      <c r="BK350" s="156">
        <f t="shared" si="89"/>
        <v>0</v>
      </c>
      <c r="BL350" s="17" t="s">
        <v>90</v>
      </c>
      <c r="BM350" s="155" t="s">
        <v>2064</v>
      </c>
    </row>
    <row r="351" spans="1:65" s="2" customFormat="1" ht="14.4" customHeight="1">
      <c r="A351" s="32"/>
      <c r="B351" s="143"/>
      <c r="C351" s="144" t="s">
        <v>1980</v>
      </c>
      <c r="D351" s="144" t="s">
        <v>135</v>
      </c>
      <c r="E351" s="145" t="s">
        <v>2065</v>
      </c>
      <c r="F351" s="146" t="s">
        <v>2066</v>
      </c>
      <c r="G351" s="147" t="s">
        <v>1598</v>
      </c>
      <c r="H351" s="148">
        <v>20</v>
      </c>
      <c r="I351" s="149"/>
      <c r="J351" s="150">
        <f t="shared" si="80"/>
        <v>0</v>
      </c>
      <c r="K351" s="146" t="s">
        <v>1</v>
      </c>
      <c r="L351" s="33"/>
      <c r="M351" s="151" t="s">
        <v>1</v>
      </c>
      <c r="N351" s="152" t="s">
        <v>41</v>
      </c>
      <c r="O351" s="58"/>
      <c r="P351" s="153">
        <f t="shared" si="81"/>
        <v>0</v>
      </c>
      <c r="Q351" s="153">
        <v>0</v>
      </c>
      <c r="R351" s="153">
        <f t="shared" si="82"/>
        <v>0</v>
      </c>
      <c r="S351" s="153">
        <v>0</v>
      </c>
      <c r="T351" s="154">
        <f t="shared" si="8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55" t="s">
        <v>90</v>
      </c>
      <c r="AT351" s="155" t="s">
        <v>135</v>
      </c>
      <c r="AU351" s="155" t="s">
        <v>87</v>
      </c>
      <c r="AY351" s="17" t="s">
        <v>132</v>
      </c>
      <c r="BE351" s="156">
        <f t="shared" si="84"/>
        <v>0</v>
      </c>
      <c r="BF351" s="156">
        <f t="shared" si="85"/>
        <v>0</v>
      </c>
      <c r="BG351" s="156">
        <f t="shared" si="86"/>
        <v>0</v>
      </c>
      <c r="BH351" s="156">
        <f t="shared" si="87"/>
        <v>0</v>
      </c>
      <c r="BI351" s="156">
        <f t="shared" si="88"/>
        <v>0</v>
      </c>
      <c r="BJ351" s="17" t="s">
        <v>8</v>
      </c>
      <c r="BK351" s="156">
        <f t="shared" si="89"/>
        <v>0</v>
      </c>
      <c r="BL351" s="17" t="s">
        <v>90</v>
      </c>
      <c r="BM351" s="155" t="s">
        <v>2067</v>
      </c>
    </row>
    <row r="352" spans="1:65" s="2" customFormat="1" ht="14.4" customHeight="1">
      <c r="A352" s="32"/>
      <c r="B352" s="143"/>
      <c r="C352" s="144" t="s">
        <v>2068</v>
      </c>
      <c r="D352" s="144" t="s">
        <v>135</v>
      </c>
      <c r="E352" s="145" t="s">
        <v>2069</v>
      </c>
      <c r="F352" s="146" t="s">
        <v>2070</v>
      </c>
      <c r="G352" s="147" t="s">
        <v>1598</v>
      </c>
      <c r="H352" s="148">
        <v>10</v>
      </c>
      <c r="I352" s="149"/>
      <c r="J352" s="150">
        <f t="shared" si="80"/>
        <v>0</v>
      </c>
      <c r="K352" s="146" t="s">
        <v>1</v>
      </c>
      <c r="L352" s="33"/>
      <c r="M352" s="151" t="s">
        <v>1</v>
      </c>
      <c r="N352" s="152" t="s">
        <v>41</v>
      </c>
      <c r="O352" s="58"/>
      <c r="P352" s="153">
        <f t="shared" si="81"/>
        <v>0</v>
      </c>
      <c r="Q352" s="153">
        <v>0</v>
      </c>
      <c r="R352" s="153">
        <f t="shared" si="82"/>
        <v>0</v>
      </c>
      <c r="S352" s="153">
        <v>0</v>
      </c>
      <c r="T352" s="154">
        <f t="shared" si="8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55" t="s">
        <v>90</v>
      </c>
      <c r="AT352" s="155" t="s">
        <v>135</v>
      </c>
      <c r="AU352" s="155" t="s">
        <v>87</v>
      </c>
      <c r="AY352" s="17" t="s">
        <v>132</v>
      </c>
      <c r="BE352" s="156">
        <f t="shared" si="84"/>
        <v>0</v>
      </c>
      <c r="BF352" s="156">
        <f t="shared" si="85"/>
        <v>0</v>
      </c>
      <c r="BG352" s="156">
        <f t="shared" si="86"/>
        <v>0</v>
      </c>
      <c r="BH352" s="156">
        <f t="shared" si="87"/>
        <v>0</v>
      </c>
      <c r="BI352" s="156">
        <f t="shared" si="88"/>
        <v>0</v>
      </c>
      <c r="BJ352" s="17" t="s">
        <v>8</v>
      </c>
      <c r="BK352" s="156">
        <f t="shared" si="89"/>
        <v>0</v>
      </c>
      <c r="BL352" s="17" t="s">
        <v>90</v>
      </c>
      <c r="BM352" s="155" t="s">
        <v>2071</v>
      </c>
    </row>
    <row r="353" spans="1:65" s="2" customFormat="1" ht="14.4" customHeight="1">
      <c r="A353" s="32"/>
      <c r="B353" s="143"/>
      <c r="C353" s="144" t="s">
        <v>1983</v>
      </c>
      <c r="D353" s="144" t="s">
        <v>135</v>
      </c>
      <c r="E353" s="145" t="s">
        <v>2072</v>
      </c>
      <c r="F353" s="146" t="s">
        <v>1672</v>
      </c>
      <c r="G353" s="147" t="s">
        <v>1673</v>
      </c>
      <c r="H353" s="202"/>
      <c r="I353" s="149"/>
      <c r="J353" s="150">
        <f t="shared" si="80"/>
        <v>0</v>
      </c>
      <c r="K353" s="146" t="s">
        <v>1</v>
      </c>
      <c r="L353" s="33"/>
      <c r="M353" s="151" t="s">
        <v>1</v>
      </c>
      <c r="N353" s="152" t="s">
        <v>41</v>
      </c>
      <c r="O353" s="58"/>
      <c r="P353" s="153">
        <f t="shared" si="81"/>
        <v>0</v>
      </c>
      <c r="Q353" s="153">
        <v>0</v>
      </c>
      <c r="R353" s="153">
        <f t="shared" si="82"/>
        <v>0</v>
      </c>
      <c r="S353" s="153">
        <v>0</v>
      </c>
      <c r="T353" s="154">
        <f t="shared" si="8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55" t="s">
        <v>90</v>
      </c>
      <c r="AT353" s="155" t="s">
        <v>135</v>
      </c>
      <c r="AU353" s="155" t="s">
        <v>87</v>
      </c>
      <c r="AY353" s="17" t="s">
        <v>132</v>
      </c>
      <c r="BE353" s="156">
        <f t="shared" si="84"/>
        <v>0</v>
      </c>
      <c r="BF353" s="156">
        <f t="shared" si="85"/>
        <v>0</v>
      </c>
      <c r="BG353" s="156">
        <f t="shared" si="86"/>
        <v>0</v>
      </c>
      <c r="BH353" s="156">
        <f t="shared" si="87"/>
        <v>0</v>
      </c>
      <c r="BI353" s="156">
        <f t="shared" si="88"/>
        <v>0</v>
      </c>
      <c r="BJ353" s="17" t="s">
        <v>8</v>
      </c>
      <c r="BK353" s="156">
        <f t="shared" si="89"/>
        <v>0</v>
      </c>
      <c r="BL353" s="17" t="s">
        <v>90</v>
      </c>
      <c r="BM353" s="155" t="s">
        <v>2073</v>
      </c>
    </row>
    <row r="354" spans="1:65" s="2" customFormat="1" ht="14.4" customHeight="1">
      <c r="A354" s="32"/>
      <c r="B354" s="143"/>
      <c r="C354" s="177" t="s">
        <v>2074</v>
      </c>
      <c r="D354" s="177" t="s">
        <v>442</v>
      </c>
      <c r="E354" s="178" t="s">
        <v>2075</v>
      </c>
      <c r="F354" s="179" t="s">
        <v>2017</v>
      </c>
      <c r="G354" s="180" t="s">
        <v>235</v>
      </c>
      <c r="H354" s="181">
        <v>50</v>
      </c>
      <c r="I354" s="182"/>
      <c r="J354" s="183">
        <f t="shared" si="80"/>
        <v>0</v>
      </c>
      <c r="K354" s="179" t="s">
        <v>1</v>
      </c>
      <c r="L354" s="184"/>
      <c r="M354" s="185" t="s">
        <v>1</v>
      </c>
      <c r="N354" s="186" t="s">
        <v>41</v>
      </c>
      <c r="O354" s="58"/>
      <c r="P354" s="153">
        <f t="shared" si="81"/>
        <v>0</v>
      </c>
      <c r="Q354" s="153">
        <v>0</v>
      </c>
      <c r="R354" s="153">
        <f t="shared" si="82"/>
        <v>0</v>
      </c>
      <c r="S354" s="153">
        <v>0</v>
      </c>
      <c r="T354" s="154">
        <f t="shared" si="8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55" t="s">
        <v>172</v>
      </c>
      <c r="AT354" s="155" t="s">
        <v>442</v>
      </c>
      <c r="AU354" s="155" t="s">
        <v>87</v>
      </c>
      <c r="AY354" s="17" t="s">
        <v>132</v>
      </c>
      <c r="BE354" s="156">
        <f t="shared" si="84"/>
        <v>0</v>
      </c>
      <c r="BF354" s="156">
        <f t="shared" si="85"/>
        <v>0</v>
      </c>
      <c r="BG354" s="156">
        <f t="shared" si="86"/>
        <v>0</v>
      </c>
      <c r="BH354" s="156">
        <f t="shared" si="87"/>
        <v>0</v>
      </c>
      <c r="BI354" s="156">
        <f t="shared" si="88"/>
        <v>0</v>
      </c>
      <c r="BJ354" s="17" t="s">
        <v>8</v>
      </c>
      <c r="BK354" s="156">
        <f t="shared" si="89"/>
        <v>0</v>
      </c>
      <c r="BL354" s="17" t="s">
        <v>90</v>
      </c>
      <c r="BM354" s="155" t="s">
        <v>2076</v>
      </c>
    </row>
    <row r="355" spans="1:65" s="2" customFormat="1" ht="14.4" customHeight="1">
      <c r="A355" s="32"/>
      <c r="B355" s="143"/>
      <c r="C355" s="177" t="s">
        <v>1986</v>
      </c>
      <c r="D355" s="177" t="s">
        <v>442</v>
      </c>
      <c r="E355" s="178" t="s">
        <v>2077</v>
      </c>
      <c r="F355" s="179" t="s">
        <v>2020</v>
      </c>
      <c r="G355" s="180" t="s">
        <v>235</v>
      </c>
      <c r="H355" s="181">
        <v>50</v>
      </c>
      <c r="I355" s="182"/>
      <c r="J355" s="183">
        <f t="shared" si="80"/>
        <v>0</v>
      </c>
      <c r="K355" s="179" t="s">
        <v>1</v>
      </c>
      <c r="L355" s="184"/>
      <c r="M355" s="185" t="s">
        <v>1</v>
      </c>
      <c r="N355" s="186" t="s">
        <v>41</v>
      </c>
      <c r="O355" s="58"/>
      <c r="P355" s="153">
        <f t="shared" si="81"/>
        <v>0</v>
      </c>
      <c r="Q355" s="153">
        <v>0</v>
      </c>
      <c r="R355" s="153">
        <f t="shared" si="82"/>
        <v>0</v>
      </c>
      <c r="S355" s="153">
        <v>0</v>
      </c>
      <c r="T355" s="154">
        <f t="shared" si="8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55" t="s">
        <v>172</v>
      </c>
      <c r="AT355" s="155" t="s">
        <v>442</v>
      </c>
      <c r="AU355" s="155" t="s">
        <v>87</v>
      </c>
      <c r="AY355" s="17" t="s">
        <v>132</v>
      </c>
      <c r="BE355" s="156">
        <f t="shared" si="84"/>
        <v>0</v>
      </c>
      <c r="BF355" s="156">
        <f t="shared" si="85"/>
        <v>0</v>
      </c>
      <c r="BG355" s="156">
        <f t="shared" si="86"/>
        <v>0</v>
      </c>
      <c r="BH355" s="156">
        <f t="shared" si="87"/>
        <v>0</v>
      </c>
      <c r="BI355" s="156">
        <f t="shared" si="88"/>
        <v>0</v>
      </c>
      <c r="BJ355" s="17" t="s">
        <v>8</v>
      </c>
      <c r="BK355" s="156">
        <f t="shared" si="89"/>
        <v>0</v>
      </c>
      <c r="BL355" s="17" t="s">
        <v>90</v>
      </c>
      <c r="BM355" s="155" t="s">
        <v>2078</v>
      </c>
    </row>
    <row r="356" spans="1:65" s="2" customFormat="1" ht="14.4" customHeight="1">
      <c r="A356" s="32"/>
      <c r="B356" s="143"/>
      <c r="C356" s="177" t="s">
        <v>2079</v>
      </c>
      <c r="D356" s="177" t="s">
        <v>442</v>
      </c>
      <c r="E356" s="178" t="s">
        <v>2080</v>
      </c>
      <c r="F356" s="179" t="s">
        <v>2023</v>
      </c>
      <c r="G356" s="180" t="s">
        <v>235</v>
      </c>
      <c r="H356" s="181">
        <v>90</v>
      </c>
      <c r="I356" s="182"/>
      <c r="J356" s="183">
        <f t="shared" si="80"/>
        <v>0</v>
      </c>
      <c r="K356" s="179" t="s">
        <v>1</v>
      </c>
      <c r="L356" s="184"/>
      <c r="M356" s="185" t="s">
        <v>1</v>
      </c>
      <c r="N356" s="186" t="s">
        <v>41</v>
      </c>
      <c r="O356" s="58"/>
      <c r="P356" s="153">
        <f t="shared" si="81"/>
        <v>0</v>
      </c>
      <c r="Q356" s="153">
        <v>0</v>
      </c>
      <c r="R356" s="153">
        <f t="shared" si="82"/>
        <v>0</v>
      </c>
      <c r="S356" s="153">
        <v>0</v>
      </c>
      <c r="T356" s="154">
        <f t="shared" si="8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55" t="s">
        <v>172</v>
      </c>
      <c r="AT356" s="155" t="s">
        <v>442</v>
      </c>
      <c r="AU356" s="155" t="s">
        <v>87</v>
      </c>
      <c r="AY356" s="17" t="s">
        <v>132</v>
      </c>
      <c r="BE356" s="156">
        <f t="shared" si="84"/>
        <v>0</v>
      </c>
      <c r="BF356" s="156">
        <f t="shared" si="85"/>
        <v>0</v>
      </c>
      <c r="BG356" s="156">
        <f t="shared" si="86"/>
        <v>0</v>
      </c>
      <c r="BH356" s="156">
        <f t="shared" si="87"/>
        <v>0</v>
      </c>
      <c r="BI356" s="156">
        <f t="shared" si="88"/>
        <v>0</v>
      </c>
      <c r="BJ356" s="17" t="s">
        <v>8</v>
      </c>
      <c r="BK356" s="156">
        <f t="shared" si="89"/>
        <v>0</v>
      </c>
      <c r="BL356" s="17" t="s">
        <v>90</v>
      </c>
      <c r="BM356" s="155" t="s">
        <v>2081</v>
      </c>
    </row>
    <row r="357" spans="1:65" s="2" customFormat="1" ht="14.4" customHeight="1">
      <c r="A357" s="32"/>
      <c r="B357" s="143"/>
      <c r="C357" s="177" t="s">
        <v>1989</v>
      </c>
      <c r="D357" s="177" t="s">
        <v>442</v>
      </c>
      <c r="E357" s="178" t="s">
        <v>1738</v>
      </c>
      <c r="F357" s="179" t="s">
        <v>1662</v>
      </c>
      <c r="G357" s="180" t="s">
        <v>235</v>
      </c>
      <c r="H357" s="181">
        <v>10</v>
      </c>
      <c r="I357" s="182"/>
      <c r="J357" s="183">
        <f t="shared" si="80"/>
        <v>0</v>
      </c>
      <c r="K357" s="179" t="s">
        <v>1</v>
      </c>
      <c r="L357" s="184"/>
      <c r="M357" s="185" t="s">
        <v>1</v>
      </c>
      <c r="N357" s="186" t="s">
        <v>41</v>
      </c>
      <c r="O357" s="58"/>
      <c r="P357" s="153">
        <f t="shared" si="81"/>
        <v>0</v>
      </c>
      <c r="Q357" s="153">
        <v>0</v>
      </c>
      <c r="R357" s="153">
        <f t="shared" si="82"/>
        <v>0</v>
      </c>
      <c r="S357" s="153">
        <v>0</v>
      </c>
      <c r="T357" s="154">
        <f t="shared" si="8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55" t="s">
        <v>172</v>
      </c>
      <c r="AT357" s="155" t="s">
        <v>442</v>
      </c>
      <c r="AU357" s="155" t="s">
        <v>87</v>
      </c>
      <c r="AY357" s="17" t="s">
        <v>132</v>
      </c>
      <c r="BE357" s="156">
        <f t="shared" si="84"/>
        <v>0</v>
      </c>
      <c r="BF357" s="156">
        <f t="shared" si="85"/>
        <v>0</v>
      </c>
      <c r="BG357" s="156">
        <f t="shared" si="86"/>
        <v>0</v>
      </c>
      <c r="BH357" s="156">
        <f t="shared" si="87"/>
        <v>0</v>
      </c>
      <c r="BI357" s="156">
        <f t="shared" si="88"/>
        <v>0</v>
      </c>
      <c r="BJ357" s="17" t="s">
        <v>8</v>
      </c>
      <c r="BK357" s="156">
        <f t="shared" si="89"/>
        <v>0</v>
      </c>
      <c r="BL357" s="17" t="s">
        <v>90</v>
      </c>
      <c r="BM357" s="155" t="s">
        <v>2082</v>
      </c>
    </row>
    <row r="358" spans="1:65" s="2" customFormat="1" ht="14.4" customHeight="1">
      <c r="A358" s="32"/>
      <c r="B358" s="143"/>
      <c r="C358" s="177" t="s">
        <v>2083</v>
      </c>
      <c r="D358" s="177" t="s">
        <v>442</v>
      </c>
      <c r="E358" s="178" t="s">
        <v>2084</v>
      </c>
      <c r="F358" s="179" t="s">
        <v>2027</v>
      </c>
      <c r="G358" s="180" t="s">
        <v>1598</v>
      </c>
      <c r="H358" s="181">
        <v>50</v>
      </c>
      <c r="I358" s="182"/>
      <c r="J358" s="183">
        <f t="shared" si="80"/>
        <v>0</v>
      </c>
      <c r="K358" s="179" t="s">
        <v>1</v>
      </c>
      <c r="L358" s="184"/>
      <c r="M358" s="185" t="s">
        <v>1</v>
      </c>
      <c r="N358" s="186" t="s">
        <v>41</v>
      </c>
      <c r="O358" s="58"/>
      <c r="P358" s="153">
        <f t="shared" si="81"/>
        <v>0</v>
      </c>
      <c r="Q358" s="153">
        <v>0</v>
      </c>
      <c r="R358" s="153">
        <f t="shared" si="82"/>
        <v>0</v>
      </c>
      <c r="S358" s="153">
        <v>0</v>
      </c>
      <c r="T358" s="154">
        <f t="shared" si="8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55" t="s">
        <v>172</v>
      </c>
      <c r="AT358" s="155" t="s">
        <v>442</v>
      </c>
      <c r="AU358" s="155" t="s">
        <v>87</v>
      </c>
      <c r="AY358" s="17" t="s">
        <v>132</v>
      </c>
      <c r="BE358" s="156">
        <f t="shared" si="84"/>
        <v>0</v>
      </c>
      <c r="BF358" s="156">
        <f t="shared" si="85"/>
        <v>0</v>
      </c>
      <c r="BG358" s="156">
        <f t="shared" si="86"/>
        <v>0</v>
      </c>
      <c r="BH358" s="156">
        <f t="shared" si="87"/>
        <v>0</v>
      </c>
      <c r="BI358" s="156">
        <f t="shared" si="88"/>
        <v>0</v>
      </c>
      <c r="BJ358" s="17" t="s">
        <v>8</v>
      </c>
      <c r="BK358" s="156">
        <f t="shared" si="89"/>
        <v>0</v>
      </c>
      <c r="BL358" s="17" t="s">
        <v>90</v>
      </c>
      <c r="BM358" s="155" t="s">
        <v>2085</v>
      </c>
    </row>
    <row r="359" spans="1:65" s="2" customFormat="1" ht="14.4" customHeight="1">
      <c r="A359" s="32"/>
      <c r="B359" s="143"/>
      <c r="C359" s="177" t="s">
        <v>2086</v>
      </c>
      <c r="D359" s="177" t="s">
        <v>442</v>
      </c>
      <c r="E359" s="178" t="s">
        <v>2087</v>
      </c>
      <c r="F359" s="179" t="s">
        <v>2030</v>
      </c>
      <c r="G359" s="180" t="s">
        <v>1598</v>
      </c>
      <c r="H359" s="181">
        <v>6</v>
      </c>
      <c r="I359" s="182"/>
      <c r="J359" s="183">
        <f t="shared" si="80"/>
        <v>0</v>
      </c>
      <c r="K359" s="179" t="s">
        <v>1</v>
      </c>
      <c r="L359" s="184"/>
      <c r="M359" s="185" t="s">
        <v>1</v>
      </c>
      <c r="N359" s="186" t="s">
        <v>41</v>
      </c>
      <c r="O359" s="58"/>
      <c r="P359" s="153">
        <f t="shared" si="81"/>
        <v>0</v>
      </c>
      <c r="Q359" s="153">
        <v>0</v>
      </c>
      <c r="R359" s="153">
        <f t="shared" si="82"/>
        <v>0</v>
      </c>
      <c r="S359" s="153">
        <v>0</v>
      </c>
      <c r="T359" s="154">
        <f t="shared" si="83"/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5" t="s">
        <v>172</v>
      </c>
      <c r="AT359" s="155" t="s">
        <v>442</v>
      </c>
      <c r="AU359" s="155" t="s">
        <v>87</v>
      </c>
      <c r="AY359" s="17" t="s">
        <v>132</v>
      </c>
      <c r="BE359" s="156">
        <f t="shared" si="84"/>
        <v>0</v>
      </c>
      <c r="BF359" s="156">
        <f t="shared" si="85"/>
        <v>0</v>
      </c>
      <c r="BG359" s="156">
        <f t="shared" si="86"/>
        <v>0</v>
      </c>
      <c r="BH359" s="156">
        <f t="shared" si="87"/>
        <v>0</v>
      </c>
      <c r="BI359" s="156">
        <f t="shared" si="88"/>
        <v>0</v>
      </c>
      <c r="BJ359" s="17" t="s">
        <v>8</v>
      </c>
      <c r="BK359" s="156">
        <f t="shared" si="89"/>
        <v>0</v>
      </c>
      <c r="BL359" s="17" t="s">
        <v>90</v>
      </c>
      <c r="BM359" s="155" t="s">
        <v>2088</v>
      </c>
    </row>
    <row r="360" spans="1:65" s="2" customFormat="1" ht="14.4" customHeight="1">
      <c r="A360" s="32"/>
      <c r="B360" s="143"/>
      <c r="C360" s="177" t="s">
        <v>2089</v>
      </c>
      <c r="D360" s="177" t="s">
        <v>442</v>
      </c>
      <c r="E360" s="178" t="s">
        <v>2090</v>
      </c>
      <c r="F360" s="179" t="s">
        <v>2033</v>
      </c>
      <c r="G360" s="180" t="s">
        <v>1598</v>
      </c>
      <c r="H360" s="181">
        <v>8</v>
      </c>
      <c r="I360" s="182"/>
      <c r="J360" s="183">
        <f t="shared" si="80"/>
        <v>0</v>
      </c>
      <c r="K360" s="179" t="s">
        <v>1</v>
      </c>
      <c r="L360" s="184"/>
      <c r="M360" s="185" t="s">
        <v>1</v>
      </c>
      <c r="N360" s="186" t="s">
        <v>41</v>
      </c>
      <c r="O360" s="58"/>
      <c r="P360" s="153">
        <f t="shared" si="81"/>
        <v>0</v>
      </c>
      <c r="Q360" s="153">
        <v>0</v>
      </c>
      <c r="R360" s="153">
        <f t="shared" si="82"/>
        <v>0</v>
      </c>
      <c r="S360" s="153">
        <v>0</v>
      </c>
      <c r="T360" s="154">
        <f t="shared" si="83"/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55" t="s">
        <v>172</v>
      </c>
      <c r="AT360" s="155" t="s">
        <v>442</v>
      </c>
      <c r="AU360" s="155" t="s">
        <v>87</v>
      </c>
      <c r="AY360" s="17" t="s">
        <v>132</v>
      </c>
      <c r="BE360" s="156">
        <f t="shared" si="84"/>
        <v>0</v>
      </c>
      <c r="BF360" s="156">
        <f t="shared" si="85"/>
        <v>0</v>
      </c>
      <c r="BG360" s="156">
        <f t="shared" si="86"/>
        <v>0</v>
      </c>
      <c r="BH360" s="156">
        <f t="shared" si="87"/>
        <v>0</v>
      </c>
      <c r="BI360" s="156">
        <f t="shared" si="88"/>
        <v>0</v>
      </c>
      <c r="BJ360" s="17" t="s">
        <v>8</v>
      </c>
      <c r="BK360" s="156">
        <f t="shared" si="89"/>
        <v>0</v>
      </c>
      <c r="BL360" s="17" t="s">
        <v>90</v>
      </c>
      <c r="BM360" s="155" t="s">
        <v>2091</v>
      </c>
    </row>
    <row r="361" spans="1:65" s="2" customFormat="1" ht="14.4" customHeight="1">
      <c r="A361" s="32"/>
      <c r="B361" s="143"/>
      <c r="C361" s="177" t="s">
        <v>2092</v>
      </c>
      <c r="D361" s="177" t="s">
        <v>442</v>
      </c>
      <c r="E361" s="178" t="s">
        <v>2093</v>
      </c>
      <c r="F361" s="179" t="s">
        <v>2036</v>
      </c>
      <c r="G361" s="180" t="s">
        <v>1598</v>
      </c>
      <c r="H361" s="181">
        <v>6</v>
      </c>
      <c r="I361" s="182"/>
      <c r="J361" s="183">
        <f t="shared" si="80"/>
        <v>0</v>
      </c>
      <c r="K361" s="179" t="s">
        <v>1</v>
      </c>
      <c r="L361" s="184"/>
      <c r="M361" s="185" t="s">
        <v>1</v>
      </c>
      <c r="N361" s="186" t="s">
        <v>41</v>
      </c>
      <c r="O361" s="58"/>
      <c r="P361" s="153">
        <f t="shared" si="81"/>
        <v>0</v>
      </c>
      <c r="Q361" s="153">
        <v>0</v>
      </c>
      <c r="R361" s="153">
        <f t="shared" si="82"/>
        <v>0</v>
      </c>
      <c r="S361" s="153">
        <v>0</v>
      </c>
      <c r="T361" s="154">
        <f t="shared" si="83"/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55" t="s">
        <v>172</v>
      </c>
      <c r="AT361" s="155" t="s">
        <v>442</v>
      </c>
      <c r="AU361" s="155" t="s">
        <v>87</v>
      </c>
      <c r="AY361" s="17" t="s">
        <v>132</v>
      </c>
      <c r="BE361" s="156">
        <f t="shared" si="84"/>
        <v>0</v>
      </c>
      <c r="BF361" s="156">
        <f t="shared" si="85"/>
        <v>0</v>
      </c>
      <c r="BG361" s="156">
        <f t="shared" si="86"/>
        <v>0</v>
      </c>
      <c r="BH361" s="156">
        <f t="shared" si="87"/>
        <v>0</v>
      </c>
      <c r="BI361" s="156">
        <f t="shared" si="88"/>
        <v>0</v>
      </c>
      <c r="BJ361" s="17" t="s">
        <v>8</v>
      </c>
      <c r="BK361" s="156">
        <f t="shared" si="89"/>
        <v>0</v>
      </c>
      <c r="BL361" s="17" t="s">
        <v>90</v>
      </c>
      <c r="BM361" s="155" t="s">
        <v>2094</v>
      </c>
    </row>
    <row r="362" spans="1:65" s="2" customFormat="1" ht="14.4" customHeight="1">
      <c r="A362" s="32"/>
      <c r="B362" s="143"/>
      <c r="C362" s="177" t="s">
        <v>2095</v>
      </c>
      <c r="D362" s="177" t="s">
        <v>442</v>
      </c>
      <c r="E362" s="178" t="s">
        <v>2096</v>
      </c>
      <c r="F362" s="179" t="s">
        <v>2039</v>
      </c>
      <c r="G362" s="180" t="s">
        <v>1598</v>
      </c>
      <c r="H362" s="181">
        <v>2</v>
      </c>
      <c r="I362" s="182"/>
      <c r="J362" s="183">
        <f t="shared" si="80"/>
        <v>0</v>
      </c>
      <c r="K362" s="179" t="s">
        <v>1</v>
      </c>
      <c r="L362" s="184"/>
      <c r="M362" s="185" t="s">
        <v>1</v>
      </c>
      <c r="N362" s="186" t="s">
        <v>41</v>
      </c>
      <c r="O362" s="58"/>
      <c r="P362" s="153">
        <f t="shared" si="81"/>
        <v>0</v>
      </c>
      <c r="Q362" s="153">
        <v>0</v>
      </c>
      <c r="R362" s="153">
        <f t="shared" si="82"/>
        <v>0</v>
      </c>
      <c r="S362" s="153">
        <v>0</v>
      </c>
      <c r="T362" s="154">
        <f t="shared" si="83"/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55" t="s">
        <v>172</v>
      </c>
      <c r="AT362" s="155" t="s">
        <v>442</v>
      </c>
      <c r="AU362" s="155" t="s">
        <v>87</v>
      </c>
      <c r="AY362" s="17" t="s">
        <v>132</v>
      </c>
      <c r="BE362" s="156">
        <f t="shared" si="84"/>
        <v>0</v>
      </c>
      <c r="BF362" s="156">
        <f t="shared" si="85"/>
        <v>0</v>
      </c>
      <c r="BG362" s="156">
        <f t="shared" si="86"/>
        <v>0</v>
      </c>
      <c r="BH362" s="156">
        <f t="shared" si="87"/>
        <v>0</v>
      </c>
      <c r="BI362" s="156">
        <f t="shared" si="88"/>
        <v>0</v>
      </c>
      <c r="BJ362" s="17" t="s">
        <v>8</v>
      </c>
      <c r="BK362" s="156">
        <f t="shared" si="89"/>
        <v>0</v>
      </c>
      <c r="BL362" s="17" t="s">
        <v>90</v>
      </c>
      <c r="BM362" s="155" t="s">
        <v>2097</v>
      </c>
    </row>
    <row r="363" spans="1:65" s="2" customFormat="1" ht="14.4" customHeight="1">
      <c r="A363" s="32"/>
      <c r="B363" s="143"/>
      <c r="C363" s="177" t="s">
        <v>1991</v>
      </c>
      <c r="D363" s="177" t="s">
        <v>442</v>
      </c>
      <c r="E363" s="178" t="s">
        <v>2098</v>
      </c>
      <c r="F363" s="179" t="s">
        <v>2042</v>
      </c>
      <c r="G363" s="180" t="s">
        <v>1598</v>
      </c>
      <c r="H363" s="181">
        <v>10</v>
      </c>
      <c r="I363" s="182"/>
      <c r="J363" s="183">
        <f t="shared" si="80"/>
        <v>0</v>
      </c>
      <c r="K363" s="179" t="s">
        <v>1</v>
      </c>
      <c r="L363" s="184"/>
      <c r="M363" s="185" t="s">
        <v>1</v>
      </c>
      <c r="N363" s="186" t="s">
        <v>41</v>
      </c>
      <c r="O363" s="58"/>
      <c r="P363" s="153">
        <f t="shared" si="81"/>
        <v>0</v>
      </c>
      <c r="Q363" s="153">
        <v>0</v>
      </c>
      <c r="R363" s="153">
        <f t="shared" si="82"/>
        <v>0</v>
      </c>
      <c r="S363" s="153">
        <v>0</v>
      </c>
      <c r="T363" s="154">
        <f t="shared" si="83"/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55" t="s">
        <v>172</v>
      </c>
      <c r="AT363" s="155" t="s">
        <v>442</v>
      </c>
      <c r="AU363" s="155" t="s">
        <v>87</v>
      </c>
      <c r="AY363" s="17" t="s">
        <v>132</v>
      </c>
      <c r="BE363" s="156">
        <f t="shared" si="84"/>
        <v>0</v>
      </c>
      <c r="BF363" s="156">
        <f t="shared" si="85"/>
        <v>0</v>
      </c>
      <c r="BG363" s="156">
        <f t="shared" si="86"/>
        <v>0</v>
      </c>
      <c r="BH363" s="156">
        <f t="shared" si="87"/>
        <v>0</v>
      </c>
      <c r="BI363" s="156">
        <f t="shared" si="88"/>
        <v>0</v>
      </c>
      <c r="BJ363" s="17" t="s">
        <v>8</v>
      </c>
      <c r="BK363" s="156">
        <f t="shared" si="89"/>
        <v>0</v>
      </c>
      <c r="BL363" s="17" t="s">
        <v>90</v>
      </c>
      <c r="BM363" s="155" t="s">
        <v>2099</v>
      </c>
    </row>
    <row r="364" spans="1:65" s="2" customFormat="1" ht="14.4" customHeight="1">
      <c r="A364" s="32"/>
      <c r="B364" s="143"/>
      <c r="C364" s="177" t="s">
        <v>2100</v>
      </c>
      <c r="D364" s="177" t="s">
        <v>442</v>
      </c>
      <c r="E364" s="178" t="s">
        <v>2101</v>
      </c>
      <c r="F364" s="179" t="s">
        <v>2045</v>
      </c>
      <c r="G364" s="180" t="s">
        <v>1598</v>
      </c>
      <c r="H364" s="181">
        <v>6</v>
      </c>
      <c r="I364" s="182"/>
      <c r="J364" s="183">
        <f t="shared" si="80"/>
        <v>0</v>
      </c>
      <c r="K364" s="179" t="s">
        <v>1</v>
      </c>
      <c r="L364" s="184"/>
      <c r="M364" s="185" t="s">
        <v>1</v>
      </c>
      <c r="N364" s="186" t="s">
        <v>41</v>
      </c>
      <c r="O364" s="58"/>
      <c r="P364" s="153">
        <f t="shared" si="81"/>
        <v>0</v>
      </c>
      <c r="Q364" s="153">
        <v>0</v>
      </c>
      <c r="R364" s="153">
        <f t="shared" si="82"/>
        <v>0</v>
      </c>
      <c r="S364" s="153">
        <v>0</v>
      </c>
      <c r="T364" s="154">
        <f t="shared" si="83"/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55" t="s">
        <v>172</v>
      </c>
      <c r="AT364" s="155" t="s">
        <v>442</v>
      </c>
      <c r="AU364" s="155" t="s">
        <v>87</v>
      </c>
      <c r="AY364" s="17" t="s">
        <v>132</v>
      </c>
      <c r="BE364" s="156">
        <f t="shared" si="84"/>
        <v>0</v>
      </c>
      <c r="BF364" s="156">
        <f t="shared" si="85"/>
        <v>0</v>
      </c>
      <c r="BG364" s="156">
        <f t="shared" si="86"/>
        <v>0</v>
      </c>
      <c r="BH364" s="156">
        <f t="shared" si="87"/>
        <v>0</v>
      </c>
      <c r="BI364" s="156">
        <f t="shared" si="88"/>
        <v>0</v>
      </c>
      <c r="BJ364" s="17" t="s">
        <v>8</v>
      </c>
      <c r="BK364" s="156">
        <f t="shared" si="89"/>
        <v>0</v>
      </c>
      <c r="BL364" s="17" t="s">
        <v>90</v>
      </c>
      <c r="BM364" s="155" t="s">
        <v>2102</v>
      </c>
    </row>
    <row r="365" spans="1:65" s="2" customFormat="1" ht="14.4" customHeight="1">
      <c r="A365" s="32"/>
      <c r="B365" s="143"/>
      <c r="C365" s="177" t="s">
        <v>2018</v>
      </c>
      <c r="D365" s="177" t="s">
        <v>442</v>
      </c>
      <c r="E365" s="178" t="s">
        <v>2103</v>
      </c>
      <c r="F365" s="179" t="s">
        <v>2049</v>
      </c>
      <c r="G365" s="180" t="s">
        <v>1598</v>
      </c>
      <c r="H365" s="181">
        <v>10</v>
      </c>
      <c r="I365" s="182"/>
      <c r="J365" s="183">
        <f t="shared" si="80"/>
        <v>0</v>
      </c>
      <c r="K365" s="179" t="s">
        <v>1</v>
      </c>
      <c r="L365" s="184"/>
      <c r="M365" s="185" t="s">
        <v>1</v>
      </c>
      <c r="N365" s="186" t="s">
        <v>41</v>
      </c>
      <c r="O365" s="58"/>
      <c r="P365" s="153">
        <f t="shared" si="81"/>
        <v>0</v>
      </c>
      <c r="Q365" s="153">
        <v>0</v>
      </c>
      <c r="R365" s="153">
        <f t="shared" si="82"/>
        <v>0</v>
      </c>
      <c r="S365" s="153">
        <v>0</v>
      </c>
      <c r="T365" s="154">
        <f t="shared" si="83"/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55" t="s">
        <v>172</v>
      </c>
      <c r="AT365" s="155" t="s">
        <v>442</v>
      </c>
      <c r="AU365" s="155" t="s">
        <v>87</v>
      </c>
      <c r="AY365" s="17" t="s">
        <v>132</v>
      </c>
      <c r="BE365" s="156">
        <f t="shared" si="84"/>
        <v>0</v>
      </c>
      <c r="BF365" s="156">
        <f t="shared" si="85"/>
        <v>0</v>
      </c>
      <c r="BG365" s="156">
        <f t="shared" si="86"/>
        <v>0</v>
      </c>
      <c r="BH365" s="156">
        <f t="shared" si="87"/>
        <v>0</v>
      </c>
      <c r="BI365" s="156">
        <f t="shared" si="88"/>
        <v>0</v>
      </c>
      <c r="BJ365" s="17" t="s">
        <v>8</v>
      </c>
      <c r="BK365" s="156">
        <f t="shared" si="89"/>
        <v>0</v>
      </c>
      <c r="BL365" s="17" t="s">
        <v>90</v>
      </c>
      <c r="BM365" s="155" t="s">
        <v>2104</v>
      </c>
    </row>
    <row r="366" spans="1:65" s="2" customFormat="1" ht="24.15" customHeight="1">
      <c r="A366" s="32"/>
      <c r="B366" s="143"/>
      <c r="C366" s="177" t="s">
        <v>2105</v>
      </c>
      <c r="D366" s="177" t="s">
        <v>442</v>
      </c>
      <c r="E366" s="178" t="s">
        <v>2106</v>
      </c>
      <c r="F366" s="179" t="s">
        <v>2052</v>
      </c>
      <c r="G366" s="180" t="s">
        <v>1598</v>
      </c>
      <c r="H366" s="181">
        <v>20</v>
      </c>
      <c r="I366" s="182"/>
      <c r="J366" s="183">
        <f t="shared" si="80"/>
        <v>0</v>
      </c>
      <c r="K366" s="179" t="s">
        <v>1</v>
      </c>
      <c r="L366" s="184"/>
      <c r="M366" s="185" t="s">
        <v>1</v>
      </c>
      <c r="N366" s="186" t="s">
        <v>41</v>
      </c>
      <c r="O366" s="58"/>
      <c r="P366" s="153">
        <f t="shared" si="81"/>
        <v>0</v>
      </c>
      <c r="Q366" s="153">
        <v>0</v>
      </c>
      <c r="R366" s="153">
        <f t="shared" si="82"/>
        <v>0</v>
      </c>
      <c r="S366" s="153">
        <v>0</v>
      </c>
      <c r="T366" s="154">
        <f t="shared" si="83"/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55" t="s">
        <v>172</v>
      </c>
      <c r="AT366" s="155" t="s">
        <v>442</v>
      </c>
      <c r="AU366" s="155" t="s">
        <v>87</v>
      </c>
      <c r="AY366" s="17" t="s">
        <v>132</v>
      </c>
      <c r="BE366" s="156">
        <f t="shared" si="84"/>
        <v>0</v>
      </c>
      <c r="BF366" s="156">
        <f t="shared" si="85"/>
        <v>0</v>
      </c>
      <c r="BG366" s="156">
        <f t="shared" si="86"/>
        <v>0</v>
      </c>
      <c r="BH366" s="156">
        <f t="shared" si="87"/>
        <v>0</v>
      </c>
      <c r="BI366" s="156">
        <f t="shared" si="88"/>
        <v>0</v>
      </c>
      <c r="BJ366" s="17" t="s">
        <v>8</v>
      </c>
      <c r="BK366" s="156">
        <f t="shared" si="89"/>
        <v>0</v>
      </c>
      <c r="BL366" s="17" t="s">
        <v>90</v>
      </c>
      <c r="BM366" s="155" t="s">
        <v>2107</v>
      </c>
    </row>
    <row r="367" spans="1:65" s="2" customFormat="1" ht="14.4" customHeight="1">
      <c r="A367" s="32"/>
      <c r="B367" s="143"/>
      <c r="C367" s="177" t="s">
        <v>2021</v>
      </c>
      <c r="D367" s="177" t="s">
        <v>442</v>
      </c>
      <c r="E367" s="178" t="s">
        <v>2108</v>
      </c>
      <c r="F367" s="179" t="s">
        <v>2056</v>
      </c>
      <c r="G367" s="180" t="s">
        <v>1598</v>
      </c>
      <c r="H367" s="181">
        <v>5</v>
      </c>
      <c r="I367" s="182"/>
      <c r="J367" s="183">
        <f t="shared" si="80"/>
        <v>0</v>
      </c>
      <c r="K367" s="179" t="s">
        <v>1</v>
      </c>
      <c r="L367" s="184"/>
      <c r="M367" s="185" t="s">
        <v>1</v>
      </c>
      <c r="N367" s="186" t="s">
        <v>41</v>
      </c>
      <c r="O367" s="58"/>
      <c r="P367" s="153">
        <f t="shared" si="81"/>
        <v>0</v>
      </c>
      <c r="Q367" s="153">
        <v>0</v>
      </c>
      <c r="R367" s="153">
        <f t="shared" si="82"/>
        <v>0</v>
      </c>
      <c r="S367" s="153">
        <v>0</v>
      </c>
      <c r="T367" s="154">
        <f t="shared" si="83"/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5" t="s">
        <v>172</v>
      </c>
      <c r="AT367" s="155" t="s">
        <v>442</v>
      </c>
      <c r="AU367" s="155" t="s">
        <v>87</v>
      </c>
      <c r="AY367" s="17" t="s">
        <v>132</v>
      </c>
      <c r="BE367" s="156">
        <f t="shared" si="84"/>
        <v>0</v>
      </c>
      <c r="BF367" s="156">
        <f t="shared" si="85"/>
        <v>0</v>
      </c>
      <c r="BG367" s="156">
        <f t="shared" si="86"/>
        <v>0</v>
      </c>
      <c r="BH367" s="156">
        <f t="shared" si="87"/>
        <v>0</v>
      </c>
      <c r="BI367" s="156">
        <f t="shared" si="88"/>
        <v>0</v>
      </c>
      <c r="BJ367" s="17" t="s">
        <v>8</v>
      </c>
      <c r="BK367" s="156">
        <f t="shared" si="89"/>
        <v>0</v>
      </c>
      <c r="BL367" s="17" t="s">
        <v>90</v>
      </c>
      <c r="BM367" s="155" t="s">
        <v>2109</v>
      </c>
    </row>
    <row r="368" spans="1:65" s="2" customFormat="1" ht="14.4" customHeight="1">
      <c r="A368" s="32"/>
      <c r="B368" s="143"/>
      <c r="C368" s="177" t="s">
        <v>2110</v>
      </c>
      <c r="D368" s="177" t="s">
        <v>442</v>
      </c>
      <c r="E368" s="178" t="s">
        <v>2111</v>
      </c>
      <c r="F368" s="179" t="s">
        <v>2059</v>
      </c>
      <c r="G368" s="180" t="s">
        <v>1598</v>
      </c>
      <c r="H368" s="181">
        <v>6</v>
      </c>
      <c r="I368" s="182"/>
      <c r="J368" s="183">
        <f t="shared" si="80"/>
        <v>0</v>
      </c>
      <c r="K368" s="179" t="s">
        <v>1</v>
      </c>
      <c r="L368" s="184"/>
      <c r="M368" s="185" t="s">
        <v>1</v>
      </c>
      <c r="N368" s="186" t="s">
        <v>41</v>
      </c>
      <c r="O368" s="58"/>
      <c r="P368" s="153">
        <f t="shared" si="81"/>
        <v>0</v>
      </c>
      <c r="Q368" s="153">
        <v>0</v>
      </c>
      <c r="R368" s="153">
        <f t="shared" si="82"/>
        <v>0</v>
      </c>
      <c r="S368" s="153">
        <v>0</v>
      </c>
      <c r="T368" s="154">
        <f t="shared" si="8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55" t="s">
        <v>172</v>
      </c>
      <c r="AT368" s="155" t="s">
        <v>442</v>
      </c>
      <c r="AU368" s="155" t="s">
        <v>87</v>
      </c>
      <c r="AY368" s="17" t="s">
        <v>132</v>
      </c>
      <c r="BE368" s="156">
        <f t="shared" si="84"/>
        <v>0</v>
      </c>
      <c r="BF368" s="156">
        <f t="shared" si="85"/>
        <v>0</v>
      </c>
      <c r="BG368" s="156">
        <f t="shared" si="86"/>
        <v>0</v>
      </c>
      <c r="BH368" s="156">
        <f t="shared" si="87"/>
        <v>0</v>
      </c>
      <c r="BI368" s="156">
        <f t="shared" si="88"/>
        <v>0</v>
      </c>
      <c r="BJ368" s="17" t="s">
        <v>8</v>
      </c>
      <c r="BK368" s="156">
        <f t="shared" si="89"/>
        <v>0</v>
      </c>
      <c r="BL368" s="17" t="s">
        <v>90</v>
      </c>
      <c r="BM368" s="155" t="s">
        <v>2112</v>
      </c>
    </row>
    <row r="369" spans="1:65" s="2" customFormat="1" ht="14.4" customHeight="1">
      <c r="A369" s="32"/>
      <c r="B369" s="143"/>
      <c r="C369" s="177" t="s">
        <v>2024</v>
      </c>
      <c r="D369" s="177" t="s">
        <v>442</v>
      </c>
      <c r="E369" s="178" t="s">
        <v>2113</v>
      </c>
      <c r="F369" s="179" t="s">
        <v>2063</v>
      </c>
      <c r="G369" s="180" t="s">
        <v>1598</v>
      </c>
      <c r="H369" s="181">
        <v>12</v>
      </c>
      <c r="I369" s="182"/>
      <c r="J369" s="183">
        <f t="shared" si="80"/>
        <v>0</v>
      </c>
      <c r="K369" s="179" t="s">
        <v>1</v>
      </c>
      <c r="L369" s="184"/>
      <c r="M369" s="185" t="s">
        <v>1</v>
      </c>
      <c r="N369" s="186" t="s">
        <v>41</v>
      </c>
      <c r="O369" s="58"/>
      <c r="P369" s="153">
        <f t="shared" si="81"/>
        <v>0</v>
      </c>
      <c r="Q369" s="153">
        <v>0</v>
      </c>
      <c r="R369" s="153">
        <f t="shared" si="82"/>
        <v>0</v>
      </c>
      <c r="S369" s="153">
        <v>0</v>
      </c>
      <c r="T369" s="154">
        <f t="shared" si="8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55" t="s">
        <v>172</v>
      </c>
      <c r="AT369" s="155" t="s">
        <v>442</v>
      </c>
      <c r="AU369" s="155" t="s">
        <v>87</v>
      </c>
      <c r="AY369" s="17" t="s">
        <v>132</v>
      </c>
      <c r="BE369" s="156">
        <f t="shared" si="84"/>
        <v>0</v>
      </c>
      <c r="BF369" s="156">
        <f t="shared" si="85"/>
        <v>0</v>
      </c>
      <c r="BG369" s="156">
        <f t="shared" si="86"/>
        <v>0</v>
      </c>
      <c r="BH369" s="156">
        <f t="shared" si="87"/>
        <v>0</v>
      </c>
      <c r="BI369" s="156">
        <f t="shared" si="88"/>
        <v>0</v>
      </c>
      <c r="BJ369" s="17" t="s">
        <v>8</v>
      </c>
      <c r="BK369" s="156">
        <f t="shared" si="89"/>
        <v>0</v>
      </c>
      <c r="BL369" s="17" t="s">
        <v>90</v>
      </c>
      <c r="BM369" s="155" t="s">
        <v>2114</v>
      </c>
    </row>
    <row r="370" spans="1:65" s="2" customFormat="1" ht="14.4" customHeight="1">
      <c r="A370" s="32"/>
      <c r="B370" s="143"/>
      <c r="C370" s="177" t="s">
        <v>2115</v>
      </c>
      <c r="D370" s="177" t="s">
        <v>442</v>
      </c>
      <c r="E370" s="178" t="s">
        <v>2116</v>
      </c>
      <c r="F370" s="179" t="s">
        <v>2066</v>
      </c>
      <c r="G370" s="180" t="s">
        <v>1598</v>
      </c>
      <c r="H370" s="181">
        <v>20</v>
      </c>
      <c r="I370" s="182"/>
      <c r="J370" s="183">
        <f t="shared" si="80"/>
        <v>0</v>
      </c>
      <c r="K370" s="179" t="s">
        <v>1</v>
      </c>
      <c r="L370" s="184"/>
      <c r="M370" s="185" t="s">
        <v>1</v>
      </c>
      <c r="N370" s="186" t="s">
        <v>41</v>
      </c>
      <c r="O370" s="58"/>
      <c r="P370" s="153">
        <f t="shared" si="81"/>
        <v>0</v>
      </c>
      <c r="Q370" s="153">
        <v>0</v>
      </c>
      <c r="R370" s="153">
        <f t="shared" si="82"/>
        <v>0</v>
      </c>
      <c r="S370" s="153">
        <v>0</v>
      </c>
      <c r="T370" s="154">
        <f t="shared" si="8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55" t="s">
        <v>172</v>
      </c>
      <c r="AT370" s="155" t="s">
        <v>442</v>
      </c>
      <c r="AU370" s="155" t="s">
        <v>87</v>
      </c>
      <c r="AY370" s="17" t="s">
        <v>132</v>
      </c>
      <c r="BE370" s="156">
        <f t="shared" si="84"/>
        <v>0</v>
      </c>
      <c r="BF370" s="156">
        <f t="shared" si="85"/>
        <v>0</v>
      </c>
      <c r="BG370" s="156">
        <f t="shared" si="86"/>
        <v>0</v>
      </c>
      <c r="BH370" s="156">
        <f t="shared" si="87"/>
        <v>0</v>
      </c>
      <c r="BI370" s="156">
        <f t="shared" si="88"/>
        <v>0</v>
      </c>
      <c r="BJ370" s="17" t="s">
        <v>8</v>
      </c>
      <c r="BK370" s="156">
        <f t="shared" si="89"/>
        <v>0</v>
      </c>
      <c r="BL370" s="17" t="s">
        <v>90</v>
      </c>
      <c r="BM370" s="155" t="s">
        <v>2117</v>
      </c>
    </row>
    <row r="371" spans="1:65" s="2" customFormat="1" ht="14.4" customHeight="1">
      <c r="A371" s="32"/>
      <c r="B371" s="143"/>
      <c r="C371" s="177" t="s">
        <v>2025</v>
      </c>
      <c r="D371" s="177" t="s">
        <v>442</v>
      </c>
      <c r="E371" s="178" t="s">
        <v>2118</v>
      </c>
      <c r="F371" s="179" t="s">
        <v>2070</v>
      </c>
      <c r="G371" s="180" t="s">
        <v>1598</v>
      </c>
      <c r="H371" s="181">
        <v>10</v>
      </c>
      <c r="I371" s="182"/>
      <c r="J371" s="183">
        <f t="shared" si="80"/>
        <v>0</v>
      </c>
      <c r="K371" s="179" t="s">
        <v>1</v>
      </c>
      <c r="L371" s="184"/>
      <c r="M371" s="185" t="s">
        <v>1</v>
      </c>
      <c r="N371" s="186" t="s">
        <v>41</v>
      </c>
      <c r="O371" s="58"/>
      <c r="P371" s="153">
        <f t="shared" si="81"/>
        <v>0</v>
      </c>
      <c r="Q371" s="153">
        <v>0</v>
      </c>
      <c r="R371" s="153">
        <f t="shared" si="82"/>
        <v>0</v>
      </c>
      <c r="S371" s="153">
        <v>0</v>
      </c>
      <c r="T371" s="154">
        <f t="shared" si="8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55" t="s">
        <v>172</v>
      </c>
      <c r="AT371" s="155" t="s">
        <v>442</v>
      </c>
      <c r="AU371" s="155" t="s">
        <v>87</v>
      </c>
      <c r="AY371" s="17" t="s">
        <v>132</v>
      </c>
      <c r="BE371" s="156">
        <f t="shared" si="84"/>
        <v>0</v>
      </c>
      <c r="BF371" s="156">
        <f t="shared" si="85"/>
        <v>0</v>
      </c>
      <c r="BG371" s="156">
        <f t="shared" si="86"/>
        <v>0</v>
      </c>
      <c r="BH371" s="156">
        <f t="shared" si="87"/>
        <v>0</v>
      </c>
      <c r="BI371" s="156">
        <f t="shared" si="88"/>
        <v>0</v>
      </c>
      <c r="BJ371" s="17" t="s">
        <v>8</v>
      </c>
      <c r="BK371" s="156">
        <f t="shared" si="89"/>
        <v>0</v>
      </c>
      <c r="BL371" s="17" t="s">
        <v>90</v>
      </c>
      <c r="BM371" s="155" t="s">
        <v>2119</v>
      </c>
    </row>
    <row r="372" spans="1:65" s="2" customFormat="1" ht="14.4" customHeight="1">
      <c r="A372" s="32"/>
      <c r="B372" s="143"/>
      <c r="C372" s="177" t="s">
        <v>2120</v>
      </c>
      <c r="D372" s="177" t="s">
        <v>442</v>
      </c>
      <c r="E372" s="178" t="s">
        <v>2121</v>
      </c>
      <c r="F372" s="179" t="s">
        <v>1752</v>
      </c>
      <c r="G372" s="180" t="s">
        <v>1673</v>
      </c>
      <c r="H372" s="203"/>
      <c r="I372" s="182"/>
      <c r="J372" s="183">
        <f t="shared" si="80"/>
        <v>0</v>
      </c>
      <c r="K372" s="179" t="s">
        <v>1</v>
      </c>
      <c r="L372" s="184"/>
      <c r="M372" s="185" t="s">
        <v>1</v>
      </c>
      <c r="N372" s="186" t="s">
        <v>41</v>
      </c>
      <c r="O372" s="58"/>
      <c r="P372" s="153">
        <f t="shared" si="81"/>
        <v>0</v>
      </c>
      <c r="Q372" s="153">
        <v>0</v>
      </c>
      <c r="R372" s="153">
        <f t="shared" si="82"/>
        <v>0</v>
      </c>
      <c r="S372" s="153">
        <v>0</v>
      </c>
      <c r="T372" s="154">
        <f t="shared" si="83"/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55" t="s">
        <v>172</v>
      </c>
      <c r="AT372" s="155" t="s">
        <v>442</v>
      </c>
      <c r="AU372" s="155" t="s">
        <v>87</v>
      </c>
      <c r="AY372" s="17" t="s">
        <v>132</v>
      </c>
      <c r="BE372" s="156">
        <f t="shared" si="84"/>
        <v>0</v>
      </c>
      <c r="BF372" s="156">
        <f t="shared" si="85"/>
        <v>0</v>
      </c>
      <c r="BG372" s="156">
        <f t="shared" si="86"/>
        <v>0</v>
      </c>
      <c r="BH372" s="156">
        <f t="shared" si="87"/>
        <v>0</v>
      </c>
      <c r="BI372" s="156">
        <f t="shared" si="88"/>
        <v>0</v>
      </c>
      <c r="BJ372" s="17" t="s">
        <v>8</v>
      </c>
      <c r="BK372" s="156">
        <f t="shared" si="89"/>
        <v>0</v>
      </c>
      <c r="BL372" s="17" t="s">
        <v>90</v>
      </c>
      <c r="BM372" s="155" t="s">
        <v>2122</v>
      </c>
    </row>
    <row r="373" spans="2:63" s="12" customFormat="1" ht="20.85" customHeight="1">
      <c r="B373" s="130"/>
      <c r="D373" s="131" t="s">
        <v>75</v>
      </c>
      <c r="E373" s="141" t="s">
        <v>2123</v>
      </c>
      <c r="F373" s="141" t="s">
        <v>2124</v>
      </c>
      <c r="I373" s="133"/>
      <c r="J373" s="142">
        <f>BK373</f>
        <v>0</v>
      </c>
      <c r="L373" s="130"/>
      <c r="M373" s="135"/>
      <c r="N373" s="136"/>
      <c r="O373" s="136"/>
      <c r="P373" s="137">
        <f>SUM(P374:P378)</f>
        <v>0</v>
      </c>
      <c r="Q373" s="136"/>
      <c r="R373" s="137">
        <f>SUM(R374:R378)</f>
        <v>0</v>
      </c>
      <c r="S373" s="136"/>
      <c r="T373" s="138">
        <f>SUM(T374:T378)</f>
        <v>0</v>
      </c>
      <c r="AR373" s="131" t="s">
        <v>8</v>
      </c>
      <c r="AT373" s="139" t="s">
        <v>75</v>
      </c>
      <c r="AU373" s="139" t="s">
        <v>84</v>
      </c>
      <c r="AY373" s="131" t="s">
        <v>132</v>
      </c>
      <c r="BK373" s="140">
        <f>SUM(BK374:BK378)</f>
        <v>0</v>
      </c>
    </row>
    <row r="374" spans="1:65" s="2" customFormat="1" ht="14.4" customHeight="1">
      <c r="A374" s="32"/>
      <c r="B374" s="143"/>
      <c r="C374" s="144" t="s">
        <v>2028</v>
      </c>
      <c r="D374" s="144" t="s">
        <v>135</v>
      </c>
      <c r="E374" s="145" t="s">
        <v>2125</v>
      </c>
      <c r="F374" s="146" t="s">
        <v>2126</v>
      </c>
      <c r="G374" s="147" t="s">
        <v>1813</v>
      </c>
      <c r="H374" s="148">
        <v>1</v>
      </c>
      <c r="I374" s="149"/>
      <c r="J374" s="150">
        <f>ROUND(I374*H374,0)</f>
        <v>0</v>
      </c>
      <c r="K374" s="146" t="s">
        <v>1</v>
      </c>
      <c r="L374" s="33"/>
      <c r="M374" s="151" t="s">
        <v>1</v>
      </c>
      <c r="N374" s="152" t="s">
        <v>41</v>
      </c>
      <c r="O374" s="58"/>
      <c r="P374" s="153">
        <f>O374*H374</f>
        <v>0</v>
      </c>
      <c r="Q374" s="153">
        <v>0</v>
      </c>
      <c r="R374" s="153">
        <f>Q374*H374</f>
        <v>0</v>
      </c>
      <c r="S374" s="153">
        <v>0</v>
      </c>
      <c r="T374" s="154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55" t="s">
        <v>90</v>
      </c>
      <c r="AT374" s="155" t="s">
        <v>135</v>
      </c>
      <c r="AU374" s="155" t="s">
        <v>87</v>
      </c>
      <c r="AY374" s="17" t="s">
        <v>132</v>
      </c>
      <c r="BE374" s="156">
        <f>IF(N374="základní",J374,0)</f>
        <v>0</v>
      </c>
      <c r="BF374" s="156">
        <f>IF(N374="snížená",J374,0)</f>
        <v>0</v>
      </c>
      <c r="BG374" s="156">
        <f>IF(N374="zákl. přenesená",J374,0)</f>
        <v>0</v>
      </c>
      <c r="BH374" s="156">
        <f>IF(N374="sníž. přenesená",J374,0)</f>
        <v>0</v>
      </c>
      <c r="BI374" s="156">
        <f>IF(N374="nulová",J374,0)</f>
        <v>0</v>
      </c>
      <c r="BJ374" s="17" t="s">
        <v>8</v>
      </c>
      <c r="BK374" s="156">
        <f>ROUND(I374*H374,0)</f>
        <v>0</v>
      </c>
      <c r="BL374" s="17" t="s">
        <v>90</v>
      </c>
      <c r="BM374" s="155" t="s">
        <v>2127</v>
      </c>
    </row>
    <row r="375" spans="1:65" s="2" customFormat="1" ht="14.4" customHeight="1">
      <c r="A375" s="32"/>
      <c r="B375" s="143"/>
      <c r="C375" s="144" t="s">
        <v>2128</v>
      </c>
      <c r="D375" s="144" t="s">
        <v>135</v>
      </c>
      <c r="E375" s="145" t="s">
        <v>2129</v>
      </c>
      <c r="F375" s="146" t="s">
        <v>2130</v>
      </c>
      <c r="G375" s="147" t="s">
        <v>301</v>
      </c>
      <c r="H375" s="148">
        <v>30</v>
      </c>
      <c r="I375" s="149"/>
      <c r="J375" s="150">
        <f>ROUND(I375*H375,0)</f>
        <v>0</v>
      </c>
      <c r="K375" s="146" t="s">
        <v>1</v>
      </c>
      <c r="L375" s="33"/>
      <c r="M375" s="151" t="s">
        <v>1</v>
      </c>
      <c r="N375" s="152" t="s">
        <v>41</v>
      </c>
      <c r="O375" s="58"/>
      <c r="P375" s="153">
        <f>O375*H375</f>
        <v>0</v>
      </c>
      <c r="Q375" s="153">
        <v>0</v>
      </c>
      <c r="R375" s="153">
        <f>Q375*H375</f>
        <v>0</v>
      </c>
      <c r="S375" s="153">
        <v>0</v>
      </c>
      <c r="T375" s="154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55" t="s">
        <v>90</v>
      </c>
      <c r="AT375" s="155" t="s">
        <v>135</v>
      </c>
      <c r="AU375" s="155" t="s">
        <v>87</v>
      </c>
      <c r="AY375" s="17" t="s">
        <v>132</v>
      </c>
      <c r="BE375" s="156">
        <f>IF(N375="základní",J375,0)</f>
        <v>0</v>
      </c>
      <c r="BF375" s="156">
        <f>IF(N375="snížená",J375,0)</f>
        <v>0</v>
      </c>
      <c r="BG375" s="156">
        <f>IF(N375="zákl. přenesená",J375,0)</f>
        <v>0</v>
      </c>
      <c r="BH375" s="156">
        <f>IF(N375="sníž. přenesená",J375,0)</f>
        <v>0</v>
      </c>
      <c r="BI375" s="156">
        <f>IF(N375="nulová",J375,0)</f>
        <v>0</v>
      </c>
      <c r="BJ375" s="17" t="s">
        <v>8</v>
      </c>
      <c r="BK375" s="156">
        <f>ROUND(I375*H375,0)</f>
        <v>0</v>
      </c>
      <c r="BL375" s="17" t="s">
        <v>90</v>
      </c>
      <c r="BM375" s="155" t="s">
        <v>2131</v>
      </c>
    </row>
    <row r="376" spans="1:65" s="2" customFormat="1" ht="14.4" customHeight="1">
      <c r="A376" s="32"/>
      <c r="B376" s="143"/>
      <c r="C376" s="144" t="s">
        <v>2031</v>
      </c>
      <c r="D376" s="144" t="s">
        <v>135</v>
      </c>
      <c r="E376" s="145" t="s">
        <v>2132</v>
      </c>
      <c r="F376" s="146" t="s">
        <v>2133</v>
      </c>
      <c r="G376" s="147" t="s">
        <v>301</v>
      </c>
      <c r="H376" s="148">
        <v>20</v>
      </c>
      <c r="I376" s="149"/>
      <c r="J376" s="150">
        <f>ROUND(I376*H376,0)</f>
        <v>0</v>
      </c>
      <c r="K376" s="146" t="s">
        <v>1</v>
      </c>
      <c r="L376" s="33"/>
      <c r="M376" s="151" t="s">
        <v>1</v>
      </c>
      <c r="N376" s="152" t="s">
        <v>41</v>
      </c>
      <c r="O376" s="58"/>
      <c r="P376" s="153">
        <f>O376*H376</f>
        <v>0</v>
      </c>
      <c r="Q376" s="153">
        <v>0</v>
      </c>
      <c r="R376" s="153">
        <f>Q376*H376</f>
        <v>0</v>
      </c>
      <c r="S376" s="153">
        <v>0</v>
      </c>
      <c r="T376" s="154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55" t="s">
        <v>90</v>
      </c>
      <c r="AT376" s="155" t="s">
        <v>135</v>
      </c>
      <c r="AU376" s="155" t="s">
        <v>87</v>
      </c>
      <c r="AY376" s="17" t="s">
        <v>132</v>
      </c>
      <c r="BE376" s="156">
        <f>IF(N376="základní",J376,0)</f>
        <v>0</v>
      </c>
      <c r="BF376" s="156">
        <f>IF(N376="snížená",J376,0)</f>
        <v>0</v>
      </c>
      <c r="BG376" s="156">
        <f>IF(N376="zákl. přenesená",J376,0)</f>
        <v>0</v>
      </c>
      <c r="BH376" s="156">
        <f>IF(N376="sníž. přenesená",J376,0)</f>
        <v>0</v>
      </c>
      <c r="BI376" s="156">
        <f>IF(N376="nulová",J376,0)</f>
        <v>0</v>
      </c>
      <c r="BJ376" s="17" t="s">
        <v>8</v>
      </c>
      <c r="BK376" s="156">
        <f>ROUND(I376*H376,0)</f>
        <v>0</v>
      </c>
      <c r="BL376" s="17" t="s">
        <v>90</v>
      </c>
      <c r="BM376" s="155" t="s">
        <v>2134</v>
      </c>
    </row>
    <row r="377" spans="1:65" s="2" customFormat="1" ht="14.4" customHeight="1">
      <c r="A377" s="32"/>
      <c r="B377" s="143"/>
      <c r="C377" s="144" t="s">
        <v>2135</v>
      </c>
      <c r="D377" s="144" t="s">
        <v>135</v>
      </c>
      <c r="E377" s="145" t="s">
        <v>2136</v>
      </c>
      <c r="F377" s="146" t="s">
        <v>2137</v>
      </c>
      <c r="G377" s="147" t="s">
        <v>1813</v>
      </c>
      <c r="H377" s="148">
        <v>1</v>
      </c>
      <c r="I377" s="149"/>
      <c r="J377" s="150">
        <f>ROUND(I377*H377,0)</f>
        <v>0</v>
      </c>
      <c r="K377" s="146" t="s">
        <v>1</v>
      </c>
      <c r="L377" s="33"/>
      <c r="M377" s="151" t="s">
        <v>1</v>
      </c>
      <c r="N377" s="152" t="s">
        <v>41</v>
      </c>
      <c r="O377" s="58"/>
      <c r="P377" s="153">
        <f>O377*H377</f>
        <v>0</v>
      </c>
      <c r="Q377" s="153">
        <v>0</v>
      </c>
      <c r="R377" s="153">
        <f>Q377*H377</f>
        <v>0</v>
      </c>
      <c r="S377" s="153">
        <v>0</v>
      </c>
      <c r="T377" s="154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55" t="s">
        <v>90</v>
      </c>
      <c r="AT377" s="155" t="s">
        <v>135</v>
      </c>
      <c r="AU377" s="155" t="s">
        <v>87</v>
      </c>
      <c r="AY377" s="17" t="s">
        <v>132</v>
      </c>
      <c r="BE377" s="156">
        <f>IF(N377="základní",J377,0)</f>
        <v>0</v>
      </c>
      <c r="BF377" s="156">
        <f>IF(N377="snížená",J377,0)</f>
        <v>0</v>
      </c>
      <c r="BG377" s="156">
        <f>IF(N377="zákl. přenesená",J377,0)</f>
        <v>0</v>
      </c>
      <c r="BH377" s="156">
        <f>IF(N377="sníž. přenesená",J377,0)</f>
        <v>0</v>
      </c>
      <c r="BI377" s="156">
        <f>IF(N377="nulová",J377,0)</f>
        <v>0</v>
      </c>
      <c r="BJ377" s="17" t="s">
        <v>8</v>
      </c>
      <c r="BK377" s="156">
        <f>ROUND(I377*H377,0)</f>
        <v>0</v>
      </c>
      <c r="BL377" s="17" t="s">
        <v>90</v>
      </c>
      <c r="BM377" s="155" t="s">
        <v>2138</v>
      </c>
    </row>
    <row r="378" spans="1:65" s="2" customFormat="1" ht="14.4" customHeight="1">
      <c r="A378" s="32"/>
      <c r="B378" s="143"/>
      <c r="C378" s="144" t="s">
        <v>2034</v>
      </c>
      <c r="D378" s="144" t="s">
        <v>135</v>
      </c>
      <c r="E378" s="145" t="s">
        <v>2139</v>
      </c>
      <c r="F378" s="146" t="s">
        <v>2140</v>
      </c>
      <c r="G378" s="147" t="s">
        <v>1813</v>
      </c>
      <c r="H378" s="148">
        <v>1</v>
      </c>
      <c r="I378" s="149"/>
      <c r="J378" s="150">
        <f>ROUND(I378*H378,0)</f>
        <v>0</v>
      </c>
      <c r="K378" s="146" t="s">
        <v>1</v>
      </c>
      <c r="L378" s="33"/>
      <c r="M378" s="187" t="s">
        <v>1</v>
      </c>
      <c r="N378" s="188" t="s">
        <v>41</v>
      </c>
      <c r="O378" s="189"/>
      <c r="P378" s="190">
        <f>O378*H378</f>
        <v>0</v>
      </c>
      <c r="Q378" s="190">
        <v>0</v>
      </c>
      <c r="R378" s="190">
        <f>Q378*H378</f>
        <v>0</v>
      </c>
      <c r="S378" s="190">
        <v>0</v>
      </c>
      <c r="T378" s="191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55" t="s">
        <v>90</v>
      </c>
      <c r="AT378" s="155" t="s">
        <v>135</v>
      </c>
      <c r="AU378" s="155" t="s">
        <v>87</v>
      </c>
      <c r="AY378" s="17" t="s">
        <v>132</v>
      </c>
      <c r="BE378" s="156">
        <f>IF(N378="základní",J378,0)</f>
        <v>0</v>
      </c>
      <c r="BF378" s="156">
        <f>IF(N378="snížená",J378,0)</f>
        <v>0</v>
      </c>
      <c r="BG378" s="156">
        <f>IF(N378="zákl. přenesená",J378,0)</f>
        <v>0</v>
      </c>
      <c r="BH378" s="156">
        <f>IF(N378="sníž. přenesená",J378,0)</f>
        <v>0</v>
      </c>
      <c r="BI378" s="156">
        <f>IF(N378="nulová",J378,0)</f>
        <v>0</v>
      </c>
      <c r="BJ378" s="17" t="s">
        <v>8</v>
      </c>
      <c r="BK378" s="156">
        <f>ROUND(I378*H378,0)</f>
        <v>0</v>
      </c>
      <c r="BL378" s="17" t="s">
        <v>90</v>
      </c>
      <c r="BM378" s="155" t="s">
        <v>2141</v>
      </c>
    </row>
    <row r="379" spans="1:31" s="2" customFormat="1" ht="6.9" customHeight="1">
      <c r="A379" s="32"/>
      <c r="B379" s="47"/>
      <c r="C379" s="48"/>
      <c r="D379" s="48"/>
      <c r="E379" s="48"/>
      <c r="F379" s="48"/>
      <c r="G379" s="48"/>
      <c r="H379" s="48"/>
      <c r="I379" s="48"/>
      <c r="J379" s="48"/>
      <c r="K379" s="48"/>
      <c r="L379" s="33"/>
      <c r="M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</row>
  </sheetData>
  <autoFilter ref="C125:K378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46"/>
  <sheetViews>
    <sheetView showGridLines="0" workbookViewId="0" topLeftCell="A119">
      <selection activeCell="K128" sqref="K128:K14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98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s="1" customFormat="1" ht="24.9" customHeight="1">
      <c r="B4" s="20"/>
      <c r="D4" s="21" t="s">
        <v>99</v>
      </c>
      <c r="L4" s="20"/>
      <c r="M4" s="93" t="s">
        <v>11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2" t="str">
        <f>'Rekapitulace stavby'!K6</f>
        <v>Hvězdárna v Úpici</v>
      </c>
      <c r="F7" s="253"/>
      <c r="G7" s="253"/>
      <c r="H7" s="253"/>
      <c r="L7" s="20"/>
    </row>
    <row r="8" spans="1:31" s="2" customFormat="1" ht="12" customHeight="1">
      <c r="A8" s="32"/>
      <c r="B8" s="33"/>
      <c r="C8" s="32"/>
      <c r="D8" s="27" t="s">
        <v>100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2" t="s">
        <v>2142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27" t="s">
        <v>23</v>
      </c>
      <c r="J12" s="55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24"/>
      <c r="G18" s="224"/>
      <c r="H18" s="224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8" t="s">
        <v>1</v>
      </c>
      <c r="F27" s="228"/>
      <c r="G27" s="228"/>
      <c r="H27" s="22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36</v>
      </c>
      <c r="E30" s="32"/>
      <c r="F30" s="32"/>
      <c r="G30" s="32"/>
      <c r="H30" s="32"/>
      <c r="I30" s="32"/>
      <c r="J30" s="71">
        <f>ROUND(J126,0)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40</v>
      </c>
      <c r="E33" s="27" t="s">
        <v>41</v>
      </c>
      <c r="F33" s="99">
        <f>ROUND((SUM(BE126:BE145)),0)</f>
        <v>0</v>
      </c>
      <c r="G33" s="32"/>
      <c r="H33" s="32"/>
      <c r="I33" s="100">
        <v>0.21</v>
      </c>
      <c r="J33" s="99">
        <f>ROUND(((SUM(BE126:BE145))*I33),0)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42</v>
      </c>
      <c r="F34" s="99">
        <f>ROUND((SUM(BF126:BF145)),0)</f>
        <v>0</v>
      </c>
      <c r="G34" s="32"/>
      <c r="H34" s="32"/>
      <c r="I34" s="100">
        <v>0.15</v>
      </c>
      <c r="J34" s="99">
        <f>ROUND(((SUM(BF126:BF145))*I34),0)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43</v>
      </c>
      <c r="F35" s="99">
        <f>ROUND((SUM(BG126:BG145)),0)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44</v>
      </c>
      <c r="F36" s="99">
        <f>ROUND((SUM(BH126:BH145)),0)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99">
        <f>ROUND((SUM(BI126:BI145)),0)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0"/>
      <c r="F39" s="60"/>
      <c r="G39" s="103" t="s">
        <v>47</v>
      </c>
      <c r="H39" s="104" t="s">
        <v>48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2"/>
      <c r="B61" s="33"/>
      <c r="C61" s="32"/>
      <c r="D61" s="45" t="s">
        <v>51</v>
      </c>
      <c r="E61" s="35"/>
      <c r="F61" s="107" t="s">
        <v>52</v>
      </c>
      <c r="G61" s="45" t="s">
        <v>51</v>
      </c>
      <c r="H61" s="35"/>
      <c r="I61" s="35"/>
      <c r="J61" s="10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2"/>
      <c r="B76" s="33"/>
      <c r="C76" s="32"/>
      <c r="D76" s="45" t="s">
        <v>51</v>
      </c>
      <c r="E76" s="35"/>
      <c r="F76" s="107" t="s">
        <v>52</v>
      </c>
      <c r="G76" s="45" t="s">
        <v>51</v>
      </c>
      <c r="H76" s="35"/>
      <c r="I76" s="35"/>
      <c r="J76" s="10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102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Hvězdárna v Úpici</v>
      </c>
      <c r="F85" s="253"/>
      <c r="G85" s="253"/>
      <c r="H85" s="25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100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2" t="str">
        <f>E9</f>
        <v>6 - Vedlejší náklady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Úpice</v>
      </c>
      <c r="G89" s="32"/>
      <c r="H89" s="32"/>
      <c r="I89" s="27" t="s">
        <v>23</v>
      </c>
      <c r="J89" s="55" t="str">
        <f>IF(J12="","",J12)</f>
        <v/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.2" customHeight="1">
      <c r="A91" s="32"/>
      <c r="B91" s="33"/>
      <c r="C91" s="27" t="s">
        <v>24</v>
      </c>
      <c r="D91" s="32"/>
      <c r="E91" s="32"/>
      <c r="F91" s="25" t="str">
        <f>E15</f>
        <v>Královéhradecký kraj, Pivovarské nám.1245, H.K.</v>
      </c>
      <c r="G91" s="32"/>
      <c r="H91" s="32"/>
      <c r="I91" s="27" t="s">
        <v>30</v>
      </c>
      <c r="J91" s="30" t="str">
        <f>E21</f>
        <v xml:space="preserve">Ateliér Pavlíček, Roosveltova 2855, Dvůr Králové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103</v>
      </c>
      <c r="D94" s="101"/>
      <c r="E94" s="101"/>
      <c r="F94" s="101"/>
      <c r="G94" s="101"/>
      <c r="H94" s="101"/>
      <c r="I94" s="101"/>
      <c r="J94" s="110" t="s">
        <v>104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5" customHeight="1">
      <c r="A96" s="32"/>
      <c r="B96" s="33"/>
      <c r="C96" s="111" t="s">
        <v>105</v>
      </c>
      <c r="D96" s="32"/>
      <c r="E96" s="32"/>
      <c r="F96" s="32"/>
      <c r="G96" s="32"/>
      <c r="H96" s="32"/>
      <c r="I96" s="32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106</v>
      </c>
    </row>
    <row r="97" spans="2:12" s="9" customFormat="1" ht="24.9" customHeight="1">
      <c r="B97" s="112"/>
      <c r="D97" s="113" t="s">
        <v>2143</v>
      </c>
      <c r="E97" s="114"/>
      <c r="F97" s="114"/>
      <c r="G97" s="114"/>
      <c r="H97" s="114"/>
      <c r="I97" s="114"/>
      <c r="J97" s="115">
        <f>J127</f>
        <v>0</v>
      </c>
      <c r="L97" s="112"/>
    </row>
    <row r="98" spans="2:12" s="10" customFormat="1" ht="19.95" customHeight="1">
      <c r="B98" s="116"/>
      <c r="D98" s="117" t="s">
        <v>2144</v>
      </c>
      <c r="E98" s="118"/>
      <c r="F98" s="118"/>
      <c r="G98" s="118"/>
      <c r="H98" s="118"/>
      <c r="I98" s="118"/>
      <c r="J98" s="119">
        <f>J128</f>
        <v>0</v>
      </c>
      <c r="L98" s="116"/>
    </row>
    <row r="99" spans="2:12" s="10" customFormat="1" ht="19.95" customHeight="1">
      <c r="B99" s="116"/>
      <c r="D99" s="117" t="s">
        <v>2145</v>
      </c>
      <c r="E99" s="118"/>
      <c r="F99" s="118"/>
      <c r="G99" s="118"/>
      <c r="H99" s="118"/>
      <c r="I99" s="118"/>
      <c r="J99" s="119">
        <f>J130</f>
        <v>0</v>
      </c>
      <c r="L99" s="116"/>
    </row>
    <row r="100" spans="2:12" s="10" customFormat="1" ht="19.95" customHeight="1">
      <c r="B100" s="116"/>
      <c r="D100" s="117" t="s">
        <v>2146</v>
      </c>
      <c r="E100" s="118"/>
      <c r="F100" s="118"/>
      <c r="G100" s="118"/>
      <c r="H100" s="118"/>
      <c r="I100" s="118"/>
      <c r="J100" s="119">
        <f>J132</f>
        <v>0</v>
      </c>
      <c r="L100" s="116"/>
    </row>
    <row r="101" spans="2:12" s="10" customFormat="1" ht="19.95" customHeight="1">
      <c r="B101" s="116"/>
      <c r="D101" s="117" t="s">
        <v>2147</v>
      </c>
      <c r="E101" s="118"/>
      <c r="F101" s="118"/>
      <c r="G101" s="118"/>
      <c r="H101" s="118"/>
      <c r="I101" s="118"/>
      <c r="J101" s="119">
        <f>J134</f>
        <v>0</v>
      </c>
      <c r="L101" s="116"/>
    </row>
    <row r="102" spans="2:12" s="10" customFormat="1" ht="19.95" customHeight="1">
      <c r="B102" s="116"/>
      <c r="D102" s="117" t="s">
        <v>2148</v>
      </c>
      <c r="E102" s="118"/>
      <c r="F102" s="118"/>
      <c r="G102" s="118"/>
      <c r="H102" s="118"/>
      <c r="I102" s="118"/>
      <c r="J102" s="119">
        <f>J136</f>
        <v>0</v>
      </c>
      <c r="L102" s="116"/>
    </row>
    <row r="103" spans="2:12" s="10" customFormat="1" ht="19.95" customHeight="1">
      <c r="B103" s="116"/>
      <c r="D103" s="117" t="s">
        <v>2149</v>
      </c>
      <c r="E103" s="118"/>
      <c r="F103" s="118"/>
      <c r="G103" s="118"/>
      <c r="H103" s="118"/>
      <c r="I103" s="118"/>
      <c r="J103" s="119">
        <f>J138</f>
        <v>0</v>
      </c>
      <c r="L103" s="116"/>
    </row>
    <row r="104" spans="2:12" s="10" customFormat="1" ht="19.95" customHeight="1">
      <c r="B104" s="116"/>
      <c r="D104" s="117" t="s">
        <v>2150</v>
      </c>
      <c r="E104" s="118"/>
      <c r="F104" s="118"/>
      <c r="G104" s="118"/>
      <c r="H104" s="118"/>
      <c r="I104" s="118"/>
      <c r="J104" s="119">
        <f>J140</f>
        <v>0</v>
      </c>
      <c r="L104" s="116"/>
    </row>
    <row r="105" spans="2:12" s="10" customFormat="1" ht="19.95" customHeight="1">
      <c r="B105" s="116"/>
      <c r="D105" s="117" t="s">
        <v>2151</v>
      </c>
      <c r="E105" s="118"/>
      <c r="F105" s="118"/>
      <c r="G105" s="118"/>
      <c r="H105" s="118"/>
      <c r="I105" s="118"/>
      <c r="J105" s="119">
        <f>J142</f>
        <v>0</v>
      </c>
      <c r="L105" s="116"/>
    </row>
    <row r="106" spans="2:12" s="10" customFormat="1" ht="19.95" customHeight="1">
      <c r="B106" s="116"/>
      <c r="D106" s="117" t="s">
        <v>2152</v>
      </c>
      <c r="E106" s="118"/>
      <c r="F106" s="118"/>
      <c r="G106" s="118"/>
      <c r="H106" s="118"/>
      <c r="I106" s="118"/>
      <c r="J106" s="119">
        <f>J144</f>
        <v>0</v>
      </c>
      <c r="L106" s="116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" customHeight="1">
      <c r="A113" s="32"/>
      <c r="B113" s="33"/>
      <c r="C113" s="21" t="s">
        <v>117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17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52" t="str">
        <f>E7</f>
        <v>Hvězdárna v Úpici</v>
      </c>
      <c r="F116" s="253"/>
      <c r="G116" s="253"/>
      <c r="H116" s="253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100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42" t="str">
        <f>E9</f>
        <v>6 - Vedlejší náklady</v>
      </c>
      <c r="F118" s="251"/>
      <c r="G118" s="251"/>
      <c r="H118" s="25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21</v>
      </c>
      <c r="D120" s="32"/>
      <c r="E120" s="32"/>
      <c r="F120" s="25" t="str">
        <f>F12</f>
        <v>Úpice</v>
      </c>
      <c r="G120" s="32"/>
      <c r="H120" s="32"/>
      <c r="I120" s="27" t="s">
        <v>23</v>
      </c>
      <c r="J120" s="55" t="str">
        <f>IF(J12="","",J12)</f>
        <v/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40.2" customHeight="1">
      <c r="A122" s="32"/>
      <c r="B122" s="33"/>
      <c r="C122" s="27" t="s">
        <v>24</v>
      </c>
      <c r="D122" s="32"/>
      <c r="E122" s="32"/>
      <c r="F122" s="25" t="str">
        <f>E15</f>
        <v>Královéhradecký kraj, Pivovarské nám.1245, H.K.</v>
      </c>
      <c r="G122" s="32"/>
      <c r="H122" s="32"/>
      <c r="I122" s="27" t="s">
        <v>30</v>
      </c>
      <c r="J122" s="30" t="str">
        <f>E21</f>
        <v xml:space="preserve">Ateliér Pavlíček, Roosveltova 2855, Dvůr Králové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15" customHeight="1">
      <c r="A123" s="32"/>
      <c r="B123" s="33"/>
      <c r="C123" s="27" t="s">
        <v>28</v>
      </c>
      <c r="D123" s="32"/>
      <c r="E123" s="32"/>
      <c r="F123" s="25" t="str">
        <f>IF(E18="","",E18)</f>
        <v>Vyplň údaj</v>
      </c>
      <c r="G123" s="32"/>
      <c r="H123" s="32"/>
      <c r="I123" s="27" t="s">
        <v>33</v>
      </c>
      <c r="J123" s="30" t="str">
        <f>E24</f>
        <v>ing. V. Švehla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0"/>
      <c r="B125" s="121"/>
      <c r="C125" s="122" t="s">
        <v>118</v>
      </c>
      <c r="D125" s="123" t="s">
        <v>61</v>
      </c>
      <c r="E125" s="123" t="s">
        <v>57</v>
      </c>
      <c r="F125" s="123" t="s">
        <v>58</v>
      </c>
      <c r="G125" s="123" t="s">
        <v>119</v>
      </c>
      <c r="H125" s="123" t="s">
        <v>120</v>
      </c>
      <c r="I125" s="123" t="s">
        <v>121</v>
      </c>
      <c r="J125" s="123" t="s">
        <v>104</v>
      </c>
      <c r="K125" s="124" t="s">
        <v>122</v>
      </c>
      <c r="L125" s="125"/>
      <c r="M125" s="62" t="s">
        <v>1</v>
      </c>
      <c r="N125" s="63" t="s">
        <v>40</v>
      </c>
      <c r="O125" s="63" t="s">
        <v>123</v>
      </c>
      <c r="P125" s="63" t="s">
        <v>124</v>
      </c>
      <c r="Q125" s="63" t="s">
        <v>125</v>
      </c>
      <c r="R125" s="63" t="s">
        <v>126</v>
      </c>
      <c r="S125" s="63" t="s">
        <v>127</v>
      </c>
      <c r="T125" s="64" t="s">
        <v>128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95" customHeight="1">
      <c r="A126" s="32"/>
      <c r="B126" s="33"/>
      <c r="C126" s="69" t="s">
        <v>129</v>
      </c>
      <c r="D126" s="32"/>
      <c r="E126" s="32"/>
      <c r="F126" s="32"/>
      <c r="G126" s="32"/>
      <c r="H126" s="32"/>
      <c r="I126" s="32"/>
      <c r="J126" s="126">
        <f>BK126</f>
        <v>0</v>
      </c>
      <c r="K126" s="32"/>
      <c r="L126" s="33"/>
      <c r="M126" s="65"/>
      <c r="N126" s="56"/>
      <c r="O126" s="66"/>
      <c r="P126" s="127">
        <f>P127</f>
        <v>0</v>
      </c>
      <c r="Q126" s="66"/>
      <c r="R126" s="127">
        <f>R127</f>
        <v>0</v>
      </c>
      <c r="S126" s="66"/>
      <c r="T126" s="128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75</v>
      </c>
      <c r="AU126" s="17" t="s">
        <v>106</v>
      </c>
      <c r="BK126" s="129">
        <f>BK127</f>
        <v>0</v>
      </c>
    </row>
    <row r="127" spans="2:63" s="12" customFormat="1" ht="25.95" customHeight="1">
      <c r="B127" s="130"/>
      <c r="D127" s="131" t="s">
        <v>75</v>
      </c>
      <c r="E127" s="132" t="s">
        <v>2153</v>
      </c>
      <c r="F127" s="132" t="s">
        <v>2154</v>
      </c>
      <c r="I127" s="133"/>
      <c r="J127" s="134">
        <f>BK127</f>
        <v>0</v>
      </c>
      <c r="L127" s="130"/>
      <c r="M127" s="135"/>
      <c r="N127" s="136"/>
      <c r="O127" s="136"/>
      <c r="P127" s="137">
        <f>P128+P130+P132+P134+P136+P138+P140+P142+P144</f>
        <v>0</v>
      </c>
      <c r="Q127" s="136"/>
      <c r="R127" s="137">
        <f>R128+R130+R132+R134+R136+R138+R140+R142+R144</f>
        <v>0</v>
      </c>
      <c r="S127" s="136"/>
      <c r="T127" s="138">
        <f>T128+T130+T132+T134+T136+T138+T140+T142+T144</f>
        <v>0</v>
      </c>
      <c r="AR127" s="131" t="s">
        <v>93</v>
      </c>
      <c r="AT127" s="139" t="s">
        <v>75</v>
      </c>
      <c r="AU127" s="139" t="s">
        <v>76</v>
      </c>
      <c r="AY127" s="131" t="s">
        <v>132</v>
      </c>
      <c r="BK127" s="140">
        <f>BK128+BK130+BK132+BK134+BK136+BK138+BK140+BK142+BK144</f>
        <v>0</v>
      </c>
    </row>
    <row r="128" spans="2:63" s="12" customFormat="1" ht="22.95" customHeight="1">
      <c r="B128" s="130"/>
      <c r="D128" s="131" t="s">
        <v>75</v>
      </c>
      <c r="E128" s="141" t="s">
        <v>2155</v>
      </c>
      <c r="F128" s="141" t="s">
        <v>2156</v>
      </c>
      <c r="I128" s="133"/>
      <c r="J128" s="142">
        <f>BK128</f>
        <v>0</v>
      </c>
      <c r="L128" s="130"/>
      <c r="M128" s="135"/>
      <c r="N128" s="136"/>
      <c r="O128" s="136"/>
      <c r="P128" s="137">
        <f>P129</f>
        <v>0</v>
      </c>
      <c r="Q128" s="136"/>
      <c r="R128" s="137">
        <f>R129</f>
        <v>0</v>
      </c>
      <c r="S128" s="136"/>
      <c r="T128" s="138">
        <f>T129</f>
        <v>0</v>
      </c>
      <c r="AR128" s="131" t="s">
        <v>93</v>
      </c>
      <c r="AT128" s="139" t="s">
        <v>75</v>
      </c>
      <c r="AU128" s="139" t="s">
        <v>8</v>
      </c>
      <c r="AY128" s="131" t="s">
        <v>132</v>
      </c>
      <c r="BK128" s="140">
        <f>BK129</f>
        <v>0</v>
      </c>
    </row>
    <row r="129" spans="1:65" s="2" customFormat="1" ht="14.4" customHeight="1">
      <c r="A129" s="32"/>
      <c r="B129" s="143"/>
      <c r="C129" s="144" t="s">
        <v>8</v>
      </c>
      <c r="D129" s="144" t="s">
        <v>135</v>
      </c>
      <c r="E129" s="145" t="s">
        <v>2157</v>
      </c>
      <c r="F129" s="146" t="s">
        <v>2156</v>
      </c>
      <c r="G129" s="147" t="s">
        <v>1764</v>
      </c>
      <c r="H129" s="148">
        <v>1</v>
      </c>
      <c r="I129" s="149"/>
      <c r="J129" s="150">
        <f>ROUND(I129*H129,0)</f>
        <v>0</v>
      </c>
      <c r="K129" s="146"/>
      <c r="L129" s="33"/>
      <c r="M129" s="151" t="s">
        <v>1</v>
      </c>
      <c r="N129" s="152" t="s">
        <v>41</v>
      </c>
      <c r="O129" s="58"/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5" t="s">
        <v>2158</v>
      </c>
      <c r="AT129" s="155" t="s">
        <v>135</v>
      </c>
      <c r="AU129" s="155" t="s">
        <v>84</v>
      </c>
      <c r="AY129" s="17" t="s">
        <v>132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7" t="s">
        <v>8</v>
      </c>
      <c r="BK129" s="156">
        <f>ROUND(I129*H129,0)</f>
        <v>0</v>
      </c>
      <c r="BL129" s="17" t="s">
        <v>2158</v>
      </c>
      <c r="BM129" s="155" t="s">
        <v>2159</v>
      </c>
    </row>
    <row r="130" spans="2:63" s="12" customFormat="1" ht="22.95" customHeight="1">
      <c r="B130" s="130"/>
      <c r="D130" s="131" t="s">
        <v>75</v>
      </c>
      <c r="E130" s="141" t="s">
        <v>2160</v>
      </c>
      <c r="F130" s="141" t="s">
        <v>2161</v>
      </c>
      <c r="I130" s="133"/>
      <c r="J130" s="142">
        <f>BK130</f>
        <v>0</v>
      </c>
      <c r="L130" s="130"/>
      <c r="M130" s="135"/>
      <c r="N130" s="136"/>
      <c r="O130" s="136"/>
      <c r="P130" s="137">
        <f>P131</f>
        <v>0</v>
      </c>
      <c r="Q130" s="136"/>
      <c r="R130" s="137">
        <f>R131</f>
        <v>0</v>
      </c>
      <c r="S130" s="136"/>
      <c r="T130" s="138">
        <f>T131</f>
        <v>0</v>
      </c>
      <c r="AR130" s="131" t="s">
        <v>93</v>
      </c>
      <c r="AT130" s="139" t="s">
        <v>75</v>
      </c>
      <c r="AU130" s="139" t="s">
        <v>8</v>
      </c>
      <c r="AY130" s="131" t="s">
        <v>132</v>
      </c>
      <c r="BK130" s="140">
        <f>BK131</f>
        <v>0</v>
      </c>
    </row>
    <row r="131" spans="1:65" s="2" customFormat="1" ht="14.4" customHeight="1">
      <c r="A131" s="32"/>
      <c r="B131" s="143"/>
      <c r="C131" s="144" t="s">
        <v>84</v>
      </c>
      <c r="D131" s="144" t="s">
        <v>135</v>
      </c>
      <c r="E131" s="145" t="s">
        <v>2162</v>
      </c>
      <c r="F131" s="146" t="s">
        <v>2161</v>
      </c>
      <c r="G131" s="147" t="s">
        <v>1764</v>
      </c>
      <c r="H131" s="148">
        <v>1</v>
      </c>
      <c r="I131" s="149"/>
      <c r="J131" s="150">
        <f>ROUND(I131*H131,0)</f>
        <v>0</v>
      </c>
      <c r="K131" s="146"/>
      <c r="L131" s="33"/>
      <c r="M131" s="151" t="s">
        <v>1</v>
      </c>
      <c r="N131" s="152" t="s">
        <v>41</v>
      </c>
      <c r="O131" s="58"/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5" t="s">
        <v>2158</v>
      </c>
      <c r="AT131" s="155" t="s">
        <v>135</v>
      </c>
      <c r="AU131" s="155" t="s">
        <v>84</v>
      </c>
      <c r="AY131" s="17" t="s">
        <v>132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7" t="s">
        <v>8</v>
      </c>
      <c r="BK131" s="156">
        <f>ROUND(I131*H131,0)</f>
        <v>0</v>
      </c>
      <c r="BL131" s="17" t="s">
        <v>2158</v>
      </c>
      <c r="BM131" s="155" t="s">
        <v>2163</v>
      </c>
    </row>
    <row r="132" spans="2:63" s="12" customFormat="1" ht="22.95" customHeight="1">
      <c r="B132" s="130"/>
      <c r="D132" s="131" t="s">
        <v>75</v>
      </c>
      <c r="E132" s="141" t="s">
        <v>2164</v>
      </c>
      <c r="F132" s="141" t="s">
        <v>2165</v>
      </c>
      <c r="I132" s="133"/>
      <c r="J132" s="142">
        <f>BK132</f>
        <v>0</v>
      </c>
      <c r="L132" s="130"/>
      <c r="M132" s="135"/>
      <c r="N132" s="136"/>
      <c r="O132" s="136"/>
      <c r="P132" s="137">
        <f>P133</f>
        <v>0</v>
      </c>
      <c r="Q132" s="136"/>
      <c r="R132" s="137">
        <f>R133</f>
        <v>0</v>
      </c>
      <c r="S132" s="136"/>
      <c r="T132" s="138">
        <f>T133</f>
        <v>0</v>
      </c>
      <c r="AR132" s="131" t="s">
        <v>93</v>
      </c>
      <c r="AT132" s="139" t="s">
        <v>75</v>
      </c>
      <c r="AU132" s="139" t="s">
        <v>8</v>
      </c>
      <c r="AY132" s="131" t="s">
        <v>132</v>
      </c>
      <c r="BK132" s="140">
        <f>BK133</f>
        <v>0</v>
      </c>
    </row>
    <row r="133" spans="1:65" s="2" customFormat="1" ht="14.4" customHeight="1">
      <c r="A133" s="32"/>
      <c r="B133" s="143"/>
      <c r="C133" s="144" t="s">
        <v>87</v>
      </c>
      <c r="D133" s="144" t="s">
        <v>135</v>
      </c>
      <c r="E133" s="145" t="s">
        <v>2166</v>
      </c>
      <c r="F133" s="146" t="s">
        <v>2165</v>
      </c>
      <c r="G133" s="147" t="s">
        <v>1764</v>
      </c>
      <c r="H133" s="148">
        <v>1</v>
      </c>
      <c r="I133" s="149"/>
      <c r="J133" s="150">
        <f>ROUND(I133*H133,0)</f>
        <v>0</v>
      </c>
      <c r="K133" s="146"/>
      <c r="L133" s="33"/>
      <c r="M133" s="151" t="s">
        <v>1</v>
      </c>
      <c r="N133" s="152" t="s">
        <v>41</v>
      </c>
      <c r="O133" s="58"/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2158</v>
      </c>
      <c r="AT133" s="155" t="s">
        <v>135</v>
      </c>
      <c r="AU133" s="155" t="s">
        <v>84</v>
      </c>
      <c r="AY133" s="17" t="s">
        <v>132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7" t="s">
        <v>8</v>
      </c>
      <c r="BK133" s="156">
        <f>ROUND(I133*H133,0)</f>
        <v>0</v>
      </c>
      <c r="BL133" s="17" t="s">
        <v>2158</v>
      </c>
      <c r="BM133" s="155" t="s">
        <v>2167</v>
      </c>
    </row>
    <row r="134" spans="2:63" s="12" customFormat="1" ht="22.95" customHeight="1">
      <c r="B134" s="130"/>
      <c r="D134" s="131" t="s">
        <v>75</v>
      </c>
      <c r="E134" s="141" t="s">
        <v>2168</v>
      </c>
      <c r="F134" s="141" t="s">
        <v>2169</v>
      </c>
      <c r="I134" s="133"/>
      <c r="J134" s="142">
        <f>BK134</f>
        <v>0</v>
      </c>
      <c r="L134" s="130"/>
      <c r="M134" s="135"/>
      <c r="N134" s="136"/>
      <c r="O134" s="136"/>
      <c r="P134" s="137">
        <f>P135</f>
        <v>0</v>
      </c>
      <c r="Q134" s="136"/>
      <c r="R134" s="137">
        <f>R135</f>
        <v>0</v>
      </c>
      <c r="S134" s="136"/>
      <c r="T134" s="138">
        <f>T135</f>
        <v>0</v>
      </c>
      <c r="AR134" s="131" t="s">
        <v>93</v>
      </c>
      <c r="AT134" s="139" t="s">
        <v>75</v>
      </c>
      <c r="AU134" s="139" t="s">
        <v>8</v>
      </c>
      <c r="AY134" s="131" t="s">
        <v>132</v>
      </c>
      <c r="BK134" s="140">
        <f>BK135</f>
        <v>0</v>
      </c>
    </row>
    <row r="135" spans="1:65" s="2" customFormat="1" ht="14.4" customHeight="1">
      <c r="A135" s="32"/>
      <c r="B135" s="143"/>
      <c r="C135" s="144" t="s">
        <v>90</v>
      </c>
      <c r="D135" s="144" t="s">
        <v>135</v>
      </c>
      <c r="E135" s="145" t="s">
        <v>2170</v>
      </c>
      <c r="F135" s="146" t="s">
        <v>2169</v>
      </c>
      <c r="G135" s="147" t="s">
        <v>1764</v>
      </c>
      <c r="H135" s="148">
        <v>1</v>
      </c>
      <c r="I135" s="149"/>
      <c r="J135" s="150">
        <f>ROUND(I135*H135,0)</f>
        <v>0</v>
      </c>
      <c r="K135" s="146"/>
      <c r="L135" s="33"/>
      <c r="M135" s="151" t="s">
        <v>1</v>
      </c>
      <c r="N135" s="152" t="s">
        <v>41</v>
      </c>
      <c r="O135" s="58"/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5" t="s">
        <v>2158</v>
      </c>
      <c r="AT135" s="155" t="s">
        <v>135</v>
      </c>
      <c r="AU135" s="155" t="s">
        <v>84</v>
      </c>
      <c r="AY135" s="17" t="s">
        <v>132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7" t="s">
        <v>8</v>
      </c>
      <c r="BK135" s="156">
        <f>ROUND(I135*H135,0)</f>
        <v>0</v>
      </c>
      <c r="BL135" s="17" t="s">
        <v>2158</v>
      </c>
      <c r="BM135" s="155" t="s">
        <v>2171</v>
      </c>
    </row>
    <row r="136" spans="2:63" s="12" customFormat="1" ht="22.95" customHeight="1">
      <c r="B136" s="130"/>
      <c r="D136" s="131" t="s">
        <v>75</v>
      </c>
      <c r="E136" s="141" t="s">
        <v>2172</v>
      </c>
      <c r="F136" s="141" t="s">
        <v>2173</v>
      </c>
      <c r="I136" s="133"/>
      <c r="J136" s="142">
        <f>BK136</f>
        <v>0</v>
      </c>
      <c r="L136" s="130"/>
      <c r="M136" s="135"/>
      <c r="N136" s="136"/>
      <c r="O136" s="136"/>
      <c r="P136" s="137">
        <f>P137</f>
        <v>0</v>
      </c>
      <c r="Q136" s="136"/>
      <c r="R136" s="137">
        <f>R137</f>
        <v>0</v>
      </c>
      <c r="S136" s="136"/>
      <c r="T136" s="138">
        <f>T137</f>
        <v>0</v>
      </c>
      <c r="AR136" s="131" t="s">
        <v>93</v>
      </c>
      <c r="AT136" s="139" t="s">
        <v>75</v>
      </c>
      <c r="AU136" s="139" t="s">
        <v>8</v>
      </c>
      <c r="AY136" s="131" t="s">
        <v>132</v>
      </c>
      <c r="BK136" s="140">
        <f>BK137</f>
        <v>0</v>
      </c>
    </row>
    <row r="137" spans="1:65" s="2" customFormat="1" ht="14.4" customHeight="1">
      <c r="A137" s="32"/>
      <c r="B137" s="143"/>
      <c r="C137" s="144" t="s">
        <v>93</v>
      </c>
      <c r="D137" s="144" t="s">
        <v>135</v>
      </c>
      <c r="E137" s="145" t="s">
        <v>2174</v>
      </c>
      <c r="F137" s="146" t="s">
        <v>2173</v>
      </c>
      <c r="G137" s="147" t="s">
        <v>1764</v>
      </c>
      <c r="H137" s="148">
        <v>1</v>
      </c>
      <c r="I137" s="149"/>
      <c r="J137" s="150">
        <f>ROUND(I137*H137,0)</f>
        <v>0</v>
      </c>
      <c r="K137" s="146"/>
      <c r="L137" s="33"/>
      <c r="M137" s="151" t="s">
        <v>1</v>
      </c>
      <c r="N137" s="152" t="s">
        <v>41</v>
      </c>
      <c r="O137" s="58"/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5" t="s">
        <v>2158</v>
      </c>
      <c r="AT137" s="155" t="s">
        <v>135</v>
      </c>
      <c r="AU137" s="155" t="s">
        <v>84</v>
      </c>
      <c r="AY137" s="17" t="s">
        <v>132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7" t="s">
        <v>8</v>
      </c>
      <c r="BK137" s="156">
        <f>ROUND(I137*H137,0)</f>
        <v>0</v>
      </c>
      <c r="BL137" s="17" t="s">
        <v>2158</v>
      </c>
      <c r="BM137" s="155" t="s">
        <v>2175</v>
      </c>
    </row>
    <row r="138" spans="2:63" s="12" customFormat="1" ht="22.95" customHeight="1">
      <c r="B138" s="130"/>
      <c r="D138" s="131" t="s">
        <v>75</v>
      </c>
      <c r="E138" s="141" t="s">
        <v>2176</v>
      </c>
      <c r="F138" s="141" t="s">
        <v>2177</v>
      </c>
      <c r="I138" s="133"/>
      <c r="J138" s="142">
        <f>BK138</f>
        <v>0</v>
      </c>
      <c r="L138" s="130"/>
      <c r="M138" s="135"/>
      <c r="N138" s="136"/>
      <c r="O138" s="136"/>
      <c r="P138" s="137">
        <f>P139</f>
        <v>0</v>
      </c>
      <c r="Q138" s="136"/>
      <c r="R138" s="137">
        <f>R139</f>
        <v>0</v>
      </c>
      <c r="S138" s="136"/>
      <c r="T138" s="138">
        <f>T139</f>
        <v>0</v>
      </c>
      <c r="AR138" s="131" t="s">
        <v>93</v>
      </c>
      <c r="AT138" s="139" t="s">
        <v>75</v>
      </c>
      <c r="AU138" s="139" t="s">
        <v>8</v>
      </c>
      <c r="AY138" s="131" t="s">
        <v>132</v>
      </c>
      <c r="BK138" s="140">
        <f>BK139</f>
        <v>0</v>
      </c>
    </row>
    <row r="139" spans="1:65" s="2" customFormat="1" ht="14.4" customHeight="1">
      <c r="A139" s="32"/>
      <c r="B139" s="143"/>
      <c r="C139" s="144" t="s">
        <v>96</v>
      </c>
      <c r="D139" s="144" t="s">
        <v>135</v>
      </c>
      <c r="E139" s="145" t="s">
        <v>2178</v>
      </c>
      <c r="F139" s="146" t="s">
        <v>2177</v>
      </c>
      <c r="G139" s="147" t="s">
        <v>1764</v>
      </c>
      <c r="H139" s="148">
        <v>1</v>
      </c>
      <c r="I139" s="149"/>
      <c r="J139" s="150">
        <f>ROUND(I139*H139,0)</f>
        <v>0</v>
      </c>
      <c r="K139" s="146"/>
      <c r="L139" s="33"/>
      <c r="M139" s="151" t="s">
        <v>1</v>
      </c>
      <c r="N139" s="152" t="s">
        <v>41</v>
      </c>
      <c r="O139" s="58"/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5" t="s">
        <v>2158</v>
      </c>
      <c r="AT139" s="155" t="s">
        <v>135</v>
      </c>
      <c r="AU139" s="155" t="s">
        <v>84</v>
      </c>
      <c r="AY139" s="17" t="s">
        <v>132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7" t="s">
        <v>8</v>
      </c>
      <c r="BK139" s="156">
        <f>ROUND(I139*H139,0)</f>
        <v>0</v>
      </c>
      <c r="BL139" s="17" t="s">
        <v>2158</v>
      </c>
      <c r="BM139" s="155" t="s">
        <v>2179</v>
      </c>
    </row>
    <row r="140" spans="2:63" s="12" customFormat="1" ht="22.95" customHeight="1">
      <c r="B140" s="130"/>
      <c r="D140" s="131" t="s">
        <v>75</v>
      </c>
      <c r="E140" s="141" t="s">
        <v>2180</v>
      </c>
      <c r="F140" s="141" t="s">
        <v>2181</v>
      </c>
      <c r="I140" s="133"/>
      <c r="J140" s="142">
        <f>BK140</f>
        <v>0</v>
      </c>
      <c r="L140" s="130"/>
      <c r="M140" s="135"/>
      <c r="N140" s="136"/>
      <c r="O140" s="136"/>
      <c r="P140" s="137">
        <f>P141</f>
        <v>0</v>
      </c>
      <c r="Q140" s="136"/>
      <c r="R140" s="137">
        <f>R141</f>
        <v>0</v>
      </c>
      <c r="S140" s="136"/>
      <c r="T140" s="138">
        <f>T141</f>
        <v>0</v>
      </c>
      <c r="AR140" s="131" t="s">
        <v>93</v>
      </c>
      <c r="AT140" s="139" t="s">
        <v>75</v>
      </c>
      <c r="AU140" s="139" t="s">
        <v>8</v>
      </c>
      <c r="AY140" s="131" t="s">
        <v>132</v>
      </c>
      <c r="BK140" s="140">
        <f>BK141</f>
        <v>0</v>
      </c>
    </row>
    <row r="141" spans="1:65" s="2" customFormat="1" ht="14.4" customHeight="1">
      <c r="A141" s="32"/>
      <c r="B141" s="143"/>
      <c r="C141" s="144" t="s">
        <v>167</v>
      </c>
      <c r="D141" s="144" t="s">
        <v>135</v>
      </c>
      <c r="E141" s="145" t="s">
        <v>2182</v>
      </c>
      <c r="F141" s="146" t="s">
        <v>2181</v>
      </c>
      <c r="G141" s="147" t="s">
        <v>1764</v>
      </c>
      <c r="H141" s="148">
        <v>1</v>
      </c>
      <c r="I141" s="149"/>
      <c r="J141" s="150">
        <f>ROUND(I141*H141,0)</f>
        <v>0</v>
      </c>
      <c r="K141" s="146"/>
      <c r="L141" s="33"/>
      <c r="M141" s="151" t="s">
        <v>1</v>
      </c>
      <c r="N141" s="152" t="s">
        <v>41</v>
      </c>
      <c r="O141" s="58"/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5" t="s">
        <v>2158</v>
      </c>
      <c r="AT141" s="155" t="s">
        <v>135</v>
      </c>
      <c r="AU141" s="155" t="s">
        <v>84</v>
      </c>
      <c r="AY141" s="17" t="s">
        <v>132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7" t="s">
        <v>8</v>
      </c>
      <c r="BK141" s="156">
        <f>ROUND(I141*H141,0)</f>
        <v>0</v>
      </c>
      <c r="BL141" s="17" t="s">
        <v>2158</v>
      </c>
      <c r="BM141" s="155" t="s">
        <v>2183</v>
      </c>
    </row>
    <row r="142" spans="2:63" s="12" customFormat="1" ht="22.95" customHeight="1">
      <c r="B142" s="130"/>
      <c r="D142" s="131" t="s">
        <v>75</v>
      </c>
      <c r="E142" s="141" t="s">
        <v>2184</v>
      </c>
      <c r="F142" s="141" t="s">
        <v>2185</v>
      </c>
      <c r="I142" s="133"/>
      <c r="J142" s="142">
        <f>BK142</f>
        <v>0</v>
      </c>
      <c r="L142" s="130"/>
      <c r="M142" s="135"/>
      <c r="N142" s="136"/>
      <c r="O142" s="136"/>
      <c r="P142" s="137">
        <f>P143</f>
        <v>0</v>
      </c>
      <c r="Q142" s="136"/>
      <c r="R142" s="137">
        <f>R143</f>
        <v>0</v>
      </c>
      <c r="S142" s="136"/>
      <c r="T142" s="138">
        <f>T143</f>
        <v>0</v>
      </c>
      <c r="AR142" s="131" t="s">
        <v>93</v>
      </c>
      <c r="AT142" s="139" t="s">
        <v>75</v>
      </c>
      <c r="AU142" s="139" t="s">
        <v>8</v>
      </c>
      <c r="AY142" s="131" t="s">
        <v>132</v>
      </c>
      <c r="BK142" s="140">
        <f>BK143</f>
        <v>0</v>
      </c>
    </row>
    <row r="143" spans="1:65" s="2" customFormat="1" ht="14.4" customHeight="1">
      <c r="A143" s="32"/>
      <c r="B143" s="143"/>
      <c r="C143" s="144" t="s">
        <v>172</v>
      </c>
      <c r="D143" s="144" t="s">
        <v>135</v>
      </c>
      <c r="E143" s="145" t="s">
        <v>2186</v>
      </c>
      <c r="F143" s="146" t="s">
        <v>2187</v>
      </c>
      <c r="G143" s="147" t="s">
        <v>1764</v>
      </c>
      <c r="H143" s="148">
        <v>1</v>
      </c>
      <c r="I143" s="149"/>
      <c r="J143" s="150">
        <f>ROUND(I143*H143,0)</f>
        <v>0</v>
      </c>
      <c r="K143" s="146"/>
      <c r="L143" s="33"/>
      <c r="M143" s="151" t="s">
        <v>1</v>
      </c>
      <c r="N143" s="152" t="s">
        <v>41</v>
      </c>
      <c r="O143" s="58"/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5" t="s">
        <v>2158</v>
      </c>
      <c r="AT143" s="155" t="s">
        <v>135</v>
      </c>
      <c r="AU143" s="155" t="s">
        <v>84</v>
      </c>
      <c r="AY143" s="17" t="s">
        <v>132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7" t="s">
        <v>8</v>
      </c>
      <c r="BK143" s="156">
        <f>ROUND(I143*H143,0)</f>
        <v>0</v>
      </c>
      <c r="BL143" s="17" t="s">
        <v>2158</v>
      </c>
      <c r="BM143" s="155" t="s">
        <v>2188</v>
      </c>
    </row>
    <row r="144" spans="2:63" s="12" customFormat="1" ht="22.95" customHeight="1">
      <c r="B144" s="130"/>
      <c r="D144" s="131" t="s">
        <v>75</v>
      </c>
      <c r="E144" s="141" t="s">
        <v>2189</v>
      </c>
      <c r="F144" s="141" t="s">
        <v>2190</v>
      </c>
      <c r="I144" s="133"/>
      <c r="J144" s="142">
        <f>BK144</f>
        <v>0</v>
      </c>
      <c r="L144" s="130"/>
      <c r="M144" s="135"/>
      <c r="N144" s="136"/>
      <c r="O144" s="136"/>
      <c r="P144" s="137">
        <f>P145</f>
        <v>0</v>
      </c>
      <c r="Q144" s="136"/>
      <c r="R144" s="137">
        <f>R145</f>
        <v>0</v>
      </c>
      <c r="S144" s="136"/>
      <c r="T144" s="138">
        <f>T145</f>
        <v>0</v>
      </c>
      <c r="AR144" s="131" t="s">
        <v>93</v>
      </c>
      <c r="AT144" s="139" t="s">
        <v>75</v>
      </c>
      <c r="AU144" s="139" t="s">
        <v>8</v>
      </c>
      <c r="AY144" s="131" t="s">
        <v>132</v>
      </c>
      <c r="BK144" s="140">
        <f>BK145</f>
        <v>0</v>
      </c>
    </row>
    <row r="145" spans="1:65" s="2" customFormat="1" ht="14.4" customHeight="1">
      <c r="A145" s="32"/>
      <c r="B145" s="143"/>
      <c r="C145" s="144" t="s">
        <v>133</v>
      </c>
      <c r="D145" s="144" t="s">
        <v>135</v>
      </c>
      <c r="E145" s="145" t="s">
        <v>2191</v>
      </c>
      <c r="F145" s="146" t="s">
        <v>2190</v>
      </c>
      <c r="G145" s="147" t="s">
        <v>1764</v>
      </c>
      <c r="H145" s="148">
        <v>1</v>
      </c>
      <c r="I145" s="149"/>
      <c r="J145" s="150">
        <f>ROUND(I145*H145,0)</f>
        <v>0</v>
      </c>
      <c r="K145" s="146"/>
      <c r="L145" s="33"/>
      <c r="M145" s="187" t="s">
        <v>1</v>
      </c>
      <c r="N145" s="188" t="s">
        <v>41</v>
      </c>
      <c r="O145" s="189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2158</v>
      </c>
      <c r="AT145" s="155" t="s">
        <v>135</v>
      </c>
      <c r="AU145" s="155" t="s">
        <v>84</v>
      </c>
      <c r="AY145" s="17" t="s">
        <v>132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8</v>
      </c>
      <c r="BK145" s="156">
        <f>ROUND(I145*H145,0)</f>
        <v>0</v>
      </c>
      <c r="BL145" s="17" t="s">
        <v>2158</v>
      </c>
      <c r="BM145" s="155" t="s">
        <v>2192</v>
      </c>
    </row>
    <row r="146" spans="1:31" s="2" customFormat="1" ht="6.9" customHeight="1">
      <c r="A146" s="32"/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33"/>
      <c r="M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</sheetData>
  <autoFilter ref="C125:K14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H300"/>
  <sheetViews>
    <sheetView showGridLines="0" workbookViewId="0" topLeftCell="A3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" customHeight="1"/>
    <row r="3" spans="2:8" s="1" customFormat="1" ht="6.9" customHeight="1">
      <c r="B3" s="18"/>
      <c r="C3" s="19"/>
      <c r="D3" s="19"/>
      <c r="E3" s="19"/>
      <c r="F3" s="19"/>
      <c r="G3" s="19"/>
      <c r="H3" s="20"/>
    </row>
    <row r="4" spans="2:8" s="1" customFormat="1" ht="24.9" customHeight="1">
      <c r="B4" s="20"/>
      <c r="C4" s="21" t="s">
        <v>2193</v>
      </c>
      <c r="H4" s="20"/>
    </row>
    <row r="5" spans="2:8" s="1" customFormat="1" ht="12" customHeight="1">
      <c r="B5" s="20"/>
      <c r="C5" s="24" t="s">
        <v>14</v>
      </c>
      <c r="D5" s="228" t="s">
        <v>15</v>
      </c>
      <c r="E5" s="213"/>
      <c r="F5" s="213"/>
      <c r="H5" s="20"/>
    </row>
    <row r="6" spans="2:8" s="1" customFormat="1" ht="36.9" customHeight="1">
      <c r="B6" s="20"/>
      <c r="C6" s="26" t="s">
        <v>17</v>
      </c>
      <c r="D6" s="225" t="s">
        <v>18</v>
      </c>
      <c r="E6" s="213"/>
      <c r="F6" s="213"/>
      <c r="H6" s="20"/>
    </row>
    <row r="7" spans="2:8" s="1" customFormat="1" ht="16.5" customHeight="1">
      <c r="B7" s="20"/>
      <c r="C7" s="27" t="s">
        <v>23</v>
      </c>
      <c r="D7" s="55">
        <f>'Rekapitulace stavby'!AN8</f>
        <v>0</v>
      </c>
      <c r="H7" s="20"/>
    </row>
    <row r="8" spans="1:8" s="2" customFormat="1" ht="10.95" customHeight="1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>
      <c r="A9" s="120"/>
      <c r="B9" s="121"/>
      <c r="C9" s="122" t="s">
        <v>57</v>
      </c>
      <c r="D9" s="123" t="s">
        <v>58</v>
      </c>
      <c r="E9" s="123" t="s">
        <v>119</v>
      </c>
      <c r="F9" s="124" t="s">
        <v>2194</v>
      </c>
      <c r="G9" s="120"/>
      <c r="H9" s="121"/>
    </row>
    <row r="10" spans="1:8" s="2" customFormat="1" ht="26.4" customHeight="1">
      <c r="A10" s="32"/>
      <c r="B10" s="33"/>
      <c r="C10" s="204" t="s">
        <v>2195</v>
      </c>
      <c r="D10" s="204" t="s">
        <v>91</v>
      </c>
      <c r="E10" s="32"/>
      <c r="F10" s="32"/>
      <c r="G10" s="32"/>
      <c r="H10" s="33"/>
    </row>
    <row r="11" spans="1:8" s="2" customFormat="1" ht="16.95" customHeight="1">
      <c r="A11" s="32"/>
      <c r="B11" s="33"/>
      <c r="C11" s="205" t="s">
        <v>449</v>
      </c>
      <c r="D11" s="206" t="s">
        <v>450</v>
      </c>
      <c r="E11" s="207" t="s">
        <v>1</v>
      </c>
      <c r="F11" s="208">
        <v>7.495</v>
      </c>
      <c r="G11" s="32"/>
      <c r="H11" s="33"/>
    </row>
    <row r="12" spans="1:8" s="2" customFormat="1" ht="16.95" customHeight="1">
      <c r="A12" s="32"/>
      <c r="B12" s="33"/>
      <c r="C12" s="209" t="s">
        <v>1</v>
      </c>
      <c r="D12" s="209" t="s">
        <v>558</v>
      </c>
      <c r="E12" s="17" t="s">
        <v>1</v>
      </c>
      <c r="F12" s="210">
        <v>4.004</v>
      </c>
      <c r="G12" s="32"/>
      <c r="H12" s="33"/>
    </row>
    <row r="13" spans="1:8" s="2" customFormat="1" ht="16.95" customHeight="1">
      <c r="A13" s="32"/>
      <c r="B13" s="33"/>
      <c r="C13" s="209" t="s">
        <v>1</v>
      </c>
      <c r="D13" s="209" t="s">
        <v>559</v>
      </c>
      <c r="E13" s="17" t="s">
        <v>1</v>
      </c>
      <c r="F13" s="210">
        <v>3.491</v>
      </c>
      <c r="G13" s="32"/>
      <c r="H13" s="33"/>
    </row>
    <row r="14" spans="1:8" s="2" customFormat="1" ht="16.95" customHeight="1">
      <c r="A14" s="32"/>
      <c r="B14" s="33"/>
      <c r="C14" s="209" t="s">
        <v>449</v>
      </c>
      <c r="D14" s="209" t="s">
        <v>560</v>
      </c>
      <c r="E14" s="17" t="s">
        <v>1</v>
      </c>
      <c r="F14" s="210">
        <v>7.495</v>
      </c>
      <c r="G14" s="32"/>
      <c r="H14" s="33"/>
    </row>
    <row r="15" spans="1:8" s="2" customFormat="1" ht="16.95" customHeight="1">
      <c r="A15" s="32"/>
      <c r="B15" s="33"/>
      <c r="C15" s="211" t="s">
        <v>2196</v>
      </c>
      <c r="D15" s="32"/>
      <c r="E15" s="32"/>
      <c r="F15" s="32"/>
      <c r="G15" s="32"/>
      <c r="H15" s="33"/>
    </row>
    <row r="16" spans="1:8" s="2" customFormat="1" ht="20.4">
      <c r="A16" s="32"/>
      <c r="B16" s="33"/>
      <c r="C16" s="209" t="s">
        <v>555</v>
      </c>
      <c r="D16" s="209" t="s">
        <v>556</v>
      </c>
      <c r="E16" s="17" t="s">
        <v>138</v>
      </c>
      <c r="F16" s="210">
        <v>45.755</v>
      </c>
      <c r="G16" s="32"/>
      <c r="H16" s="33"/>
    </row>
    <row r="17" spans="1:8" s="2" customFormat="1" ht="20.4">
      <c r="A17" s="32"/>
      <c r="B17" s="33"/>
      <c r="C17" s="209" t="s">
        <v>567</v>
      </c>
      <c r="D17" s="209" t="s">
        <v>568</v>
      </c>
      <c r="E17" s="17" t="s">
        <v>138</v>
      </c>
      <c r="F17" s="210">
        <v>45.755</v>
      </c>
      <c r="G17" s="32"/>
      <c r="H17" s="33"/>
    </row>
    <row r="18" spans="1:8" s="2" customFormat="1" ht="20.4">
      <c r="A18" s="32"/>
      <c r="B18" s="33"/>
      <c r="C18" s="209" t="s">
        <v>570</v>
      </c>
      <c r="D18" s="209" t="s">
        <v>571</v>
      </c>
      <c r="E18" s="17" t="s">
        <v>138</v>
      </c>
      <c r="F18" s="210">
        <v>274.53</v>
      </c>
      <c r="G18" s="32"/>
      <c r="H18" s="33"/>
    </row>
    <row r="19" spans="1:8" s="2" customFormat="1" ht="20.4">
      <c r="A19" s="32"/>
      <c r="B19" s="33"/>
      <c r="C19" s="209" t="s">
        <v>574</v>
      </c>
      <c r="D19" s="209" t="s">
        <v>575</v>
      </c>
      <c r="E19" s="17" t="s">
        <v>188</v>
      </c>
      <c r="F19" s="210">
        <v>82.359</v>
      </c>
      <c r="G19" s="32"/>
      <c r="H19" s="33"/>
    </row>
    <row r="20" spans="1:8" s="2" customFormat="1" ht="16.95" customHeight="1">
      <c r="A20" s="32"/>
      <c r="B20" s="33"/>
      <c r="C20" s="209" t="s">
        <v>579</v>
      </c>
      <c r="D20" s="209" t="s">
        <v>580</v>
      </c>
      <c r="E20" s="17" t="s">
        <v>138</v>
      </c>
      <c r="F20" s="210">
        <v>45.755</v>
      </c>
      <c r="G20" s="32"/>
      <c r="H20" s="33"/>
    </row>
    <row r="21" spans="1:8" s="2" customFormat="1" ht="16.95" customHeight="1">
      <c r="A21" s="32"/>
      <c r="B21" s="33"/>
      <c r="C21" s="209" t="s">
        <v>621</v>
      </c>
      <c r="D21" s="209" t="s">
        <v>622</v>
      </c>
      <c r="E21" s="17" t="s">
        <v>138</v>
      </c>
      <c r="F21" s="210">
        <v>7.87</v>
      </c>
      <c r="G21" s="32"/>
      <c r="H21" s="33"/>
    </row>
    <row r="22" spans="1:8" s="2" customFormat="1" ht="16.95" customHeight="1">
      <c r="A22" s="32"/>
      <c r="B22" s="33"/>
      <c r="C22" s="205" t="s">
        <v>458</v>
      </c>
      <c r="D22" s="206" t="s">
        <v>459</v>
      </c>
      <c r="E22" s="207" t="s">
        <v>1</v>
      </c>
      <c r="F22" s="208">
        <v>33.428</v>
      </c>
      <c r="G22" s="32"/>
      <c r="H22" s="33"/>
    </row>
    <row r="23" spans="1:8" s="2" customFormat="1" ht="16.95" customHeight="1">
      <c r="A23" s="32"/>
      <c r="B23" s="33"/>
      <c r="C23" s="209" t="s">
        <v>1</v>
      </c>
      <c r="D23" s="209" t="s">
        <v>706</v>
      </c>
      <c r="E23" s="17" t="s">
        <v>1</v>
      </c>
      <c r="F23" s="210">
        <v>2.03</v>
      </c>
      <c r="G23" s="32"/>
      <c r="H23" s="33"/>
    </row>
    <row r="24" spans="1:8" s="2" customFormat="1" ht="16.95" customHeight="1">
      <c r="A24" s="32"/>
      <c r="B24" s="33"/>
      <c r="C24" s="209" t="s">
        <v>1</v>
      </c>
      <c r="D24" s="209" t="s">
        <v>707</v>
      </c>
      <c r="E24" s="17" t="s">
        <v>1</v>
      </c>
      <c r="F24" s="210">
        <v>15.603</v>
      </c>
      <c r="G24" s="32"/>
      <c r="H24" s="33"/>
    </row>
    <row r="25" spans="1:8" s="2" customFormat="1" ht="16.95" customHeight="1">
      <c r="A25" s="32"/>
      <c r="B25" s="33"/>
      <c r="C25" s="209" t="s">
        <v>1</v>
      </c>
      <c r="D25" s="209" t="s">
        <v>708</v>
      </c>
      <c r="E25" s="17" t="s">
        <v>1</v>
      </c>
      <c r="F25" s="210">
        <v>15.795</v>
      </c>
      <c r="G25" s="32"/>
      <c r="H25" s="33"/>
    </row>
    <row r="26" spans="1:8" s="2" customFormat="1" ht="16.95" customHeight="1">
      <c r="A26" s="32"/>
      <c r="B26" s="33"/>
      <c r="C26" s="209" t="s">
        <v>458</v>
      </c>
      <c r="D26" s="209" t="s">
        <v>146</v>
      </c>
      <c r="E26" s="17" t="s">
        <v>1</v>
      </c>
      <c r="F26" s="210">
        <v>33.428</v>
      </c>
      <c r="G26" s="32"/>
      <c r="H26" s="33"/>
    </row>
    <row r="27" spans="1:8" s="2" customFormat="1" ht="16.95" customHeight="1">
      <c r="A27" s="32"/>
      <c r="B27" s="33"/>
      <c r="C27" s="211" t="s">
        <v>2196</v>
      </c>
      <c r="D27" s="32"/>
      <c r="E27" s="32"/>
      <c r="F27" s="32"/>
      <c r="G27" s="32"/>
      <c r="H27" s="33"/>
    </row>
    <row r="28" spans="1:8" s="2" customFormat="1" ht="16.95" customHeight="1">
      <c r="A28" s="32"/>
      <c r="B28" s="33"/>
      <c r="C28" s="209" t="s">
        <v>703</v>
      </c>
      <c r="D28" s="209" t="s">
        <v>704</v>
      </c>
      <c r="E28" s="17" t="s">
        <v>164</v>
      </c>
      <c r="F28" s="210">
        <v>33.428</v>
      </c>
      <c r="G28" s="32"/>
      <c r="H28" s="33"/>
    </row>
    <row r="29" spans="1:8" s="2" customFormat="1" ht="16.95" customHeight="1">
      <c r="A29" s="32"/>
      <c r="B29" s="33"/>
      <c r="C29" s="209" t="s">
        <v>709</v>
      </c>
      <c r="D29" s="209" t="s">
        <v>710</v>
      </c>
      <c r="E29" s="17" t="s">
        <v>164</v>
      </c>
      <c r="F29" s="210">
        <v>33.428</v>
      </c>
      <c r="G29" s="32"/>
      <c r="H29" s="33"/>
    </row>
    <row r="30" spans="1:8" s="2" customFormat="1" ht="16.95" customHeight="1">
      <c r="A30" s="32"/>
      <c r="B30" s="33"/>
      <c r="C30" s="209" t="s">
        <v>712</v>
      </c>
      <c r="D30" s="209" t="s">
        <v>713</v>
      </c>
      <c r="E30" s="17" t="s">
        <v>164</v>
      </c>
      <c r="F30" s="210">
        <v>33.428</v>
      </c>
      <c r="G30" s="32"/>
      <c r="H30" s="33"/>
    </row>
    <row r="31" spans="1:8" s="2" customFormat="1" ht="16.95" customHeight="1">
      <c r="A31" s="32"/>
      <c r="B31" s="33"/>
      <c r="C31" s="205" t="s">
        <v>461</v>
      </c>
      <c r="D31" s="206" t="s">
        <v>462</v>
      </c>
      <c r="E31" s="207" t="s">
        <v>1</v>
      </c>
      <c r="F31" s="208">
        <v>95.804</v>
      </c>
      <c r="G31" s="32"/>
      <c r="H31" s="33"/>
    </row>
    <row r="32" spans="1:8" s="2" customFormat="1" ht="16.95" customHeight="1">
      <c r="A32" s="32"/>
      <c r="B32" s="33"/>
      <c r="C32" s="209" t="s">
        <v>1</v>
      </c>
      <c r="D32" s="209" t="s">
        <v>718</v>
      </c>
      <c r="E32" s="17" t="s">
        <v>1</v>
      </c>
      <c r="F32" s="210">
        <v>11.799</v>
      </c>
      <c r="G32" s="32"/>
      <c r="H32" s="33"/>
    </row>
    <row r="33" spans="1:8" s="2" customFormat="1" ht="16.95" customHeight="1">
      <c r="A33" s="32"/>
      <c r="B33" s="33"/>
      <c r="C33" s="209" t="s">
        <v>1</v>
      </c>
      <c r="D33" s="209" t="s">
        <v>719</v>
      </c>
      <c r="E33" s="17" t="s">
        <v>1</v>
      </c>
      <c r="F33" s="210">
        <v>41.87</v>
      </c>
      <c r="G33" s="32"/>
      <c r="H33" s="33"/>
    </row>
    <row r="34" spans="1:8" s="2" customFormat="1" ht="16.95" customHeight="1">
      <c r="A34" s="32"/>
      <c r="B34" s="33"/>
      <c r="C34" s="209" t="s">
        <v>1</v>
      </c>
      <c r="D34" s="209" t="s">
        <v>720</v>
      </c>
      <c r="E34" s="17" t="s">
        <v>1</v>
      </c>
      <c r="F34" s="210">
        <v>42.135</v>
      </c>
      <c r="G34" s="32"/>
      <c r="H34" s="33"/>
    </row>
    <row r="35" spans="1:8" s="2" customFormat="1" ht="16.95" customHeight="1">
      <c r="A35" s="32"/>
      <c r="B35" s="33"/>
      <c r="C35" s="209" t="s">
        <v>461</v>
      </c>
      <c r="D35" s="209" t="s">
        <v>146</v>
      </c>
      <c r="E35" s="17" t="s">
        <v>1</v>
      </c>
      <c r="F35" s="210">
        <v>95.804</v>
      </c>
      <c r="G35" s="32"/>
      <c r="H35" s="33"/>
    </row>
    <row r="36" spans="1:8" s="2" customFormat="1" ht="16.95" customHeight="1">
      <c r="A36" s="32"/>
      <c r="B36" s="33"/>
      <c r="C36" s="211" t="s">
        <v>2196</v>
      </c>
      <c r="D36" s="32"/>
      <c r="E36" s="32"/>
      <c r="F36" s="32"/>
      <c r="G36" s="32"/>
      <c r="H36" s="33"/>
    </row>
    <row r="37" spans="1:8" s="2" customFormat="1" ht="16.95" customHeight="1">
      <c r="A37" s="32"/>
      <c r="B37" s="33"/>
      <c r="C37" s="209" t="s">
        <v>715</v>
      </c>
      <c r="D37" s="209" t="s">
        <v>716</v>
      </c>
      <c r="E37" s="17" t="s">
        <v>164</v>
      </c>
      <c r="F37" s="210">
        <v>95.804</v>
      </c>
      <c r="G37" s="32"/>
      <c r="H37" s="33"/>
    </row>
    <row r="38" spans="1:8" s="2" customFormat="1" ht="16.95" customHeight="1">
      <c r="A38" s="32"/>
      <c r="B38" s="33"/>
      <c r="C38" s="209" t="s">
        <v>721</v>
      </c>
      <c r="D38" s="209" t="s">
        <v>722</v>
      </c>
      <c r="E38" s="17" t="s">
        <v>164</v>
      </c>
      <c r="F38" s="210">
        <v>95.804</v>
      </c>
      <c r="G38" s="32"/>
      <c r="H38" s="33"/>
    </row>
    <row r="39" spans="1:8" s="2" customFormat="1" ht="16.95" customHeight="1">
      <c r="A39" s="32"/>
      <c r="B39" s="33"/>
      <c r="C39" s="209" t="s">
        <v>725</v>
      </c>
      <c r="D39" s="209" t="s">
        <v>726</v>
      </c>
      <c r="E39" s="17" t="s">
        <v>164</v>
      </c>
      <c r="F39" s="210">
        <v>95.804</v>
      </c>
      <c r="G39" s="32"/>
      <c r="H39" s="33"/>
    </row>
    <row r="40" spans="1:8" s="2" customFormat="1" ht="16.95" customHeight="1">
      <c r="A40" s="32"/>
      <c r="B40" s="33"/>
      <c r="C40" s="205" t="s">
        <v>464</v>
      </c>
      <c r="D40" s="206" t="s">
        <v>465</v>
      </c>
      <c r="E40" s="207" t="s">
        <v>1</v>
      </c>
      <c r="F40" s="208">
        <v>115.129</v>
      </c>
      <c r="G40" s="32"/>
      <c r="H40" s="33"/>
    </row>
    <row r="41" spans="1:8" s="2" customFormat="1" ht="16.95" customHeight="1">
      <c r="A41" s="32"/>
      <c r="B41" s="33"/>
      <c r="C41" s="209" t="s">
        <v>1</v>
      </c>
      <c r="D41" s="209" t="s">
        <v>745</v>
      </c>
      <c r="E41" s="17" t="s">
        <v>1</v>
      </c>
      <c r="F41" s="210">
        <v>82.333</v>
      </c>
      <c r="G41" s="32"/>
      <c r="H41" s="33"/>
    </row>
    <row r="42" spans="1:8" s="2" customFormat="1" ht="16.95" customHeight="1">
      <c r="A42" s="32"/>
      <c r="B42" s="33"/>
      <c r="C42" s="209" t="s">
        <v>1</v>
      </c>
      <c r="D42" s="209" t="s">
        <v>746</v>
      </c>
      <c r="E42" s="17" t="s">
        <v>1</v>
      </c>
      <c r="F42" s="210">
        <v>4.65</v>
      </c>
      <c r="G42" s="32"/>
      <c r="H42" s="33"/>
    </row>
    <row r="43" spans="1:8" s="2" customFormat="1" ht="16.95" customHeight="1">
      <c r="A43" s="32"/>
      <c r="B43" s="33"/>
      <c r="C43" s="209" t="s">
        <v>1</v>
      </c>
      <c r="D43" s="209" t="s">
        <v>747</v>
      </c>
      <c r="E43" s="17" t="s">
        <v>1</v>
      </c>
      <c r="F43" s="210">
        <v>4.59</v>
      </c>
      <c r="G43" s="32"/>
      <c r="H43" s="33"/>
    </row>
    <row r="44" spans="1:8" s="2" customFormat="1" ht="16.95" customHeight="1">
      <c r="A44" s="32"/>
      <c r="B44" s="33"/>
      <c r="C44" s="209" t="s">
        <v>1</v>
      </c>
      <c r="D44" s="209" t="s">
        <v>748</v>
      </c>
      <c r="E44" s="17" t="s">
        <v>1</v>
      </c>
      <c r="F44" s="210">
        <v>23.556</v>
      </c>
      <c r="G44" s="32"/>
      <c r="H44" s="33"/>
    </row>
    <row r="45" spans="1:8" s="2" customFormat="1" ht="16.95" customHeight="1">
      <c r="A45" s="32"/>
      <c r="B45" s="33"/>
      <c r="C45" s="209" t="s">
        <v>464</v>
      </c>
      <c r="D45" s="209" t="s">
        <v>146</v>
      </c>
      <c r="E45" s="17" t="s">
        <v>1</v>
      </c>
      <c r="F45" s="210">
        <v>115.129</v>
      </c>
      <c r="G45" s="32"/>
      <c r="H45" s="33"/>
    </row>
    <row r="46" spans="1:8" s="2" customFormat="1" ht="16.95" customHeight="1">
      <c r="A46" s="32"/>
      <c r="B46" s="33"/>
      <c r="C46" s="211" t="s">
        <v>2196</v>
      </c>
      <c r="D46" s="32"/>
      <c r="E46" s="32"/>
      <c r="F46" s="32"/>
      <c r="G46" s="32"/>
      <c r="H46" s="33"/>
    </row>
    <row r="47" spans="1:8" s="2" customFormat="1" ht="16.95" customHeight="1">
      <c r="A47" s="32"/>
      <c r="B47" s="33"/>
      <c r="C47" s="209" t="s">
        <v>742</v>
      </c>
      <c r="D47" s="209" t="s">
        <v>743</v>
      </c>
      <c r="E47" s="17" t="s">
        <v>164</v>
      </c>
      <c r="F47" s="210">
        <v>115.129</v>
      </c>
      <c r="G47" s="32"/>
      <c r="H47" s="33"/>
    </row>
    <row r="48" spans="1:8" s="2" customFormat="1" ht="16.95" customHeight="1">
      <c r="A48" s="32"/>
      <c r="B48" s="33"/>
      <c r="C48" s="209" t="s">
        <v>838</v>
      </c>
      <c r="D48" s="209" t="s">
        <v>839</v>
      </c>
      <c r="E48" s="17" t="s">
        <v>164</v>
      </c>
      <c r="F48" s="210">
        <v>115.129</v>
      </c>
      <c r="G48" s="32"/>
      <c r="H48" s="33"/>
    </row>
    <row r="49" spans="1:8" s="2" customFormat="1" ht="16.95" customHeight="1">
      <c r="A49" s="32"/>
      <c r="B49" s="33"/>
      <c r="C49" s="205" t="s">
        <v>467</v>
      </c>
      <c r="D49" s="206" t="s">
        <v>468</v>
      </c>
      <c r="E49" s="207" t="s">
        <v>1</v>
      </c>
      <c r="F49" s="208">
        <v>18.17</v>
      </c>
      <c r="G49" s="32"/>
      <c r="H49" s="33"/>
    </row>
    <row r="50" spans="1:8" s="2" customFormat="1" ht="16.95" customHeight="1">
      <c r="A50" s="32"/>
      <c r="B50" s="33"/>
      <c r="C50" s="209" t="s">
        <v>1</v>
      </c>
      <c r="D50" s="209" t="s">
        <v>753</v>
      </c>
      <c r="E50" s="17" t="s">
        <v>1</v>
      </c>
      <c r="F50" s="210">
        <v>18.17</v>
      </c>
      <c r="G50" s="32"/>
      <c r="H50" s="33"/>
    </row>
    <row r="51" spans="1:8" s="2" customFormat="1" ht="16.95" customHeight="1">
      <c r="A51" s="32"/>
      <c r="B51" s="33"/>
      <c r="C51" s="209" t="s">
        <v>467</v>
      </c>
      <c r="D51" s="209" t="s">
        <v>754</v>
      </c>
      <c r="E51" s="17" t="s">
        <v>1</v>
      </c>
      <c r="F51" s="210">
        <v>18.17</v>
      </c>
      <c r="G51" s="32"/>
      <c r="H51" s="33"/>
    </row>
    <row r="52" spans="1:8" s="2" customFormat="1" ht="16.95" customHeight="1">
      <c r="A52" s="32"/>
      <c r="B52" s="33"/>
      <c r="C52" s="211" t="s">
        <v>2196</v>
      </c>
      <c r="D52" s="32"/>
      <c r="E52" s="32"/>
      <c r="F52" s="32"/>
      <c r="G52" s="32"/>
      <c r="H52" s="33"/>
    </row>
    <row r="53" spans="1:8" s="2" customFormat="1" ht="20.4">
      <c r="A53" s="32"/>
      <c r="B53" s="33"/>
      <c r="C53" s="209" t="s">
        <v>750</v>
      </c>
      <c r="D53" s="209" t="s">
        <v>751</v>
      </c>
      <c r="E53" s="17" t="s">
        <v>164</v>
      </c>
      <c r="F53" s="210">
        <v>36.34</v>
      </c>
      <c r="G53" s="32"/>
      <c r="H53" s="33"/>
    </row>
    <row r="54" spans="1:8" s="2" customFormat="1" ht="20.4">
      <c r="A54" s="32"/>
      <c r="B54" s="33"/>
      <c r="C54" s="209" t="s">
        <v>763</v>
      </c>
      <c r="D54" s="209" t="s">
        <v>764</v>
      </c>
      <c r="E54" s="17" t="s">
        <v>164</v>
      </c>
      <c r="F54" s="210">
        <v>96.053</v>
      </c>
      <c r="G54" s="32"/>
      <c r="H54" s="33"/>
    </row>
    <row r="55" spans="1:8" s="2" customFormat="1" ht="16.95" customHeight="1">
      <c r="A55" s="32"/>
      <c r="B55" s="33"/>
      <c r="C55" s="209" t="s">
        <v>792</v>
      </c>
      <c r="D55" s="209" t="s">
        <v>793</v>
      </c>
      <c r="E55" s="17" t="s">
        <v>164</v>
      </c>
      <c r="F55" s="210">
        <v>132.393</v>
      </c>
      <c r="G55" s="32"/>
      <c r="H55" s="33"/>
    </row>
    <row r="56" spans="1:8" s="2" customFormat="1" ht="16.95" customHeight="1">
      <c r="A56" s="32"/>
      <c r="B56" s="33"/>
      <c r="C56" s="209" t="s">
        <v>757</v>
      </c>
      <c r="D56" s="209" t="s">
        <v>758</v>
      </c>
      <c r="E56" s="17" t="s">
        <v>164</v>
      </c>
      <c r="F56" s="210">
        <v>38.158</v>
      </c>
      <c r="G56" s="32"/>
      <c r="H56" s="33"/>
    </row>
    <row r="57" spans="1:8" s="2" customFormat="1" ht="16.95" customHeight="1">
      <c r="A57" s="32"/>
      <c r="B57" s="33"/>
      <c r="C57" s="205" t="s">
        <v>471</v>
      </c>
      <c r="D57" s="206" t="s">
        <v>472</v>
      </c>
      <c r="E57" s="207" t="s">
        <v>1</v>
      </c>
      <c r="F57" s="208">
        <v>18.17</v>
      </c>
      <c r="G57" s="32"/>
      <c r="H57" s="33"/>
    </row>
    <row r="58" spans="1:8" s="2" customFormat="1" ht="16.95" customHeight="1">
      <c r="A58" s="32"/>
      <c r="B58" s="33"/>
      <c r="C58" s="209" t="s">
        <v>1</v>
      </c>
      <c r="D58" s="209" t="s">
        <v>753</v>
      </c>
      <c r="E58" s="17" t="s">
        <v>1</v>
      </c>
      <c r="F58" s="210">
        <v>18.17</v>
      </c>
      <c r="G58" s="32"/>
      <c r="H58" s="33"/>
    </row>
    <row r="59" spans="1:8" s="2" customFormat="1" ht="16.95" customHeight="1">
      <c r="A59" s="32"/>
      <c r="B59" s="33"/>
      <c r="C59" s="209" t="s">
        <v>471</v>
      </c>
      <c r="D59" s="209" t="s">
        <v>755</v>
      </c>
      <c r="E59" s="17" t="s">
        <v>1</v>
      </c>
      <c r="F59" s="210">
        <v>18.17</v>
      </c>
      <c r="G59" s="32"/>
      <c r="H59" s="33"/>
    </row>
    <row r="60" spans="1:8" s="2" customFormat="1" ht="16.95" customHeight="1">
      <c r="A60" s="32"/>
      <c r="B60" s="33"/>
      <c r="C60" s="211" t="s">
        <v>2196</v>
      </c>
      <c r="D60" s="32"/>
      <c r="E60" s="32"/>
      <c r="F60" s="32"/>
      <c r="G60" s="32"/>
      <c r="H60" s="33"/>
    </row>
    <row r="61" spans="1:8" s="2" customFormat="1" ht="20.4">
      <c r="A61" s="32"/>
      <c r="B61" s="33"/>
      <c r="C61" s="209" t="s">
        <v>750</v>
      </c>
      <c r="D61" s="209" t="s">
        <v>751</v>
      </c>
      <c r="E61" s="17" t="s">
        <v>164</v>
      </c>
      <c r="F61" s="210">
        <v>36.34</v>
      </c>
      <c r="G61" s="32"/>
      <c r="H61" s="33"/>
    </row>
    <row r="62" spans="1:8" s="2" customFormat="1" ht="20.4">
      <c r="A62" s="32"/>
      <c r="B62" s="33"/>
      <c r="C62" s="209" t="s">
        <v>763</v>
      </c>
      <c r="D62" s="209" t="s">
        <v>764</v>
      </c>
      <c r="E62" s="17" t="s">
        <v>164</v>
      </c>
      <c r="F62" s="210">
        <v>96.053</v>
      </c>
      <c r="G62" s="32"/>
      <c r="H62" s="33"/>
    </row>
    <row r="63" spans="1:8" s="2" customFormat="1" ht="16.95" customHeight="1">
      <c r="A63" s="32"/>
      <c r="B63" s="33"/>
      <c r="C63" s="209" t="s">
        <v>792</v>
      </c>
      <c r="D63" s="209" t="s">
        <v>793</v>
      </c>
      <c r="E63" s="17" t="s">
        <v>164</v>
      </c>
      <c r="F63" s="210">
        <v>132.393</v>
      </c>
      <c r="G63" s="32"/>
      <c r="H63" s="33"/>
    </row>
    <row r="64" spans="1:8" s="2" customFormat="1" ht="16.95" customHeight="1">
      <c r="A64" s="32"/>
      <c r="B64" s="33"/>
      <c r="C64" s="209" t="s">
        <v>842</v>
      </c>
      <c r="D64" s="209" t="s">
        <v>843</v>
      </c>
      <c r="E64" s="17" t="s">
        <v>164</v>
      </c>
      <c r="F64" s="210">
        <v>18.17</v>
      </c>
      <c r="G64" s="32"/>
      <c r="H64" s="33"/>
    </row>
    <row r="65" spans="1:8" s="2" customFormat="1" ht="16.95" customHeight="1">
      <c r="A65" s="32"/>
      <c r="B65" s="33"/>
      <c r="C65" s="209" t="s">
        <v>757</v>
      </c>
      <c r="D65" s="209" t="s">
        <v>758</v>
      </c>
      <c r="E65" s="17" t="s">
        <v>164</v>
      </c>
      <c r="F65" s="210">
        <v>38.158</v>
      </c>
      <c r="G65" s="32"/>
      <c r="H65" s="33"/>
    </row>
    <row r="66" spans="1:8" s="2" customFormat="1" ht="16.95" customHeight="1">
      <c r="A66" s="32"/>
      <c r="B66" s="33"/>
      <c r="C66" s="205" t="s">
        <v>473</v>
      </c>
      <c r="D66" s="206" t="s">
        <v>474</v>
      </c>
      <c r="E66" s="207" t="s">
        <v>1</v>
      </c>
      <c r="F66" s="208">
        <v>96.053</v>
      </c>
      <c r="G66" s="32"/>
      <c r="H66" s="33"/>
    </row>
    <row r="67" spans="1:8" s="2" customFormat="1" ht="16.95" customHeight="1">
      <c r="A67" s="32"/>
      <c r="B67" s="33"/>
      <c r="C67" s="209" t="s">
        <v>1</v>
      </c>
      <c r="D67" s="209" t="s">
        <v>766</v>
      </c>
      <c r="E67" s="17" t="s">
        <v>1</v>
      </c>
      <c r="F67" s="210">
        <v>84.835</v>
      </c>
      <c r="G67" s="32"/>
      <c r="H67" s="33"/>
    </row>
    <row r="68" spans="1:8" s="2" customFormat="1" ht="16.95" customHeight="1">
      <c r="A68" s="32"/>
      <c r="B68" s="33"/>
      <c r="C68" s="209" t="s">
        <v>1</v>
      </c>
      <c r="D68" s="209" t="s">
        <v>767</v>
      </c>
      <c r="E68" s="17" t="s">
        <v>1</v>
      </c>
      <c r="F68" s="210">
        <v>5.511</v>
      </c>
      <c r="G68" s="32"/>
      <c r="H68" s="33"/>
    </row>
    <row r="69" spans="1:8" s="2" customFormat="1" ht="16.95" customHeight="1">
      <c r="A69" s="32"/>
      <c r="B69" s="33"/>
      <c r="C69" s="209" t="s">
        <v>1</v>
      </c>
      <c r="D69" s="209" t="s">
        <v>747</v>
      </c>
      <c r="E69" s="17" t="s">
        <v>1</v>
      </c>
      <c r="F69" s="210">
        <v>4.59</v>
      </c>
      <c r="G69" s="32"/>
      <c r="H69" s="33"/>
    </row>
    <row r="70" spans="1:8" s="2" customFormat="1" ht="16.95" customHeight="1">
      <c r="A70" s="32"/>
      <c r="B70" s="33"/>
      <c r="C70" s="209" t="s">
        <v>1</v>
      </c>
      <c r="D70" s="209" t="s">
        <v>768</v>
      </c>
      <c r="E70" s="17" t="s">
        <v>1</v>
      </c>
      <c r="F70" s="210">
        <v>24.395</v>
      </c>
      <c r="G70" s="32"/>
      <c r="H70" s="33"/>
    </row>
    <row r="71" spans="1:8" s="2" customFormat="1" ht="16.95" customHeight="1">
      <c r="A71" s="32"/>
      <c r="B71" s="33"/>
      <c r="C71" s="209" t="s">
        <v>1</v>
      </c>
      <c r="D71" s="209" t="s">
        <v>769</v>
      </c>
      <c r="E71" s="17" t="s">
        <v>1</v>
      </c>
      <c r="F71" s="210">
        <v>13.062</v>
      </c>
      <c r="G71" s="32"/>
      <c r="H71" s="33"/>
    </row>
    <row r="72" spans="1:8" s="2" customFormat="1" ht="16.95" customHeight="1">
      <c r="A72" s="32"/>
      <c r="B72" s="33"/>
      <c r="C72" s="209" t="s">
        <v>1</v>
      </c>
      <c r="D72" s="209" t="s">
        <v>771</v>
      </c>
      <c r="E72" s="17" t="s">
        <v>1</v>
      </c>
      <c r="F72" s="210">
        <v>-18.17</v>
      </c>
      <c r="G72" s="32"/>
      <c r="H72" s="33"/>
    </row>
    <row r="73" spans="1:8" s="2" customFormat="1" ht="16.95" customHeight="1">
      <c r="A73" s="32"/>
      <c r="B73" s="33"/>
      <c r="C73" s="209" t="s">
        <v>1</v>
      </c>
      <c r="D73" s="209" t="s">
        <v>772</v>
      </c>
      <c r="E73" s="17" t="s">
        <v>1</v>
      </c>
      <c r="F73" s="210">
        <v>-18.17</v>
      </c>
      <c r="G73" s="32"/>
      <c r="H73" s="33"/>
    </row>
    <row r="74" spans="1:8" s="2" customFormat="1" ht="16.95" customHeight="1">
      <c r="A74" s="32"/>
      <c r="B74" s="33"/>
      <c r="C74" s="209" t="s">
        <v>473</v>
      </c>
      <c r="D74" s="209" t="s">
        <v>774</v>
      </c>
      <c r="E74" s="17" t="s">
        <v>1</v>
      </c>
      <c r="F74" s="210">
        <v>96.053</v>
      </c>
      <c r="G74" s="32"/>
      <c r="H74" s="33"/>
    </row>
    <row r="75" spans="1:8" s="2" customFormat="1" ht="16.95" customHeight="1">
      <c r="A75" s="32"/>
      <c r="B75" s="33"/>
      <c r="C75" s="211" t="s">
        <v>2196</v>
      </c>
      <c r="D75" s="32"/>
      <c r="E75" s="32"/>
      <c r="F75" s="32"/>
      <c r="G75" s="32"/>
      <c r="H75" s="33"/>
    </row>
    <row r="76" spans="1:8" s="2" customFormat="1" ht="20.4">
      <c r="A76" s="32"/>
      <c r="B76" s="33"/>
      <c r="C76" s="209" t="s">
        <v>763</v>
      </c>
      <c r="D76" s="209" t="s">
        <v>764</v>
      </c>
      <c r="E76" s="17" t="s">
        <v>164</v>
      </c>
      <c r="F76" s="210">
        <v>96.053</v>
      </c>
      <c r="G76" s="32"/>
      <c r="H76" s="33"/>
    </row>
    <row r="77" spans="1:8" s="2" customFormat="1" ht="16.95" customHeight="1">
      <c r="A77" s="32"/>
      <c r="B77" s="33"/>
      <c r="C77" s="209" t="s">
        <v>792</v>
      </c>
      <c r="D77" s="209" t="s">
        <v>793</v>
      </c>
      <c r="E77" s="17" t="s">
        <v>164</v>
      </c>
      <c r="F77" s="210">
        <v>132.393</v>
      </c>
      <c r="G77" s="32"/>
      <c r="H77" s="33"/>
    </row>
    <row r="78" spans="1:8" s="2" customFormat="1" ht="16.95" customHeight="1">
      <c r="A78" s="32"/>
      <c r="B78" s="33"/>
      <c r="C78" s="209" t="s">
        <v>846</v>
      </c>
      <c r="D78" s="209" t="s">
        <v>847</v>
      </c>
      <c r="E78" s="17" t="s">
        <v>164</v>
      </c>
      <c r="F78" s="210">
        <v>99.273</v>
      </c>
      <c r="G78" s="32"/>
      <c r="H78" s="33"/>
    </row>
    <row r="79" spans="1:8" s="2" customFormat="1" ht="16.95" customHeight="1">
      <c r="A79" s="32"/>
      <c r="B79" s="33"/>
      <c r="C79" s="209" t="s">
        <v>776</v>
      </c>
      <c r="D79" s="209" t="s">
        <v>777</v>
      </c>
      <c r="E79" s="17" t="s">
        <v>164</v>
      </c>
      <c r="F79" s="210">
        <v>100.856</v>
      </c>
      <c r="G79" s="32"/>
      <c r="H79" s="33"/>
    </row>
    <row r="80" spans="1:8" s="2" customFormat="1" ht="16.95" customHeight="1">
      <c r="A80" s="32"/>
      <c r="B80" s="33"/>
      <c r="C80" s="205" t="s">
        <v>476</v>
      </c>
      <c r="D80" s="206" t="s">
        <v>477</v>
      </c>
      <c r="E80" s="207" t="s">
        <v>1</v>
      </c>
      <c r="F80" s="208">
        <v>16.1</v>
      </c>
      <c r="G80" s="32"/>
      <c r="H80" s="33"/>
    </row>
    <row r="81" spans="1:8" s="2" customFormat="1" ht="16.95" customHeight="1">
      <c r="A81" s="32"/>
      <c r="B81" s="33"/>
      <c r="C81" s="209" t="s">
        <v>1</v>
      </c>
      <c r="D81" s="209" t="s">
        <v>784</v>
      </c>
      <c r="E81" s="17" t="s">
        <v>1</v>
      </c>
      <c r="F81" s="210">
        <v>5.1</v>
      </c>
      <c r="G81" s="32"/>
      <c r="H81" s="33"/>
    </row>
    <row r="82" spans="1:8" s="2" customFormat="1" ht="16.95" customHeight="1">
      <c r="A82" s="32"/>
      <c r="B82" s="33"/>
      <c r="C82" s="209" t="s">
        <v>1</v>
      </c>
      <c r="D82" s="209" t="s">
        <v>785</v>
      </c>
      <c r="E82" s="17" t="s">
        <v>1</v>
      </c>
      <c r="F82" s="210">
        <v>11</v>
      </c>
      <c r="G82" s="32"/>
      <c r="H82" s="33"/>
    </row>
    <row r="83" spans="1:8" s="2" customFormat="1" ht="16.95" customHeight="1">
      <c r="A83" s="32"/>
      <c r="B83" s="33"/>
      <c r="C83" s="209" t="s">
        <v>476</v>
      </c>
      <c r="D83" s="209" t="s">
        <v>146</v>
      </c>
      <c r="E83" s="17" t="s">
        <v>1</v>
      </c>
      <c r="F83" s="210">
        <v>16.1</v>
      </c>
      <c r="G83" s="32"/>
      <c r="H83" s="33"/>
    </row>
    <row r="84" spans="1:8" s="2" customFormat="1" ht="16.95" customHeight="1">
      <c r="A84" s="32"/>
      <c r="B84" s="33"/>
      <c r="C84" s="211" t="s">
        <v>2196</v>
      </c>
      <c r="D84" s="32"/>
      <c r="E84" s="32"/>
      <c r="F84" s="32"/>
      <c r="G84" s="32"/>
      <c r="H84" s="33"/>
    </row>
    <row r="85" spans="1:8" s="2" customFormat="1" ht="20.4">
      <c r="A85" s="32"/>
      <c r="B85" s="33"/>
      <c r="C85" s="209" t="s">
        <v>781</v>
      </c>
      <c r="D85" s="209" t="s">
        <v>782</v>
      </c>
      <c r="E85" s="17" t="s">
        <v>235</v>
      </c>
      <c r="F85" s="210">
        <v>16.1</v>
      </c>
      <c r="G85" s="32"/>
      <c r="H85" s="33"/>
    </row>
    <row r="86" spans="1:8" s="2" customFormat="1" ht="16.95" customHeight="1">
      <c r="A86" s="32"/>
      <c r="B86" s="33"/>
      <c r="C86" s="209" t="s">
        <v>846</v>
      </c>
      <c r="D86" s="209" t="s">
        <v>847</v>
      </c>
      <c r="E86" s="17" t="s">
        <v>164</v>
      </c>
      <c r="F86" s="210">
        <v>99.273</v>
      </c>
      <c r="G86" s="32"/>
      <c r="H86" s="33"/>
    </row>
    <row r="87" spans="1:8" s="2" customFormat="1" ht="16.95" customHeight="1">
      <c r="A87" s="32"/>
      <c r="B87" s="33"/>
      <c r="C87" s="209" t="s">
        <v>787</v>
      </c>
      <c r="D87" s="209" t="s">
        <v>788</v>
      </c>
      <c r="E87" s="17" t="s">
        <v>164</v>
      </c>
      <c r="F87" s="210">
        <v>3.542</v>
      </c>
      <c r="G87" s="32"/>
      <c r="H87" s="33"/>
    </row>
    <row r="88" spans="1:8" s="2" customFormat="1" ht="16.95" customHeight="1">
      <c r="A88" s="32"/>
      <c r="B88" s="33"/>
      <c r="C88" s="205" t="s">
        <v>538</v>
      </c>
      <c r="D88" s="206" t="s">
        <v>539</v>
      </c>
      <c r="E88" s="207" t="s">
        <v>1</v>
      </c>
      <c r="F88" s="208">
        <v>38.26</v>
      </c>
      <c r="G88" s="32"/>
      <c r="H88" s="33"/>
    </row>
    <row r="89" spans="1:8" s="2" customFormat="1" ht="16.95" customHeight="1">
      <c r="A89" s="32"/>
      <c r="B89" s="33"/>
      <c r="C89" s="209" t="s">
        <v>1</v>
      </c>
      <c r="D89" s="209" t="s">
        <v>561</v>
      </c>
      <c r="E89" s="17" t="s">
        <v>1</v>
      </c>
      <c r="F89" s="210">
        <v>16.8</v>
      </c>
      <c r="G89" s="32"/>
      <c r="H89" s="33"/>
    </row>
    <row r="90" spans="1:8" s="2" customFormat="1" ht="16.95" customHeight="1">
      <c r="A90" s="32"/>
      <c r="B90" s="33"/>
      <c r="C90" s="209" t="s">
        <v>1</v>
      </c>
      <c r="D90" s="209" t="s">
        <v>562</v>
      </c>
      <c r="E90" s="17" t="s">
        <v>1</v>
      </c>
      <c r="F90" s="210">
        <v>7.2</v>
      </c>
      <c r="G90" s="32"/>
      <c r="H90" s="33"/>
    </row>
    <row r="91" spans="1:8" s="2" customFormat="1" ht="16.95" customHeight="1">
      <c r="A91" s="32"/>
      <c r="B91" s="33"/>
      <c r="C91" s="209" t="s">
        <v>1</v>
      </c>
      <c r="D91" s="209" t="s">
        <v>563</v>
      </c>
      <c r="E91" s="17" t="s">
        <v>1</v>
      </c>
      <c r="F91" s="210">
        <v>0.9</v>
      </c>
      <c r="G91" s="32"/>
      <c r="H91" s="33"/>
    </row>
    <row r="92" spans="1:8" s="2" customFormat="1" ht="16.95" customHeight="1">
      <c r="A92" s="32"/>
      <c r="B92" s="33"/>
      <c r="C92" s="209" t="s">
        <v>1</v>
      </c>
      <c r="D92" s="209" t="s">
        <v>564</v>
      </c>
      <c r="E92" s="17" t="s">
        <v>1</v>
      </c>
      <c r="F92" s="210">
        <v>7.6</v>
      </c>
      <c r="G92" s="32"/>
      <c r="H92" s="33"/>
    </row>
    <row r="93" spans="1:8" s="2" customFormat="1" ht="16.95" customHeight="1">
      <c r="A93" s="32"/>
      <c r="B93" s="33"/>
      <c r="C93" s="209" t="s">
        <v>1</v>
      </c>
      <c r="D93" s="209" t="s">
        <v>565</v>
      </c>
      <c r="E93" s="17" t="s">
        <v>1</v>
      </c>
      <c r="F93" s="210">
        <v>5.76</v>
      </c>
      <c r="G93" s="32"/>
      <c r="H93" s="33"/>
    </row>
    <row r="94" spans="1:8" s="2" customFormat="1" ht="16.95" customHeight="1">
      <c r="A94" s="32"/>
      <c r="B94" s="33"/>
      <c r="C94" s="209" t="s">
        <v>538</v>
      </c>
      <c r="D94" s="209" t="s">
        <v>146</v>
      </c>
      <c r="E94" s="17" t="s">
        <v>1</v>
      </c>
      <c r="F94" s="210">
        <v>38.26</v>
      </c>
      <c r="G94" s="32"/>
      <c r="H94" s="33"/>
    </row>
    <row r="95" spans="1:8" s="2" customFormat="1" ht="16.95" customHeight="1">
      <c r="A95" s="32"/>
      <c r="B95" s="33"/>
      <c r="C95" s="211" t="s">
        <v>2196</v>
      </c>
      <c r="D95" s="32"/>
      <c r="E95" s="32"/>
      <c r="F95" s="32"/>
      <c r="G95" s="32"/>
      <c r="H95" s="33"/>
    </row>
    <row r="96" spans="1:8" s="2" customFormat="1" ht="20.4">
      <c r="A96" s="32"/>
      <c r="B96" s="33"/>
      <c r="C96" s="209" t="s">
        <v>555</v>
      </c>
      <c r="D96" s="209" t="s">
        <v>556</v>
      </c>
      <c r="E96" s="17" t="s">
        <v>138</v>
      </c>
      <c r="F96" s="210">
        <v>45.755</v>
      </c>
      <c r="G96" s="32"/>
      <c r="H96" s="33"/>
    </row>
    <row r="97" spans="1:8" s="2" customFormat="1" ht="20.4">
      <c r="A97" s="32"/>
      <c r="B97" s="33"/>
      <c r="C97" s="209" t="s">
        <v>567</v>
      </c>
      <c r="D97" s="209" t="s">
        <v>568</v>
      </c>
      <c r="E97" s="17" t="s">
        <v>138</v>
      </c>
      <c r="F97" s="210">
        <v>45.755</v>
      </c>
      <c r="G97" s="32"/>
      <c r="H97" s="33"/>
    </row>
    <row r="98" spans="1:8" s="2" customFormat="1" ht="20.4">
      <c r="A98" s="32"/>
      <c r="B98" s="33"/>
      <c r="C98" s="209" t="s">
        <v>570</v>
      </c>
      <c r="D98" s="209" t="s">
        <v>571</v>
      </c>
      <c r="E98" s="17" t="s">
        <v>138</v>
      </c>
      <c r="F98" s="210">
        <v>274.53</v>
      </c>
      <c r="G98" s="32"/>
      <c r="H98" s="33"/>
    </row>
    <row r="99" spans="1:8" s="2" customFormat="1" ht="20.4">
      <c r="A99" s="32"/>
      <c r="B99" s="33"/>
      <c r="C99" s="209" t="s">
        <v>574</v>
      </c>
      <c r="D99" s="209" t="s">
        <v>575</v>
      </c>
      <c r="E99" s="17" t="s">
        <v>188</v>
      </c>
      <c r="F99" s="210">
        <v>82.359</v>
      </c>
      <c r="G99" s="32"/>
      <c r="H99" s="33"/>
    </row>
    <row r="100" spans="1:8" s="2" customFormat="1" ht="16.95" customHeight="1">
      <c r="A100" s="32"/>
      <c r="B100" s="33"/>
      <c r="C100" s="209" t="s">
        <v>579</v>
      </c>
      <c r="D100" s="209" t="s">
        <v>580</v>
      </c>
      <c r="E100" s="17" t="s">
        <v>138</v>
      </c>
      <c r="F100" s="210">
        <v>45.755</v>
      </c>
      <c r="G100" s="32"/>
      <c r="H100" s="33"/>
    </row>
    <row r="101" spans="1:8" s="2" customFormat="1" ht="16.95" customHeight="1">
      <c r="A101" s="32"/>
      <c r="B101" s="33"/>
      <c r="C101" s="205" t="s">
        <v>479</v>
      </c>
      <c r="D101" s="206" t="s">
        <v>480</v>
      </c>
      <c r="E101" s="207" t="s">
        <v>1</v>
      </c>
      <c r="F101" s="208">
        <v>36.34</v>
      </c>
      <c r="G101" s="32"/>
      <c r="H101" s="33"/>
    </row>
    <row r="102" spans="1:8" s="2" customFormat="1" ht="16.95" customHeight="1">
      <c r="A102" s="32"/>
      <c r="B102" s="33"/>
      <c r="C102" s="209" t="s">
        <v>1</v>
      </c>
      <c r="D102" s="209" t="s">
        <v>799</v>
      </c>
      <c r="E102" s="17" t="s">
        <v>1</v>
      </c>
      <c r="F102" s="210">
        <v>36.34</v>
      </c>
      <c r="G102" s="32"/>
      <c r="H102" s="33"/>
    </row>
    <row r="103" spans="1:8" s="2" customFormat="1" ht="16.95" customHeight="1">
      <c r="A103" s="32"/>
      <c r="B103" s="33"/>
      <c r="C103" s="209" t="s">
        <v>479</v>
      </c>
      <c r="D103" s="209" t="s">
        <v>146</v>
      </c>
      <c r="E103" s="17" t="s">
        <v>1</v>
      </c>
      <c r="F103" s="210">
        <v>36.34</v>
      </c>
      <c r="G103" s="32"/>
      <c r="H103" s="33"/>
    </row>
    <row r="104" spans="1:8" s="2" customFormat="1" ht="16.95" customHeight="1">
      <c r="A104" s="32"/>
      <c r="B104" s="33"/>
      <c r="C104" s="211" t="s">
        <v>2196</v>
      </c>
      <c r="D104" s="32"/>
      <c r="E104" s="32"/>
      <c r="F104" s="32"/>
      <c r="G104" s="32"/>
      <c r="H104" s="33"/>
    </row>
    <row r="105" spans="1:8" s="2" customFormat="1" ht="16.95" customHeight="1">
      <c r="A105" s="32"/>
      <c r="B105" s="33"/>
      <c r="C105" s="209" t="s">
        <v>796</v>
      </c>
      <c r="D105" s="209" t="s">
        <v>797</v>
      </c>
      <c r="E105" s="17" t="s">
        <v>235</v>
      </c>
      <c r="F105" s="210">
        <v>36.34</v>
      </c>
      <c r="G105" s="32"/>
      <c r="H105" s="33"/>
    </row>
    <row r="106" spans="1:8" s="2" customFormat="1" ht="16.95" customHeight="1">
      <c r="A106" s="32"/>
      <c r="B106" s="33"/>
      <c r="C106" s="209" t="s">
        <v>801</v>
      </c>
      <c r="D106" s="209" t="s">
        <v>802</v>
      </c>
      <c r="E106" s="17" t="s">
        <v>235</v>
      </c>
      <c r="F106" s="210">
        <v>38.157</v>
      </c>
      <c r="G106" s="32"/>
      <c r="H106" s="33"/>
    </row>
    <row r="107" spans="1:8" s="2" customFormat="1" ht="16.95" customHeight="1">
      <c r="A107" s="32"/>
      <c r="B107" s="33"/>
      <c r="C107" s="205" t="s">
        <v>482</v>
      </c>
      <c r="D107" s="206" t="s">
        <v>483</v>
      </c>
      <c r="E107" s="207" t="s">
        <v>1</v>
      </c>
      <c r="F107" s="208">
        <v>20</v>
      </c>
      <c r="G107" s="32"/>
      <c r="H107" s="33"/>
    </row>
    <row r="108" spans="1:8" s="2" customFormat="1" ht="16.95" customHeight="1">
      <c r="A108" s="32"/>
      <c r="B108" s="33"/>
      <c r="C108" s="209" t="s">
        <v>1</v>
      </c>
      <c r="D108" s="209" t="s">
        <v>809</v>
      </c>
      <c r="E108" s="17" t="s">
        <v>1</v>
      </c>
      <c r="F108" s="210">
        <v>20</v>
      </c>
      <c r="G108" s="32"/>
      <c r="H108" s="33"/>
    </row>
    <row r="109" spans="1:8" s="2" customFormat="1" ht="16.95" customHeight="1">
      <c r="A109" s="32"/>
      <c r="B109" s="33"/>
      <c r="C109" s="209" t="s">
        <v>482</v>
      </c>
      <c r="D109" s="209" t="s">
        <v>810</v>
      </c>
      <c r="E109" s="17" t="s">
        <v>1</v>
      </c>
      <c r="F109" s="210">
        <v>20</v>
      </c>
      <c r="G109" s="32"/>
      <c r="H109" s="33"/>
    </row>
    <row r="110" spans="1:8" s="2" customFormat="1" ht="16.95" customHeight="1">
      <c r="A110" s="32"/>
      <c r="B110" s="33"/>
      <c r="C110" s="211" t="s">
        <v>2196</v>
      </c>
      <c r="D110" s="32"/>
      <c r="E110" s="32"/>
      <c r="F110" s="32"/>
      <c r="G110" s="32"/>
      <c r="H110" s="33"/>
    </row>
    <row r="111" spans="1:8" s="2" customFormat="1" ht="16.95" customHeight="1">
      <c r="A111" s="32"/>
      <c r="B111" s="33"/>
      <c r="C111" s="209" t="s">
        <v>806</v>
      </c>
      <c r="D111" s="209" t="s">
        <v>807</v>
      </c>
      <c r="E111" s="17" t="s">
        <v>235</v>
      </c>
      <c r="F111" s="210">
        <v>44.1</v>
      </c>
      <c r="G111" s="32"/>
      <c r="H111" s="33"/>
    </row>
    <row r="112" spans="1:8" s="2" customFormat="1" ht="16.95" customHeight="1">
      <c r="A112" s="32"/>
      <c r="B112" s="33"/>
      <c r="C112" s="209" t="s">
        <v>818</v>
      </c>
      <c r="D112" s="209" t="s">
        <v>819</v>
      </c>
      <c r="E112" s="17" t="s">
        <v>235</v>
      </c>
      <c r="F112" s="210">
        <v>21</v>
      </c>
      <c r="G112" s="32"/>
      <c r="H112" s="33"/>
    </row>
    <row r="113" spans="1:8" s="2" customFormat="1" ht="16.95" customHeight="1">
      <c r="A113" s="32"/>
      <c r="B113" s="33"/>
      <c r="C113" s="205" t="s">
        <v>484</v>
      </c>
      <c r="D113" s="206" t="s">
        <v>485</v>
      </c>
      <c r="E113" s="207" t="s">
        <v>1</v>
      </c>
      <c r="F113" s="208">
        <v>8</v>
      </c>
      <c r="G113" s="32"/>
      <c r="H113" s="33"/>
    </row>
    <row r="114" spans="1:8" s="2" customFormat="1" ht="16.95" customHeight="1">
      <c r="A114" s="32"/>
      <c r="B114" s="33"/>
      <c r="C114" s="209" t="s">
        <v>1</v>
      </c>
      <c r="D114" s="209" t="s">
        <v>811</v>
      </c>
      <c r="E114" s="17" t="s">
        <v>1</v>
      </c>
      <c r="F114" s="210">
        <v>8</v>
      </c>
      <c r="G114" s="32"/>
      <c r="H114" s="33"/>
    </row>
    <row r="115" spans="1:8" s="2" customFormat="1" ht="16.95" customHeight="1">
      <c r="A115" s="32"/>
      <c r="B115" s="33"/>
      <c r="C115" s="209" t="s">
        <v>484</v>
      </c>
      <c r="D115" s="209" t="s">
        <v>812</v>
      </c>
      <c r="E115" s="17" t="s">
        <v>1</v>
      </c>
      <c r="F115" s="210">
        <v>8</v>
      </c>
      <c r="G115" s="32"/>
      <c r="H115" s="33"/>
    </row>
    <row r="116" spans="1:8" s="2" customFormat="1" ht="16.95" customHeight="1">
      <c r="A116" s="32"/>
      <c r="B116" s="33"/>
      <c r="C116" s="211" t="s">
        <v>2196</v>
      </c>
      <c r="D116" s="32"/>
      <c r="E116" s="32"/>
      <c r="F116" s="32"/>
      <c r="G116" s="32"/>
      <c r="H116" s="33"/>
    </row>
    <row r="117" spans="1:8" s="2" customFormat="1" ht="16.95" customHeight="1">
      <c r="A117" s="32"/>
      <c r="B117" s="33"/>
      <c r="C117" s="209" t="s">
        <v>806</v>
      </c>
      <c r="D117" s="209" t="s">
        <v>807</v>
      </c>
      <c r="E117" s="17" t="s">
        <v>235</v>
      </c>
      <c r="F117" s="210">
        <v>44.1</v>
      </c>
      <c r="G117" s="32"/>
      <c r="H117" s="33"/>
    </row>
    <row r="118" spans="1:8" s="2" customFormat="1" ht="16.95" customHeight="1">
      <c r="A118" s="32"/>
      <c r="B118" s="33"/>
      <c r="C118" s="209" t="s">
        <v>823</v>
      </c>
      <c r="D118" s="209" t="s">
        <v>824</v>
      </c>
      <c r="E118" s="17" t="s">
        <v>235</v>
      </c>
      <c r="F118" s="210">
        <v>8.4</v>
      </c>
      <c r="G118" s="32"/>
      <c r="H118" s="33"/>
    </row>
    <row r="119" spans="1:8" s="2" customFormat="1" ht="16.95" customHeight="1">
      <c r="A119" s="32"/>
      <c r="B119" s="33"/>
      <c r="C119" s="205" t="s">
        <v>486</v>
      </c>
      <c r="D119" s="206" t="s">
        <v>487</v>
      </c>
      <c r="E119" s="207" t="s">
        <v>1</v>
      </c>
      <c r="F119" s="208">
        <v>13.6</v>
      </c>
      <c r="G119" s="32"/>
      <c r="H119" s="33"/>
    </row>
    <row r="120" spans="1:8" s="2" customFormat="1" ht="16.95" customHeight="1">
      <c r="A120" s="32"/>
      <c r="B120" s="33"/>
      <c r="C120" s="209" t="s">
        <v>1</v>
      </c>
      <c r="D120" s="209" t="s">
        <v>784</v>
      </c>
      <c r="E120" s="17" t="s">
        <v>1</v>
      </c>
      <c r="F120" s="210">
        <v>5.1</v>
      </c>
      <c r="G120" s="32"/>
      <c r="H120" s="33"/>
    </row>
    <row r="121" spans="1:8" s="2" customFormat="1" ht="16.95" customHeight="1">
      <c r="A121" s="32"/>
      <c r="B121" s="33"/>
      <c r="C121" s="209" t="s">
        <v>1</v>
      </c>
      <c r="D121" s="209" t="s">
        <v>813</v>
      </c>
      <c r="E121" s="17" t="s">
        <v>1</v>
      </c>
      <c r="F121" s="210">
        <v>8.5</v>
      </c>
      <c r="G121" s="32"/>
      <c r="H121" s="33"/>
    </row>
    <row r="122" spans="1:8" s="2" customFormat="1" ht="16.95" customHeight="1">
      <c r="A122" s="32"/>
      <c r="B122" s="33"/>
      <c r="C122" s="209" t="s">
        <v>486</v>
      </c>
      <c r="D122" s="209" t="s">
        <v>814</v>
      </c>
      <c r="E122" s="17" t="s">
        <v>1</v>
      </c>
      <c r="F122" s="210">
        <v>13.6</v>
      </c>
      <c r="G122" s="32"/>
      <c r="H122" s="33"/>
    </row>
    <row r="123" spans="1:8" s="2" customFormat="1" ht="16.95" customHeight="1">
      <c r="A123" s="32"/>
      <c r="B123" s="33"/>
      <c r="C123" s="211" t="s">
        <v>2196</v>
      </c>
      <c r="D123" s="32"/>
      <c r="E123" s="32"/>
      <c r="F123" s="32"/>
      <c r="G123" s="32"/>
      <c r="H123" s="33"/>
    </row>
    <row r="124" spans="1:8" s="2" customFormat="1" ht="16.95" customHeight="1">
      <c r="A124" s="32"/>
      <c r="B124" s="33"/>
      <c r="C124" s="209" t="s">
        <v>806</v>
      </c>
      <c r="D124" s="209" t="s">
        <v>807</v>
      </c>
      <c r="E124" s="17" t="s">
        <v>235</v>
      </c>
      <c r="F124" s="210">
        <v>44.1</v>
      </c>
      <c r="G124" s="32"/>
      <c r="H124" s="33"/>
    </row>
    <row r="125" spans="1:8" s="2" customFormat="1" ht="16.95" customHeight="1">
      <c r="A125" s="32"/>
      <c r="B125" s="33"/>
      <c r="C125" s="209" t="s">
        <v>828</v>
      </c>
      <c r="D125" s="209" t="s">
        <v>829</v>
      </c>
      <c r="E125" s="17" t="s">
        <v>235</v>
      </c>
      <c r="F125" s="210">
        <v>14.28</v>
      </c>
      <c r="G125" s="32"/>
      <c r="H125" s="33"/>
    </row>
    <row r="126" spans="1:8" s="2" customFormat="1" ht="16.95" customHeight="1">
      <c r="A126" s="32"/>
      <c r="B126" s="33"/>
      <c r="C126" s="205" t="s">
        <v>489</v>
      </c>
      <c r="D126" s="206" t="s">
        <v>490</v>
      </c>
      <c r="E126" s="207" t="s">
        <v>1</v>
      </c>
      <c r="F126" s="208">
        <v>2.5</v>
      </c>
      <c r="G126" s="32"/>
      <c r="H126" s="33"/>
    </row>
    <row r="127" spans="1:8" s="2" customFormat="1" ht="16.95" customHeight="1">
      <c r="A127" s="32"/>
      <c r="B127" s="33"/>
      <c r="C127" s="209" t="s">
        <v>1</v>
      </c>
      <c r="D127" s="209" t="s">
        <v>815</v>
      </c>
      <c r="E127" s="17" t="s">
        <v>1</v>
      </c>
      <c r="F127" s="210">
        <v>2.5</v>
      </c>
      <c r="G127" s="32"/>
      <c r="H127" s="33"/>
    </row>
    <row r="128" spans="1:8" s="2" customFormat="1" ht="16.95" customHeight="1">
      <c r="A128" s="32"/>
      <c r="B128" s="33"/>
      <c r="C128" s="209" t="s">
        <v>489</v>
      </c>
      <c r="D128" s="209" t="s">
        <v>816</v>
      </c>
      <c r="E128" s="17" t="s">
        <v>1</v>
      </c>
      <c r="F128" s="210">
        <v>2.5</v>
      </c>
      <c r="G128" s="32"/>
      <c r="H128" s="33"/>
    </row>
    <row r="129" spans="1:8" s="2" customFormat="1" ht="16.95" customHeight="1">
      <c r="A129" s="32"/>
      <c r="B129" s="33"/>
      <c r="C129" s="211" t="s">
        <v>2196</v>
      </c>
      <c r="D129" s="32"/>
      <c r="E129" s="32"/>
      <c r="F129" s="32"/>
      <c r="G129" s="32"/>
      <c r="H129" s="33"/>
    </row>
    <row r="130" spans="1:8" s="2" customFormat="1" ht="16.95" customHeight="1">
      <c r="A130" s="32"/>
      <c r="B130" s="33"/>
      <c r="C130" s="209" t="s">
        <v>806</v>
      </c>
      <c r="D130" s="209" t="s">
        <v>807</v>
      </c>
      <c r="E130" s="17" t="s">
        <v>235</v>
      </c>
      <c r="F130" s="210">
        <v>44.1</v>
      </c>
      <c r="G130" s="32"/>
      <c r="H130" s="33"/>
    </row>
    <row r="131" spans="1:8" s="2" customFormat="1" ht="16.95" customHeight="1">
      <c r="A131" s="32"/>
      <c r="B131" s="33"/>
      <c r="C131" s="209" t="s">
        <v>833</v>
      </c>
      <c r="D131" s="209" t="s">
        <v>834</v>
      </c>
      <c r="E131" s="17" t="s">
        <v>235</v>
      </c>
      <c r="F131" s="210">
        <v>2.625</v>
      </c>
      <c r="G131" s="32"/>
      <c r="H131" s="33"/>
    </row>
    <row r="132" spans="1:8" s="2" customFormat="1" ht="16.95" customHeight="1">
      <c r="A132" s="32"/>
      <c r="B132" s="33"/>
      <c r="C132" s="205" t="s">
        <v>492</v>
      </c>
      <c r="D132" s="206" t="s">
        <v>493</v>
      </c>
      <c r="E132" s="207" t="s">
        <v>1</v>
      </c>
      <c r="F132" s="208">
        <v>16.32</v>
      </c>
      <c r="G132" s="32"/>
      <c r="H132" s="33"/>
    </row>
    <row r="133" spans="1:8" s="2" customFormat="1" ht="16.95" customHeight="1">
      <c r="A133" s="32"/>
      <c r="B133" s="33"/>
      <c r="C133" s="209" t="s">
        <v>1</v>
      </c>
      <c r="D133" s="209" t="s">
        <v>1564</v>
      </c>
      <c r="E133" s="17" t="s">
        <v>1</v>
      </c>
      <c r="F133" s="210">
        <v>16.32</v>
      </c>
      <c r="G133" s="32"/>
      <c r="H133" s="33"/>
    </row>
    <row r="134" spans="1:8" s="2" customFormat="1" ht="16.95" customHeight="1">
      <c r="A134" s="32"/>
      <c r="B134" s="33"/>
      <c r="C134" s="209" t="s">
        <v>492</v>
      </c>
      <c r="D134" s="209" t="s">
        <v>1565</v>
      </c>
      <c r="E134" s="17" t="s">
        <v>1</v>
      </c>
      <c r="F134" s="210">
        <v>16.32</v>
      </c>
      <c r="G134" s="32"/>
      <c r="H134" s="33"/>
    </row>
    <row r="135" spans="1:8" s="2" customFormat="1" ht="16.95" customHeight="1">
      <c r="A135" s="32"/>
      <c r="B135" s="33"/>
      <c r="C135" s="211" t="s">
        <v>2196</v>
      </c>
      <c r="D135" s="32"/>
      <c r="E135" s="32"/>
      <c r="F135" s="32"/>
      <c r="G135" s="32"/>
      <c r="H135" s="33"/>
    </row>
    <row r="136" spans="1:8" s="2" customFormat="1" ht="16.95" customHeight="1">
      <c r="A136" s="32"/>
      <c r="B136" s="33"/>
      <c r="C136" s="209" t="s">
        <v>1561</v>
      </c>
      <c r="D136" s="209" t="s">
        <v>1562</v>
      </c>
      <c r="E136" s="17" t="s">
        <v>164</v>
      </c>
      <c r="F136" s="210">
        <v>16.32</v>
      </c>
      <c r="G136" s="32"/>
      <c r="H136" s="33"/>
    </row>
    <row r="137" spans="1:8" s="2" customFormat="1" ht="16.95" customHeight="1">
      <c r="A137" s="32"/>
      <c r="B137" s="33"/>
      <c r="C137" s="209" t="s">
        <v>1567</v>
      </c>
      <c r="D137" s="209" t="s">
        <v>1568</v>
      </c>
      <c r="E137" s="17" t="s">
        <v>164</v>
      </c>
      <c r="F137" s="210">
        <v>16.32</v>
      </c>
      <c r="G137" s="32"/>
      <c r="H137" s="33"/>
    </row>
    <row r="138" spans="1:8" s="2" customFormat="1" ht="20.4">
      <c r="A138" s="32"/>
      <c r="B138" s="33"/>
      <c r="C138" s="209" t="s">
        <v>1571</v>
      </c>
      <c r="D138" s="209" t="s">
        <v>1572</v>
      </c>
      <c r="E138" s="17" t="s">
        <v>164</v>
      </c>
      <c r="F138" s="210">
        <v>16.32</v>
      </c>
      <c r="G138" s="32"/>
      <c r="H138" s="33"/>
    </row>
    <row r="139" spans="1:8" s="2" customFormat="1" ht="16.95" customHeight="1">
      <c r="A139" s="32"/>
      <c r="B139" s="33"/>
      <c r="C139" s="205" t="s">
        <v>495</v>
      </c>
      <c r="D139" s="206" t="s">
        <v>496</v>
      </c>
      <c r="E139" s="207" t="s">
        <v>1</v>
      </c>
      <c r="F139" s="208">
        <v>16.35</v>
      </c>
      <c r="G139" s="32"/>
      <c r="H139" s="33"/>
    </row>
    <row r="140" spans="1:8" s="2" customFormat="1" ht="16.95" customHeight="1">
      <c r="A140" s="32"/>
      <c r="B140" s="33"/>
      <c r="C140" s="209" t="s">
        <v>1</v>
      </c>
      <c r="D140" s="209" t="s">
        <v>1540</v>
      </c>
      <c r="E140" s="17" t="s">
        <v>1</v>
      </c>
      <c r="F140" s="210">
        <v>12.9</v>
      </c>
      <c r="G140" s="32"/>
      <c r="H140" s="33"/>
    </row>
    <row r="141" spans="1:8" s="2" customFormat="1" ht="16.95" customHeight="1">
      <c r="A141" s="32"/>
      <c r="B141" s="33"/>
      <c r="C141" s="209" t="s">
        <v>1</v>
      </c>
      <c r="D141" s="209" t="s">
        <v>1541</v>
      </c>
      <c r="E141" s="17" t="s">
        <v>1</v>
      </c>
      <c r="F141" s="210">
        <v>3.45</v>
      </c>
      <c r="G141" s="32"/>
      <c r="H141" s="33"/>
    </row>
    <row r="142" spans="1:8" s="2" customFormat="1" ht="16.95" customHeight="1">
      <c r="A142" s="32"/>
      <c r="B142" s="33"/>
      <c r="C142" s="209" t="s">
        <v>495</v>
      </c>
      <c r="D142" s="209" t="s">
        <v>1542</v>
      </c>
      <c r="E142" s="17" t="s">
        <v>1</v>
      </c>
      <c r="F142" s="210">
        <v>16.35</v>
      </c>
      <c r="G142" s="32"/>
      <c r="H142" s="33"/>
    </row>
    <row r="143" spans="1:8" s="2" customFormat="1" ht="16.95" customHeight="1">
      <c r="A143" s="32"/>
      <c r="B143" s="33"/>
      <c r="C143" s="211" t="s">
        <v>2196</v>
      </c>
      <c r="D143" s="32"/>
      <c r="E143" s="32"/>
      <c r="F143" s="32"/>
      <c r="G143" s="32"/>
      <c r="H143" s="33"/>
    </row>
    <row r="144" spans="1:8" s="2" customFormat="1" ht="16.95" customHeight="1">
      <c r="A144" s="32"/>
      <c r="B144" s="33"/>
      <c r="C144" s="209" t="s">
        <v>1537</v>
      </c>
      <c r="D144" s="209" t="s">
        <v>1538</v>
      </c>
      <c r="E144" s="17" t="s">
        <v>164</v>
      </c>
      <c r="F144" s="210">
        <v>16.35</v>
      </c>
      <c r="G144" s="32"/>
      <c r="H144" s="33"/>
    </row>
    <row r="145" spans="1:8" s="2" customFormat="1" ht="16.95" customHeight="1">
      <c r="A145" s="32"/>
      <c r="B145" s="33"/>
      <c r="C145" s="209" t="s">
        <v>1544</v>
      </c>
      <c r="D145" s="209" t="s">
        <v>1545</v>
      </c>
      <c r="E145" s="17" t="s">
        <v>164</v>
      </c>
      <c r="F145" s="210">
        <v>16.35</v>
      </c>
      <c r="G145" s="32"/>
      <c r="H145" s="33"/>
    </row>
    <row r="146" spans="1:8" s="2" customFormat="1" ht="16.95" customHeight="1">
      <c r="A146" s="32"/>
      <c r="B146" s="33"/>
      <c r="C146" s="209" t="s">
        <v>1548</v>
      </c>
      <c r="D146" s="209" t="s">
        <v>1549</v>
      </c>
      <c r="E146" s="17" t="s">
        <v>164</v>
      </c>
      <c r="F146" s="210">
        <v>32.7</v>
      </c>
      <c r="G146" s="32"/>
      <c r="H146" s="33"/>
    </row>
    <row r="147" spans="1:8" s="2" customFormat="1" ht="16.95" customHeight="1">
      <c r="A147" s="32"/>
      <c r="B147" s="33"/>
      <c r="C147" s="209" t="s">
        <v>1553</v>
      </c>
      <c r="D147" s="209" t="s">
        <v>1554</v>
      </c>
      <c r="E147" s="17" t="s">
        <v>164</v>
      </c>
      <c r="F147" s="210">
        <v>16.35</v>
      </c>
      <c r="G147" s="32"/>
      <c r="H147" s="33"/>
    </row>
    <row r="148" spans="1:8" s="2" customFormat="1" ht="16.95" customHeight="1">
      <c r="A148" s="32"/>
      <c r="B148" s="33"/>
      <c r="C148" s="209" t="s">
        <v>1557</v>
      </c>
      <c r="D148" s="209" t="s">
        <v>1558</v>
      </c>
      <c r="E148" s="17" t="s">
        <v>164</v>
      </c>
      <c r="F148" s="210">
        <v>16.35</v>
      </c>
      <c r="G148" s="32"/>
      <c r="H148" s="33"/>
    </row>
    <row r="149" spans="1:8" s="2" customFormat="1" ht="16.95" customHeight="1">
      <c r="A149" s="32"/>
      <c r="B149" s="33"/>
      <c r="C149" s="205" t="s">
        <v>498</v>
      </c>
      <c r="D149" s="206" t="s">
        <v>499</v>
      </c>
      <c r="E149" s="207" t="s">
        <v>1</v>
      </c>
      <c r="F149" s="208">
        <v>11.528</v>
      </c>
      <c r="G149" s="32"/>
      <c r="H149" s="33"/>
    </row>
    <row r="150" spans="1:8" s="2" customFormat="1" ht="16.95" customHeight="1">
      <c r="A150" s="32"/>
      <c r="B150" s="33"/>
      <c r="C150" s="209" t="s">
        <v>1</v>
      </c>
      <c r="D150" s="209" t="s">
        <v>903</v>
      </c>
      <c r="E150" s="17" t="s">
        <v>1</v>
      </c>
      <c r="F150" s="210">
        <v>8.828</v>
      </c>
      <c r="G150" s="32"/>
      <c r="H150" s="33"/>
    </row>
    <row r="151" spans="1:8" s="2" customFormat="1" ht="16.95" customHeight="1">
      <c r="A151" s="32"/>
      <c r="B151" s="33"/>
      <c r="C151" s="209" t="s">
        <v>1</v>
      </c>
      <c r="D151" s="209" t="s">
        <v>904</v>
      </c>
      <c r="E151" s="17" t="s">
        <v>1</v>
      </c>
      <c r="F151" s="210">
        <v>2.7</v>
      </c>
      <c r="G151" s="32"/>
      <c r="H151" s="33"/>
    </row>
    <row r="152" spans="1:8" s="2" customFormat="1" ht="16.95" customHeight="1">
      <c r="A152" s="32"/>
      <c r="B152" s="33"/>
      <c r="C152" s="209" t="s">
        <v>498</v>
      </c>
      <c r="D152" s="209" t="s">
        <v>146</v>
      </c>
      <c r="E152" s="17" t="s">
        <v>1</v>
      </c>
      <c r="F152" s="210">
        <v>11.528</v>
      </c>
      <c r="G152" s="32"/>
      <c r="H152" s="33"/>
    </row>
    <row r="153" spans="1:8" s="2" customFormat="1" ht="16.95" customHeight="1">
      <c r="A153" s="32"/>
      <c r="B153" s="33"/>
      <c r="C153" s="211" t="s">
        <v>2196</v>
      </c>
      <c r="D153" s="32"/>
      <c r="E153" s="32"/>
      <c r="F153" s="32"/>
      <c r="G153" s="32"/>
      <c r="H153" s="33"/>
    </row>
    <row r="154" spans="1:8" s="2" customFormat="1" ht="16.95" customHeight="1">
      <c r="A154" s="32"/>
      <c r="B154" s="33"/>
      <c r="C154" s="209" t="s">
        <v>900</v>
      </c>
      <c r="D154" s="209" t="s">
        <v>901</v>
      </c>
      <c r="E154" s="17" t="s">
        <v>164</v>
      </c>
      <c r="F154" s="210">
        <v>11.528</v>
      </c>
      <c r="G154" s="32"/>
      <c r="H154" s="33"/>
    </row>
    <row r="155" spans="1:8" s="2" customFormat="1" ht="16.95" customHeight="1">
      <c r="A155" s="32"/>
      <c r="B155" s="33"/>
      <c r="C155" s="209" t="s">
        <v>896</v>
      </c>
      <c r="D155" s="209" t="s">
        <v>897</v>
      </c>
      <c r="E155" s="17" t="s">
        <v>164</v>
      </c>
      <c r="F155" s="210">
        <v>11.528</v>
      </c>
      <c r="G155" s="32"/>
      <c r="H155" s="33"/>
    </row>
    <row r="156" spans="1:8" s="2" customFormat="1" ht="16.95" customHeight="1">
      <c r="A156" s="32"/>
      <c r="B156" s="33"/>
      <c r="C156" s="205" t="s">
        <v>701</v>
      </c>
      <c r="D156" s="206" t="s">
        <v>2197</v>
      </c>
      <c r="E156" s="207" t="s">
        <v>1</v>
      </c>
      <c r="F156" s="208">
        <v>4.67</v>
      </c>
      <c r="G156" s="32"/>
      <c r="H156" s="33"/>
    </row>
    <row r="157" spans="1:8" s="2" customFormat="1" ht="16.95" customHeight="1">
      <c r="A157" s="32"/>
      <c r="B157" s="33"/>
      <c r="C157" s="209" t="s">
        <v>1</v>
      </c>
      <c r="D157" s="209" t="s">
        <v>697</v>
      </c>
      <c r="E157" s="17" t="s">
        <v>1</v>
      </c>
      <c r="F157" s="210">
        <v>2.1</v>
      </c>
      <c r="G157" s="32"/>
      <c r="H157" s="33"/>
    </row>
    <row r="158" spans="1:8" s="2" customFormat="1" ht="16.95" customHeight="1">
      <c r="A158" s="32"/>
      <c r="B158" s="33"/>
      <c r="C158" s="209" t="s">
        <v>1</v>
      </c>
      <c r="D158" s="209" t="s">
        <v>698</v>
      </c>
      <c r="E158" s="17" t="s">
        <v>1</v>
      </c>
      <c r="F158" s="210">
        <v>0.9</v>
      </c>
      <c r="G158" s="32"/>
      <c r="H158" s="33"/>
    </row>
    <row r="159" spans="1:8" s="2" customFormat="1" ht="16.95" customHeight="1">
      <c r="A159" s="32"/>
      <c r="B159" s="33"/>
      <c r="C159" s="209" t="s">
        <v>1</v>
      </c>
      <c r="D159" s="209" t="s">
        <v>699</v>
      </c>
      <c r="E159" s="17" t="s">
        <v>1</v>
      </c>
      <c r="F159" s="210">
        <v>0.95</v>
      </c>
      <c r="G159" s="32"/>
      <c r="H159" s="33"/>
    </row>
    <row r="160" spans="1:8" s="2" customFormat="1" ht="16.95" customHeight="1">
      <c r="A160" s="32"/>
      <c r="B160" s="33"/>
      <c r="C160" s="209" t="s">
        <v>1</v>
      </c>
      <c r="D160" s="209" t="s">
        <v>700</v>
      </c>
      <c r="E160" s="17" t="s">
        <v>1</v>
      </c>
      <c r="F160" s="210">
        <v>0.72</v>
      </c>
      <c r="G160" s="32"/>
      <c r="H160" s="33"/>
    </row>
    <row r="161" spans="1:8" s="2" customFormat="1" ht="16.95" customHeight="1">
      <c r="A161" s="32"/>
      <c r="B161" s="33"/>
      <c r="C161" s="209" t="s">
        <v>701</v>
      </c>
      <c r="D161" s="209" t="s">
        <v>146</v>
      </c>
      <c r="E161" s="17" t="s">
        <v>1</v>
      </c>
      <c r="F161" s="210">
        <v>4.67</v>
      </c>
      <c r="G161" s="32"/>
      <c r="H161" s="33"/>
    </row>
    <row r="162" spans="1:8" s="2" customFormat="1" ht="16.95" customHeight="1">
      <c r="A162" s="32"/>
      <c r="B162" s="33"/>
      <c r="C162" s="205" t="s">
        <v>501</v>
      </c>
      <c r="D162" s="206" t="s">
        <v>502</v>
      </c>
      <c r="E162" s="207" t="s">
        <v>1</v>
      </c>
      <c r="F162" s="208">
        <v>41.701</v>
      </c>
      <c r="G162" s="32"/>
      <c r="H162" s="33"/>
    </row>
    <row r="163" spans="1:8" s="2" customFormat="1" ht="16.95" customHeight="1">
      <c r="A163" s="32"/>
      <c r="B163" s="33"/>
      <c r="C163" s="209" t="s">
        <v>1</v>
      </c>
      <c r="D163" s="209" t="s">
        <v>1053</v>
      </c>
      <c r="E163" s="17" t="s">
        <v>1</v>
      </c>
      <c r="F163" s="210">
        <v>23.018</v>
      </c>
      <c r="G163" s="32"/>
      <c r="H163" s="33"/>
    </row>
    <row r="164" spans="1:8" s="2" customFormat="1" ht="16.95" customHeight="1">
      <c r="A164" s="32"/>
      <c r="B164" s="33"/>
      <c r="C164" s="209" t="s">
        <v>1</v>
      </c>
      <c r="D164" s="209" t="s">
        <v>1054</v>
      </c>
      <c r="E164" s="17" t="s">
        <v>1</v>
      </c>
      <c r="F164" s="210">
        <v>16.303</v>
      </c>
      <c r="G164" s="32"/>
      <c r="H164" s="33"/>
    </row>
    <row r="165" spans="1:8" s="2" customFormat="1" ht="16.95" customHeight="1">
      <c r="A165" s="32"/>
      <c r="B165" s="33"/>
      <c r="C165" s="209" t="s">
        <v>1</v>
      </c>
      <c r="D165" s="209" t="s">
        <v>1055</v>
      </c>
      <c r="E165" s="17" t="s">
        <v>1</v>
      </c>
      <c r="F165" s="210">
        <v>2.38</v>
      </c>
      <c r="G165" s="32"/>
      <c r="H165" s="33"/>
    </row>
    <row r="166" spans="1:8" s="2" customFormat="1" ht="16.95" customHeight="1">
      <c r="A166" s="32"/>
      <c r="B166" s="33"/>
      <c r="C166" s="209" t="s">
        <v>501</v>
      </c>
      <c r="D166" s="209" t="s">
        <v>146</v>
      </c>
      <c r="E166" s="17" t="s">
        <v>1</v>
      </c>
      <c r="F166" s="210">
        <v>41.701</v>
      </c>
      <c r="G166" s="32"/>
      <c r="H166" s="33"/>
    </row>
    <row r="167" spans="1:8" s="2" customFormat="1" ht="16.95" customHeight="1">
      <c r="A167" s="32"/>
      <c r="B167" s="33"/>
      <c r="C167" s="211" t="s">
        <v>2196</v>
      </c>
      <c r="D167" s="32"/>
      <c r="E167" s="32"/>
      <c r="F167" s="32"/>
      <c r="G167" s="32"/>
      <c r="H167" s="33"/>
    </row>
    <row r="168" spans="1:8" s="2" customFormat="1" ht="16.95" customHeight="1">
      <c r="A168" s="32"/>
      <c r="B168" s="33"/>
      <c r="C168" s="209" t="s">
        <v>1050</v>
      </c>
      <c r="D168" s="209" t="s">
        <v>1051</v>
      </c>
      <c r="E168" s="17" t="s">
        <v>164</v>
      </c>
      <c r="F168" s="210">
        <v>41.701</v>
      </c>
      <c r="G168" s="32"/>
      <c r="H168" s="33"/>
    </row>
    <row r="169" spans="1:8" s="2" customFormat="1" ht="16.95" customHeight="1">
      <c r="A169" s="32"/>
      <c r="B169" s="33"/>
      <c r="C169" s="209" t="s">
        <v>1069</v>
      </c>
      <c r="D169" s="209" t="s">
        <v>1070</v>
      </c>
      <c r="E169" s="17" t="s">
        <v>164</v>
      </c>
      <c r="F169" s="210">
        <v>83.402</v>
      </c>
      <c r="G169" s="32"/>
      <c r="H169" s="33"/>
    </row>
    <row r="170" spans="1:8" s="2" customFormat="1" ht="16.95" customHeight="1">
      <c r="A170" s="32"/>
      <c r="B170" s="33"/>
      <c r="C170" s="209" t="s">
        <v>1063</v>
      </c>
      <c r="D170" s="209" t="s">
        <v>1064</v>
      </c>
      <c r="E170" s="17" t="s">
        <v>188</v>
      </c>
      <c r="F170" s="210">
        <v>0.019</v>
      </c>
      <c r="G170" s="32"/>
      <c r="H170" s="33"/>
    </row>
    <row r="171" spans="1:8" s="2" customFormat="1" ht="20.4">
      <c r="A171" s="32"/>
      <c r="B171" s="33"/>
      <c r="C171" s="209" t="s">
        <v>1079</v>
      </c>
      <c r="D171" s="209" t="s">
        <v>1080</v>
      </c>
      <c r="E171" s="17" t="s">
        <v>164</v>
      </c>
      <c r="F171" s="210">
        <v>137.622</v>
      </c>
      <c r="G171" s="32"/>
      <c r="H171" s="33"/>
    </row>
    <row r="172" spans="1:8" s="2" customFormat="1" ht="16.95" customHeight="1">
      <c r="A172" s="32"/>
      <c r="B172" s="33"/>
      <c r="C172" s="205" t="s">
        <v>504</v>
      </c>
      <c r="D172" s="206" t="s">
        <v>505</v>
      </c>
      <c r="E172" s="207" t="s">
        <v>1</v>
      </c>
      <c r="F172" s="208">
        <v>17.379</v>
      </c>
      <c r="G172" s="32"/>
      <c r="H172" s="33"/>
    </row>
    <row r="173" spans="1:8" s="2" customFormat="1" ht="16.95" customHeight="1">
      <c r="A173" s="32"/>
      <c r="B173" s="33"/>
      <c r="C173" s="209" t="s">
        <v>1</v>
      </c>
      <c r="D173" s="209" t="s">
        <v>1060</v>
      </c>
      <c r="E173" s="17" t="s">
        <v>1</v>
      </c>
      <c r="F173" s="210">
        <v>10.98</v>
      </c>
      <c r="G173" s="32"/>
      <c r="H173" s="33"/>
    </row>
    <row r="174" spans="1:8" s="2" customFormat="1" ht="16.95" customHeight="1">
      <c r="A174" s="32"/>
      <c r="B174" s="33"/>
      <c r="C174" s="209" t="s">
        <v>1</v>
      </c>
      <c r="D174" s="209" t="s">
        <v>1061</v>
      </c>
      <c r="E174" s="17" t="s">
        <v>1</v>
      </c>
      <c r="F174" s="210">
        <v>6.399</v>
      </c>
      <c r="G174" s="32"/>
      <c r="H174" s="33"/>
    </row>
    <row r="175" spans="1:8" s="2" customFormat="1" ht="16.95" customHeight="1">
      <c r="A175" s="32"/>
      <c r="B175" s="33"/>
      <c r="C175" s="209" t="s">
        <v>504</v>
      </c>
      <c r="D175" s="209" t="s">
        <v>146</v>
      </c>
      <c r="E175" s="17" t="s">
        <v>1</v>
      </c>
      <c r="F175" s="210">
        <v>17.379</v>
      </c>
      <c r="G175" s="32"/>
      <c r="H175" s="33"/>
    </row>
    <row r="176" spans="1:8" s="2" customFormat="1" ht="16.95" customHeight="1">
      <c r="A176" s="32"/>
      <c r="B176" s="33"/>
      <c r="C176" s="211" t="s">
        <v>2196</v>
      </c>
      <c r="D176" s="32"/>
      <c r="E176" s="32"/>
      <c r="F176" s="32"/>
      <c r="G176" s="32"/>
      <c r="H176" s="33"/>
    </row>
    <row r="177" spans="1:8" s="2" customFormat="1" ht="16.95" customHeight="1">
      <c r="A177" s="32"/>
      <c r="B177" s="33"/>
      <c r="C177" s="209" t="s">
        <v>1057</v>
      </c>
      <c r="D177" s="209" t="s">
        <v>1058</v>
      </c>
      <c r="E177" s="17" t="s">
        <v>164</v>
      </c>
      <c r="F177" s="210">
        <v>17.379</v>
      </c>
      <c r="G177" s="32"/>
      <c r="H177" s="33"/>
    </row>
    <row r="178" spans="1:8" s="2" customFormat="1" ht="16.95" customHeight="1">
      <c r="A178" s="32"/>
      <c r="B178" s="33"/>
      <c r="C178" s="209" t="s">
        <v>1074</v>
      </c>
      <c r="D178" s="209" t="s">
        <v>1075</v>
      </c>
      <c r="E178" s="17" t="s">
        <v>164</v>
      </c>
      <c r="F178" s="210">
        <v>34.758</v>
      </c>
      <c r="G178" s="32"/>
      <c r="H178" s="33"/>
    </row>
    <row r="179" spans="1:8" s="2" customFormat="1" ht="16.95" customHeight="1">
      <c r="A179" s="32"/>
      <c r="B179" s="33"/>
      <c r="C179" s="209" t="s">
        <v>1063</v>
      </c>
      <c r="D179" s="209" t="s">
        <v>1064</v>
      </c>
      <c r="E179" s="17" t="s">
        <v>188</v>
      </c>
      <c r="F179" s="210">
        <v>0.019</v>
      </c>
      <c r="G179" s="32"/>
      <c r="H179" s="33"/>
    </row>
    <row r="180" spans="1:8" s="2" customFormat="1" ht="20.4">
      <c r="A180" s="32"/>
      <c r="B180" s="33"/>
      <c r="C180" s="209" t="s">
        <v>1079</v>
      </c>
      <c r="D180" s="209" t="s">
        <v>1080</v>
      </c>
      <c r="E180" s="17" t="s">
        <v>164</v>
      </c>
      <c r="F180" s="210">
        <v>137.622</v>
      </c>
      <c r="G180" s="32"/>
      <c r="H180" s="33"/>
    </row>
    <row r="181" spans="1:8" s="2" customFormat="1" ht="16.95" customHeight="1">
      <c r="A181" s="32"/>
      <c r="B181" s="33"/>
      <c r="C181" s="205" t="s">
        <v>507</v>
      </c>
      <c r="D181" s="206" t="s">
        <v>508</v>
      </c>
      <c r="E181" s="207" t="s">
        <v>1</v>
      </c>
      <c r="F181" s="208">
        <v>52.929</v>
      </c>
      <c r="G181" s="32"/>
      <c r="H181" s="33"/>
    </row>
    <row r="182" spans="1:8" s="2" customFormat="1" ht="16.95" customHeight="1">
      <c r="A182" s="32"/>
      <c r="B182" s="33"/>
      <c r="C182" s="209" t="s">
        <v>1</v>
      </c>
      <c r="D182" s="209" t="s">
        <v>1103</v>
      </c>
      <c r="E182" s="17" t="s">
        <v>1</v>
      </c>
      <c r="F182" s="210">
        <v>42.641</v>
      </c>
      <c r="G182" s="32"/>
      <c r="H182" s="33"/>
    </row>
    <row r="183" spans="1:8" s="2" customFormat="1" ht="16.95" customHeight="1">
      <c r="A183" s="32"/>
      <c r="B183" s="33"/>
      <c r="C183" s="209" t="s">
        <v>1</v>
      </c>
      <c r="D183" s="209" t="s">
        <v>1105</v>
      </c>
      <c r="E183" s="17" t="s">
        <v>1</v>
      </c>
      <c r="F183" s="210">
        <v>10.288</v>
      </c>
      <c r="G183" s="32"/>
      <c r="H183" s="33"/>
    </row>
    <row r="184" spans="1:8" s="2" customFormat="1" ht="16.95" customHeight="1">
      <c r="A184" s="32"/>
      <c r="B184" s="33"/>
      <c r="C184" s="209" t="s">
        <v>507</v>
      </c>
      <c r="D184" s="209" t="s">
        <v>566</v>
      </c>
      <c r="E184" s="17" t="s">
        <v>1</v>
      </c>
      <c r="F184" s="210">
        <v>52.929</v>
      </c>
      <c r="G184" s="32"/>
      <c r="H184" s="33"/>
    </row>
    <row r="185" spans="1:8" s="2" customFormat="1" ht="16.95" customHeight="1">
      <c r="A185" s="32"/>
      <c r="B185" s="33"/>
      <c r="C185" s="211" t="s">
        <v>2196</v>
      </c>
      <c r="D185" s="32"/>
      <c r="E185" s="32"/>
      <c r="F185" s="32"/>
      <c r="G185" s="32"/>
      <c r="H185" s="33"/>
    </row>
    <row r="186" spans="1:8" s="2" customFormat="1" ht="16.95" customHeight="1">
      <c r="A186" s="32"/>
      <c r="B186" s="33"/>
      <c r="C186" s="209" t="s">
        <v>1100</v>
      </c>
      <c r="D186" s="209" t="s">
        <v>1101</v>
      </c>
      <c r="E186" s="17" t="s">
        <v>164</v>
      </c>
      <c r="F186" s="210">
        <v>52.929</v>
      </c>
      <c r="G186" s="32"/>
      <c r="H186" s="33"/>
    </row>
    <row r="187" spans="1:8" s="2" customFormat="1" ht="16.95" customHeight="1">
      <c r="A187" s="32"/>
      <c r="B187" s="33"/>
      <c r="C187" s="209" t="s">
        <v>1121</v>
      </c>
      <c r="D187" s="209" t="s">
        <v>1122</v>
      </c>
      <c r="E187" s="17" t="s">
        <v>164</v>
      </c>
      <c r="F187" s="210">
        <v>52.929</v>
      </c>
      <c r="G187" s="32"/>
      <c r="H187" s="33"/>
    </row>
    <row r="188" spans="1:8" s="2" customFormat="1" ht="16.95" customHeight="1">
      <c r="A188" s="32"/>
      <c r="B188" s="33"/>
      <c r="C188" s="209" t="s">
        <v>1063</v>
      </c>
      <c r="D188" s="209" t="s">
        <v>1064</v>
      </c>
      <c r="E188" s="17" t="s">
        <v>188</v>
      </c>
      <c r="F188" s="210">
        <v>0.019</v>
      </c>
      <c r="G188" s="32"/>
      <c r="H188" s="33"/>
    </row>
    <row r="189" spans="1:8" s="2" customFormat="1" ht="20.4">
      <c r="A189" s="32"/>
      <c r="B189" s="33"/>
      <c r="C189" s="209" t="s">
        <v>1079</v>
      </c>
      <c r="D189" s="209" t="s">
        <v>1080</v>
      </c>
      <c r="E189" s="17" t="s">
        <v>164</v>
      </c>
      <c r="F189" s="210">
        <v>60.868</v>
      </c>
      <c r="G189" s="32"/>
      <c r="H189" s="33"/>
    </row>
    <row r="190" spans="1:8" s="2" customFormat="1" ht="16.95" customHeight="1">
      <c r="A190" s="32"/>
      <c r="B190" s="33"/>
      <c r="C190" s="205" t="s">
        <v>510</v>
      </c>
      <c r="D190" s="206" t="s">
        <v>511</v>
      </c>
      <c r="E190" s="207" t="s">
        <v>1</v>
      </c>
      <c r="F190" s="208">
        <v>25.95</v>
      </c>
      <c r="G190" s="32"/>
      <c r="H190" s="33"/>
    </row>
    <row r="191" spans="1:8" s="2" customFormat="1" ht="16.95" customHeight="1">
      <c r="A191" s="32"/>
      <c r="B191" s="33"/>
      <c r="C191" s="209" t="s">
        <v>1</v>
      </c>
      <c r="D191" s="209" t="s">
        <v>1150</v>
      </c>
      <c r="E191" s="17" t="s">
        <v>1</v>
      </c>
      <c r="F191" s="210">
        <v>13.098</v>
      </c>
      <c r="G191" s="32"/>
      <c r="H191" s="33"/>
    </row>
    <row r="192" spans="1:8" s="2" customFormat="1" ht="16.95" customHeight="1">
      <c r="A192" s="32"/>
      <c r="B192" s="33"/>
      <c r="C192" s="209" t="s">
        <v>1</v>
      </c>
      <c r="D192" s="209" t="s">
        <v>1151</v>
      </c>
      <c r="E192" s="17" t="s">
        <v>1</v>
      </c>
      <c r="F192" s="210">
        <v>12.852</v>
      </c>
      <c r="G192" s="32"/>
      <c r="H192" s="33"/>
    </row>
    <row r="193" spans="1:8" s="2" customFormat="1" ht="16.95" customHeight="1">
      <c r="A193" s="32"/>
      <c r="B193" s="33"/>
      <c r="C193" s="209" t="s">
        <v>510</v>
      </c>
      <c r="D193" s="209" t="s">
        <v>146</v>
      </c>
      <c r="E193" s="17" t="s">
        <v>1</v>
      </c>
      <c r="F193" s="210">
        <v>25.95</v>
      </c>
      <c r="G193" s="32"/>
      <c r="H193" s="33"/>
    </row>
    <row r="194" spans="1:8" s="2" customFormat="1" ht="16.95" customHeight="1">
      <c r="A194" s="32"/>
      <c r="B194" s="33"/>
      <c r="C194" s="211" t="s">
        <v>2196</v>
      </c>
      <c r="D194" s="32"/>
      <c r="E194" s="32"/>
      <c r="F194" s="32"/>
      <c r="G194" s="32"/>
      <c r="H194" s="33"/>
    </row>
    <row r="195" spans="1:8" s="2" customFormat="1" ht="20.4">
      <c r="A195" s="32"/>
      <c r="B195" s="33"/>
      <c r="C195" s="209" t="s">
        <v>1147</v>
      </c>
      <c r="D195" s="209" t="s">
        <v>1148</v>
      </c>
      <c r="E195" s="17" t="s">
        <v>164</v>
      </c>
      <c r="F195" s="210">
        <v>25.95</v>
      </c>
      <c r="G195" s="32"/>
      <c r="H195" s="33"/>
    </row>
    <row r="196" spans="1:8" s="2" customFormat="1" ht="16.95" customHeight="1">
      <c r="A196" s="32"/>
      <c r="B196" s="33"/>
      <c r="C196" s="209" t="s">
        <v>1166</v>
      </c>
      <c r="D196" s="209" t="s">
        <v>1167</v>
      </c>
      <c r="E196" s="17" t="s">
        <v>164</v>
      </c>
      <c r="F196" s="210">
        <v>60.843</v>
      </c>
      <c r="G196" s="32"/>
      <c r="H196" s="33"/>
    </row>
    <row r="197" spans="1:8" s="2" customFormat="1" ht="16.95" customHeight="1">
      <c r="A197" s="32"/>
      <c r="B197" s="33"/>
      <c r="C197" s="209" t="s">
        <v>1153</v>
      </c>
      <c r="D197" s="209" t="s">
        <v>1154</v>
      </c>
      <c r="E197" s="17" t="s">
        <v>164</v>
      </c>
      <c r="F197" s="210">
        <v>29.843</v>
      </c>
      <c r="G197" s="32"/>
      <c r="H197" s="33"/>
    </row>
    <row r="198" spans="1:8" s="2" customFormat="1" ht="16.95" customHeight="1">
      <c r="A198" s="32"/>
      <c r="B198" s="33"/>
      <c r="C198" s="209" t="s">
        <v>1170</v>
      </c>
      <c r="D198" s="209" t="s">
        <v>1171</v>
      </c>
      <c r="E198" s="17" t="s">
        <v>164</v>
      </c>
      <c r="F198" s="210">
        <v>69.97</v>
      </c>
      <c r="G198" s="32"/>
      <c r="H198" s="33"/>
    </row>
    <row r="199" spans="1:8" s="2" customFormat="1" ht="16.95" customHeight="1">
      <c r="A199" s="32"/>
      <c r="B199" s="33"/>
      <c r="C199" s="205" t="s">
        <v>513</v>
      </c>
      <c r="D199" s="206" t="s">
        <v>514</v>
      </c>
      <c r="E199" s="207" t="s">
        <v>1</v>
      </c>
      <c r="F199" s="208">
        <v>34.893</v>
      </c>
      <c r="G199" s="32"/>
      <c r="H199" s="33"/>
    </row>
    <row r="200" spans="1:8" s="2" customFormat="1" ht="16.95" customHeight="1">
      <c r="A200" s="32"/>
      <c r="B200" s="33"/>
      <c r="C200" s="209" t="s">
        <v>1</v>
      </c>
      <c r="D200" s="209" t="s">
        <v>1161</v>
      </c>
      <c r="E200" s="17" t="s">
        <v>1</v>
      </c>
      <c r="F200" s="210">
        <v>34.893</v>
      </c>
      <c r="G200" s="32"/>
      <c r="H200" s="33"/>
    </row>
    <row r="201" spans="1:8" s="2" customFormat="1" ht="16.95" customHeight="1">
      <c r="A201" s="32"/>
      <c r="B201" s="33"/>
      <c r="C201" s="209" t="s">
        <v>513</v>
      </c>
      <c r="D201" s="209" t="s">
        <v>146</v>
      </c>
      <c r="E201" s="17" t="s">
        <v>1</v>
      </c>
      <c r="F201" s="210">
        <v>34.893</v>
      </c>
      <c r="G201" s="32"/>
      <c r="H201" s="33"/>
    </row>
    <row r="202" spans="1:8" s="2" customFormat="1" ht="16.95" customHeight="1">
      <c r="A202" s="32"/>
      <c r="B202" s="33"/>
      <c r="C202" s="211" t="s">
        <v>2196</v>
      </c>
      <c r="D202" s="32"/>
      <c r="E202" s="32"/>
      <c r="F202" s="32"/>
      <c r="G202" s="32"/>
      <c r="H202" s="33"/>
    </row>
    <row r="203" spans="1:8" s="2" customFormat="1" ht="20.4">
      <c r="A203" s="32"/>
      <c r="B203" s="33"/>
      <c r="C203" s="209" t="s">
        <v>1158</v>
      </c>
      <c r="D203" s="209" t="s">
        <v>1159</v>
      </c>
      <c r="E203" s="17" t="s">
        <v>164</v>
      </c>
      <c r="F203" s="210">
        <v>34.893</v>
      </c>
      <c r="G203" s="32"/>
      <c r="H203" s="33"/>
    </row>
    <row r="204" spans="1:8" s="2" customFormat="1" ht="16.95" customHeight="1">
      <c r="A204" s="32"/>
      <c r="B204" s="33"/>
      <c r="C204" s="209" t="s">
        <v>1166</v>
      </c>
      <c r="D204" s="209" t="s">
        <v>1167</v>
      </c>
      <c r="E204" s="17" t="s">
        <v>164</v>
      </c>
      <c r="F204" s="210">
        <v>60.843</v>
      </c>
      <c r="G204" s="32"/>
      <c r="H204" s="33"/>
    </row>
    <row r="205" spans="1:8" s="2" customFormat="1" ht="16.95" customHeight="1">
      <c r="A205" s="32"/>
      <c r="B205" s="33"/>
      <c r="C205" s="209" t="s">
        <v>1153</v>
      </c>
      <c r="D205" s="209" t="s">
        <v>1154</v>
      </c>
      <c r="E205" s="17" t="s">
        <v>164</v>
      </c>
      <c r="F205" s="210">
        <v>40.127</v>
      </c>
      <c r="G205" s="32"/>
      <c r="H205" s="33"/>
    </row>
    <row r="206" spans="1:8" s="2" customFormat="1" ht="16.95" customHeight="1">
      <c r="A206" s="32"/>
      <c r="B206" s="33"/>
      <c r="C206" s="209" t="s">
        <v>1170</v>
      </c>
      <c r="D206" s="209" t="s">
        <v>1171</v>
      </c>
      <c r="E206" s="17" t="s">
        <v>164</v>
      </c>
      <c r="F206" s="210">
        <v>69.97</v>
      </c>
      <c r="G206" s="32"/>
      <c r="H206" s="33"/>
    </row>
    <row r="207" spans="1:8" s="2" customFormat="1" ht="16.95" customHeight="1">
      <c r="A207" s="32"/>
      <c r="B207" s="33"/>
      <c r="C207" s="205" t="s">
        <v>516</v>
      </c>
      <c r="D207" s="206" t="s">
        <v>517</v>
      </c>
      <c r="E207" s="207" t="s">
        <v>1</v>
      </c>
      <c r="F207" s="208">
        <v>34.893</v>
      </c>
      <c r="G207" s="32"/>
      <c r="H207" s="33"/>
    </row>
    <row r="208" spans="1:8" s="2" customFormat="1" ht="16.95" customHeight="1">
      <c r="A208" s="32"/>
      <c r="B208" s="33"/>
      <c r="C208" s="209" t="s">
        <v>1</v>
      </c>
      <c r="D208" s="209" t="s">
        <v>1199</v>
      </c>
      <c r="E208" s="17" t="s">
        <v>1</v>
      </c>
      <c r="F208" s="210">
        <v>34.893</v>
      </c>
      <c r="G208" s="32"/>
      <c r="H208" s="33"/>
    </row>
    <row r="209" spans="1:8" s="2" customFormat="1" ht="16.95" customHeight="1">
      <c r="A209" s="32"/>
      <c r="B209" s="33"/>
      <c r="C209" s="209" t="s">
        <v>516</v>
      </c>
      <c r="D209" s="209" t="s">
        <v>146</v>
      </c>
      <c r="E209" s="17" t="s">
        <v>1</v>
      </c>
      <c r="F209" s="210">
        <v>34.893</v>
      </c>
      <c r="G209" s="32"/>
      <c r="H209" s="33"/>
    </row>
    <row r="210" spans="1:8" s="2" customFormat="1" ht="16.95" customHeight="1">
      <c r="A210" s="32"/>
      <c r="B210" s="33"/>
      <c r="C210" s="211" t="s">
        <v>2196</v>
      </c>
      <c r="D210" s="32"/>
      <c r="E210" s="32"/>
      <c r="F210" s="32"/>
      <c r="G210" s="32"/>
      <c r="H210" s="33"/>
    </row>
    <row r="211" spans="1:8" s="2" customFormat="1" ht="16.95" customHeight="1">
      <c r="A211" s="32"/>
      <c r="B211" s="33"/>
      <c r="C211" s="209" t="s">
        <v>1196</v>
      </c>
      <c r="D211" s="209" t="s">
        <v>1197</v>
      </c>
      <c r="E211" s="17" t="s">
        <v>164</v>
      </c>
      <c r="F211" s="210">
        <v>34.893</v>
      </c>
      <c r="G211" s="32"/>
      <c r="H211" s="33"/>
    </row>
    <row r="212" spans="1:8" s="2" customFormat="1" ht="16.95" customHeight="1">
      <c r="A212" s="32"/>
      <c r="B212" s="33"/>
      <c r="C212" s="209" t="s">
        <v>1215</v>
      </c>
      <c r="D212" s="209" t="s">
        <v>1216</v>
      </c>
      <c r="E212" s="17" t="s">
        <v>164</v>
      </c>
      <c r="F212" s="210">
        <v>34.893</v>
      </c>
      <c r="G212" s="32"/>
      <c r="H212" s="33"/>
    </row>
    <row r="213" spans="1:8" s="2" customFormat="1" ht="16.95" customHeight="1">
      <c r="A213" s="32"/>
      <c r="B213" s="33"/>
      <c r="C213" s="209" t="s">
        <v>1201</v>
      </c>
      <c r="D213" s="209" t="s">
        <v>1202</v>
      </c>
      <c r="E213" s="17" t="s">
        <v>164</v>
      </c>
      <c r="F213" s="210">
        <v>71.182</v>
      </c>
      <c r="G213" s="32"/>
      <c r="H213" s="33"/>
    </row>
    <row r="214" spans="1:8" s="2" customFormat="1" ht="16.95" customHeight="1">
      <c r="A214" s="32"/>
      <c r="B214" s="33"/>
      <c r="C214" s="209" t="s">
        <v>1219</v>
      </c>
      <c r="D214" s="209" t="s">
        <v>1220</v>
      </c>
      <c r="E214" s="17" t="s">
        <v>138</v>
      </c>
      <c r="F214" s="210">
        <v>3.203</v>
      </c>
      <c r="G214" s="32"/>
      <c r="H214" s="33"/>
    </row>
    <row r="215" spans="1:8" s="2" customFormat="1" ht="16.95" customHeight="1">
      <c r="A215" s="32"/>
      <c r="B215" s="33"/>
      <c r="C215" s="205" t="s">
        <v>518</v>
      </c>
      <c r="D215" s="206" t="s">
        <v>519</v>
      </c>
      <c r="E215" s="207" t="s">
        <v>1</v>
      </c>
      <c r="F215" s="208">
        <v>22.95</v>
      </c>
      <c r="G215" s="32"/>
      <c r="H215" s="33"/>
    </row>
    <row r="216" spans="1:8" s="2" customFormat="1" ht="16.95" customHeight="1">
      <c r="A216" s="32"/>
      <c r="B216" s="33"/>
      <c r="C216" s="209" t="s">
        <v>1</v>
      </c>
      <c r="D216" s="209" t="s">
        <v>1227</v>
      </c>
      <c r="E216" s="17" t="s">
        <v>1</v>
      </c>
      <c r="F216" s="210">
        <v>22.95</v>
      </c>
      <c r="G216" s="32"/>
      <c r="H216" s="33"/>
    </row>
    <row r="217" spans="1:8" s="2" customFormat="1" ht="16.95" customHeight="1">
      <c r="A217" s="32"/>
      <c r="B217" s="33"/>
      <c r="C217" s="209" t="s">
        <v>518</v>
      </c>
      <c r="D217" s="209" t="s">
        <v>146</v>
      </c>
      <c r="E217" s="17" t="s">
        <v>1</v>
      </c>
      <c r="F217" s="210">
        <v>22.95</v>
      </c>
      <c r="G217" s="32"/>
      <c r="H217" s="33"/>
    </row>
    <row r="218" spans="1:8" s="2" customFormat="1" ht="16.95" customHeight="1">
      <c r="A218" s="32"/>
      <c r="B218" s="33"/>
      <c r="C218" s="211" t="s">
        <v>2196</v>
      </c>
      <c r="D218" s="32"/>
      <c r="E218" s="32"/>
      <c r="F218" s="32"/>
      <c r="G218" s="32"/>
      <c r="H218" s="33"/>
    </row>
    <row r="219" spans="1:8" s="2" customFormat="1" ht="16.95" customHeight="1">
      <c r="A219" s="32"/>
      <c r="B219" s="33"/>
      <c r="C219" s="209" t="s">
        <v>1224</v>
      </c>
      <c r="D219" s="209" t="s">
        <v>1225</v>
      </c>
      <c r="E219" s="17" t="s">
        <v>235</v>
      </c>
      <c r="F219" s="210">
        <v>22.95</v>
      </c>
      <c r="G219" s="32"/>
      <c r="H219" s="33"/>
    </row>
    <row r="220" spans="1:8" s="2" customFormat="1" ht="16.95" customHeight="1">
      <c r="A220" s="32"/>
      <c r="B220" s="33"/>
      <c r="C220" s="209" t="s">
        <v>1229</v>
      </c>
      <c r="D220" s="209" t="s">
        <v>1230</v>
      </c>
      <c r="E220" s="17" t="s">
        <v>164</v>
      </c>
      <c r="F220" s="210">
        <v>23.409</v>
      </c>
      <c r="G220" s="32"/>
      <c r="H220" s="33"/>
    </row>
    <row r="221" spans="1:8" s="2" customFormat="1" ht="16.95" customHeight="1">
      <c r="A221" s="32"/>
      <c r="B221" s="33"/>
      <c r="C221" s="205" t="s">
        <v>541</v>
      </c>
      <c r="D221" s="206" t="s">
        <v>542</v>
      </c>
      <c r="E221" s="207" t="s">
        <v>1</v>
      </c>
      <c r="F221" s="208">
        <v>11.69</v>
      </c>
      <c r="G221" s="32"/>
      <c r="H221" s="33"/>
    </row>
    <row r="222" spans="1:8" s="2" customFormat="1" ht="16.95" customHeight="1">
      <c r="A222" s="32"/>
      <c r="B222" s="33"/>
      <c r="C222" s="209" t="s">
        <v>1</v>
      </c>
      <c r="D222" s="209" t="s">
        <v>585</v>
      </c>
      <c r="E222" s="17" t="s">
        <v>1</v>
      </c>
      <c r="F222" s="210">
        <v>6.65</v>
      </c>
      <c r="G222" s="32"/>
      <c r="H222" s="33"/>
    </row>
    <row r="223" spans="1:8" s="2" customFormat="1" ht="16.95" customHeight="1">
      <c r="A223" s="32"/>
      <c r="B223" s="33"/>
      <c r="C223" s="209" t="s">
        <v>1</v>
      </c>
      <c r="D223" s="209" t="s">
        <v>586</v>
      </c>
      <c r="E223" s="17" t="s">
        <v>1</v>
      </c>
      <c r="F223" s="210">
        <v>5.04</v>
      </c>
      <c r="G223" s="32"/>
      <c r="H223" s="33"/>
    </row>
    <row r="224" spans="1:8" s="2" customFormat="1" ht="16.95" customHeight="1">
      <c r="A224" s="32"/>
      <c r="B224" s="33"/>
      <c r="C224" s="209" t="s">
        <v>541</v>
      </c>
      <c r="D224" s="209" t="s">
        <v>146</v>
      </c>
      <c r="E224" s="17" t="s">
        <v>1</v>
      </c>
      <c r="F224" s="210">
        <v>11.69</v>
      </c>
      <c r="G224" s="32"/>
      <c r="H224" s="33"/>
    </row>
    <row r="225" spans="1:8" s="2" customFormat="1" ht="16.95" customHeight="1">
      <c r="A225" s="32"/>
      <c r="B225" s="33"/>
      <c r="C225" s="211" t="s">
        <v>2196</v>
      </c>
      <c r="D225" s="32"/>
      <c r="E225" s="32"/>
      <c r="F225" s="32"/>
      <c r="G225" s="32"/>
      <c r="H225" s="33"/>
    </row>
    <row r="226" spans="1:8" s="2" customFormat="1" ht="16.95" customHeight="1">
      <c r="A226" s="32"/>
      <c r="B226" s="33"/>
      <c r="C226" s="209" t="s">
        <v>582</v>
      </c>
      <c r="D226" s="209" t="s">
        <v>583</v>
      </c>
      <c r="E226" s="17" t="s">
        <v>138</v>
      </c>
      <c r="F226" s="210">
        <v>11.69</v>
      </c>
      <c r="G226" s="32"/>
      <c r="H226" s="33"/>
    </row>
    <row r="227" spans="1:8" s="2" customFormat="1" ht="16.95" customHeight="1">
      <c r="A227" s="32"/>
      <c r="B227" s="33"/>
      <c r="C227" s="209" t="s">
        <v>587</v>
      </c>
      <c r="D227" s="209" t="s">
        <v>588</v>
      </c>
      <c r="E227" s="17" t="s">
        <v>188</v>
      </c>
      <c r="F227" s="210">
        <v>22.211</v>
      </c>
      <c r="G227" s="32"/>
      <c r="H227" s="33"/>
    </row>
    <row r="228" spans="1:8" s="2" customFormat="1" ht="16.95" customHeight="1">
      <c r="A228" s="32"/>
      <c r="B228" s="33"/>
      <c r="C228" s="205" t="s">
        <v>527</v>
      </c>
      <c r="D228" s="206" t="s">
        <v>528</v>
      </c>
      <c r="E228" s="207" t="s">
        <v>1</v>
      </c>
      <c r="F228" s="208">
        <v>15.212</v>
      </c>
      <c r="G228" s="32"/>
      <c r="H228" s="33"/>
    </row>
    <row r="229" spans="1:8" s="2" customFormat="1" ht="16.95" customHeight="1">
      <c r="A229" s="32"/>
      <c r="B229" s="33"/>
      <c r="C229" s="209" t="s">
        <v>1</v>
      </c>
      <c r="D229" s="209" t="s">
        <v>1183</v>
      </c>
      <c r="E229" s="17" t="s">
        <v>1</v>
      </c>
      <c r="F229" s="210">
        <v>3.15</v>
      </c>
      <c r="G229" s="32"/>
      <c r="H229" s="33"/>
    </row>
    <row r="230" spans="1:8" s="2" customFormat="1" ht="16.95" customHeight="1">
      <c r="A230" s="32"/>
      <c r="B230" s="33"/>
      <c r="C230" s="209" t="s">
        <v>1</v>
      </c>
      <c r="D230" s="209" t="s">
        <v>1184</v>
      </c>
      <c r="E230" s="17" t="s">
        <v>1</v>
      </c>
      <c r="F230" s="210">
        <v>12.062</v>
      </c>
      <c r="G230" s="32"/>
      <c r="H230" s="33"/>
    </row>
    <row r="231" spans="1:8" s="2" customFormat="1" ht="16.95" customHeight="1">
      <c r="A231" s="32"/>
      <c r="B231" s="33"/>
      <c r="C231" s="209" t="s">
        <v>527</v>
      </c>
      <c r="D231" s="209" t="s">
        <v>146</v>
      </c>
      <c r="E231" s="17" t="s">
        <v>1</v>
      </c>
      <c r="F231" s="210">
        <v>15.212</v>
      </c>
      <c r="G231" s="32"/>
      <c r="H231" s="33"/>
    </row>
    <row r="232" spans="1:8" s="2" customFormat="1" ht="16.95" customHeight="1">
      <c r="A232" s="32"/>
      <c r="B232" s="33"/>
      <c r="C232" s="211" t="s">
        <v>2196</v>
      </c>
      <c r="D232" s="32"/>
      <c r="E232" s="32"/>
      <c r="F232" s="32"/>
      <c r="G232" s="32"/>
      <c r="H232" s="33"/>
    </row>
    <row r="233" spans="1:8" s="2" customFormat="1" ht="16.95" customHeight="1">
      <c r="A233" s="32"/>
      <c r="B233" s="33"/>
      <c r="C233" s="209" t="s">
        <v>1180</v>
      </c>
      <c r="D233" s="209" t="s">
        <v>1181</v>
      </c>
      <c r="E233" s="17" t="s">
        <v>164</v>
      </c>
      <c r="F233" s="210">
        <v>30.424</v>
      </c>
      <c r="G233" s="32"/>
      <c r="H233" s="33"/>
    </row>
    <row r="234" spans="1:8" s="2" customFormat="1" ht="16.95" customHeight="1">
      <c r="A234" s="32"/>
      <c r="B234" s="33"/>
      <c r="C234" s="209" t="s">
        <v>1234</v>
      </c>
      <c r="D234" s="209" t="s">
        <v>1235</v>
      </c>
      <c r="E234" s="17" t="s">
        <v>164</v>
      </c>
      <c r="F234" s="210">
        <v>15.212</v>
      </c>
      <c r="G234" s="32"/>
      <c r="H234" s="33"/>
    </row>
    <row r="235" spans="1:8" s="2" customFormat="1" ht="16.95" customHeight="1">
      <c r="A235" s="32"/>
      <c r="B235" s="33"/>
      <c r="C235" s="209" t="s">
        <v>1238</v>
      </c>
      <c r="D235" s="209" t="s">
        <v>1239</v>
      </c>
      <c r="E235" s="17" t="s">
        <v>164</v>
      </c>
      <c r="F235" s="210">
        <v>16.733</v>
      </c>
      <c r="G235" s="32"/>
      <c r="H235" s="33"/>
    </row>
    <row r="236" spans="1:8" s="2" customFormat="1" ht="16.95" customHeight="1">
      <c r="A236" s="32"/>
      <c r="B236" s="33"/>
      <c r="C236" s="209" t="s">
        <v>1187</v>
      </c>
      <c r="D236" s="209" t="s">
        <v>1188</v>
      </c>
      <c r="E236" s="17" t="s">
        <v>164</v>
      </c>
      <c r="F236" s="210">
        <v>15.516</v>
      </c>
      <c r="G236" s="32"/>
      <c r="H236" s="33"/>
    </row>
    <row r="237" spans="1:8" s="2" customFormat="1" ht="16.95" customHeight="1">
      <c r="A237" s="32"/>
      <c r="B237" s="33"/>
      <c r="C237" s="209" t="s">
        <v>1192</v>
      </c>
      <c r="D237" s="209" t="s">
        <v>1193</v>
      </c>
      <c r="E237" s="17" t="s">
        <v>164</v>
      </c>
      <c r="F237" s="210">
        <v>15.516</v>
      </c>
      <c r="G237" s="32"/>
      <c r="H237" s="33"/>
    </row>
    <row r="238" spans="1:8" s="2" customFormat="1" ht="16.95" customHeight="1">
      <c r="A238" s="32"/>
      <c r="B238" s="33"/>
      <c r="C238" s="205" t="s">
        <v>521</v>
      </c>
      <c r="D238" s="206" t="s">
        <v>522</v>
      </c>
      <c r="E238" s="207" t="s">
        <v>1</v>
      </c>
      <c r="F238" s="208">
        <v>16.5</v>
      </c>
      <c r="G238" s="32"/>
      <c r="H238" s="33"/>
    </row>
    <row r="239" spans="1:8" s="2" customFormat="1" ht="16.95" customHeight="1">
      <c r="A239" s="32"/>
      <c r="B239" s="33"/>
      <c r="C239" s="209" t="s">
        <v>1</v>
      </c>
      <c r="D239" s="209" t="s">
        <v>1265</v>
      </c>
      <c r="E239" s="17" t="s">
        <v>1</v>
      </c>
      <c r="F239" s="210">
        <v>6</v>
      </c>
      <c r="G239" s="32"/>
      <c r="H239" s="33"/>
    </row>
    <row r="240" spans="1:8" s="2" customFormat="1" ht="16.95" customHeight="1">
      <c r="A240" s="32"/>
      <c r="B240" s="33"/>
      <c r="C240" s="209" t="s">
        <v>1</v>
      </c>
      <c r="D240" s="209" t="s">
        <v>1266</v>
      </c>
      <c r="E240" s="17" t="s">
        <v>1</v>
      </c>
      <c r="F240" s="210">
        <v>3.4</v>
      </c>
      <c r="G240" s="32"/>
      <c r="H240" s="33"/>
    </row>
    <row r="241" spans="1:8" s="2" customFormat="1" ht="16.95" customHeight="1">
      <c r="A241" s="32"/>
      <c r="B241" s="33"/>
      <c r="C241" s="209" t="s">
        <v>1</v>
      </c>
      <c r="D241" s="209" t="s">
        <v>1267</v>
      </c>
      <c r="E241" s="17" t="s">
        <v>1</v>
      </c>
      <c r="F241" s="210">
        <v>3.7</v>
      </c>
      <c r="G241" s="32"/>
      <c r="H241" s="33"/>
    </row>
    <row r="242" spans="1:8" s="2" customFormat="1" ht="16.95" customHeight="1">
      <c r="A242" s="32"/>
      <c r="B242" s="33"/>
      <c r="C242" s="209" t="s">
        <v>1</v>
      </c>
      <c r="D242" s="209" t="s">
        <v>1268</v>
      </c>
      <c r="E242" s="17" t="s">
        <v>1</v>
      </c>
      <c r="F242" s="210">
        <v>3.4</v>
      </c>
      <c r="G242" s="32"/>
      <c r="H242" s="33"/>
    </row>
    <row r="243" spans="1:8" s="2" customFormat="1" ht="16.95" customHeight="1">
      <c r="A243" s="32"/>
      <c r="B243" s="33"/>
      <c r="C243" s="209" t="s">
        <v>521</v>
      </c>
      <c r="D243" s="209" t="s">
        <v>146</v>
      </c>
      <c r="E243" s="17" t="s">
        <v>1</v>
      </c>
      <c r="F243" s="210">
        <v>16.5</v>
      </c>
      <c r="G243" s="32"/>
      <c r="H243" s="33"/>
    </row>
    <row r="244" spans="1:8" s="2" customFormat="1" ht="16.95" customHeight="1">
      <c r="A244" s="32"/>
      <c r="B244" s="33"/>
      <c r="C244" s="211" t="s">
        <v>2196</v>
      </c>
      <c r="D244" s="32"/>
      <c r="E244" s="32"/>
      <c r="F244" s="32"/>
      <c r="G244" s="32"/>
      <c r="H244" s="33"/>
    </row>
    <row r="245" spans="1:8" s="2" customFormat="1" ht="16.95" customHeight="1">
      <c r="A245" s="32"/>
      <c r="B245" s="33"/>
      <c r="C245" s="209" t="s">
        <v>1262</v>
      </c>
      <c r="D245" s="209" t="s">
        <v>1263</v>
      </c>
      <c r="E245" s="17" t="s">
        <v>164</v>
      </c>
      <c r="F245" s="210">
        <v>16.5</v>
      </c>
      <c r="G245" s="32"/>
      <c r="H245" s="33"/>
    </row>
    <row r="246" spans="1:8" s="2" customFormat="1" ht="16.95" customHeight="1">
      <c r="A246" s="32"/>
      <c r="B246" s="33"/>
      <c r="C246" s="209" t="s">
        <v>1247</v>
      </c>
      <c r="D246" s="209" t="s">
        <v>1248</v>
      </c>
      <c r="E246" s="17" t="s">
        <v>138</v>
      </c>
      <c r="F246" s="210">
        <v>0.396</v>
      </c>
      <c r="G246" s="32"/>
      <c r="H246" s="33"/>
    </row>
    <row r="247" spans="1:8" s="2" customFormat="1" ht="20.4">
      <c r="A247" s="32"/>
      <c r="B247" s="33"/>
      <c r="C247" s="209" t="s">
        <v>1252</v>
      </c>
      <c r="D247" s="209" t="s">
        <v>1253</v>
      </c>
      <c r="E247" s="17" t="s">
        <v>138</v>
      </c>
      <c r="F247" s="210">
        <v>0.661</v>
      </c>
      <c r="G247" s="32"/>
      <c r="H247" s="33"/>
    </row>
    <row r="248" spans="1:8" s="2" customFormat="1" ht="16.95" customHeight="1">
      <c r="A248" s="32"/>
      <c r="B248" s="33"/>
      <c r="C248" s="209" t="s">
        <v>1281</v>
      </c>
      <c r="D248" s="209" t="s">
        <v>1282</v>
      </c>
      <c r="E248" s="17" t="s">
        <v>138</v>
      </c>
      <c r="F248" s="210">
        <v>0.396</v>
      </c>
      <c r="G248" s="32"/>
      <c r="H248" s="33"/>
    </row>
    <row r="249" spans="1:8" s="2" customFormat="1" ht="16.95" customHeight="1">
      <c r="A249" s="32"/>
      <c r="B249" s="33"/>
      <c r="C249" s="209" t="s">
        <v>1270</v>
      </c>
      <c r="D249" s="209" t="s">
        <v>1271</v>
      </c>
      <c r="E249" s="17" t="s">
        <v>138</v>
      </c>
      <c r="F249" s="210">
        <v>0.436</v>
      </c>
      <c r="G249" s="32"/>
      <c r="H249" s="33"/>
    </row>
    <row r="250" spans="1:8" s="2" customFormat="1" ht="16.95" customHeight="1">
      <c r="A250" s="32"/>
      <c r="B250" s="33"/>
      <c r="C250" s="205" t="s">
        <v>524</v>
      </c>
      <c r="D250" s="206" t="s">
        <v>525</v>
      </c>
      <c r="E250" s="207" t="s">
        <v>1</v>
      </c>
      <c r="F250" s="208">
        <v>26.5</v>
      </c>
      <c r="G250" s="32"/>
      <c r="H250" s="33"/>
    </row>
    <row r="251" spans="1:8" s="2" customFormat="1" ht="16.95" customHeight="1">
      <c r="A251" s="32"/>
      <c r="B251" s="33"/>
      <c r="C251" s="209" t="s">
        <v>1</v>
      </c>
      <c r="D251" s="209" t="s">
        <v>1260</v>
      </c>
      <c r="E251" s="17" t="s">
        <v>1</v>
      </c>
      <c r="F251" s="210">
        <v>26.5</v>
      </c>
      <c r="G251" s="32"/>
      <c r="H251" s="33"/>
    </row>
    <row r="252" spans="1:8" s="2" customFormat="1" ht="16.95" customHeight="1">
      <c r="A252" s="32"/>
      <c r="B252" s="33"/>
      <c r="C252" s="209" t="s">
        <v>524</v>
      </c>
      <c r="D252" s="209" t="s">
        <v>146</v>
      </c>
      <c r="E252" s="17" t="s">
        <v>1</v>
      </c>
      <c r="F252" s="210">
        <v>26.5</v>
      </c>
      <c r="G252" s="32"/>
      <c r="H252" s="33"/>
    </row>
    <row r="253" spans="1:8" s="2" customFormat="1" ht="16.95" customHeight="1">
      <c r="A253" s="32"/>
      <c r="B253" s="33"/>
      <c r="C253" s="211" t="s">
        <v>2196</v>
      </c>
      <c r="D253" s="32"/>
      <c r="E253" s="32"/>
      <c r="F253" s="32"/>
      <c r="G253" s="32"/>
      <c r="H253" s="33"/>
    </row>
    <row r="254" spans="1:8" s="2" customFormat="1" ht="16.95" customHeight="1">
      <c r="A254" s="32"/>
      <c r="B254" s="33"/>
      <c r="C254" s="209" t="s">
        <v>1257</v>
      </c>
      <c r="D254" s="209" t="s">
        <v>1258</v>
      </c>
      <c r="E254" s="17" t="s">
        <v>235</v>
      </c>
      <c r="F254" s="210">
        <v>26.5</v>
      </c>
      <c r="G254" s="32"/>
      <c r="H254" s="33"/>
    </row>
    <row r="255" spans="1:8" s="2" customFormat="1" ht="20.4">
      <c r="A255" s="32"/>
      <c r="B255" s="33"/>
      <c r="C255" s="209" t="s">
        <v>1252</v>
      </c>
      <c r="D255" s="209" t="s">
        <v>1253</v>
      </c>
      <c r="E255" s="17" t="s">
        <v>138</v>
      </c>
      <c r="F255" s="210">
        <v>0.661</v>
      </c>
      <c r="G255" s="32"/>
      <c r="H255" s="33"/>
    </row>
    <row r="256" spans="1:8" s="2" customFormat="1" ht="16.95" customHeight="1">
      <c r="A256" s="32"/>
      <c r="B256" s="33"/>
      <c r="C256" s="205" t="s">
        <v>452</v>
      </c>
      <c r="D256" s="206" t="s">
        <v>453</v>
      </c>
      <c r="E256" s="207" t="s">
        <v>1</v>
      </c>
      <c r="F256" s="208">
        <v>32.398</v>
      </c>
      <c r="G256" s="32"/>
      <c r="H256" s="33"/>
    </row>
    <row r="257" spans="1:8" s="2" customFormat="1" ht="16.95" customHeight="1">
      <c r="A257" s="32"/>
      <c r="B257" s="33"/>
      <c r="C257" s="209" t="s">
        <v>1</v>
      </c>
      <c r="D257" s="209" t="s">
        <v>860</v>
      </c>
      <c r="E257" s="17" t="s">
        <v>1</v>
      </c>
      <c r="F257" s="210">
        <v>32.398</v>
      </c>
      <c r="G257" s="32"/>
      <c r="H257" s="33"/>
    </row>
    <row r="258" spans="1:8" s="2" customFormat="1" ht="16.95" customHeight="1">
      <c r="A258" s="32"/>
      <c r="B258" s="33"/>
      <c r="C258" s="209" t="s">
        <v>452</v>
      </c>
      <c r="D258" s="209" t="s">
        <v>861</v>
      </c>
      <c r="E258" s="17" t="s">
        <v>1</v>
      </c>
      <c r="F258" s="210">
        <v>32.398</v>
      </c>
      <c r="G258" s="32"/>
      <c r="H258" s="33"/>
    </row>
    <row r="259" spans="1:8" s="2" customFormat="1" ht="16.95" customHeight="1">
      <c r="A259" s="32"/>
      <c r="B259" s="33"/>
      <c r="C259" s="211" t="s">
        <v>2196</v>
      </c>
      <c r="D259" s="32"/>
      <c r="E259" s="32"/>
      <c r="F259" s="32"/>
      <c r="G259" s="32"/>
      <c r="H259" s="33"/>
    </row>
    <row r="260" spans="1:8" s="2" customFormat="1" ht="16.95" customHeight="1">
      <c r="A260" s="32"/>
      <c r="B260" s="33"/>
      <c r="C260" s="209" t="s">
        <v>857</v>
      </c>
      <c r="D260" s="209" t="s">
        <v>858</v>
      </c>
      <c r="E260" s="17" t="s">
        <v>138</v>
      </c>
      <c r="F260" s="210">
        <v>4.538</v>
      </c>
      <c r="G260" s="32"/>
      <c r="H260" s="33"/>
    </row>
    <row r="261" spans="1:8" s="2" customFormat="1" ht="16.95" customHeight="1">
      <c r="A261" s="32"/>
      <c r="B261" s="33"/>
      <c r="C261" s="209" t="s">
        <v>867</v>
      </c>
      <c r="D261" s="209" t="s">
        <v>868</v>
      </c>
      <c r="E261" s="17" t="s">
        <v>138</v>
      </c>
      <c r="F261" s="210">
        <v>4.538</v>
      </c>
      <c r="G261" s="32"/>
      <c r="H261" s="33"/>
    </row>
    <row r="262" spans="1:8" s="2" customFormat="1" ht="16.95" customHeight="1">
      <c r="A262" s="32"/>
      <c r="B262" s="33"/>
      <c r="C262" s="209" t="s">
        <v>871</v>
      </c>
      <c r="D262" s="209" t="s">
        <v>872</v>
      </c>
      <c r="E262" s="17" t="s">
        <v>138</v>
      </c>
      <c r="F262" s="210">
        <v>4.538</v>
      </c>
      <c r="G262" s="32"/>
      <c r="H262" s="33"/>
    </row>
    <row r="263" spans="1:8" s="2" customFormat="1" ht="16.95" customHeight="1">
      <c r="A263" s="32"/>
      <c r="B263" s="33"/>
      <c r="C263" s="209" t="s">
        <v>884</v>
      </c>
      <c r="D263" s="209" t="s">
        <v>885</v>
      </c>
      <c r="E263" s="17" t="s">
        <v>188</v>
      </c>
      <c r="F263" s="210">
        <v>0.312</v>
      </c>
      <c r="G263" s="32"/>
      <c r="H263" s="33"/>
    </row>
    <row r="264" spans="1:8" s="2" customFormat="1" ht="16.95" customHeight="1">
      <c r="A264" s="32"/>
      <c r="B264" s="33"/>
      <c r="C264" s="205" t="s">
        <v>530</v>
      </c>
      <c r="D264" s="206" t="s">
        <v>531</v>
      </c>
      <c r="E264" s="207" t="s">
        <v>1</v>
      </c>
      <c r="F264" s="208">
        <v>16.5</v>
      </c>
      <c r="G264" s="32"/>
      <c r="H264" s="33"/>
    </row>
    <row r="265" spans="1:8" s="2" customFormat="1" ht="16.95" customHeight="1">
      <c r="A265" s="32"/>
      <c r="B265" s="33"/>
      <c r="C265" s="209" t="s">
        <v>1</v>
      </c>
      <c r="D265" s="209" t="s">
        <v>1265</v>
      </c>
      <c r="E265" s="17" t="s">
        <v>1</v>
      </c>
      <c r="F265" s="210">
        <v>6</v>
      </c>
      <c r="G265" s="32"/>
      <c r="H265" s="33"/>
    </row>
    <row r="266" spans="1:8" s="2" customFormat="1" ht="16.95" customHeight="1">
      <c r="A266" s="32"/>
      <c r="B266" s="33"/>
      <c r="C266" s="209" t="s">
        <v>1</v>
      </c>
      <c r="D266" s="209" t="s">
        <v>1266</v>
      </c>
      <c r="E266" s="17" t="s">
        <v>1</v>
      </c>
      <c r="F266" s="210">
        <v>3.4</v>
      </c>
      <c r="G266" s="32"/>
      <c r="H266" s="33"/>
    </row>
    <row r="267" spans="1:8" s="2" customFormat="1" ht="16.95" customHeight="1">
      <c r="A267" s="32"/>
      <c r="B267" s="33"/>
      <c r="C267" s="209" t="s">
        <v>1</v>
      </c>
      <c r="D267" s="209" t="s">
        <v>1267</v>
      </c>
      <c r="E267" s="17" t="s">
        <v>1</v>
      </c>
      <c r="F267" s="210">
        <v>3.7</v>
      </c>
      <c r="G267" s="32"/>
      <c r="H267" s="33"/>
    </row>
    <row r="268" spans="1:8" s="2" customFormat="1" ht="16.95" customHeight="1">
      <c r="A268" s="32"/>
      <c r="B268" s="33"/>
      <c r="C268" s="209" t="s">
        <v>1</v>
      </c>
      <c r="D268" s="209" t="s">
        <v>1268</v>
      </c>
      <c r="E268" s="17" t="s">
        <v>1</v>
      </c>
      <c r="F268" s="210">
        <v>3.4</v>
      </c>
      <c r="G268" s="32"/>
      <c r="H268" s="33"/>
    </row>
    <row r="269" spans="1:8" s="2" customFormat="1" ht="16.95" customHeight="1">
      <c r="A269" s="32"/>
      <c r="B269" s="33"/>
      <c r="C269" s="209" t="s">
        <v>530</v>
      </c>
      <c r="D269" s="209" t="s">
        <v>146</v>
      </c>
      <c r="E269" s="17" t="s">
        <v>1</v>
      </c>
      <c r="F269" s="210">
        <v>16.5</v>
      </c>
      <c r="G269" s="32"/>
      <c r="H269" s="33"/>
    </row>
    <row r="270" spans="1:8" s="2" customFormat="1" ht="16.95" customHeight="1">
      <c r="A270" s="32"/>
      <c r="B270" s="33"/>
      <c r="C270" s="211" t="s">
        <v>2196</v>
      </c>
      <c r="D270" s="32"/>
      <c r="E270" s="32"/>
      <c r="F270" s="32"/>
      <c r="G270" s="32"/>
      <c r="H270" s="33"/>
    </row>
    <row r="271" spans="1:8" s="2" customFormat="1" ht="20.4">
      <c r="A271" s="32"/>
      <c r="B271" s="33"/>
      <c r="C271" s="209" t="s">
        <v>1314</v>
      </c>
      <c r="D271" s="209" t="s">
        <v>1315</v>
      </c>
      <c r="E271" s="17" t="s">
        <v>164</v>
      </c>
      <c r="F271" s="210">
        <v>16.5</v>
      </c>
      <c r="G271" s="32"/>
      <c r="H271" s="33"/>
    </row>
    <row r="272" spans="1:8" s="2" customFormat="1" ht="16.95" customHeight="1">
      <c r="A272" s="32"/>
      <c r="B272" s="33"/>
      <c r="C272" s="209" t="s">
        <v>1368</v>
      </c>
      <c r="D272" s="209" t="s">
        <v>1369</v>
      </c>
      <c r="E272" s="17" t="s">
        <v>164</v>
      </c>
      <c r="F272" s="210">
        <v>16.5</v>
      </c>
      <c r="G272" s="32"/>
      <c r="H272" s="33"/>
    </row>
    <row r="273" spans="1:8" s="2" customFormat="1" ht="16.95" customHeight="1">
      <c r="A273" s="32"/>
      <c r="B273" s="33"/>
      <c r="C273" s="209" t="s">
        <v>1372</v>
      </c>
      <c r="D273" s="209" t="s">
        <v>1373</v>
      </c>
      <c r="E273" s="17" t="s">
        <v>164</v>
      </c>
      <c r="F273" s="210">
        <v>18.15</v>
      </c>
      <c r="G273" s="32"/>
      <c r="H273" s="33"/>
    </row>
    <row r="274" spans="1:8" s="2" customFormat="1" ht="16.95" customHeight="1">
      <c r="A274" s="32"/>
      <c r="B274" s="33"/>
      <c r="C274" s="205" t="s">
        <v>455</v>
      </c>
      <c r="D274" s="206" t="s">
        <v>456</v>
      </c>
      <c r="E274" s="207" t="s">
        <v>1</v>
      </c>
      <c r="F274" s="208">
        <v>21.623</v>
      </c>
      <c r="G274" s="32"/>
      <c r="H274" s="33"/>
    </row>
    <row r="275" spans="1:8" s="2" customFormat="1" ht="16.95" customHeight="1">
      <c r="A275" s="32"/>
      <c r="B275" s="33"/>
      <c r="C275" s="209" t="s">
        <v>1</v>
      </c>
      <c r="D275" s="209" t="s">
        <v>862</v>
      </c>
      <c r="E275" s="17" t="s">
        <v>1</v>
      </c>
      <c r="F275" s="210">
        <v>21.623</v>
      </c>
      <c r="G275" s="32"/>
      <c r="H275" s="33"/>
    </row>
    <row r="276" spans="1:8" s="2" customFormat="1" ht="16.95" customHeight="1">
      <c r="A276" s="32"/>
      <c r="B276" s="33"/>
      <c r="C276" s="209" t="s">
        <v>455</v>
      </c>
      <c r="D276" s="209" t="s">
        <v>863</v>
      </c>
      <c r="E276" s="17" t="s">
        <v>1</v>
      </c>
      <c r="F276" s="210">
        <v>21.623</v>
      </c>
      <c r="G276" s="32"/>
      <c r="H276" s="33"/>
    </row>
    <row r="277" spans="1:8" s="2" customFormat="1" ht="16.95" customHeight="1">
      <c r="A277" s="32"/>
      <c r="B277" s="33"/>
      <c r="C277" s="211" t="s">
        <v>2196</v>
      </c>
      <c r="D277" s="32"/>
      <c r="E277" s="32"/>
      <c r="F277" s="32"/>
      <c r="G277" s="32"/>
      <c r="H277" s="33"/>
    </row>
    <row r="278" spans="1:8" s="2" customFormat="1" ht="16.95" customHeight="1">
      <c r="A278" s="32"/>
      <c r="B278" s="33"/>
      <c r="C278" s="209" t="s">
        <v>857</v>
      </c>
      <c r="D278" s="209" t="s">
        <v>858</v>
      </c>
      <c r="E278" s="17" t="s">
        <v>138</v>
      </c>
      <c r="F278" s="210">
        <v>4.538</v>
      </c>
      <c r="G278" s="32"/>
      <c r="H278" s="33"/>
    </row>
    <row r="279" spans="1:8" s="2" customFormat="1" ht="16.95" customHeight="1">
      <c r="A279" s="32"/>
      <c r="B279" s="33"/>
      <c r="C279" s="209" t="s">
        <v>867</v>
      </c>
      <c r="D279" s="209" t="s">
        <v>868</v>
      </c>
      <c r="E279" s="17" t="s">
        <v>138</v>
      </c>
      <c r="F279" s="210">
        <v>4.538</v>
      </c>
      <c r="G279" s="32"/>
      <c r="H279" s="33"/>
    </row>
    <row r="280" spans="1:8" s="2" customFormat="1" ht="16.95" customHeight="1">
      <c r="A280" s="32"/>
      <c r="B280" s="33"/>
      <c r="C280" s="209" t="s">
        <v>871</v>
      </c>
      <c r="D280" s="209" t="s">
        <v>872</v>
      </c>
      <c r="E280" s="17" t="s">
        <v>138</v>
      </c>
      <c r="F280" s="210">
        <v>4.538</v>
      </c>
      <c r="G280" s="32"/>
      <c r="H280" s="33"/>
    </row>
    <row r="281" spans="1:8" s="2" customFormat="1" ht="16.95" customHeight="1">
      <c r="A281" s="32"/>
      <c r="B281" s="33"/>
      <c r="C281" s="209" t="s">
        <v>884</v>
      </c>
      <c r="D281" s="209" t="s">
        <v>885</v>
      </c>
      <c r="E281" s="17" t="s">
        <v>188</v>
      </c>
      <c r="F281" s="210">
        <v>0.312</v>
      </c>
      <c r="G281" s="32"/>
      <c r="H281" s="33"/>
    </row>
    <row r="282" spans="1:8" s="2" customFormat="1" ht="16.95" customHeight="1">
      <c r="A282" s="32"/>
      <c r="B282" s="33"/>
      <c r="C282" s="205" t="s">
        <v>532</v>
      </c>
      <c r="D282" s="206" t="s">
        <v>533</v>
      </c>
      <c r="E282" s="207" t="s">
        <v>1</v>
      </c>
      <c r="F282" s="208">
        <v>32.448</v>
      </c>
      <c r="G282" s="32"/>
      <c r="H282" s="33"/>
    </row>
    <row r="283" spans="1:8" s="2" customFormat="1" ht="16.95" customHeight="1">
      <c r="A283" s="32"/>
      <c r="B283" s="33"/>
      <c r="C283" s="209" t="s">
        <v>1</v>
      </c>
      <c r="D283" s="209" t="s">
        <v>1503</v>
      </c>
      <c r="E283" s="17" t="s">
        <v>1</v>
      </c>
      <c r="F283" s="210">
        <v>16.303</v>
      </c>
      <c r="G283" s="32"/>
      <c r="H283" s="33"/>
    </row>
    <row r="284" spans="1:8" s="2" customFormat="1" ht="16.95" customHeight="1">
      <c r="A284" s="32"/>
      <c r="B284" s="33"/>
      <c r="C284" s="209" t="s">
        <v>1</v>
      </c>
      <c r="D284" s="209" t="s">
        <v>1504</v>
      </c>
      <c r="E284" s="17" t="s">
        <v>1</v>
      </c>
      <c r="F284" s="210">
        <v>16.145</v>
      </c>
      <c r="G284" s="32"/>
      <c r="H284" s="33"/>
    </row>
    <row r="285" spans="1:8" s="2" customFormat="1" ht="16.95" customHeight="1">
      <c r="A285" s="32"/>
      <c r="B285" s="33"/>
      <c r="C285" s="209" t="s">
        <v>532</v>
      </c>
      <c r="D285" s="209" t="s">
        <v>146</v>
      </c>
      <c r="E285" s="17" t="s">
        <v>1</v>
      </c>
      <c r="F285" s="210">
        <v>32.448</v>
      </c>
      <c r="G285" s="32"/>
      <c r="H285" s="33"/>
    </row>
    <row r="286" spans="1:8" s="2" customFormat="1" ht="16.95" customHeight="1">
      <c r="A286" s="32"/>
      <c r="B286" s="33"/>
      <c r="C286" s="211" t="s">
        <v>2196</v>
      </c>
      <c r="D286" s="32"/>
      <c r="E286" s="32"/>
      <c r="F286" s="32"/>
      <c r="G286" s="32"/>
      <c r="H286" s="33"/>
    </row>
    <row r="287" spans="1:8" s="2" customFormat="1" ht="16.95" customHeight="1">
      <c r="A287" s="32"/>
      <c r="B287" s="33"/>
      <c r="C287" s="209" t="s">
        <v>1500</v>
      </c>
      <c r="D287" s="209" t="s">
        <v>1501</v>
      </c>
      <c r="E287" s="17" t="s">
        <v>164</v>
      </c>
      <c r="F287" s="210">
        <v>32.448</v>
      </c>
      <c r="G287" s="32"/>
      <c r="H287" s="33"/>
    </row>
    <row r="288" spans="1:8" s="2" customFormat="1" ht="16.95" customHeight="1">
      <c r="A288" s="32"/>
      <c r="B288" s="33"/>
      <c r="C288" s="209" t="s">
        <v>1488</v>
      </c>
      <c r="D288" s="209" t="s">
        <v>1489</v>
      </c>
      <c r="E288" s="17" t="s">
        <v>164</v>
      </c>
      <c r="F288" s="210">
        <v>32.448</v>
      </c>
      <c r="G288" s="32"/>
      <c r="H288" s="33"/>
    </row>
    <row r="289" spans="1:8" s="2" customFormat="1" ht="16.95" customHeight="1">
      <c r="A289" s="32"/>
      <c r="B289" s="33"/>
      <c r="C289" s="209" t="s">
        <v>1492</v>
      </c>
      <c r="D289" s="209" t="s">
        <v>1493</v>
      </c>
      <c r="E289" s="17" t="s">
        <v>164</v>
      </c>
      <c r="F289" s="210">
        <v>32.448</v>
      </c>
      <c r="G289" s="32"/>
      <c r="H289" s="33"/>
    </row>
    <row r="290" spans="1:8" s="2" customFormat="1" ht="16.95" customHeight="1">
      <c r="A290" s="32"/>
      <c r="B290" s="33"/>
      <c r="C290" s="209" t="s">
        <v>1496</v>
      </c>
      <c r="D290" s="209" t="s">
        <v>1497</v>
      </c>
      <c r="E290" s="17" t="s">
        <v>164</v>
      </c>
      <c r="F290" s="210">
        <v>32.448</v>
      </c>
      <c r="G290" s="32"/>
      <c r="H290" s="33"/>
    </row>
    <row r="291" spans="1:8" s="2" customFormat="1" ht="20.4">
      <c r="A291" s="32"/>
      <c r="B291" s="33"/>
      <c r="C291" s="209" t="s">
        <v>1506</v>
      </c>
      <c r="D291" s="209" t="s">
        <v>1507</v>
      </c>
      <c r="E291" s="17" t="s">
        <v>164</v>
      </c>
      <c r="F291" s="210">
        <v>35.693</v>
      </c>
      <c r="G291" s="32"/>
      <c r="H291" s="33"/>
    </row>
    <row r="292" spans="1:8" s="2" customFormat="1" ht="16.95" customHeight="1">
      <c r="A292" s="32"/>
      <c r="B292" s="33"/>
      <c r="C292" s="205" t="s">
        <v>535</v>
      </c>
      <c r="D292" s="206" t="s">
        <v>536</v>
      </c>
      <c r="E292" s="207" t="s">
        <v>1</v>
      </c>
      <c r="F292" s="208">
        <v>31.7</v>
      </c>
      <c r="G292" s="32"/>
      <c r="H292" s="33"/>
    </row>
    <row r="293" spans="1:8" s="2" customFormat="1" ht="16.95" customHeight="1">
      <c r="A293" s="32"/>
      <c r="B293" s="33"/>
      <c r="C293" s="209" t="s">
        <v>1</v>
      </c>
      <c r="D293" s="209" t="s">
        <v>1514</v>
      </c>
      <c r="E293" s="17" t="s">
        <v>1</v>
      </c>
      <c r="F293" s="210">
        <v>15.8</v>
      </c>
      <c r="G293" s="32"/>
      <c r="H293" s="33"/>
    </row>
    <row r="294" spans="1:8" s="2" customFormat="1" ht="16.95" customHeight="1">
      <c r="A294" s="32"/>
      <c r="B294" s="33"/>
      <c r="C294" s="209" t="s">
        <v>1</v>
      </c>
      <c r="D294" s="209" t="s">
        <v>1515</v>
      </c>
      <c r="E294" s="17" t="s">
        <v>1</v>
      </c>
      <c r="F294" s="210">
        <v>15.9</v>
      </c>
      <c r="G294" s="32"/>
      <c r="H294" s="33"/>
    </row>
    <row r="295" spans="1:8" s="2" customFormat="1" ht="16.95" customHeight="1">
      <c r="A295" s="32"/>
      <c r="B295" s="33"/>
      <c r="C295" s="209" t="s">
        <v>535</v>
      </c>
      <c r="D295" s="209" t="s">
        <v>146</v>
      </c>
      <c r="E295" s="17" t="s">
        <v>1</v>
      </c>
      <c r="F295" s="210">
        <v>31.7</v>
      </c>
      <c r="G295" s="32"/>
      <c r="H295" s="33"/>
    </row>
    <row r="296" spans="1:8" s="2" customFormat="1" ht="16.95" customHeight="1">
      <c r="A296" s="32"/>
      <c r="B296" s="33"/>
      <c r="C296" s="211" t="s">
        <v>2196</v>
      </c>
      <c r="D296" s="32"/>
      <c r="E296" s="32"/>
      <c r="F296" s="32"/>
      <c r="G296" s="32"/>
      <c r="H296" s="33"/>
    </row>
    <row r="297" spans="1:8" s="2" customFormat="1" ht="16.95" customHeight="1">
      <c r="A297" s="32"/>
      <c r="B297" s="33"/>
      <c r="C297" s="209" t="s">
        <v>1511</v>
      </c>
      <c r="D297" s="209" t="s">
        <v>1512</v>
      </c>
      <c r="E297" s="17" t="s">
        <v>235</v>
      </c>
      <c r="F297" s="210">
        <v>31.7</v>
      </c>
      <c r="G297" s="32"/>
      <c r="H297" s="33"/>
    </row>
    <row r="298" spans="1:8" s="2" customFormat="1" ht="16.95" customHeight="1">
      <c r="A298" s="32"/>
      <c r="B298" s="33"/>
      <c r="C298" s="209" t="s">
        <v>1517</v>
      </c>
      <c r="D298" s="209" t="s">
        <v>1518</v>
      </c>
      <c r="E298" s="17" t="s">
        <v>235</v>
      </c>
      <c r="F298" s="210">
        <v>33.285</v>
      </c>
      <c r="G298" s="32"/>
      <c r="H298" s="33"/>
    </row>
    <row r="299" spans="1:8" s="2" customFormat="1" ht="7.35" customHeight="1">
      <c r="A299" s="32"/>
      <c r="B299" s="47"/>
      <c r="C299" s="48"/>
      <c r="D299" s="48"/>
      <c r="E299" s="48"/>
      <c r="F299" s="48"/>
      <c r="G299" s="48"/>
      <c r="H299" s="33"/>
    </row>
    <row r="300" spans="1:8" s="2" customFormat="1" ht="12">
      <c r="A300" s="32"/>
      <c r="B300" s="32"/>
      <c r="C300" s="32"/>
      <c r="D300" s="32"/>
      <c r="E300" s="32"/>
      <c r="F300" s="32"/>
      <c r="G300" s="32"/>
      <c r="H300" s="32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Petra Matoušková</cp:lastModifiedBy>
  <dcterms:created xsi:type="dcterms:W3CDTF">2020-10-25T08:06:51Z</dcterms:created>
  <dcterms:modified xsi:type="dcterms:W3CDTF">2022-06-02T13:09:55Z</dcterms:modified>
  <cp:category/>
  <cp:version/>
  <cp:contentType/>
  <cp:contentStatus/>
</cp:coreProperties>
</file>