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1" sheetId="1" r:id="rId1"/>
    <sheet name="SO 101" sheetId="2" r:id="rId2"/>
    <sheet name="SO 901" sheetId="3" r:id="rId3"/>
  </sheets>
  <definedNames/>
  <calcPr/>
  <webPublishing/>
</workbook>
</file>

<file path=xl/sharedStrings.xml><?xml version="1.0" encoding="utf-8"?>
<sst xmlns="http://schemas.openxmlformats.org/spreadsheetml/2006/main" count="1583" uniqueCount="520">
  <si>
    <t>ASPE10</t>
  </si>
  <si>
    <t>S</t>
  </si>
  <si>
    <t>Firma: ÚDRŽBA SILNIC Královéhradeckého kraje a.s.</t>
  </si>
  <si>
    <t>Soupis prací objektu</t>
  </si>
  <si>
    <t xml:space="preserve">Stavba: </t>
  </si>
  <si>
    <t>328 40</t>
  </si>
  <si>
    <t>III/29913 Lochenice - průtah (KHK)_neoceněný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</si>
  <si>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</si>
  <si>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</si>
  <si>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</si>
  <si>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</si>
  <si>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</si>
  <si>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</si>
  <si>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</si>
  <si>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</si>
  <si>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předběžné položky (II.etapa)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</si>
  <si>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</si>
  <si>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</si>
  <si>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</si>
  <si>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</si>
  <si>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</si>
  <si>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</si>
  <si>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</si>
  <si>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</si>
  <si>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</si>
  <si>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</si>
  <si>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</si>
  <si>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</si>
  <si>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</si>
  <si>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</si>
  <si>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</si>
  <si>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</si>
  <si>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</si>
  <si>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</si>
  <si>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</si>
  <si>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</si>
  <si>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</si>
  <si>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>a</t>
  </si>
  <si>
    <t>POMOC PRÁCE ZŘÍZ NEBO ZAJIŠŤ OCHRANU INŽENÝRSKÝCH SÍTÍ</t>
  </si>
  <si>
    <t>M</t>
  </si>
  <si>
    <t>PP</t>
  </si>
  <si>
    <t>Zajištění inženýrských sítí během realizace stavby dle požadavků správce, vedení ve správě RWE, vytýčení, manipulace, ochrana. Délka úseku 1,806 km.   
Pevná cena.</t>
  </si>
  <si>
    <t>VV</t>
  </si>
  <si>
    <t>100=100,000 [A]</t>
  </si>
  <si>
    <t>TS</t>
  </si>
  <si>
    <t>zahrnuje veškeré náklady spojené s objednatelem požadovanými zařízeními</t>
  </si>
  <si>
    <t>b</t>
  </si>
  <si>
    <t>Zajištění inženýrských sítí během realizace stavby dle požadavků správce, vedení ve správě ČEZ, vytýčení, manipulace, ochrana. Délka úseku 1,806 km.   
Pevná cena.</t>
  </si>
  <si>
    <t>c</t>
  </si>
  <si>
    <t>Zajištění inženýrských sítí během realizace stavby dle požadavků správce, vedení ve správě VaK HK.a.s., vytýčení, manipulace, ochrana. Délka úseku 1,806 km.   
Pevná cena.</t>
  </si>
  <si>
    <t>d</t>
  </si>
  <si>
    <t>Zajištění inženýrských sítí během realizace stavby dle požadavků správce, vedení ve správě CETIN, a.s., vytýčení, manipulace, ochrana. Délka úseku 1,806 km.   
Pevná cena.</t>
  </si>
  <si>
    <t>e</t>
  </si>
  <si>
    <t>Zajištění inženýrských sítí během realizace stavby dle požadavků správce, vedení ve správě Města Hradec Králové (VO,MR), vytýčení, manipulace, ochrana. Délka úseku 1,806 km.   
Pevná cena.</t>
  </si>
  <si>
    <t>02811</t>
  </si>
  <si>
    <t/>
  </si>
  <si>
    <t>PRŮZKUMNÉ PRÁCE GEOTECHNICKÉ NA POVRCHU</t>
  </si>
  <si>
    <t>KPL</t>
  </si>
  <si>
    <t>Zjištění a zdokumentování stávajícího stavu objektů sousedících se stavbou, které mohou být dotčeny stavbou před započetím stavebních prací. Délka úseku 1,806 km.   
Pevná cena.</t>
  </si>
  <si>
    <t>7</t>
  </si>
  <si>
    <t>02910</t>
  </si>
  <si>
    <t>OSTATNÍ POŽADAVKY - ZEMĚMĚŘIČSKÁ MĚŘENÍ</t>
  </si>
  <si>
    <t>SOUBOR</t>
  </si>
  <si>
    <t>Zaměření skutečného provedení díla ke kolaudaci stavby (tiskem 3x). Délka úseku 1,806 km.   
Pevná cena.</t>
  </si>
  <si>
    <t>8</t>
  </si>
  <si>
    <t>02911</t>
  </si>
  <si>
    <t>OSTATNÍ POŽADAVKY - GEODETICKÉ ZAMĚŘENÍ</t>
  </si>
  <si>
    <t>Geometrický oddělovací plán pro majetkové vypořádání vlastnických vztahů včetně potvrzení KÚ pro Královéhradecký kraj (12 x tiskem). Délka úseku1,806 km.   
Pevná cena.</t>
  </si>
  <si>
    <t>029112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</si>
  <si>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</si>
  <si>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Délka úseku 1,806 km.   
Pevná cena.</t>
  </si>
  <si>
    <t>02940</t>
  </si>
  <si>
    <t>OSTATNÍ POŽADAVKY - VYPRACOVÁNÍ DOKUMENTACE</t>
  </si>
  <si>
    <t>Vypracování dokumentace skutečného provedení stavby - 3x DSPS, 3x kompletní fotodokumentace + 1x na CD,    
2x měsíčně zpráva o průběhu výstavby s fotodokumentací, Délka úseku 1,806 km.   
Pevná cena.</t>
  </si>
  <si>
    <t>11</t>
  </si>
  <si>
    <t>02943</t>
  </si>
  <si>
    <t>OSTATNÍ POŽADAVKY - VYPRACOVÁNÍ RDS</t>
  </si>
  <si>
    <t>Realizační dokumentace stavby (tiskem 2x), Havarijní plán (tiskem 2x). Obsah dle Směrnice pro dokumentaci staveb PK, v souladu s PD ve stupni PDPS. V RDS budou řešeny podrobnosti pro kvalitní a bezpečné zhotovení stavby. Mimo jiné bude zahrnovat vypracování souřadnicového a výškového pokrytí komunikace, zahuštění příčných řezů pro plynulé řešení stavby, detaily oprav poruch dle TP 82 - Katalog poruch netuhých vozovek, aktualizace dopracování dopravního značení před dokončením stavby. detaily řešení propustků. PD ve stupni RDS zpracuje osoba s autorizací pro dopravní stavby. Odsouhlasí správce stavby. Délka úseku 1,806 km.   
Pevná cena.</t>
  </si>
  <si>
    <t>12</t>
  </si>
  <si>
    <t>03100</t>
  </si>
  <si>
    <t>ZAŘÍZENÍ STAVENIŠTĚ - INFORMAČNÍ TABULE</t>
  </si>
  <si>
    <t>KUS</t>
  </si>
  <si>
    <t>náklady na zřízení informačních tabulí s údaji o stavbě s textem a v rozměrech dle vzoru objednatele    
PEVNÁ CENA</t>
  </si>
  <si>
    <t>1+1=2,000 [A]</t>
  </si>
  <si>
    <t>zahrnuje objednatelem povolené náklady na pořízení (event. pronájem), provozování, udržování a likvidaci zhotovitelova zařízení</t>
  </si>
  <si>
    <t>13</t>
  </si>
  <si>
    <t>03720</t>
  </si>
  <si>
    <t>POMOC PRÁCE ZAJIŠŤ NEBO ZŘÍZ REGULACI A OCHRANU DOPRAVY</t>
  </si>
  <si>
    <t>- úhrnná částka obsahující veškeré náklady na dočasné úpravy a regulaci dopravy ( i pěší) na staveništi a nezbytné značení a opatření vyplývající z požadavků BOZP na staveništ   
- trasy pro pěší v souladu s vyhl. č. 398/2009 Sb., o obecných technických požadavcích zabezpečujících bezbariérové užívání staveb   
- po dobu realizace stavby bude zajištěn přístup k objektům pro požární techniku, policii a záchrannou službu   
Délka úseku1,806 km   
- PEVNÁ CENA</t>
  </si>
  <si>
    <t>SO 101</t>
  </si>
  <si>
    <t>KOMUNIKACE</t>
  </si>
  <si>
    <t>014112</t>
  </si>
  <si>
    <t>POPLATKY ZA SKLÁDKU TYP S-IO (INERTNÍ ODPAD)</t>
  </si>
  <si>
    <t>T</t>
  </si>
  <si>
    <t>KONSTRUKCE VOZOVKY, UL. VPUSTI, BETONOVÉ OBRUBY</t>
  </si>
  <si>
    <t>konstrukce vozovky:5468,35*1,8=9 843,030 [A] 
bet.obruby,vpusti a sloupky:((70*100)+(28*250)+(15*180))/1000*2=33,400 [C] 
Celkem: A+C=9 876,430 [D]</t>
  </si>
  <si>
    <t>zahrnuje veškeré poplatky provozovateli skládky související s uložením odpadu na skládce.</t>
  </si>
  <si>
    <t>014122</t>
  </si>
  <si>
    <t>POPLATKY ZA SKLÁDKU TYP S-OO (OSTATNÍ ODPAD)</t>
  </si>
  <si>
    <t>ZEMINA</t>
  </si>
  <si>
    <t>čistění příkopu:23,5*1,8=42,300 [A] 
výkop přípojky:289*1,8=520,200 [B] 
sanace podloží:5191,976*1,8=9 345,557 [C] 
čištění krajnic:43,2*1,8=77,760 [D] 
lapač splavenin:3,375*1,8=6,075 [E] 
Celkem: A+B+C+D+E=9 991,892 [F]</t>
  </si>
  <si>
    <t>Zemní práce</t>
  </si>
  <si>
    <t>111204</t>
  </si>
  <si>
    <t>ODSTRANĚNÍ KŘOVIN</t>
  </si>
  <si>
    <t>M2</t>
  </si>
  <si>
    <t>VČ. ODVOZU, ULOŽENÍ NA SKLÁDKU A POPLATKU ZA SKLÁDKU</t>
  </si>
  <si>
    <t>podél silnice, zajištění průjezdného profilu: (30 +30 +10+5+10+13+8)*2=212,000 [A]</t>
  </si>
  <si>
    <t>odstranění křovin a stromů do průměru 100 mm  
doprava dřevin na předepsanou vzdálenost  
spálení na hromadách nebo štěpkování</t>
  </si>
  <si>
    <t>112044</t>
  </si>
  <si>
    <t>KÁCENÍ STROMŮ D KMENE DO 0,3M S ODSTRANĚNÍM PAŘEZŮ</t>
  </si>
  <si>
    <t>dle PD situace stavby C.1.2.1-5 
stromy: 3=3,000 [A]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</si>
  <si>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</si>
  <si>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113154</t>
  </si>
  <si>
    <t>ODSTRANĚNÍ KRYTU ZPEVNĚNÝCH PLOCH Z BETONU</t>
  </si>
  <si>
    <t>M3</t>
  </si>
  <si>
    <t>VČ. ODVOZU A ULOŽENÍ NA MEZISKLÁDKU, KDE BUDE PŘEDRCEN A POUŽIT ZPĚT DO SANACE PODLOŽÍ</t>
  </si>
  <si>
    <t>dle PD, rozpis výměr C.1.6 
betonová vozovka: 9620,7*0,14=1 346,898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</si>
  <si>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</si>
  <si>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113174</t>
  </si>
  <si>
    <t>ODSTRAN KRYTU ZPEVNĚNÝCH PLOCH Z DLAŽEB KOSTEK</t>
  </si>
  <si>
    <t>vč. naložení, odvozu a uložení, zhotovitel v ceně zohlední možnost zpětného využití vyteženého materiálu</t>
  </si>
  <si>
    <t>dle PD rozpis výměr  C.1.6 
vozovka: 2982,4*0,10=298,240 [A]</t>
  </si>
  <si>
    <t>113324</t>
  </si>
  <si>
    <t>ODSTRAN PODKL ZPEVNĚNÝCH PLOCH Z KAMENIVA NESTMEL</t>
  </si>
  <si>
    <t>dle PD rozpis výměr C.1.6 
stávající konstrukce:5468,35=5 468,350 [A]</t>
  </si>
  <si>
    <t>113524</t>
  </si>
  <si>
    <t>ODSTRANĚNÍ CHODNÍKOVÝCH A SILNIČNÍCH OBRUBNÍKŮ BETONOVÝCH</t>
  </si>
  <si>
    <t>VČ. ODVOZU A ULOŽENÍ NA SKLÁDKU</t>
  </si>
  <si>
    <t>dle PD situace stavby C.1.2.1-5 
betonové obruby:37+15+10+8=70,000 [A]</t>
  </si>
  <si>
    <t>113534</t>
  </si>
  <si>
    <t>ODSTRANĚNÍ CHODNÍKOVÝCH KAMENNÝCH OBRUBNÍKŮ</t>
  </si>
  <si>
    <t>vč. naložení, odvozu a uložení, zhotovitel v ceně zohlední možnost zpětného využití vytěženého materiálu</t>
  </si>
  <si>
    <t>dle PD. situace stavby C.1.2.1-5 
žulová obruba: 325+45+1067+81+20+35+458+435+235+187=2 888,000 [A]</t>
  </si>
  <si>
    <t>113724</t>
  </si>
  <si>
    <t>FRÉZOVÁNÍ ZPEVNĚNÝCH PLOCH ASFALTOVÝCH</t>
  </si>
  <si>
    <t>FRÉZOVÁNÍ TL. 60mm,   
vč. naložení, odvozu a uložení, zhotovitel v ceně zohlední možnost zpětného využití recyklovaného materiálu</t>
  </si>
  <si>
    <t>dle PD, rozpis výměr C.1.6 
frézování tl. 60mm: 1929,6*0,06=115,776 [A]</t>
  </si>
  <si>
    <t>122734</t>
  </si>
  <si>
    <t>ODKOPÁVKY A PROKOPÁVKY OBECNÉ TŘ. I</t>
  </si>
  <si>
    <t>dle PD rozpis výměr C.1.6 
výkop sanace podloží:12979,94*0,4=5 191,976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</si>
  <si>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</si>
  <si>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12920</t>
  </si>
  <si>
    <t>ČIŠTĚNÍ KRAJNIC OD NÁNOSU</t>
  </si>
  <si>
    <t>dle PD rozpis výměr C 1.6 
krajnice: 43,2=43,200 [A]</t>
  </si>
  <si>
    <t>- vodorovná a svislá doprava, přemístění, přeložení, manipulace s výkopkem a uložení na skládku (bez poplatku)</t>
  </si>
  <si>
    <t>14</t>
  </si>
  <si>
    <t>12932</t>
  </si>
  <si>
    <t>ČIŠTĚNÍ PŘÍKOPŮ OD NÁNOSU DO 0,5M3/M</t>
  </si>
  <si>
    <t>dle PD situace stavby C.1.2.1-5 
reprofilace příkopu:47=47,000 [A]</t>
  </si>
  <si>
    <t>15</t>
  </si>
  <si>
    <t>132734</t>
  </si>
  <si>
    <t>HLOUBENÍ RÝH ŠÍŘ DO 2M PAŽ I NEPAŽ TŘ. I</t>
  </si>
  <si>
    <t>dle PD situace stavby C.1.2.1-5 
přípojky uličních vpustí: (6,5+23+2,5+2,5+2,5+2,5+14,5+1,5+1,5+7+8+10+15+2+1,5+1,5+5,5+3,5+2+2+10+2+11+8+2+8+7,5+2,5+2+2+2+9+2+39+15+2+8+8+3+2,5+1,5+1,5+1,5+8,5+8+7,5)*1*1=289,000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</si>
  <si>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</si>
  <si>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16</t>
  </si>
  <si>
    <t>133734</t>
  </si>
  <si>
    <t>HLOUBENÍ ŠACHET ZAPAŽ I NEPAŽ TŘ. I</t>
  </si>
  <si>
    <t>dle PD situace stavby C.1.2.1-5 
uliční vpusť: (1.25*1*0,25)*47=14,688 [A] 
lapač splavenin:1,5*1,5*1,5=3,375 [B] 
Celkem: A+B=18,063 [C]</t>
  </si>
  <si>
    <t>17</t>
  </si>
  <si>
    <t>17120</t>
  </si>
  <si>
    <t>ULOŽENÍ SYPANINY DO NÁSYPŮ A NA SKLÁDKY BEZ ZHUTNĚNÍ</t>
  </si>
  <si>
    <t>čistění příkopu:23,5=23,500 [A] 
výkop přípojky:289=289,000 [B] 
sanace podloží:5191,976=5 191,976 [C] 
čištění krajnic:43,2=43,200 [D] 
lapač splavenin:3,375=3,375 [E] 
Celkem: A+B+C+D+E=5 551,051 [F]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</si>
  <si>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</si>
  <si>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</si>
  <si>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17380</t>
  </si>
  <si>
    <t>ZEMNÍ KRAJNICE A DOSYPÁVKY Z NAKUPOVANÝCH MATERIÁLŮ</t>
  </si>
  <si>
    <t>ŠD fr. 0/32 mm</t>
  </si>
  <si>
    <t>dle PD rozpisu výměr C.1.6 
zemní krajnice:72,15=72,150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</si>
  <si>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</si>
  <si>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</si>
  <si>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17481</t>
  </si>
  <si>
    <t>ZÁSYP JAM A RÝH Z NAKUPOVANÝCH MATERIÁLŮ</t>
  </si>
  <si>
    <t>ZÁSYP PŘÍPOJEK ULIČNÍCH VPUSTÍ A LAPAČE SPLAVENIN VČ. ZHUTNĚNÍ ŠD 0/32</t>
  </si>
  <si>
    <t>dle PD situace stavby C.1.2.1-5 
přípojky uličních vpustí a lapače splavenin:287*1*0,7=200,900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</si>
  <si>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</si>
  <si>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</si>
  <si>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17581</t>
  </si>
  <si>
    <t>OBSYP POTRUBÍ A OBJEKTŮ Z NAKUPOVANÝCH MATERIÁLŮ</t>
  </si>
  <si>
    <t>DRŤ 0/22 TL. 300MM</t>
  </si>
  <si>
    <t>dle PD situace stavby C.1.2.1-5 
přípojky ul. vpustí a lapače splavenin: 289*1*0,3=86,700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</si>
  <si>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</si>
  <si>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21</t>
  </si>
  <si>
    <t>18110</t>
  </si>
  <si>
    <t>ÚPRAVA PLÁNĚ SE ZHUTNĚNÍM V HORNINĚ TŘ. I</t>
  </si>
  <si>
    <t>dle PD rozpis výměr C.1.6 
pláň:13536,14=13 536,140 [A]</t>
  </si>
  <si>
    <t>položka zahrnuje úpravu pláně včetně vyrovnání výškových rozdílů. Míru zhutnění určuje projekt.</t>
  </si>
  <si>
    <t>22</t>
  </si>
  <si>
    <t>18220</t>
  </si>
  <si>
    <t>ROZPROSTŘENÍ ORNICE VE SVAHU</t>
  </si>
  <si>
    <t>VČ. DODÁNÍ ORNICE</t>
  </si>
  <si>
    <t>dle PD situace stavby C.1.2.1-5 
ornice:(90+4+15+12+15+11+3+70+35+13+5+87+7+5,5+21+23+18+11,5+17+4,5+26+3+10+18+24,5+50+8+7,5+3,5+16+3,5+10,5+25+40+180+300+135)*0,1=132,800 [A]</t>
  </si>
  <si>
    <t>položka zahrnuje:  
nutné přemístění ornice z dočasných skládek vzdálených do 50m  
rozprostření ornice v předepsané tloušťce ve svahu přes 1:5</t>
  </si>
  <si>
    <t>23</t>
  </si>
  <si>
    <t>18241</t>
  </si>
  <si>
    <t>ZALOŽENÍ TRÁVNÍKU RUČNÍM VÝSEVEM</t>
  </si>
  <si>
    <t>dle PD situace stavby C.1.2.1-5 
travní semeno:90+4+15+12+15+11+3+70+35+13+5+87+7+5,5+21+23+18+11,5+17+4,5+26+3+10+18+24,5+50+8+7,5+3,5+16+3,5+10,5+25+40+180+300+135=1 328,000 [A]</t>
  </si>
  <si>
    <t>Zahrnuje dodání předepsané travní směsi, její výsev na ornici, zalévání, první pokosení, to vše bez ohledu na sklon terénu</t>
  </si>
  <si>
    <t>Vodorovné konstrukce</t>
  </si>
  <si>
    <t>24</t>
  </si>
  <si>
    <t>451312</t>
  </si>
  <si>
    <t>PODKLADNÍ A VÝPLŇOVÉ VRSTVY Z PROSTÉHO BETONU C12/15</t>
  </si>
  <si>
    <t>PODKLADNÍ BETON C12/15XO</t>
  </si>
  <si>
    <t>dle PD situace stavby C.1.2.1-5 
uliční vpusti: (1,2*1,2*0,1)*47=6,768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</si>
  <si>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</si>
  <si>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25</t>
  </si>
  <si>
    <t>467314</t>
  </si>
  <si>
    <t>STUPNĚ A PRAHY VODNÍCH KORYT Z PROSTÉHO BETONU C25/30</t>
  </si>
  <si>
    <t>dle PD situace stavby C.1.2.1-5 
rigol:(2,5*0,4*0,8)*2=1,600 [A] 
lapač splavenin:2,5*0,4*0,8=0,800 [B] 
skluz:(1,5*0,4*0,8)*2=0,960 [C] 
Celkem: A+B+C=3,360 [D]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</si>
  <si>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</si>
  <si>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</si>
  <si>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26</t>
  </si>
  <si>
    <t>561131</t>
  </si>
  <si>
    <t>PODKLADNÍ BETON TŘ. I TL. DO 150MM</t>
  </si>
  <si>
    <t>VÝŠKOVÁ ÚPRAVA VJEZDU  
BETON C20/25XF4</t>
  </si>
  <si>
    <t>dle PD situace stavby C.1.2.1-5 
vjezd:80=80,000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</si>
  <si>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</si>
  <si>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27</t>
  </si>
  <si>
    <t>56333</t>
  </si>
  <si>
    <t>VOZOVKOVÉ VRSTVY ZE ŠTĚRKODRTI TL. DO 150MM</t>
  </si>
  <si>
    <t>ŠDA 0/32</t>
  </si>
  <si>
    <t>dle PD rozpis výměr C.1.6 
ochranná vrstva ŠDa 0/32:13536,14=13 536,140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</si>
  <si>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</si>
  <si>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28</t>
  </si>
  <si>
    <t>56334</t>
  </si>
  <si>
    <t>VOZOVKOVÉ VRSTVY ZE ŠTĚRKODRTI TL. DO 200MM</t>
  </si>
  <si>
    <t>SANACE PODLOŽÍ ŠTĚRKODRŤ ŠDa 0/63</t>
  </si>
  <si>
    <t>dle PD rozpis výměr C.1.6 
sanace podloží ŠDa 0/63 
první vrstva tl 200mm:12979,94-6734,490=6 245,450 [A] 
druhá vrstva tl. 200mm: 12979,94=12 979,940 [B] 
Celkem: A+B=19 225,390 [C]</t>
  </si>
  <si>
    <t>29</t>
  </si>
  <si>
    <t>56334 A</t>
  </si>
  <si>
    <t>DOLNÍ PODKLADNÍ VRSTVA ŠDA 0/32</t>
  </si>
  <si>
    <t>dle PD rozpis výměr C.1.6 
dolní podkladní vrstva ŠDa 0/32:13073,99=13 073,990 [A] 
dodláždění pravostranný chodník:8+2,5+4,5+1=16,000 [B] 
Celkem: A+B=13 089,990 [C]</t>
  </si>
  <si>
    <t>30</t>
  </si>
  <si>
    <t>56336</t>
  </si>
  <si>
    <t>VOZOVKOVÉ VRSTVY ZE ŠTĚRKODRTI TL. DO 300MM</t>
  </si>
  <si>
    <t>dle PD situace stavby C.1.2.1-5 
dodláždění,podkladní vrstva:15+6=21,000 [A]</t>
  </si>
  <si>
    <t>31</t>
  </si>
  <si>
    <t>56362</t>
  </si>
  <si>
    <t>VOZOVKOVÉ VRSTVY Z RECYKLOVANÉHO MATERIÁLU TL DO 100MM</t>
  </si>
  <si>
    <t>BUDE POUŽIT MATERIÁL Z FRÉZOVÁNÍ VOZOVKY</t>
  </si>
  <si>
    <t>dle PD situace stavby C.1.2.1-5 
sjezdy:37+48=85,000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</si>
  <si>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</si>
  <si>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32</t>
  </si>
  <si>
    <t>56364</t>
  </si>
  <si>
    <t>VOZOVKOVÉ VRSTVY Z RECYKLOVANÉHO MATERIÁLU TL DO 200MM</t>
  </si>
  <si>
    <t>SANACE PODLOŽÍ, BUDE POUŽIT STÁVAJÍCÍ PŘEDRVENÝ BETONOVÝ KRYT VOZOVKY FR. 0/63</t>
  </si>
  <si>
    <t>dle PD rozpis výměr C.1.6 
sanace podloží betonový recyklát fr. 0/63:1346,898/0,2=6 734,490 [A]</t>
  </si>
  <si>
    <t>33</t>
  </si>
  <si>
    <t>567304</t>
  </si>
  <si>
    <t>VRSTVY PRO OBNOVU A OPRAVY ZE ŠTĚRKOPÍSKU</t>
  </si>
  <si>
    <t>LOŽE PRO POTRUBÍ  PŘÍPOJEK ULIČNÍCH VPUSTI DN 150   
ŠP TL. 100MM</t>
  </si>
  <si>
    <t>dle PD situace stavby C.1.2.1-5 
lože pro přípojky ul. vpustí: 289*1*0,1=28,900 [A]</t>
  </si>
  <si>
    <t>34</t>
  </si>
  <si>
    <t>56962</t>
  </si>
  <si>
    <t>ZPEVNĚNÍ KRAJNIC Z RECYKLOVANÉHO MATERIÁLU TL DO 100MM</t>
  </si>
  <si>
    <t>dle PD situace stavby C.1.2.1-5 
krajnice frézing:317+110+35=462,000 [A]</t>
  </si>
  <si>
    <t>35</t>
  </si>
  <si>
    <t>572213</t>
  </si>
  <si>
    <t>SPOJOVACÍ POSTŘIK Z EMULZE DO 0,5KG/M2</t>
  </si>
  <si>
    <t>PS-E 0,5kg/m2</t>
  </si>
  <si>
    <t>dle PD rozpis výměr C.1.6 
na ložní vrstvu ACL 16+:11439,3=11 439,300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</si>
  <si>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</si>
  <si>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36</t>
  </si>
  <si>
    <t>572223</t>
  </si>
  <si>
    <t>SPOJOVACÍ POSTŘIK Z EMULZE DO 1,0KG/M2</t>
  </si>
  <si>
    <t>PS-E 0,6kg/m2</t>
  </si>
  <si>
    <t>dle PD rozpis výměr C.1.6 
na horní podkladní vrstvu ACP 22+:11477,17=11 477,170 [A]</t>
  </si>
  <si>
    <t>37</t>
  </si>
  <si>
    <t>57472</t>
  </si>
  <si>
    <t>VOZOVKOVÉ VÝZTUŽNÉ VRSTVY Z TEXTILIE</t>
  </si>
  <si>
    <t>SEPARAČNÍ A FILTRAČNÍ GEOTEXTÍLIE min. 500g/m2</t>
  </si>
  <si>
    <t>dle PD rozpis výměr C.1.6 
sanace podloži první vrstva tl. 200mm: 27766,38=27 766,380 [A]</t>
  </si>
  <si>
    <t>- dodání textilie v požadované kvalitě a v množství včetně přesahů (přesahy započteny v jednotkové ceně)  
- očištění podkladu  
- pokládka textilie dle předepsaného technologického předpisu</t>
  </si>
  <si>
    <t>38</t>
  </si>
  <si>
    <t>574A34</t>
  </si>
  <si>
    <t>ASFALTOVÝ BETON PRO OBRUSNÉ VRSTVY ACO 11+, 11S TL. 40MM</t>
  </si>
  <si>
    <t>ACO 11+ TL. 40MM</t>
  </si>
  <si>
    <t>dle PD rozpis výměr C.1.6 
ACO 11+ tl. 40mm:11407,57=11 407,570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</si>
  <si>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</si>
  <si>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39</t>
  </si>
  <si>
    <t>574C56</t>
  </si>
  <si>
    <t>ASFALTOVÝ BETON PRO LOŽNÍ VRSTVY ACL 16+, 16S TL. 60MM</t>
  </si>
  <si>
    <t>ACL 16+ TL. 60MM</t>
  </si>
  <si>
    <t>dle PD rozpis výměr C.1.6 
ACL 16+ TL. 600mm:11439,30=11 439,300 [A]</t>
  </si>
  <si>
    <t>40</t>
  </si>
  <si>
    <t>574E88</t>
  </si>
  <si>
    <t>ASFALTOVÝ BETON PRO PODKLADNÍ VRSTVY ACP 22+, 22S TL. 90MM</t>
  </si>
  <si>
    <t>ACP 22+ TL. 90MM</t>
  </si>
  <si>
    <t>dle PD rozpis výměr C.1.6 
ACP 22+ tl. 90mm:11477,17=11 477,170 [A]</t>
  </si>
  <si>
    <t>41</t>
  </si>
  <si>
    <t>58221</t>
  </si>
  <si>
    <t>DLÁŽDĚNÉ KRYTY Z DROBNÝCH KOSTEK DO LOŽE Z KAMENIVA</t>
  </si>
  <si>
    <t>LOŽE Z KAM. DRTI 4/8 TL. 40MM</t>
  </si>
  <si>
    <t>dle PD situace stavby C.1.2.1-5 
dodláždění u kostela:15+6=21,000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</si>
  <si>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</si>
  <si>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42</t>
  </si>
  <si>
    <t>582611</t>
  </si>
  <si>
    <t>KRYTY Z BETON DLAŽDIC SE ZÁMKEM ŠEDÝCH TL 60MM DO LOŽE Z KAM</t>
  </si>
  <si>
    <t>ZÁMKOVÁ DLAŽBA  TL. 60MM, VČ. LOŽE Z KAM. DRTI 4/8 TL. 40MM</t>
  </si>
  <si>
    <t>dle PD situace stavby C.1.2.1-5 
dodláždění:8+2,5+4,5+1=16,000 [A]</t>
  </si>
  <si>
    <t>43</t>
  </si>
  <si>
    <t>587202</t>
  </si>
  <si>
    <t>PŘEDLÁŽDĚNÍ KRYTU Z DROBNÝCH KOSTEK</t>
  </si>
  <si>
    <t>ŽULOVÁ DLAŽBA K10 VČ. LOŽE</t>
  </si>
  <si>
    <t>dle PD situace stavby C.1.2.1-5 
napojení u kostela:59+24=83,000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</si>
  <si>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</si>
  <si>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44</t>
  </si>
  <si>
    <t>587206</t>
  </si>
  <si>
    <t>PŘEDLÁŽDĚNÍ KRYTU Z BETONOVÝCH DLAŽDIC SE ZÁMKEM</t>
  </si>
  <si>
    <t>BET. ZÁMKOVÁ DLAŽBA TVARU I TL. 80MM VČ. LOŽE</t>
  </si>
  <si>
    <t>dle PD situace stavby C.1.2.1-5 
pravostranný chodník:13+4+12+3=32,000 [A]</t>
  </si>
  <si>
    <t>Potrubí</t>
  </si>
  <si>
    <t>45</t>
  </si>
  <si>
    <t>87433</t>
  </si>
  <si>
    <t>POTRUBÍ Z TRUB PLASTOVÝCH ODPADNÍCH DN DO 150MM</t>
  </si>
  <si>
    <t>PVC DN 150 SN10  
VČ. NAPOJENÍ DO DEŠŤOVÉ KANALIZACE</t>
  </si>
  <si>
    <t>dle PD situace stavby C.1.2.1-5 
přípojky uličních vpusti:(6,5+23+2,5+2,5+2,5+2,5+14,5+1,5+1,5+7+8+10+15+2+1,5+1,5+5,5+3,5+2+2+10+2+11+8+2+8+7,5+2,5+2+2+2+9+2+39+15+2+8+8+3+2,5+1,5+1,5+1,5+8,5+8+7,5)=289,000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</si>
  <si>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</si>
  <si>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46</t>
  </si>
  <si>
    <t>87434</t>
  </si>
  <si>
    <t>POTRUBÍ Z TRUB PLASTOVÝCH ODPADNÍCH DN DO 200MM</t>
  </si>
  <si>
    <t>PŘÍPOJKA LAPAČE SPLAVENIN  
PVC DN 200 SN10</t>
  </si>
  <si>
    <t>dle PD situace stavby C.1.2.1-5 
DN 200 :10=10,000 [A]</t>
  </si>
  <si>
    <t>47</t>
  </si>
  <si>
    <t>87734</t>
  </si>
  <si>
    <t>CHRÁNIČKY PŮLENÉ Z TRUB PLAST DN DO 200MM</t>
  </si>
  <si>
    <t>dle PD situace stavby C.1.2.1-5 
odhad:150=150,000 [A]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</si>
  <si>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</si>
  <si>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48</t>
  </si>
  <si>
    <t>89712</t>
  </si>
  <si>
    <t>VPUSŤ KANALIZAČNÍ ULIČNÍ KOMPLETNÍ Z BETONOVÝCH DÍLCŮ</t>
  </si>
  <si>
    <t>DN 450 VČ. RÁMU A MŘÍŽE 500X500 D400 NEBO OBRUBNÍKOVÉHO POKLOPU, KALOVÉHO KOŠE A ZATEPLENÍ STRANY U VODOVODU  
EXTRUDOVANÝM POLYSTYRÉNEM 1250x1200x60 DLE SITUACE STAVBY A VZOROVÉHO PŘÍČNÉHO ŘEZU</t>
  </si>
  <si>
    <t>dle PD situace stavby C.1.2.1-5, vzorové příčné řezy C.1.5. 
uliční vpusti: 47=47,000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</si>
  <si>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</si>
  <si>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49</t>
  </si>
  <si>
    <t>89921</t>
  </si>
  <si>
    <t>VÝŠKOVÁ ÚPRAVA POKLOPŮ</t>
  </si>
  <si>
    <t>dle PD situace stavby C.1.2.1-5 
předpoklad:45=45,000 [A]</t>
  </si>
  <si>
    <t>- položka výškové úpravy zahrnuje všechny nutné práce a materiály pro zvýšení nebo snížení zařízení (včetně nutné úpravy stávajícího povrchu vozovky nebo chodníku).</t>
  </si>
  <si>
    <t>50</t>
  </si>
  <si>
    <t>89923</t>
  </si>
  <si>
    <t>VÝŠKOVÁ ÚPRAVA KRYCÍCH HRNCŮ</t>
  </si>
  <si>
    <t>dle PD situace stavby C.1.2.1-5 
předpoklad:80=80,000 [A]</t>
  </si>
  <si>
    <t>Ostatní konstrukce a práce</t>
  </si>
  <si>
    <t>113761</t>
  </si>
  <si>
    <t>FRÉZOVÁNÍ DRÁŽKY PRŮŘEZU DO 100MM2 V ASFALTOVÉ VOZOVCE</t>
  </si>
  <si>
    <t>dle PD situace stavby C.1.2.1-5 
pracovní spáry:42+6+6+7+4+15+7=87,000 [A]</t>
  </si>
  <si>
    <t>Položka zahrnuje veškerou manipulaci s vybouranou sutí a s vybouranými hmotami vč. uložení na skládku.</t>
  </si>
  <si>
    <t>51</t>
  </si>
  <si>
    <t>9113B1</t>
  </si>
  <si>
    <t>SVODIDLO OCEL SILNIČ JEDNOSTR, ÚROVEŇ ZADRŽ H1 -DODÁVKA A MONTÁŽ</t>
  </si>
  <si>
    <t>SVODIDLO JSNH4/H1 VČ. NAPOJENÍ NA STÁVAJÍCÍ SVODIDLO SILNICE I/33, VÝŠKOVÝCH NÁBĚHŮ A ODRAZEK</t>
  </si>
  <si>
    <t>dle PD situace stavby C.1.2.1-5 
svodidlo: 122,8+40,8=163,600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</si>
  <si>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</si>
  <si>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52</t>
  </si>
  <si>
    <t>91228</t>
  </si>
  <si>
    <t>SMĚROVÉ SLOUPKY Z PLAST HMOT VČETNĚ ODRAZNÉHO PÁSKU</t>
  </si>
  <si>
    <t>BÍLÉ, ČERVENÉ</t>
  </si>
  <si>
    <t>dle PD situace stavby C.1.2.1-5 
směrový sloupek bílý:14=14,000 [A] 
směrový sloupek červený:2=2,000 [B] 
Celkem: A+B=16,000 [C]</t>
  </si>
  <si>
    <t>položka zahrnuje:  
- dodání a osazení sloupku včetně nutných zemních prací  
- vnitrostaveništní a mimostaveništní doprava  
- odrazky plastové nebo z retroreflexní fólie</t>
  </si>
  <si>
    <t>53</t>
  </si>
  <si>
    <t>912453</t>
  </si>
  <si>
    <t>SVODIDLOVÉ SLOUPKY S DISTANČNÍM KUSEM - DEMONTÁŽ A ODVOZ</t>
  </si>
  <si>
    <t>ODSTRANĚNÍ BETONOVÝCH SLOUPKŮ STÁVAJÍCÍHO SVODIDLA  
VČ. ODVOZU A ULOŽENÍ NA SKLÁDKU</t>
  </si>
  <si>
    <t>dle PD situace stavby C.1.2.1-5 
betonové sloupky svodidla: 15=15,000 [A]</t>
  </si>
  <si>
    <t>položka zahrnuje demontáž stávajícího svodidlového sloupku s distančním kusem, jeho odvoz do skladu nebo do šrotu</t>
  </si>
  <si>
    <t>54</t>
  </si>
  <si>
    <t>914121</t>
  </si>
  <si>
    <t>DOPRAVNÍ ZNAČKY ZÁKLADNÍ VELIKOSTI OCELOVÉ FÓLIE TŘ 1 - DODÁVKA A MONTÁŽ</t>
  </si>
  <si>
    <t>NOVÉ SDZ VČ. SLOUPKŮ, BET. PATEK A SPOJ. MATERIÁLU</t>
  </si>
  <si>
    <t>dle PD situace stavby C.1.2.1-5 
svislé dopravní značky:39=39,000 [A]</t>
  </si>
  <si>
    <t>položka zahrnuje:  
- dodávku a montáž značek v požadovaném provedení</t>
  </si>
  <si>
    <t>55</t>
  </si>
  <si>
    <t>914123</t>
  </si>
  <si>
    <t>DOPRAVNÍ ZNAČKY ZÁKLADNÍ VELIKOSTI OCELOVÉ FÓLIE TŘ 1 - DEMONTÁŽ</t>
  </si>
  <si>
    <t>ODSTRANĚNÍ STÁVAJÍCÍHO SVISLÉHO DOPRAVNÍHO ZNAČENÍ,   
VČ. ODVOZU A ULOŽENÍ NA SKLÁDKU</t>
  </si>
  <si>
    <t>dle PD situace stavby C.1.2.1-5 
svislé dopravní značky: 39=39,000 [A]</t>
  </si>
  <si>
    <t>Položka zahrnuje odstranění, demontáž a odklizení materiálu s odvozem na předepsané místo</t>
  </si>
  <si>
    <t>56</t>
  </si>
  <si>
    <t>915111</t>
  </si>
  <si>
    <t>VODOROVNÉ DOPRAVNÍ ZNAČENÍ BARVOU HLADKÉ - DODÁVKA A POKLÁDKA</t>
  </si>
  <si>
    <t>VČ. PŘEDZNAČENÍ A REFLEXNÍ ÚPRAVY, BÍLÁ BARVA</t>
  </si>
  <si>
    <t>dle PD situace stavby C.1.2.1-5 
V1a:(6,5+19,5+17+28+24,5+7,5+44+38+18,5+37,5+21,5+16+21)*0,125=37,438 [A] 
V4:(21,5+116,5+8,5+31+7+98+13+6+64+5+24,5+66,5)*0,125=57,688 [B] 
V2b 1,5/1,5/0,25:42*0,25=10,500 [C] 
V2b 0,125:(21,5+15,5+11,5+16,5+127+55,5+13,5+12,5+129+69,5+35+16+128,5+60+14+55,5+41+46,5+9,5+40,5+17,5+52,5+30+128,5+108+15,5+16+14+10,5+13+13+16+13+11,5)*0,125=172,188 [D] 
V11a:5*6=30,000 [E] 
Celkem: A+B+C+D+E=307,814 [F]</t>
  </si>
  <si>
    <t>položka zahrnuje:  
- dodání a pokládku nátěrového materiálu (měří se pouze natíraná plocha)  
- předznačení a reflexní úpravu</t>
  </si>
  <si>
    <t>57</t>
  </si>
  <si>
    <t>915211</t>
  </si>
  <si>
    <t>VODOROVNÉ DOPRAVNÍ ZNAČENÍ PLASTEM HLADKÉ - DODÁVKA A POKLÁDKA</t>
  </si>
  <si>
    <t>REFLEXNÍ ÚPRAVA, BÍLÁ BARVA</t>
  </si>
  <si>
    <t>58</t>
  </si>
  <si>
    <t>915401</t>
  </si>
  <si>
    <t>VODOROVNÉ DOPRAVNÍ ZNAČENÍ BETON PREFABRIK - DODÁVKA A POKLÁDKA</t>
  </si>
  <si>
    <t>BÍLÝ BETONOVÝ KRAJNÍK 50/25/10   
VČ. BET. LOŽE C20/25nXF3 TL. 100MM A SPÁROVÁNÍ MALTOU M25XF4</t>
  </si>
  <si>
    <t>dle PD situace stavby C.1.2.1-5 
bílý betonový krajník:(3220*1,02)*0,25=821,100 [A]</t>
  </si>
  <si>
    <t>zahrnuje dodávku betonových prefabrikátů a jejich osazení do předepsaného lože</t>
  </si>
  <si>
    <t>59</t>
  </si>
  <si>
    <t>917224</t>
  </si>
  <si>
    <t>SILNIČNÍ A CHODNÍKOVÉ OBRUBY Z BETONOVÝCH OBRUBNÍKŮ ŠÍŘ 150MM</t>
  </si>
  <si>
    <t>VČ. BET. LOŽE S BOČNÍ OPĚROU Z C20/25nXF3 TL. 100MM</t>
  </si>
  <si>
    <t>dle PD situace stavby C.1.2.1-5 
obruba 15/25:2371=2 371,000 [A] 
obruba 15/15:625=625,000 [B] 
obruba 15/25-15:224=224,000 [C] 
Celkem: A+B+C=3 220,000 [D]</t>
  </si>
  <si>
    <t>Položka zahrnuje:  
dodání a pokládku betonových obrubníků o rozměrech předepsaných zadávací dokumentací  
betonové lože i boční betonovou opěrku.</t>
  </si>
  <si>
    <t>60</t>
  </si>
  <si>
    <t>91725</t>
  </si>
  <si>
    <t>NÁSTUPIŠTNÍ OBRUBNÍKY BETONOVÉ</t>
  </si>
  <si>
    <t>BETONOVÁ OBRUBA 40/40 PRO BEZBARIÉROVÉ NÁSTUPNÍ HRANY  
VČ. BET. LOŽE S OPĚROU Z BET. C20/25nXF3 TL. 150MM  
např. typ "KASSEL"</t>
  </si>
  <si>
    <t>dle PD situace stavby C.1.2.1-5 
obruba 40/40:14+14+15+14+14+14=85,000 [A]</t>
  </si>
  <si>
    <t>61</t>
  </si>
  <si>
    <t>9185A2</t>
  </si>
  <si>
    <t>ČELA KAMENNÁ PROPUSTU Z TRUB DN DO 300MM</t>
  </si>
  <si>
    <t>ČELO VÝTOKU Z LAPAČE SPLAVENIN DN 200 VČ. SKLUZU  
ČELO VÝTOKU Z ULIČNÍ VPUSTI UV 1 DN 150 VČ. SKLUZU</t>
  </si>
  <si>
    <t>dle PD situace stavby C.1.2.1-5 
čela: 2=2,000 [A]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</si>
  <si>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</si>
  <si>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62</t>
  </si>
  <si>
    <t>931311</t>
  </si>
  <si>
    <t>TĚSNĚNÍ DILATAČ SPAR ASF ZÁLIVKOU PRŮŘ DO 100MM2</t>
  </si>
  <si>
    <t>položka zahrnuje dodávku a osazení předepsaného materiálu, očištění ploch spáry před úpravou, očištění okolí spáry po úpravě  
nezahrnuje těsnící profil</t>
  </si>
  <si>
    <t>63</t>
  </si>
  <si>
    <t>935832</t>
  </si>
  <si>
    <t>ŽLABY A RIGOLY DLÁŽDĚNÉ Z LOMOVÉHO KAMENE TL DO 250MMM DO BETONU TL 100MM</t>
  </si>
  <si>
    <t>ODVODŇOVACÍ RIGOL V KM 0,081 50  
LOMOVÝ KÁMEN TL. 150MM, DO BET. LOŽE C20/25nXF3 TL. 100MM</t>
  </si>
  <si>
    <t>dle PD situace stavby C.1.2.1-5 
rigol: 15*1,5=22,500 [A]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</si>
  <si>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</si>
  <si>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64</t>
  </si>
  <si>
    <t>93641</t>
  </si>
  <si>
    <t>LAPAČ SPLAVENIN</t>
  </si>
  <si>
    <t>KM 0,135 50</t>
  </si>
  <si>
    <t>dle PD situace stavby C.1.4. 
lapač splavenin: 1=1,000 [A]</t>
  </si>
  <si>
    <t>Položka zahrnuje veškerý materiál, výrobky a polotovary, včetně mimostaveništní a vnitrostaveništní dopravy (rovněž přesuny), včetně naložení a složení,případně s uložením.</t>
  </si>
  <si>
    <t>65</t>
  </si>
  <si>
    <t>96687</t>
  </si>
  <si>
    <t>VYBOURÁNÍ ULIČNÍCH VPUSTÍ KOMPLETNÍCH</t>
  </si>
  <si>
    <t>dle PD situace stavby C.1.2.1-5 
uliční vpust: 28=28,000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</si>
  <si>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</si>
  <si>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901</t>
  </si>
  <si>
    <t>DIO</t>
  </si>
  <si>
    <t>točna MHD</t>
  </si>
  <si>
    <t>konstrukce vozovky: 60*1,8=108,000 [A] 
konstrukce chodníku: 1,2*1,8=2,160 [B] 
Celkem: A+B=110,160 [C]</t>
  </si>
  <si>
    <t>02710</t>
  </si>
  <si>
    <t>POMOC PRÁCE ZŘÍZ NEBO ZAJIŠŤ OBJÍŽĎKY A PŘÍSTUP CESTY</t>
  </si>
  <si>
    <t>inženýrská činnost, zajištění povolení uzavírky, zajištění dopravního značení objízdných tras. Délka úseku 1,806 km.   
PEVNÁ CENA</t>
  </si>
  <si>
    <t>02720</t>
  </si>
  <si>
    <t>POMOC PRÁCE ZŘÍZ NEBO ZAJIŠŤ REGULACI A OCHRANU DOPRAVY</t>
  </si>
  <si>
    <t>zřízení a zrušení provizorní autobusové zastávky  
popis:  
plocha provizorních zastávek: 96 m2 (24*4)  
ztržení drnu v tl: 0,15 m  
separační geotextílie 500 g/,m2  
stěrkopískové lože tl: 0,15 m  
silniční panely rozměr 3*2 (16 ks)</t>
  </si>
  <si>
    <t>11130</t>
  </si>
  <si>
    <t>SEJMUTÍ DRNU</t>
  </si>
  <si>
    <t>"dle PD vzový příčný řez provizorní točna bus I.9  
odstranění drnu v tl. 150mm  
včetně vodorovné dopravy  a uložení na meziskládku</t>
  </si>
  <si>
    <t>221=221,000 [A] 
Celkem: A=221,000 [B]</t>
  </si>
  <si>
    <t>včetně vodorovné dopravy  a uložení na meziskládku</t>
  </si>
  <si>
    <t>VČ. FILTRAČNÍ A SEPARAČNÍ GEOTEXTÍLIE  
"dle PD vzový příčný řez provizorní točna bus I.9</t>
  </si>
  <si>
    <t>konstrukce vozovky: 240*0,25=60,000 [A] 
Celkem: A=60,000 [B]</t>
  </si>
  <si>
    <t>113484</t>
  </si>
  <si>
    <t>ODSTRANĚNÍ KRYTU ZPEVNĚNÝCH PLOCH Z DLAŽDIC VČETNĚ PODKLADU</t>
  </si>
  <si>
    <t>"dle PD situace provizorní točna bus"</t>
  </si>
  <si>
    <t>stávající chodník 12*0,1=1,200 [A] 
Celkem: A=1,200 [B]</t>
  </si>
  <si>
    <t>"dle PD vzorový příčný řez provizorní točna bus 1.9"  
vč. naložení, odvozu a uložení, zhotovitel v ceně zohlední možnost zpětného využití recyklovaného materiálu</t>
  </si>
  <si>
    <t>ACO 11:240*0,05=12,000 [A] 
Celkem: A=12,000 [B]</t>
  </si>
  <si>
    <t>"dle PD vzový příčný řez provizorní točna bus I.9"</t>
  </si>
  <si>
    <t>úprava pláně: 240=240,000 [A] 
Celkem: A=240,000 [B]</t>
  </si>
  <si>
    <t>18222</t>
  </si>
  <si>
    <t>ROZPROSTŘENÍ ORNICE VE SVAHU V TL DO 0,15M</t>
  </si>
  <si>
    <t>"dle PD vzorový příčný řez provizorní točna bus 1.9"</t>
  </si>
  <si>
    <t>ornice: 240=240,000 [A] 
Celkem: A=240,000 [B]</t>
  </si>
  <si>
    <t>založení trávníku: 240=240,000 [A] 
Celkem: A=240,000 [B]</t>
  </si>
  <si>
    <t>podkladní vrstva: 240=240,000 [A] 
Celkem: A=240,000 [B]</t>
  </si>
  <si>
    <t>56361</t>
  </si>
  <si>
    <t>VOZOVKOVÉ VRSTVY Z RECYKLOVANÉHO MATERIÁLU TL DO 50MM</t>
  </si>
  <si>
    <t>56932</t>
  </si>
  <si>
    <t>ZPEVNĚNÍ KRAJNIC ZE ŠTĚRKODRTI TL. DO 100MM</t>
  </si>
  <si>
    <t>krajnice š. 0,25:  13+12=25,000 [A] 
Celkem: A=25,000 [B]</t>
  </si>
  <si>
    <t>- dodání kameniva předepsané kvality a zrnitosti  
- rozprostření a zhutnění vrstvy v předepsané tloušťce  
- zřízení vrstvy bez rozlišení šířky, pokládání vrstvy po etapách</t>
  </si>
  <si>
    <t>spojovací postřik: 240=240,000 [A] 
Celkem: A=240,000 [B]</t>
  </si>
  <si>
    <t>na upravenou pláň: 240=240,000 [A] 
Celkem: A=240,000 [B]</t>
  </si>
  <si>
    <t>574A43</t>
  </si>
  <si>
    <t>ASFALTOVÝ BETON PRO OBRUSNÉ VRSTVY ACO 11 TL. 50MM</t>
  </si>
  <si>
    <t>obrusná vrstva: 240=240,000 [A] 
Celkem: A=240,000 [B]</t>
  </si>
  <si>
    <t>87733</t>
  </si>
  <si>
    <t>CHRÁNIČKY PŮLENÉ Z TRUB PLAST DN DO 150MM</t>
  </si>
  <si>
    <t>chránička sdělovacího vedení, dle skutečnosti</t>
  </si>
  <si>
    <t>20=20,000 [A] 
Celkem: A=20,000 [B]</t>
  </si>
  <si>
    <t>914122</t>
  </si>
  <si>
    <t>DOPRAVNÍ ZNAČKY ZÁKLADNÍ VELIKOSTI OCELOVÉ FÓLIE TŘ 1 - MONTÁŽ S PŘEMÍSTĚNÍM</t>
  </si>
  <si>
    <t>položka zahrnuje:  
- dopravu demontované značky z dočasné skládky  
- osazení a montáž značky na místě určeném projektem  
- nutnou opravu poškozených částí  
nezahrnuje dodávku značky</t>
  </si>
  <si>
    <t>914129</t>
  </si>
  <si>
    <t>DOPRAV ZNAČKY ZÁKLAD VEL OCEL FÓLIE TŘ 1 - NÁJEMNÉ</t>
  </si>
  <si>
    <t>KOMPLET</t>
  </si>
  <si>
    <t>Nájemné po celou dobu stavby</t>
  </si>
  <si>
    <t>položka zahrnuje sazbu za pronájem dopravních značek a zařízení, počet jednotek je určen jako součin počtu značek a počtu dní použití</t>
  </si>
  <si>
    <t>914622</t>
  </si>
  <si>
    <t>DOPRAV ZNAČKY 150X150CM OCEL FÓLIE TŘ 1 - MONTÁŽ S PŘESUNEM</t>
  </si>
  <si>
    <t>položka zahrnuje:  
- demontáž stávající dopravní značky s příslušenstvím, její přemístění z původního místa a její osazení a montáž na místě určeném projektem  
- u dočasných (provizorních) značek a zařízení údržbu po celou dobu trvání funkce, náhradu zničených nebo ztracených kusů, nutnou opravu poškozených částí</t>
  </si>
  <si>
    <t>914623</t>
  </si>
  <si>
    <t>DOPRAV ZNAČKY 150X150CM OCEL FÓLIE TŘ 1 - DEMONTÁŽ</t>
  </si>
  <si>
    <t>914629</t>
  </si>
  <si>
    <t>DOPRAV ZNAČKY 150X150CM OCEL FÓLIE TŘ 1 - NÁJEMNÉ</t>
  </si>
  <si>
    <t>914922</t>
  </si>
  <si>
    <t>SLOUPKY A STOJKY DZ Z OCEL TRUBEK DO PATKY MONTÁŽ S PŘESUNEM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</si>
  <si>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</si>
  <si>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</si>
  <si>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</si>
  <si>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</si>
  <si>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</si>
  <si>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</si>
  <si>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</si>
  <si>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</si>
  <si>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</si>
  <si>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</si>
  <si>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</si>
  <si>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Demontáž dopravních světel z položky 916122</t>
  </si>
  <si>
    <t>2=2,000 [A]</t>
  </si>
  <si>
    <t>Položka zahrnuje odstranění, demontáž a odklizení zařízení s odvozem na předepsané místo</t>
  </si>
  <si>
    <t>916129</t>
  </si>
  <si>
    <t>DOPRAV SVĚTLO VÝSTRAŽ SOUPRAVA 3KS - NÁJEMNÉ</t>
  </si>
  <si>
    <t>položka zahrnuje sazbu za pronájem zařízení. Počet měrných jednotek se určí jako součin počtu zařízení a počtu dní použití.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</si>
  <si>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</si>
  <si>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</si>
  <si>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</si>
  <si>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</si>
  <si>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</si>
  <si>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Demontáž dopravních zábran z položky 916322</t>
  </si>
  <si>
    <t>2*2=4,000 [A]</t>
  </si>
  <si>
    <t>916329</t>
  </si>
  <si>
    <t>DOPRAVNÍ ZÁBRANY Z2 S FÓLIÍ TŘ 2 - NÁJEMNÉ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</si>
</sst>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200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36</v>
      </c>
      <c s="19" t="s">
        <v>46</v>
      </c>
      <c s="24" t="s">
        <v>38</v>
      </c>
      <c s="25" t="s">
        <v>39</v>
      </c>
      <c s="26">
        <v>200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47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36</v>
      </c>
      <c s="19" t="s">
        <v>48</v>
      </c>
      <c s="24" t="s">
        <v>38</v>
      </c>
      <c s="25" t="s">
        <v>39</v>
      </c>
      <c s="26">
        <v>200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49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45</v>
      </c>
    </row>
    <row r="21" spans="1:16" ht="12.75">
      <c r="A21" s="19" t="s">
        <v>35</v>
      </c>
      <c s="23" t="s">
        <v>23</v>
      </c>
      <c s="23" t="s">
        <v>36</v>
      </c>
      <c s="19" t="s">
        <v>50</v>
      </c>
      <c s="24" t="s">
        <v>38</v>
      </c>
      <c s="25" t="s">
        <v>39</v>
      </c>
      <c s="26">
        <v>200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38.25">
      <c r="A22" s="28" t="s">
        <v>40</v>
      </c>
      <c r="E22" s="29" t="s">
        <v>51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45</v>
      </c>
    </row>
    <row r="25" spans="1:16" ht="12.75">
      <c r="A25" s="19" t="s">
        <v>35</v>
      </c>
      <c s="23" t="s">
        <v>25</v>
      </c>
      <c s="23" t="s">
        <v>36</v>
      </c>
      <c s="19" t="s">
        <v>52</v>
      </c>
      <c s="24" t="s">
        <v>38</v>
      </c>
      <c s="25" t="s">
        <v>39</v>
      </c>
      <c s="26">
        <v>200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51">
      <c r="A26" s="28" t="s">
        <v>40</v>
      </c>
      <c r="E26" s="29" t="s">
        <v>53</v>
      </c>
    </row>
    <row r="27" spans="1:5" ht="12.75">
      <c r="A27" s="30" t="s">
        <v>42</v>
      </c>
      <c r="E27" s="31" t="s">
        <v>43</v>
      </c>
    </row>
    <row r="28" spans="1:5" ht="12.75">
      <c r="A28" t="s">
        <v>44</v>
      </c>
      <c r="E28" s="29" t="s">
        <v>45</v>
      </c>
    </row>
    <row r="29" spans="1:16" ht="12.75">
      <c r="A29" s="19" t="s">
        <v>35</v>
      </c>
      <c s="23" t="s">
        <v>27</v>
      </c>
      <c s="23" t="s">
        <v>54</v>
      </c>
      <c s="19" t="s">
        <v>55</v>
      </c>
      <c s="24" t="s">
        <v>56</v>
      </c>
      <c s="25" t="s">
        <v>57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58</v>
      </c>
    </row>
    <row r="31" spans="1:5" ht="12.75">
      <c r="A31" s="30" t="s">
        <v>42</v>
      </c>
      <c r="E31" s="31" t="s">
        <v>55</v>
      </c>
    </row>
    <row r="32" spans="1:5" ht="12.75">
      <c r="A32" t="s">
        <v>44</v>
      </c>
      <c r="E32" s="29" t="s">
        <v>55</v>
      </c>
    </row>
    <row r="33" spans="1:16" ht="12.75">
      <c r="A33" s="19" t="s">
        <v>35</v>
      </c>
      <c s="23" t="s">
        <v>59</v>
      </c>
      <c s="23" t="s">
        <v>60</v>
      </c>
      <c s="19" t="s">
        <v>55</v>
      </c>
      <c s="24" t="s">
        <v>61</v>
      </c>
      <c s="25" t="s">
        <v>62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40</v>
      </c>
      <c r="E34" s="29" t="s">
        <v>63</v>
      </c>
    </row>
    <row r="35" spans="1:5" ht="12.75">
      <c r="A35" s="30" t="s">
        <v>42</v>
      </c>
      <c r="E35" s="31" t="s">
        <v>55</v>
      </c>
    </row>
    <row r="36" spans="1:5" ht="12.75">
      <c r="A36" t="s">
        <v>44</v>
      </c>
      <c r="E36" s="29" t="s">
        <v>55</v>
      </c>
    </row>
    <row r="37" spans="1:16" ht="12.75">
      <c r="A37" s="19" t="s">
        <v>35</v>
      </c>
      <c s="23" t="s">
        <v>64</v>
      </c>
      <c s="23" t="s">
        <v>65</v>
      </c>
      <c s="19" t="s">
        <v>55</v>
      </c>
      <c s="24" t="s">
        <v>66</v>
      </c>
      <c s="25" t="s">
        <v>62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67</v>
      </c>
    </row>
    <row r="39" spans="1:5" ht="12.75">
      <c r="A39" s="30" t="s">
        <v>42</v>
      </c>
      <c r="E39" s="31" t="s">
        <v>55</v>
      </c>
    </row>
    <row r="40" spans="1:5" ht="12.75">
      <c r="A40" t="s">
        <v>44</v>
      </c>
      <c r="E40" s="29" t="s">
        <v>55</v>
      </c>
    </row>
    <row r="41" spans="1:16" ht="12.75">
      <c r="A41" s="19" t="s">
        <v>35</v>
      </c>
      <c s="23" t="s">
        <v>30</v>
      </c>
      <c s="23" t="s">
        <v>68</v>
      </c>
      <c s="19" t="s">
        <v>55</v>
      </c>
      <c s="24" t="s">
        <v>69</v>
      </c>
      <c s="25" t="s">
        <v>62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51">
      <c r="A42" s="28" t="s">
        <v>40</v>
      </c>
      <c r="E42" s="29" t="s">
        <v>70</v>
      </c>
    </row>
    <row r="43" spans="1:5" ht="12.75">
      <c r="A43" s="30" t="s">
        <v>42</v>
      </c>
      <c r="E43" s="31" t="s">
        <v>55</v>
      </c>
    </row>
    <row r="44" spans="1:5" ht="12.75">
      <c r="A44" t="s">
        <v>44</v>
      </c>
      <c r="E44" s="29" t="s">
        <v>55</v>
      </c>
    </row>
    <row r="45" spans="1:16" ht="12.75">
      <c r="A45" s="19" t="s">
        <v>35</v>
      </c>
      <c s="23" t="s">
        <v>32</v>
      </c>
      <c s="23" t="s">
        <v>71</v>
      </c>
      <c s="19" t="s">
        <v>55</v>
      </c>
      <c s="24" t="s">
        <v>72</v>
      </c>
      <c s="25" t="s">
        <v>62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51">
      <c r="A46" s="28" t="s">
        <v>40</v>
      </c>
      <c r="E46" s="29" t="s">
        <v>73</v>
      </c>
    </row>
    <row r="47" spans="1:5" ht="12.75">
      <c r="A47" s="30" t="s">
        <v>42</v>
      </c>
      <c r="E47" s="31" t="s">
        <v>55</v>
      </c>
    </row>
    <row r="48" spans="1:5" ht="12.75">
      <c r="A48" t="s">
        <v>44</v>
      </c>
      <c r="E48" s="29" t="s">
        <v>55</v>
      </c>
    </row>
    <row r="49" spans="1:16" ht="12.75">
      <c r="A49" s="19" t="s">
        <v>35</v>
      </c>
      <c s="23" t="s">
        <v>74</v>
      </c>
      <c s="23" t="s">
        <v>75</v>
      </c>
      <c s="19" t="s">
        <v>55</v>
      </c>
      <c s="24" t="s">
        <v>76</v>
      </c>
      <c s="25" t="s">
        <v>62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14.75">
      <c r="A50" s="28" t="s">
        <v>40</v>
      </c>
      <c r="E50" s="29" t="s">
        <v>77</v>
      </c>
    </row>
    <row r="51" spans="1:5" ht="12.75">
      <c r="A51" s="30" t="s">
        <v>42</v>
      </c>
      <c r="E51" s="31" t="s">
        <v>55</v>
      </c>
    </row>
    <row r="52" spans="1:5" ht="12.75">
      <c r="A52" t="s">
        <v>44</v>
      </c>
      <c r="E52" s="29" t="s">
        <v>55</v>
      </c>
    </row>
    <row r="53" spans="1:16" ht="12.75">
      <c r="A53" s="19" t="s">
        <v>35</v>
      </c>
      <c s="23" t="s">
        <v>78</v>
      </c>
      <c s="23" t="s">
        <v>79</v>
      </c>
      <c s="19" t="s">
        <v>55</v>
      </c>
      <c s="24" t="s">
        <v>80</v>
      </c>
      <c s="25" t="s">
        <v>81</v>
      </c>
      <c s="26">
        <v>2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38.25">
      <c r="A54" s="28" t="s">
        <v>40</v>
      </c>
      <c r="E54" s="29" t="s">
        <v>82</v>
      </c>
    </row>
    <row r="55" spans="1:5" ht="12.75">
      <c r="A55" s="30" t="s">
        <v>42</v>
      </c>
      <c r="E55" s="31" t="s">
        <v>83</v>
      </c>
    </row>
    <row r="56" spans="1:5" ht="25.5">
      <c r="A56" t="s">
        <v>44</v>
      </c>
      <c r="E56" s="29" t="s">
        <v>84</v>
      </c>
    </row>
    <row r="57" spans="1:16" ht="12.75">
      <c r="A57" s="19" t="s">
        <v>35</v>
      </c>
      <c s="23" t="s">
        <v>85</v>
      </c>
      <c s="23" t="s">
        <v>86</v>
      </c>
      <c s="19" t="s">
        <v>55</v>
      </c>
      <c s="24" t="s">
        <v>87</v>
      </c>
      <c s="25" t="s">
        <v>62</v>
      </c>
      <c s="26">
        <v>1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14.75">
      <c r="A58" s="28" t="s">
        <v>40</v>
      </c>
      <c r="E58" s="29" t="s">
        <v>88</v>
      </c>
    </row>
    <row r="59" spans="1:5" ht="12.75">
      <c r="A59" s="30" t="s">
        <v>42</v>
      </c>
      <c r="E59" s="31" t="s">
        <v>55</v>
      </c>
    </row>
    <row r="60" spans="1:5" ht="12.75">
      <c r="A60" t="s">
        <v>44</v>
      </c>
      <c r="E60" s="29" t="s">
        <v>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0+O8+O17+O98+O107+O184+O209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89</v>
      </c>
      <c s="32">
        <f>0+I8+I17+I98+I107+I184+I209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89</v>
      </c>
      <c s="5"/>
      <c s="14" t="s">
        <v>90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91</v>
      </c>
      <c s="19" t="s">
        <v>55</v>
      </c>
      <c s="24" t="s">
        <v>92</v>
      </c>
      <c s="25" t="s">
        <v>93</v>
      </c>
      <c s="26">
        <v>9876.43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94</v>
      </c>
    </row>
    <row r="11" spans="1:5" ht="38.25">
      <c r="A11" s="30" t="s">
        <v>42</v>
      </c>
      <c r="E11" s="31" t="s">
        <v>95</v>
      </c>
    </row>
    <row r="12" spans="1:5" ht="25.5">
      <c r="A12" t="s">
        <v>44</v>
      </c>
      <c r="E12" s="29" t="s">
        <v>96</v>
      </c>
    </row>
    <row r="13" spans="1:16" ht="12.75">
      <c r="A13" s="19" t="s">
        <v>35</v>
      </c>
      <c s="23" t="s">
        <v>13</v>
      </c>
      <c s="23" t="s">
        <v>97</v>
      </c>
      <c s="19" t="s">
        <v>55</v>
      </c>
      <c s="24" t="s">
        <v>98</v>
      </c>
      <c s="25" t="s">
        <v>93</v>
      </c>
      <c s="26">
        <v>9991.892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99</v>
      </c>
    </row>
    <row r="15" spans="1:5" ht="76.5">
      <c r="A15" s="30" t="s">
        <v>42</v>
      </c>
      <c r="E15" s="31" t="s">
        <v>100</v>
      </c>
    </row>
    <row r="16" spans="1:5" ht="25.5">
      <c r="A16" t="s">
        <v>44</v>
      </c>
      <c r="E16" s="29" t="s">
        <v>96</v>
      </c>
    </row>
    <row r="17" spans="1:18" ht="12.75" customHeight="1">
      <c r="A17" s="5" t="s">
        <v>33</v>
      </c>
      <c s="5"/>
      <c s="35" t="s">
        <v>19</v>
      </c>
      <c s="5"/>
      <c s="21" t="s">
        <v>101</v>
      </c>
      <c s="5"/>
      <c s="5"/>
      <c s="5"/>
      <c s="36">
        <f>0+Q17</f>
      </c>
      <c r="O17">
        <f>0+R17</f>
      </c>
      <c r="Q17">
        <f>0+I18+I22+I26+I30+I34+I38+I42+I46+I50+I54+I58+I62+I66+I70+I74+I78+I82+I86+I90+I94</f>
      </c>
      <c>
        <f>0+O18+O22+O26+O30+O34+O38+O42+O46+O50+O54+O58+O62+O66+O70+O74+O78+O82+O86+O90+O94</f>
      </c>
    </row>
    <row r="18" spans="1:16" ht="12.75">
      <c r="A18" s="19" t="s">
        <v>35</v>
      </c>
      <c s="23" t="s">
        <v>12</v>
      </c>
      <c s="23" t="s">
        <v>102</v>
      </c>
      <c s="19" t="s">
        <v>55</v>
      </c>
      <c s="24" t="s">
        <v>103</v>
      </c>
      <c s="25" t="s">
        <v>104</v>
      </c>
      <c s="26">
        <v>212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105</v>
      </c>
    </row>
    <row r="20" spans="1:5" ht="12.75">
      <c r="A20" s="30" t="s">
        <v>42</v>
      </c>
      <c r="E20" s="31" t="s">
        <v>106</v>
      </c>
    </row>
    <row r="21" spans="1:5" ht="38.25">
      <c r="A21" t="s">
        <v>44</v>
      </c>
      <c r="E21" s="29" t="s">
        <v>107</v>
      </c>
    </row>
    <row r="22" spans="1:16" ht="12.75">
      <c r="A22" s="19" t="s">
        <v>35</v>
      </c>
      <c s="23" t="s">
        <v>23</v>
      </c>
      <c s="23" t="s">
        <v>108</v>
      </c>
      <c s="19" t="s">
        <v>55</v>
      </c>
      <c s="24" t="s">
        <v>109</v>
      </c>
      <c s="25" t="s">
        <v>81</v>
      </c>
      <c s="26">
        <v>3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105</v>
      </c>
    </row>
    <row r="24" spans="1:5" ht="25.5">
      <c r="A24" s="30" t="s">
        <v>42</v>
      </c>
      <c r="E24" s="31" t="s">
        <v>110</v>
      </c>
    </row>
    <row r="25" spans="1:5" ht="165.75">
      <c r="A25" t="s">
        <v>44</v>
      </c>
      <c r="E25" s="29" t="s">
        <v>111</v>
      </c>
    </row>
    <row r="26" spans="1:16" ht="12.75">
      <c r="A26" s="19" t="s">
        <v>35</v>
      </c>
      <c s="23" t="s">
        <v>25</v>
      </c>
      <c s="23" t="s">
        <v>112</v>
      </c>
      <c s="19" t="s">
        <v>55</v>
      </c>
      <c s="24" t="s">
        <v>113</v>
      </c>
      <c s="25" t="s">
        <v>114</v>
      </c>
      <c s="26">
        <v>1346.898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115</v>
      </c>
    </row>
    <row r="28" spans="1:5" ht="25.5">
      <c r="A28" s="30" t="s">
        <v>42</v>
      </c>
      <c r="E28" s="31" t="s">
        <v>116</v>
      </c>
    </row>
    <row r="29" spans="1:5" ht="63.75">
      <c r="A29" t="s">
        <v>44</v>
      </c>
      <c r="E29" s="29" t="s">
        <v>117</v>
      </c>
    </row>
    <row r="30" spans="1:16" ht="12.75">
      <c r="A30" s="19" t="s">
        <v>35</v>
      </c>
      <c s="23" t="s">
        <v>27</v>
      </c>
      <c s="23" t="s">
        <v>118</v>
      </c>
      <c s="19" t="s">
        <v>55</v>
      </c>
      <c s="24" t="s">
        <v>119</v>
      </c>
      <c s="25" t="s">
        <v>114</v>
      </c>
      <c s="26">
        <v>298.24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120</v>
      </c>
    </row>
    <row r="32" spans="1:5" ht="25.5">
      <c r="A32" s="30" t="s">
        <v>42</v>
      </c>
      <c r="E32" s="31" t="s">
        <v>121</v>
      </c>
    </row>
    <row r="33" spans="1:5" ht="63.75">
      <c r="A33" t="s">
        <v>44</v>
      </c>
      <c r="E33" s="29" t="s">
        <v>117</v>
      </c>
    </row>
    <row r="34" spans="1:16" ht="12.75">
      <c r="A34" s="19" t="s">
        <v>35</v>
      </c>
      <c s="23" t="s">
        <v>59</v>
      </c>
      <c s="23" t="s">
        <v>122</v>
      </c>
      <c s="19" t="s">
        <v>55</v>
      </c>
      <c s="24" t="s">
        <v>123</v>
      </c>
      <c s="25" t="s">
        <v>114</v>
      </c>
      <c s="26">
        <v>5468.35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55</v>
      </c>
    </row>
    <row r="36" spans="1:5" ht="25.5">
      <c r="A36" s="30" t="s">
        <v>42</v>
      </c>
      <c r="E36" s="31" t="s">
        <v>124</v>
      </c>
    </row>
    <row r="37" spans="1:5" ht="63.75">
      <c r="A37" t="s">
        <v>44</v>
      </c>
      <c r="E37" s="29" t="s">
        <v>117</v>
      </c>
    </row>
    <row r="38" spans="1:16" ht="12.75">
      <c r="A38" s="19" t="s">
        <v>35</v>
      </c>
      <c s="23" t="s">
        <v>64</v>
      </c>
      <c s="23" t="s">
        <v>125</v>
      </c>
      <c s="19" t="s">
        <v>55</v>
      </c>
      <c s="24" t="s">
        <v>126</v>
      </c>
      <c s="25" t="s">
        <v>39</v>
      </c>
      <c s="26">
        <v>70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127</v>
      </c>
    </row>
    <row r="40" spans="1:5" ht="25.5">
      <c r="A40" s="30" t="s">
        <v>42</v>
      </c>
      <c r="E40" s="31" t="s">
        <v>128</v>
      </c>
    </row>
    <row r="41" spans="1:5" ht="63.75">
      <c r="A41" t="s">
        <v>44</v>
      </c>
      <c r="E41" s="29" t="s">
        <v>117</v>
      </c>
    </row>
    <row r="42" spans="1:16" ht="12.75">
      <c r="A42" s="19" t="s">
        <v>35</v>
      </c>
      <c s="23" t="s">
        <v>30</v>
      </c>
      <c s="23" t="s">
        <v>129</v>
      </c>
      <c s="19" t="s">
        <v>55</v>
      </c>
      <c s="24" t="s">
        <v>130</v>
      </c>
      <c s="25" t="s">
        <v>39</v>
      </c>
      <c s="26">
        <v>2888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131</v>
      </c>
    </row>
    <row r="44" spans="1:5" ht="25.5">
      <c r="A44" s="30" t="s">
        <v>42</v>
      </c>
      <c r="E44" s="31" t="s">
        <v>132</v>
      </c>
    </row>
    <row r="45" spans="1:5" ht="63.75">
      <c r="A45" t="s">
        <v>44</v>
      </c>
      <c r="E45" s="29" t="s">
        <v>117</v>
      </c>
    </row>
    <row r="46" spans="1:16" ht="12.75">
      <c r="A46" s="19" t="s">
        <v>35</v>
      </c>
      <c s="23" t="s">
        <v>32</v>
      </c>
      <c s="23" t="s">
        <v>133</v>
      </c>
      <c s="19" t="s">
        <v>55</v>
      </c>
      <c s="24" t="s">
        <v>134</v>
      </c>
      <c s="25" t="s">
        <v>114</v>
      </c>
      <c s="26">
        <v>115.776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38.25">
      <c r="A47" s="28" t="s">
        <v>40</v>
      </c>
      <c r="E47" s="29" t="s">
        <v>135</v>
      </c>
    </row>
    <row r="48" spans="1:5" ht="25.5">
      <c r="A48" s="30" t="s">
        <v>42</v>
      </c>
      <c r="E48" s="31" t="s">
        <v>136</v>
      </c>
    </row>
    <row r="49" spans="1:5" ht="63.75">
      <c r="A49" t="s">
        <v>44</v>
      </c>
      <c r="E49" s="29" t="s">
        <v>117</v>
      </c>
    </row>
    <row r="50" spans="1:16" ht="12.75">
      <c r="A50" s="19" t="s">
        <v>35</v>
      </c>
      <c s="23" t="s">
        <v>78</v>
      </c>
      <c s="23" t="s">
        <v>137</v>
      </c>
      <c s="19" t="s">
        <v>55</v>
      </c>
      <c s="24" t="s">
        <v>138</v>
      </c>
      <c s="25" t="s">
        <v>114</v>
      </c>
      <c s="26">
        <v>5191.976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127</v>
      </c>
    </row>
    <row r="52" spans="1:5" ht="25.5">
      <c r="A52" s="30" t="s">
        <v>42</v>
      </c>
      <c r="E52" s="31" t="s">
        <v>139</v>
      </c>
    </row>
    <row r="53" spans="1:5" ht="369.75">
      <c r="A53" t="s">
        <v>44</v>
      </c>
      <c r="E53" s="29" t="s">
        <v>140</v>
      </c>
    </row>
    <row r="54" spans="1:16" ht="12.75">
      <c r="A54" s="19" t="s">
        <v>35</v>
      </c>
      <c s="23" t="s">
        <v>85</v>
      </c>
      <c s="23" t="s">
        <v>141</v>
      </c>
      <c s="19" t="s">
        <v>55</v>
      </c>
      <c s="24" t="s">
        <v>142</v>
      </c>
      <c s="25" t="s">
        <v>114</v>
      </c>
      <c s="26">
        <v>43.2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55</v>
      </c>
    </row>
    <row r="56" spans="1:5" ht="25.5">
      <c r="A56" s="30" t="s">
        <v>42</v>
      </c>
      <c r="E56" s="31" t="s">
        <v>143</v>
      </c>
    </row>
    <row r="57" spans="1:5" ht="25.5">
      <c r="A57" t="s">
        <v>44</v>
      </c>
      <c r="E57" s="29" t="s">
        <v>144</v>
      </c>
    </row>
    <row r="58" spans="1:16" ht="12.75">
      <c r="A58" s="19" t="s">
        <v>35</v>
      </c>
      <c s="23" t="s">
        <v>145</v>
      </c>
      <c s="23" t="s">
        <v>146</v>
      </c>
      <c s="19" t="s">
        <v>55</v>
      </c>
      <c s="24" t="s">
        <v>147</v>
      </c>
      <c s="25" t="s">
        <v>39</v>
      </c>
      <c s="26">
        <v>47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127</v>
      </c>
    </row>
    <row r="60" spans="1:5" ht="25.5">
      <c r="A60" s="30" t="s">
        <v>42</v>
      </c>
      <c r="E60" s="31" t="s">
        <v>148</v>
      </c>
    </row>
    <row r="61" spans="1:5" ht="25.5">
      <c r="A61" t="s">
        <v>44</v>
      </c>
      <c r="E61" s="29" t="s">
        <v>144</v>
      </c>
    </row>
    <row r="62" spans="1:16" ht="12.75">
      <c r="A62" s="19" t="s">
        <v>35</v>
      </c>
      <c s="23" t="s">
        <v>149</v>
      </c>
      <c s="23" t="s">
        <v>150</v>
      </c>
      <c s="19" t="s">
        <v>55</v>
      </c>
      <c s="24" t="s">
        <v>151</v>
      </c>
      <c s="25" t="s">
        <v>114</v>
      </c>
      <c s="26">
        <v>289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55</v>
      </c>
    </row>
    <row r="64" spans="1:5" ht="63.75">
      <c r="A64" s="30" t="s">
        <v>42</v>
      </c>
      <c r="E64" s="31" t="s">
        <v>152</v>
      </c>
    </row>
    <row r="65" spans="1:5" ht="318.75">
      <c r="A65" t="s">
        <v>44</v>
      </c>
      <c r="E65" s="29" t="s">
        <v>153</v>
      </c>
    </row>
    <row r="66" spans="1:16" ht="12.75">
      <c r="A66" s="19" t="s">
        <v>35</v>
      </c>
      <c s="23" t="s">
        <v>154</v>
      </c>
      <c s="23" t="s">
        <v>155</v>
      </c>
      <c s="19" t="s">
        <v>55</v>
      </c>
      <c s="24" t="s">
        <v>156</v>
      </c>
      <c s="25" t="s">
        <v>114</v>
      </c>
      <c s="26">
        <v>18.063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127</v>
      </c>
    </row>
    <row r="68" spans="1:5" ht="51">
      <c r="A68" s="30" t="s">
        <v>42</v>
      </c>
      <c r="E68" s="31" t="s">
        <v>157</v>
      </c>
    </row>
    <row r="69" spans="1:5" ht="318.75">
      <c r="A69" t="s">
        <v>44</v>
      </c>
      <c r="E69" s="29" t="s">
        <v>153</v>
      </c>
    </row>
    <row r="70" spans="1:16" ht="12.75">
      <c r="A70" s="19" t="s">
        <v>35</v>
      </c>
      <c s="23" t="s">
        <v>158</v>
      </c>
      <c s="23" t="s">
        <v>159</v>
      </c>
      <c s="19" t="s">
        <v>55</v>
      </c>
      <c s="24" t="s">
        <v>160</v>
      </c>
      <c s="25" t="s">
        <v>114</v>
      </c>
      <c s="26">
        <v>5551.051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55</v>
      </c>
    </row>
    <row r="72" spans="1:5" ht="76.5">
      <c r="A72" s="30" t="s">
        <v>42</v>
      </c>
      <c r="E72" s="31" t="s">
        <v>161</v>
      </c>
    </row>
    <row r="73" spans="1:5" ht="191.25">
      <c r="A73" t="s">
        <v>44</v>
      </c>
      <c r="E73" s="29" t="s">
        <v>162</v>
      </c>
    </row>
    <row r="74" spans="1:16" ht="12.75">
      <c r="A74" s="19" t="s">
        <v>35</v>
      </c>
      <c s="23" t="s">
        <v>163</v>
      </c>
      <c s="23" t="s">
        <v>164</v>
      </c>
      <c s="19" t="s">
        <v>55</v>
      </c>
      <c s="24" t="s">
        <v>165</v>
      </c>
      <c s="25" t="s">
        <v>114</v>
      </c>
      <c s="26">
        <v>72.15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166</v>
      </c>
    </row>
    <row r="76" spans="1:5" ht="25.5">
      <c r="A76" s="30" t="s">
        <v>42</v>
      </c>
      <c r="E76" s="31" t="s">
        <v>167</v>
      </c>
    </row>
    <row r="77" spans="1:5" ht="242.25">
      <c r="A77" t="s">
        <v>44</v>
      </c>
      <c r="E77" s="29" t="s">
        <v>168</v>
      </c>
    </row>
    <row r="78" spans="1:16" ht="12.75">
      <c r="A78" s="19" t="s">
        <v>35</v>
      </c>
      <c s="23" t="s">
        <v>169</v>
      </c>
      <c s="23" t="s">
        <v>170</v>
      </c>
      <c s="19" t="s">
        <v>55</v>
      </c>
      <c s="24" t="s">
        <v>171</v>
      </c>
      <c s="25" t="s">
        <v>114</v>
      </c>
      <c s="26">
        <v>200.9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25.5">
      <c r="A79" s="28" t="s">
        <v>40</v>
      </c>
      <c r="E79" s="29" t="s">
        <v>172</v>
      </c>
    </row>
    <row r="80" spans="1:5" ht="25.5">
      <c r="A80" s="30" t="s">
        <v>42</v>
      </c>
      <c r="E80" s="31" t="s">
        <v>173</v>
      </c>
    </row>
    <row r="81" spans="1:5" ht="229.5">
      <c r="A81" t="s">
        <v>44</v>
      </c>
      <c r="E81" s="29" t="s">
        <v>174</v>
      </c>
    </row>
    <row r="82" spans="1:16" ht="12.75">
      <c r="A82" s="19" t="s">
        <v>35</v>
      </c>
      <c s="23" t="s">
        <v>175</v>
      </c>
      <c s="23" t="s">
        <v>176</v>
      </c>
      <c s="19" t="s">
        <v>55</v>
      </c>
      <c s="24" t="s">
        <v>177</v>
      </c>
      <c s="25" t="s">
        <v>114</v>
      </c>
      <c s="26">
        <v>86.7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178</v>
      </c>
    </row>
    <row r="84" spans="1:5" ht="25.5">
      <c r="A84" s="30" t="s">
        <v>42</v>
      </c>
      <c r="E84" s="31" t="s">
        <v>179</v>
      </c>
    </row>
    <row r="85" spans="1:5" ht="293.25">
      <c r="A85" t="s">
        <v>44</v>
      </c>
      <c r="E85" s="29" t="s">
        <v>180</v>
      </c>
    </row>
    <row r="86" spans="1:16" ht="12.75">
      <c r="A86" s="19" t="s">
        <v>35</v>
      </c>
      <c s="23" t="s">
        <v>181</v>
      </c>
      <c s="23" t="s">
        <v>182</v>
      </c>
      <c s="19" t="s">
        <v>55</v>
      </c>
      <c s="24" t="s">
        <v>183</v>
      </c>
      <c s="25" t="s">
        <v>104</v>
      </c>
      <c s="26">
        <v>13536.14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55</v>
      </c>
    </row>
    <row r="88" spans="1:5" ht="25.5">
      <c r="A88" s="30" t="s">
        <v>42</v>
      </c>
      <c r="E88" s="31" t="s">
        <v>184</v>
      </c>
    </row>
    <row r="89" spans="1:5" ht="25.5">
      <c r="A89" t="s">
        <v>44</v>
      </c>
      <c r="E89" s="29" t="s">
        <v>185</v>
      </c>
    </row>
    <row r="90" spans="1:16" ht="12.75">
      <c r="A90" s="19" t="s">
        <v>35</v>
      </c>
      <c s="23" t="s">
        <v>186</v>
      </c>
      <c s="23" t="s">
        <v>187</v>
      </c>
      <c s="19" t="s">
        <v>55</v>
      </c>
      <c s="24" t="s">
        <v>188</v>
      </c>
      <c s="25" t="s">
        <v>114</v>
      </c>
      <c s="26">
        <v>132.8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189</v>
      </c>
    </row>
    <row r="92" spans="1:5" ht="51">
      <c r="A92" s="30" t="s">
        <v>42</v>
      </c>
      <c r="E92" s="31" t="s">
        <v>190</v>
      </c>
    </row>
    <row r="93" spans="1:5" ht="38.25">
      <c r="A93" t="s">
        <v>44</v>
      </c>
      <c r="E93" s="29" t="s">
        <v>191</v>
      </c>
    </row>
    <row r="94" spans="1:16" ht="12.75">
      <c r="A94" s="19" t="s">
        <v>35</v>
      </c>
      <c s="23" t="s">
        <v>192</v>
      </c>
      <c s="23" t="s">
        <v>193</v>
      </c>
      <c s="19" t="s">
        <v>55</v>
      </c>
      <c s="24" t="s">
        <v>194</v>
      </c>
      <c s="25" t="s">
        <v>104</v>
      </c>
      <c s="26">
        <v>1328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55</v>
      </c>
    </row>
    <row r="96" spans="1:5" ht="51">
      <c r="A96" s="30" t="s">
        <v>42</v>
      </c>
      <c r="E96" s="31" t="s">
        <v>195</v>
      </c>
    </row>
    <row r="97" spans="1:5" ht="25.5">
      <c r="A97" t="s">
        <v>44</v>
      </c>
      <c r="E97" s="29" t="s">
        <v>196</v>
      </c>
    </row>
    <row r="98" spans="1:18" ht="12.75" customHeight="1">
      <c r="A98" s="5" t="s">
        <v>33</v>
      </c>
      <c s="5"/>
      <c s="35" t="s">
        <v>23</v>
      </c>
      <c s="5"/>
      <c s="21" t="s">
        <v>197</v>
      </c>
      <c s="5"/>
      <c s="5"/>
      <c s="5"/>
      <c s="36">
        <f>0+Q98</f>
      </c>
      <c r="O98">
        <f>0+R98</f>
      </c>
      <c r="Q98">
        <f>0+I99+I103</f>
      </c>
      <c>
        <f>0+O99+O103</f>
      </c>
    </row>
    <row r="99" spans="1:16" ht="12.75">
      <c r="A99" s="19" t="s">
        <v>35</v>
      </c>
      <c s="23" t="s">
        <v>198</v>
      </c>
      <c s="23" t="s">
        <v>199</v>
      </c>
      <c s="19" t="s">
        <v>55</v>
      </c>
      <c s="24" t="s">
        <v>200</v>
      </c>
      <c s="25" t="s">
        <v>114</v>
      </c>
      <c s="26">
        <v>6.768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201</v>
      </c>
    </row>
    <row r="101" spans="1:5" ht="25.5">
      <c r="A101" s="30" t="s">
        <v>42</v>
      </c>
      <c r="E101" s="31" t="s">
        <v>202</v>
      </c>
    </row>
    <row r="102" spans="1:5" ht="369.75">
      <c r="A102" t="s">
        <v>44</v>
      </c>
      <c r="E102" s="29" t="s">
        <v>203</v>
      </c>
    </row>
    <row r="103" spans="1:16" ht="12.75">
      <c r="A103" s="19" t="s">
        <v>35</v>
      </c>
      <c s="23" t="s">
        <v>204</v>
      </c>
      <c s="23" t="s">
        <v>205</v>
      </c>
      <c s="19" t="s">
        <v>55</v>
      </c>
      <c s="24" t="s">
        <v>206</v>
      </c>
      <c s="25" t="s">
        <v>114</v>
      </c>
      <c s="26">
        <v>3.36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40</v>
      </c>
      <c r="E104" s="29" t="s">
        <v>55</v>
      </c>
    </row>
    <row r="105" spans="1:5" ht="63.75">
      <c r="A105" s="30" t="s">
        <v>42</v>
      </c>
      <c r="E105" s="31" t="s">
        <v>207</v>
      </c>
    </row>
    <row r="106" spans="1:5" ht="357">
      <c r="A106" t="s">
        <v>44</v>
      </c>
      <c r="E106" s="29" t="s">
        <v>208</v>
      </c>
    </row>
    <row r="107" spans="1:18" ht="12.75" customHeight="1">
      <c r="A107" s="5" t="s">
        <v>33</v>
      </c>
      <c s="5"/>
      <c s="35" t="s">
        <v>25</v>
      </c>
      <c s="5"/>
      <c s="21" t="s">
        <v>209</v>
      </c>
      <c s="5"/>
      <c s="5"/>
      <c s="5"/>
      <c s="36">
        <f>0+Q107</f>
      </c>
      <c r="O107">
        <f>0+R107</f>
      </c>
      <c r="Q107">
        <f>0+I108+I112+I116+I120+I124+I128+I132+I136+I140+I144+I148+I152+I156+I160+I164+I168+I172+I176+I180</f>
      </c>
      <c>
        <f>0+O108+O112+O116+O120+O124+O128+O132+O136+O140+O144+O148+O152+O156+O160+O164+O168+O172+O176+O180</f>
      </c>
    </row>
    <row r="108" spans="1:16" ht="12.75">
      <c r="A108" s="19" t="s">
        <v>35</v>
      </c>
      <c s="23" t="s">
        <v>210</v>
      </c>
      <c s="23" t="s">
        <v>211</v>
      </c>
      <c s="19" t="s">
        <v>55</v>
      </c>
      <c s="24" t="s">
        <v>212</v>
      </c>
      <c s="25" t="s">
        <v>104</v>
      </c>
      <c s="26">
        <v>80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25.5">
      <c r="A109" s="28" t="s">
        <v>40</v>
      </c>
      <c r="E109" s="29" t="s">
        <v>213</v>
      </c>
    </row>
    <row r="110" spans="1:5" ht="25.5">
      <c r="A110" s="30" t="s">
        <v>42</v>
      </c>
      <c r="E110" s="31" t="s">
        <v>214</v>
      </c>
    </row>
    <row r="111" spans="1:5" ht="127.5">
      <c r="A111" t="s">
        <v>44</v>
      </c>
      <c r="E111" s="29" t="s">
        <v>215</v>
      </c>
    </row>
    <row r="112" spans="1:16" ht="12.75">
      <c r="A112" s="19" t="s">
        <v>35</v>
      </c>
      <c s="23" t="s">
        <v>216</v>
      </c>
      <c s="23" t="s">
        <v>217</v>
      </c>
      <c s="19" t="s">
        <v>55</v>
      </c>
      <c s="24" t="s">
        <v>218</v>
      </c>
      <c s="25" t="s">
        <v>104</v>
      </c>
      <c s="26">
        <v>13536.14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219</v>
      </c>
    </row>
    <row r="114" spans="1:5" ht="25.5">
      <c r="A114" s="30" t="s">
        <v>42</v>
      </c>
      <c r="E114" s="31" t="s">
        <v>220</v>
      </c>
    </row>
    <row r="115" spans="1:5" ht="51">
      <c r="A115" t="s">
        <v>44</v>
      </c>
      <c r="E115" s="29" t="s">
        <v>221</v>
      </c>
    </row>
    <row r="116" spans="1:16" ht="12.75">
      <c r="A116" s="19" t="s">
        <v>35</v>
      </c>
      <c s="23" t="s">
        <v>222</v>
      </c>
      <c s="23" t="s">
        <v>223</v>
      </c>
      <c s="19" t="s">
        <v>55</v>
      </c>
      <c s="24" t="s">
        <v>224</v>
      </c>
      <c s="25" t="s">
        <v>104</v>
      </c>
      <c s="26">
        <v>19225.39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225</v>
      </c>
    </row>
    <row r="118" spans="1:5" ht="63.75">
      <c r="A118" s="30" t="s">
        <v>42</v>
      </c>
      <c r="E118" s="31" t="s">
        <v>226</v>
      </c>
    </row>
    <row r="119" spans="1:5" ht="51">
      <c r="A119" t="s">
        <v>44</v>
      </c>
      <c r="E119" s="29" t="s">
        <v>221</v>
      </c>
    </row>
    <row r="120" spans="1:16" ht="12.75">
      <c r="A120" s="19" t="s">
        <v>35</v>
      </c>
      <c s="23" t="s">
        <v>227</v>
      </c>
      <c s="23" t="s">
        <v>228</v>
      </c>
      <c s="19" t="s">
        <v>55</v>
      </c>
      <c s="24" t="s">
        <v>224</v>
      </c>
      <c s="25" t="s">
        <v>104</v>
      </c>
      <c s="26">
        <v>13089.99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229</v>
      </c>
    </row>
    <row r="122" spans="1:5" ht="51">
      <c r="A122" s="30" t="s">
        <v>42</v>
      </c>
      <c r="E122" s="31" t="s">
        <v>230</v>
      </c>
    </row>
    <row r="123" spans="1:5" ht="51">
      <c r="A123" t="s">
        <v>44</v>
      </c>
      <c r="E123" s="29" t="s">
        <v>221</v>
      </c>
    </row>
    <row r="124" spans="1:16" ht="12.75">
      <c r="A124" s="19" t="s">
        <v>35</v>
      </c>
      <c s="23" t="s">
        <v>231</v>
      </c>
      <c s="23" t="s">
        <v>232</v>
      </c>
      <c s="19" t="s">
        <v>55</v>
      </c>
      <c s="24" t="s">
        <v>233</v>
      </c>
      <c s="25" t="s">
        <v>104</v>
      </c>
      <c s="26">
        <v>21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55</v>
      </c>
    </row>
    <row r="126" spans="1:5" ht="25.5">
      <c r="A126" s="30" t="s">
        <v>42</v>
      </c>
      <c r="E126" s="31" t="s">
        <v>234</v>
      </c>
    </row>
    <row r="127" spans="1:5" ht="51">
      <c r="A127" t="s">
        <v>44</v>
      </c>
      <c r="E127" s="29" t="s">
        <v>221</v>
      </c>
    </row>
    <row r="128" spans="1:16" ht="12.75">
      <c r="A128" s="19" t="s">
        <v>35</v>
      </c>
      <c s="23" t="s">
        <v>235</v>
      </c>
      <c s="23" t="s">
        <v>236</v>
      </c>
      <c s="19" t="s">
        <v>55</v>
      </c>
      <c s="24" t="s">
        <v>237</v>
      </c>
      <c s="25" t="s">
        <v>104</v>
      </c>
      <c s="26">
        <v>85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238</v>
      </c>
    </row>
    <row r="130" spans="1:5" ht="25.5">
      <c r="A130" s="30" t="s">
        <v>42</v>
      </c>
      <c r="E130" s="31" t="s">
        <v>239</v>
      </c>
    </row>
    <row r="131" spans="1:5" ht="102">
      <c r="A131" t="s">
        <v>44</v>
      </c>
      <c r="E131" s="29" t="s">
        <v>240</v>
      </c>
    </row>
    <row r="132" spans="1:16" ht="12.75">
      <c r="A132" s="19" t="s">
        <v>35</v>
      </c>
      <c s="23" t="s">
        <v>241</v>
      </c>
      <c s="23" t="s">
        <v>242</v>
      </c>
      <c s="19" t="s">
        <v>55</v>
      </c>
      <c s="24" t="s">
        <v>243</v>
      </c>
      <c s="25" t="s">
        <v>104</v>
      </c>
      <c s="26">
        <v>6734.49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25.5">
      <c r="A133" s="28" t="s">
        <v>40</v>
      </c>
      <c r="E133" s="29" t="s">
        <v>244</v>
      </c>
    </row>
    <row r="134" spans="1:5" ht="25.5">
      <c r="A134" s="30" t="s">
        <v>42</v>
      </c>
      <c r="E134" s="31" t="s">
        <v>245</v>
      </c>
    </row>
    <row r="135" spans="1:5" ht="102">
      <c r="A135" t="s">
        <v>44</v>
      </c>
      <c r="E135" s="29" t="s">
        <v>240</v>
      </c>
    </row>
    <row r="136" spans="1:16" ht="12.75">
      <c r="A136" s="19" t="s">
        <v>35</v>
      </c>
      <c s="23" t="s">
        <v>246</v>
      </c>
      <c s="23" t="s">
        <v>247</v>
      </c>
      <c s="19" t="s">
        <v>55</v>
      </c>
      <c s="24" t="s">
        <v>248</v>
      </c>
      <c s="25" t="s">
        <v>114</v>
      </c>
      <c s="26">
        <v>28.9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25.5">
      <c r="A137" s="28" t="s">
        <v>40</v>
      </c>
      <c r="E137" s="29" t="s">
        <v>249</v>
      </c>
    </row>
    <row r="138" spans="1:5" ht="25.5">
      <c r="A138" s="30" t="s">
        <v>42</v>
      </c>
      <c r="E138" s="31" t="s">
        <v>250</v>
      </c>
    </row>
    <row r="139" spans="1:5" ht="51">
      <c r="A139" t="s">
        <v>44</v>
      </c>
      <c r="E139" s="29" t="s">
        <v>221</v>
      </c>
    </row>
    <row r="140" spans="1:16" ht="12.75">
      <c r="A140" s="19" t="s">
        <v>35</v>
      </c>
      <c s="23" t="s">
        <v>251</v>
      </c>
      <c s="23" t="s">
        <v>252</v>
      </c>
      <c s="19" t="s">
        <v>55</v>
      </c>
      <c s="24" t="s">
        <v>253</v>
      </c>
      <c s="25" t="s">
        <v>104</v>
      </c>
      <c s="26">
        <v>462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12.75">
      <c r="A141" s="28" t="s">
        <v>40</v>
      </c>
      <c r="E141" s="29" t="s">
        <v>238</v>
      </c>
    </row>
    <row r="142" spans="1:5" ht="25.5">
      <c r="A142" s="30" t="s">
        <v>42</v>
      </c>
      <c r="E142" s="31" t="s">
        <v>254</v>
      </c>
    </row>
    <row r="143" spans="1:5" ht="102">
      <c r="A143" t="s">
        <v>44</v>
      </c>
      <c r="E143" s="29" t="s">
        <v>240</v>
      </c>
    </row>
    <row r="144" spans="1:16" ht="12.75">
      <c r="A144" s="19" t="s">
        <v>35</v>
      </c>
      <c s="23" t="s">
        <v>255</v>
      </c>
      <c s="23" t="s">
        <v>256</v>
      </c>
      <c s="19" t="s">
        <v>55</v>
      </c>
      <c s="24" t="s">
        <v>257</v>
      </c>
      <c s="25" t="s">
        <v>104</v>
      </c>
      <c s="26">
        <v>11439.3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12.75">
      <c r="A145" s="28" t="s">
        <v>40</v>
      </c>
      <c r="E145" s="29" t="s">
        <v>258</v>
      </c>
    </row>
    <row r="146" spans="1:5" ht="25.5">
      <c r="A146" s="30" t="s">
        <v>42</v>
      </c>
      <c r="E146" s="31" t="s">
        <v>259</v>
      </c>
    </row>
    <row r="147" spans="1:5" ht="51">
      <c r="A147" t="s">
        <v>44</v>
      </c>
      <c r="E147" s="29" t="s">
        <v>260</v>
      </c>
    </row>
    <row r="148" spans="1:16" ht="12.75">
      <c r="A148" s="19" t="s">
        <v>35</v>
      </c>
      <c s="23" t="s">
        <v>261</v>
      </c>
      <c s="23" t="s">
        <v>262</v>
      </c>
      <c s="19" t="s">
        <v>55</v>
      </c>
      <c s="24" t="s">
        <v>263</v>
      </c>
      <c s="25" t="s">
        <v>104</v>
      </c>
      <c s="26">
        <v>11477.17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12.75">
      <c r="A149" s="28" t="s">
        <v>40</v>
      </c>
      <c r="E149" s="29" t="s">
        <v>264</v>
      </c>
    </row>
    <row r="150" spans="1:5" ht="25.5">
      <c r="A150" s="30" t="s">
        <v>42</v>
      </c>
      <c r="E150" s="31" t="s">
        <v>265</v>
      </c>
    </row>
    <row r="151" spans="1:5" ht="51">
      <c r="A151" t="s">
        <v>44</v>
      </c>
      <c r="E151" s="29" t="s">
        <v>260</v>
      </c>
    </row>
    <row r="152" spans="1:16" ht="12.75">
      <c r="A152" s="19" t="s">
        <v>35</v>
      </c>
      <c s="23" t="s">
        <v>266</v>
      </c>
      <c s="23" t="s">
        <v>267</v>
      </c>
      <c s="19" t="s">
        <v>55</v>
      </c>
      <c s="24" t="s">
        <v>268</v>
      </c>
      <c s="25" t="s">
        <v>104</v>
      </c>
      <c s="26">
        <v>27766.38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12.75">
      <c r="A153" s="28" t="s">
        <v>40</v>
      </c>
      <c r="E153" s="29" t="s">
        <v>269</v>
      </c>
    </row>
    <row r="154" spans="1:5" ht="25.5">
      <c r="A154" s="30" t="s">
        <v>42</v>
      </c>
      <c r="E154" s="31" t="s">
        <v>270</v>
      </c>
    </row>
    <row r="155" spans="1:5" ht="51">
      <c r="A155" t="s">
        <v>44</v>
      </c>
      <c r="E155" s="29" t="s">
        <v>271</v>
      </c>
    </row>
    <row r="156" spans="1:16" ht="12.75">
      <c r="A156" s="19" t="s">
        <v>35</v>
      </c>
      <c s="23" t="s">
        <v>272</v>
      </c>
      <c s="23" t="s">
        <v>273</v>
      </c>
      <c s="19" t="s">
        <v>55</v>
      </c>
      <c s="24" t="s">
        <v>274</v>
      </c>
      <c s="25" t="s">
        <v>104</v>
      </c>
      <c s="26">
        <v>11407.57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12.75">
      <c r="A157" s="28" t="s">
        <v>40</v>
      </c>
      <c r="E157" s="29" t="s">
        <v>275</v>
      </c>
    </row>
    <row r="158" spans="1:5" ht="25.5">
      <c r="A158" s="30" t="s">
        <v>42</v>
      </c>
      <c r="E158" s="31" t="s">
        <v>276</v>
      </c>
    </row>
    <row r="159" spans="1:5" ht="140.25">
      <c r="A159" t="s">
        <v>44</v>
      </c>
      <c r="E159" s="29" t="s">
        <v>277</v>
      </c>
    </row>
    <row r="160" spans="1:16" ht="12.75">
      <c r="A160" s="19" t="s">
        <v>35</v>
      </c>
      <c s="23" t="s">
        <v>278</v>
      </c>
      <c s="23" t="s">
        <v>279</v>
      </c>
      <c s="19" t="s">
        <v>55</v>
      </c>
      <c s="24" t="s">
        <v>280</v>
      </c>
      <c s="25" t="s">
        <v>104</v>
      </c>
      <c s="26">
        <v>11439.3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12.75">
      <c r="A161" s="28" t="s">
        <v>40</v>
      </c>
      <c r="E161" s="29" t="s">
        <v>281</v>
      </c>
    </row>
    <row r="162" spans="1:5" ht="25.5">
      <c r="A162" s="30" t="s">
        <v>42</v>
      </c>
      <c r="E162" s="31" t="s">
        <v>282</v>
      </c>
    </row>
    <row r="163" spans="1:5" ht="140.25">
      <c r="A163" t="s">
        <v>44</v>
      </c>
      <c r="E163" s="29" t="s">
        <v>277</v>
      </c>
    </row>
    <row r="164" spans="1:16" ht="12.75">
      <c r="A164" s="19" t="s">
        <v>35</v>
      </c>
      <c s="23" t="s">
        <v>283</v>
      </c>
      <c s="23" t="s">
        <v>284</v>
      </c>
      <c s="19" t="s">
        <v>55</v>
      </c>
      <c s="24" t="s">
        <v>285</v>
      </c>
      <c s="25" t="s">
        <v>104</v>
      </c>
      <c s="26">
        <v>11477.17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12.75">
      <c r="A165" s="28" t="s">
        <v>40</v>
      </c>
      <c r="E165" s="29" t="s">
        <v>286</v>
      </c>
    </row>
    <row r="166" spans="1:5" ht="25.5">
      <c r="A166" s="30" t="s">
        <v>42</v>
      </c>
      <c r="E166" s="31" t="s">
        <v>287</v>
      </c>
    </row>
    <row r="167" spans="1:5" ht="140.25">
      <c r="A167" t="s">
        <v>44</v>
      </c>
      <c r="E167" s="29" t="s">
        <v>277</v>
      </c>
    </row>
    <row r="168" spans="1:16" ht="12.75">
      <c r="A168" s="19" t="s">
        <v>35</v>
      </c>
      <c s="23" t="s">
        <v>288</v>
      </c>
      <c s="23" t="s">
        <v>289</v>
      </c>
      <c s="19" t="s">
        <v>55</v>
      </c>
      <c s="24" t="s">
        <v>290</v>
      </c>
      <c s="25" t="s">
        <v>104</v>
      </c>
      <c s="26">
        <v>21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12.75">
      <c r="A169" s="28" t="s">
        <v>40</v>
      </c>
      <c r="E169" s="29" t="s">
        <v>291</v>
      </c>
    </row>
    <row r="170" spans="1:5" ht="25.5">
      <c r="A170" s="30" t="s">
        <v>42</v>
      </c>
      <c r="E170" s="31" t="s">
        <v>292</v>
      </c>
    </row>
    <row r="171" spans="1:5" ht="153">
      <c r="A171" t="s">
        <v>44</v>
      </c>
      <c r="E171" s="29" t="s">
        <v>293</v>
      </c>
    </row>
    <row r="172" spans="1:16" ht="12.75">
      <c r="A172" s="19" t="s">
        <v>35</v>
      </c>
      <c s="23" t="s">
        <v>294</v>
      </c>
      <c s="23" t="s">
        <v>295</v>
      </c>
      <c s="19" t="s">
        <v>55</v>
      </c>
      <c s="24" t="s">
        <v>296</v>
      </c>
      <c s="25" t="s">
        <v>104</v>
      </c>
      <c s="26">
        <v>16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12.75">
      <c r="A173" s="28" t="s">
        <v>40</v>
      </c>
      <c r="E173" s="29" t="s">
        <v>297</v>
      </c>
    </row>
    <row r="174" spans="1:5" ht="25.5">
      <c r="A174" s="30" t="s">
        <v>42</v>
      </c>
      <c r="E174" s="31" t="s">
        <v>298</v>
      </c>
    </row>
    <row r="175" spans="1:5" ht="153">
      <c r="A175" t="s">
        <v>44</v>
      </c>
      <c r="E175" s="29" t="s">
        <v>293</v>
      </c>
    </row>
    <row r="176" spans="1:16" ht="12.75">
      <c r="A176" s="19" t="s">
        <v>35</v>
      </c>
      <c s="23" t="s">
        <v>299</v>
      </c>
      <c s="23" t="s">
        <v>300</v>
      </c>
      <c s="19" t="s">
        <v>55</v>
      </c>
      <c s="24" t="s">
        <v>301</v>
      </c>
      <c s="25" t="s">
        <v>104</v>
      </c>
      <c s="26">
        <v>83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302</v>
      </c>
    </row>
    <row r="178" spans="1:5" ht="25.5">
      <c r="A178" s="30" t="s">
        <v>42</v>
      </c>
      <c r="E178" s="31" t="s">
        <v>303</v>
      </c>
    </row>
    <row r="179" spans="1:5" ht="89.25">
      <c r="A179" t="s">
        <v>44</v>
      </c>
      <c r="E179" s="29" t="s">
        <v>304</v>
      </c>
    </row>
    <row r="180" spans="1:16" ht="12.75">
      <c r="A180" s="19" t="s">
        <v>35</v>
      </c>
      <c s="23" t="s">
        <v>305</v>
      </c>
      <c s="23" t="s">
        <v>306</v>
      </c>
      <c s="19" t="s">
        <v>55</v>
      </c>
      <c s="24" t="s">
        <v>307</v>
      </c>
      <c s="25" t="s">
        <v>104</v>
      </c>
      <c s="26">
        <v>32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12.75">
      <c r="A181" s="28" t="s">
        <v>40</v>
      </c>
      <c r="E181" s="29" t="s">
        <v>308</v>
      </c>
    </row>
    <row r="182" spans="1:5" ht="25.5">
      <c r="A182" s="30" t="s">
        <v>42</v>
      </c>
      <c r="E182" s="31" t="s">
        <v>309</v>
      </c>
    </row>
    <row r="183" spans="1:5" ht="89.25">
      <c r="A183" t="s">
        <v>44</v>
      </c>
      <c r="E183" s="29" t="s">
        <v>304</v>
      </c>
    </row>
    <row r="184" spans="1:18" ht="12.75" customHeight="1">
      <c r="A184" s="5" t="s">
        <v>33</v>
      </c>
      <c s="5"/>
      <c s="35" t="s">
        <v>64</v>
      </c>
      <c s="5"/>
      <c s="21" t="s">
        <v>310</v>
      </c>
      <c s="5"/>
      <c s="5"/>
      <c s="5"/>
      <c s="36">
        <f>0+Q184</f>
      </c>
      <c r="O184">
        <f>0+R184</f>
      </c>
      <c r="Q184">
        <f>0+I185+I189+I193+I197+I201+I205</f>
      </c>
      <c>
        <f>0+O185+O189+O193+O197+O201+O205</f>
      </c>
    </row>
    <row r="185" spans="1:16" ht="12.75">
      <c r="A185" s="19" t="s">
        <v>35</v>
      </c>
      <c s="23" t="s">
        <v>311</v>
      </c>
      <c s="23" t="s">
        <v>312</v>
      </c>
      <c s="19" t="s">
        <v>55</v>
      </c>
      <c s="24" t="s">
        <v>313</v>
      </c>
      <c s="25" t="s">
        <v>39</v>
      </c>
      <c s="26">
        <v>289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25.5">
      <c r="A186" s="28" t="s">
        <v>40</v>
      </c>
      <c r="E186" s="29" t="s">
        <v>314</v>
      </c>
    </row>
    <row r="187" spans="1:5" ht="63.75">
      <c r="A187" s="30" t="s">
        <v>42</v>
      </c>
      <c r="E187" s="31" t="s">
        <v>315</v>
      </c>
    </row>
    <row r="188" spans="1:5" ht="255">
      <c r="A188" t="s">
        <v>44</v>
      </c>
      <c r="E188" s="29" t="s">
        <v>316</v>
      </c>
    </row>
    <row r="189" spans="1:16" ht="12.75">
      <c r="A189" s="19" t="s">
        <v>35</v>
      </c>
      <c s="23" t="s">
        <v>317</v>
      </c>
      <c s="23" t="s">
        <v>318</v>
      </c>
      <c s="19" t="s">
        <v>55</v>
      </c>
      <c s="24" t="s">
        <v>319</v>
      </c>
      <c s="25" t="s">
        <v>39</v>
      </c>
      <c s="26">
        <v>10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25.5">
      <c r="A190" s="28" t="s">
        <v>40</v>
      </c>
      <c r="E190" s="29" t="s">
        <v>320</v>
      </c>
    </row>
    <row r="191" spans="1:5" ht="25.5">
      <c r="A191" s="30" t="s">
        <v>42</v>
      </c>
      <c r="E191" s="31" t="s">
        <v>321</v>
      </c>
    </row>
    <row r="192" spans="1:5" ht="255">
      <c r="A192" t="s">
        <v>44</v>
      </c>
      <c r="E192" s="29" t="s">
        <v>316</v>
      </c>
    </row>
    <row r="193" spans="1:16" ht="12.75">
      <c r="A193" s="19" t="s">
        <v>35</v>
      </c>
      <c s="23" t="s">
        <v>322</v>
      </c>
      <c s="23" t="s">
        <v>323</v>
      </c>
      <c s="19" t="s">
        <v>55</v>
      </c>
      <c s="24" t="s">
        <v>324</v>
      </c>
      <c s="25" t="s">
        <v>39</v>
      </c>
      <c s="26">
        <v>150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40</v>
      </c>
      <c r="E194" s="29" t="s">
        <v>55</v>
      </c>
    </row>
    <row r="195" spans="1:5" ht="25.5">
      <c r="A195" s="30" t="s">
        <v>42</v>
      </c>
      <c r="E195" s="31" t="s">
        <v>325</v>
      </c>
    </row>
    <row r="196" spans="1:5" ht="242.25">
      <c r="A196" t="s">
        <v>44</v>
      </c>
      <c r="E196" s="29" t="s">
        <v>326</v>
      </c>
    </row>
    <row r="197" spans="1:16" ht="12.75">
      <c r="A197" s="19" t="s">
        <v>35</v>
      </c>
      <c s="23" t="s">
        <v>327</v>
      </c>
      <c s="23" t="s">
        <v>328</v>
      </c>
      <c s="19" t="s">
        <v>55</v>
      </c>
      <c s="24" t="s">
        <v>329</v>
      </c>
      <c s="25" t="s">
        <v>81</v>
      </c>
      <c s="26">
        <v>47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51">
      <c r="A198" s="28" t="s">
        <v>40</v>
      </c>
      <c r="E198" s="29" t="s">
        <v>330</v>
      </c>
    </row>
    <row r="199" spans="1:5" ht="25.5">
      <c r="A199" s="30" t="s">
        <v>42</v>
      </c>
      <c r="E199" s="31" t="s">
        <v>331</v>
      </c>
    </row>
    <row r="200" spans="1:5" ht="76.5">
      <c r="A200" t="s">
        <v>44</v>
      </c>
      <c r="E200" s="29" t="s">
        <v>332</v>
      </c>
    </row>
    <row r="201" spans="1:16" ht="12.75">
      <c r="A201" s="19" t="s">
        <v>35</v>
      </c>
      <c s="23" t="s">
        <v>333</v>
      </c>
      <c s="23" t="s">
        <v>334</v>
      </c>
      <c s="19" t="s">
        <v>55</v>
      </c>
      <c s="24" t="s">
        <v>335</v>
      </c>
      <c s="25" t="s">
        <v>81</v>
      </c>
      <c s="26">
        <v>45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12.75">
      <c r="A202" s="28" t="s">
        <v>40</v>
      </c>
      <c r="E202" s="29" t="s">
        <v>55</v>
      </c>
    </row>
    <row r="203" spans="1:5" ht="25.5">
      <c r="A203" s="30" t="s">
        <v>42</v>
      </c>
      <c r="E203" s="31" t="s">
        <v>336</v>
      </c>
    </row>
    <row r="204" spans="1:5" ht="25.5">
      <c r="A204" t="s">
        <v>44</v>
      </c>
      <c r="E204" s="29" t="s">
        <v>337</v>
      </c>
    </row>
    <row r="205" spans="1:16" ht="12.75">
      <c r="A205" s="19" t="s">
        <v>35</v>
      </c>
      <c s="23" t="s">
        <v>338</v>
      </c>
      <c s="23" t="s">
        <v>339</v>
      </c>
      <c s="19" t="s">
        <v>55</v>
      </c>
      <c s="24" t="s">
        <v>340</v>
      </c>
      <c s="25" t="s">
        <v>81</v>
      </c>
      <c s="26">
        <v>80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12.75">
      <c r="A206" s="28" t="s">
        <v>40</v>
      </c>
      <c r="E206" s="29" t="s">
        <v>55</v>
      </c>
    </row>
    <row r="207" spans="1:5" ht="25.5">
      <c r="A207" s="30" t="s">
        <v>42</v>
      </c>
      <c r="E207" s="31" t="s">
        <v>341</v>
      </c>
    </row>
    <row r="208" spans="1:5" ht="25.5">
      <c r="A208" t="s">
        <v>44</v>
      </c>
      <c r="E208" s="29" t="s">
        <v>337</v>
      </c>
    </row>
    <row r="209" spans="1:18" ht="12.75" customHeight="1">
      <c r="A209" s="5" t="s">
        <v>33</v>
      </c>
      <c s="5"/>
      <c s="35" t="s">
        <v>30</v>
      </c>
      <c s="5"/>
      <c s="21" t="s">
        <v>342</v>
      </c>
      <c s="5"/>
      <c s="5"/>
      <c s="5"/>
      <c s="36">
        <f>0+Q209</f>
      </c>
      <c r="O209">
        <f>0+R209</f>
      </c>
      <c r="Q209">
        <f>0+I210+I214+I218+I222+I226+I230+I234+I238+I242+I246+I250+I254+I258+I262+I266+I270</f>
      </c>
      <c>
        <f>0+O210+O214+O218+O222+O226+O230+O234+O238+O242+O246+O250+O254+O258+O262+O266+O270</f>
      </c>
    </row>
    <row r="210" spans="1:16" ht="12.75">
      <c r="A210" s="19" t="s">
        <v>35</v>
      </c>
      <c s="23" t="s">
        <v>74</v>
      </c>
      <c s="23" t="s">
        <v>343</v>
      </c>
      <c s="19" t="s">
        <v>55</v>
      </c>
      <c s="24" t="s">
        <v>344</v>
      </c>
      <c s="25" t="s">
        <v>39</v>
      </c>
      <c s="26">
        <v>87</v>
      </c>
      <c s="27">
        <v>0</v>
      </c>
      <c s="27">
        <f>ROUND(ROUND(H210,2)*ROUND(G210,3),2)</f>
      </c>
      <c r="O210">
        <f>(I210*21)/100</f>
      </c>
      <c t="s">
        <v>13</v>
      </c>
    </row>
    <row r="211" spans="1:5" ht="12.75">
      <c r="A211" s="28" t="s">
        <v>40</v>
      </c>
      <c r="E211" s="29" t="s">
        <v>55</v>
      </c>
    </row>
    <row r="212" spans="1:5" ht="25.5">
      <c r="A212" s="30" t="s">
        <v>42</v>
      </c>
      <c r="E212" s="31" t="s">
        <v>345</v>
      </c>
    </row>
    <row r="213" spans="1:5" ht="25.5">
      <c r="A213" t="s">
        <v>44</v>
      </c>
      <c r="E213" s="29" t="s">
        <v>346</v>
      </c>
    </row>
    <row r="214" spans="1:16" ht="25.5">
      <c r="A214" s="19" t="s">
        <v>35</v>
      </c>
      <c s="23" t="s">
        <v>347</v>
      </c>
      <c s="23" t="s">
        <v>348</v>
      </c>
      <c s="19" t="s">
        <v>55</v>
      </c>
      <c s="24" t="s">
        <v>349</v>
      </c>
      <c s="25" t="s">
        <v>39</v>
      </c>
      <c s="26">
        <v>163.6</v>
      </c>
      <c s="27">
        <v>0</v>
      </c>
      <c s="27">
        <f>ROUND(ROUND(H214,2)*ROUND(G214,3),2)</f>
      </c>
      <c r="O214">
        <f>(I214*21)/100</f>
      </c>
      <c t="s">
        <v>13</v>
      </c>
    </row>
    <row r="215" spans="1:5" ht="25.5">
      <c r="A215" s="28" t="s">
        <v>40</v>
      </c>
      <c r="E215" s="29" t="s">
        <v>350</v>
      </c>
    </row>
    <row r="216" spans="1:5" ht="25.5">
      <c r="A216" s="30" t="s">
        <v>42</v>
      </c>
      <c r="E216" s="31" t="s">
        <v>351</v>
      </c>
    </row>
    <row r="217" spans="1:5" ht="127.5">
      <c r="A217" t="s">
        <v>44</v>
      </c>
      <c r="E217" s="29" t="s">
        <v>352</v>
      </c>
    </row>
    <row r="218" spans="1:16" ht="12.75">
      <c r="A218" s="19" t="s">
        <v>35</v>
      </c>
      <c s="23" t="s">
        <v>353</v>
      </c>
      <c s="23" t="s">
        <v>354</v>
      </c>
      <c s="19" t="s">
        <v>55</v>
      </c>
      <c s="24" t="s">
        <v>355</v>
      </c>
      <c s="25" t="s">
        <v>81</v>
      </c>
      <c s="26">
        <v>16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12.75">
      <c r="A219" s="28" t="s">
        <v>40</v>
      </c>
      <c r="E219" s="29" t="s">
        <v>356</v>
      </c>
    </row>
    <row r="220" spans="1:5" ht="51">
      <c r="A220" s="30" t="s">
        <v>42</v>
      </c>
      <c r="E220" s="31" t="s">
        <v>357</v>
      </c>
    </row>
    <row r="221" spans="1:5" ht="51">
      <c r="A221" t="s">
        <v>44</v>
      </c>
      <c r="E221" s="29" t="s">
        <v>358</v>
      </c>
    </row>
    <row r="222" spans="1:16" ht="12.75">
      <c r="A222" s="19" t="s">
        <v>35</v>
      </c>
      <c s="23" t="s">
        <v>359</v>
      </c>
      <c s="23" t="s">
        <v>360</v>
      </c>
      <c s="19" t="s">
        <v>55</v>
      </c>
      <c s="24" t="s">
        <v>361</v>
      </c>
      <c s="25" t="s">
        <v>81</v>
      </c>
      <c s="26">
        <v>15</v>
      </c>
      <c s="27">
        <v>0</v>
      </c>
      <c s="27">
        <f>ROUND(ROUND(H222,2)*ROUND(G222,3),2)</f>
      </c>
      <c r="O222">
        <f>(I222*21)/100</f>
      </c>
      <c t="s">
        <v>13</v>
      </c>
    </row>
    <row r="223" spans="1:5" ht="25.5">
      <c r="A223" s="28" t="s">
        <v>40</v>
      </c>
      <c r="E223" s="29" t="s">
        <v>362</v>
      </c>
    </row>
    <row r="224" spans="1:5" ht="25.5">
      <c r="A224" s="30" t="s">
        <v>42</v>
      </c>
      <c r="E224" s="31" t="s">
        <v>363</v>
      </c>
    </row>
    <row r="225" spans="1:5" ht="25.5">
      <c r="A225" t="s">
        <v>44</v>
      </c>
      <c r="E225" s="29" t="s">
        <v>364</v>
      </c>
    </row>
    <row r="226" spans="1:16" ht="25.5">
      <c r="A226" s="19" t="s">
        <v>35</v>
      </c>
      <c s="23" t="s">
        <v>365</v>
      </c>
      <c s="23" t="s">
        <v>366</v>
      </c>
      <c s="19" t="s">
        <v>55</v>
      </c>
      <c s="24" t="s">
        <v>367</v>
      </c>
      <c s="25" t="s">
        <v>81</v>
      </c>
      <c s="26">
        <v>39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12.75">
      <c r="A227" s="28" t="s">
        <v>40</v>
      </c>
      <c r="E227" s="29" t="s">
        <v>368</v>
      </c>
    </row>
    <row r="228" spans="1:5" ht="25.5">
      <c r="A228" s="30" t="s">
        <v>42</v>
      </c>
      <c r="E228" s="31" t="s">
        <v>369</v>
      </c>
    </row>
    <row r="229" spans="1:5" ht="25.5">
      <c r="A229" t="s">
        <v>44</v>
      </c>
      <c r="E229" s="29" t="s">
        <v>370</v>
      </c>
    </row>
    <row r="230" spans="1:16" ht="12.75">
      <c r="A230" s="19" t="s">
        <v>35</v>
      </c>
      <c s="23" t="s">
        <v>371</v>
      </c>
      <c s="23" t="s">
        <v>372</v>
      </c>
      <c s="19" t="s">
        <v>55</v>
      </c>
      <c s="24" t="s">
        <v>373</v>
      </c>
      <c s="25" t="s">
        <v>81</v>
      </c>
      <c s="26">
        <v>39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25.5">
      <c r="A231" s="28" t="s">
        <v>40</v>
      </c>
      <c r="E231" s="29" t="s">
        <v>374</v>
      </c>
    </row>
    <row r="232" spans="1:5" ht="25.5">
      <c r="A232" s="30" t="s">
        <v>42</v>
      </c>
      <c r="E232" s="31" t="s">
        <v>375</v>
      </c>
    </row>
    <row r="233" spans="1:5" ht="25.5">
      <c r="A233" t="s">
        <v>44</v>
      </c>
      <c r="E233" s="29" t="s">
        <v>376</v>
      </c>
    </row>
    <row r="234" spans="1:16" ht="25.5">
      <c r="A234" s="19" t="s">
        <v>35</v>
      </c>
      <c s="23" t="s">
        <v>377</v>
      </c>
      <c s="23" t="s">
        <v>378</v>
      </c>
      <c s="19" t="s">
        <v>55</v>
      </c>
      <c s="24" t="s">
        <v>379</v>
      </c>
      <c s="25" t="s">
        <v>104</v>
      </c>
      <c s="26">
        <v>307.814</v>
      </c>
      <c s="27">
        <v>0</v>
      </c>
      <c s="27">
        <f>ROUND(ROUND(H234,2)*ROUND(G234,3),2)</f>
      </c>
      <c r="O234">
        <f>(I234*21)/100</f>
      </c>
      <c t="s">
        <v>13</v>
      </c>
    </row>
    <row r="235" spans="1:5" ht="12.75">
      <c r="A235" s="28" t="s">
        <v>40</v>
      </c>
      <c r="E235" s="29" t="s">
        <v>380</v>
      </c>
    </row>
    <row r="236" spans="1:5" ht="127.5">
      <c r="A236" s="30" t="s">
        <v>42</v>
      </c>
      <c r="E236" s="31" t="s">
        <v>381</v>
      </c>
    </row>
    <row r="237" spans="1:5" ht="38.25">
      <c r="A237" t="s">
        <v>44</v>
      </c>
      <c r="E237" s="29" t="s">
        <v>382</v>
      </c>
    </row>
    <row r="238" spans="1:16" ht="25.5">
      <c r="A238" s="19" t="s">
        <v>35</v>
      </c>
      <c s="23" t="s">
        <v>383</v>
      </c>
      <c s="23" t="s">
        <v>384</v>
      </c>
      <c s="19" t="s">
        <v>55</v>
      </c>
      <c s="24" t="s">
        <v>385</v>
      </c>
      <c s="25" t="s">
        <v>104</v>
      </c>
      <c s="26">
        <v>307.814</v>
      </c>
      <c s="27">
        <v>0</v>
      </c>
      <c s="27">
        <f>ROUND(ROUND(H238,2)*ROUND(G238,3),2)</f>
      </c>
      <c r="O238">
        <f>(I238*21)/100</f>
      </c>
      <c t="s">
        <v>13</v>
      </c>
    </row>
    <row r="239" spans="1:5" ht="12.75">
      <c r="A239" s="28" t="s">
        <v>40</v>
      </c>
      <c r="E239" s="29" t="s">
        <v>386</v>
      </c>
    </row>
    <row r="240" spans="1:5" ht="127.5">
      <c r="A240" s="30" t="s">
        <v>42</v>
      </c>
      <c r="E240" s="31" t="s">
        <v>381</v>
      </c>
    </row>
    <row r="241" spans="1:5" ht="38.25">
      <c r="A241" t="s">
        <v>44</v>
      </c>
      <c r="E241" s="29" t="s">
        <v>382</v>
      </c>
    </row>
    <row r="242" spans="1:16" ht="25.5">
      <c r="A242" s="19" t="s">
        <v>35</v>
      </c>
      <c s="23" t="s">
        <v>387</v>
      </c>
      <c s="23" t="s">
        <v>388</v>
      </c>
      <c s="19" t="s">
        <v>55</v>
      </c>
      <c s="24" t="s">
        <v>389</v>
      </c>
      <c s="25" t="s">
        <v>104</v>
      </c>
      <c s="26">
        <v>821.1</v>
      </c>
      <c s="27">
        <v>0</v>
      </c>
      <c s="27">
        <f>ROUND(ROUND(H242,2)*ROUND(G242,3),2)</f>
      </c>
      <c r="O242">
        <f>(I242*21)/100</f>
      </c>
      <c t="s">
        <v>13</v>
      </c>
    </row>
    <row r="243" spans="1:5" ht="25.5">
      <c r="A243" s="28" t="s">
        <v>40</v>
      </c>
      <c r="E243" s="29" t="s">
        <v>390</v>
      </c>
    </row>
    <row r="244" spans="1:5" ht="25.5">
      <c r="A244" s="30" t="s">
        <v>42</v>
      </c>
      <c r="E244" s="31" t="s">
        <v>391</v>
      </c>
    </row>
    <row r="245" spans="1:5" ht="12.75">
      <c r="A245" t="s">
        <v>44</v>
      </c>
      <c r="E245" s="29" t="s">
        <v>392</v>
      </c>
    </row>
    <row r="246" spans="1:16" ht="12.75">
      <c r="A246" s="19" t="s">
        <v>35</v>
      </c>
      <c s="23" t="s">
        <v>393</v>
      </c>
      <c s="23" t="s">
        <v>394</v>
      </c>
      <c s="19" t="s">
        <v>55</v>
      </c>
      <c s="24" t="s">
        <v>395</v>
      </c>
      <c s="25" t="s">
        <v>39</v>
      </c>
      <c s="26">
        <v>3220</v>
      </c>
      <c s="27">
        <v>0</v>
      </c>
      <c s="27">
        <f>ROUND(ROUND(H246,2)*ROUND(G246,3),2)</f>
      </c>
      <c r="O246">
        <f>(I246*21)/100</f>
      </c>
      <c t="s">
        <v>13</v>
      </c>
    </row>
    <row r="247" spans="1:5" ht="12.75">
      <c r="A247" s="28" t="s">
        <v>40</v>
      </c>
      <c r="E247" s="29" t="s">
        <v>396</v>
      </c>
    </row>
    <row r="248" spans="1:5" ht="63.75">
      <c r="A248" s="30" t="s">
        <v>42</v>
      </c>
      <c r="E248" s="31" t="s">
        <v>397</v>
      </c>
    </row>
    <row r="249" spans="1:5" ht="51">
      <c r="A249" t="s">
        <v>44</v>
      </c>
      <c r="E249" s="29" t="s">
        <v>398</v>
      </c>
    </row>
    <row r="250" spans="1:16" ht="12.75">
      <c r="A250" s="19" t="s">
        <v>35</v>
      </c>
      <c s="23" t="s">
        <v>399</v>
      </c>
      <c s="23" t="s">
        <v>400</v>
      </c>
      <c s="19" t="s">
        <v>55</v>
      </c>
      <c s="24" t="s">
        <v>401</v>
      </c>
      <c s="25" t="s">
        <v>39</v>
      </c>
      <c s="26">
        <v>85</v>
      </c>
      <c s="27">
        <v>0</v>
      </c>
      <c s="27">
        <f>ROUND(ROUND(H250,2)*ROUND(G250,3),2)</f>
      </c>
      <c r="O250">
        <f>(I250*21)/100</f>
      </c>
      <c t="s">
        <v>13</v>
      </c>
    </row>
    <row r="251" spans="1:5" ht="38.25">
      <c r="A251" s="28" t="s">
        <v>40</v>
      </c>
      <c r="E251" s="29" t="s">
        <v>402</v>
      </c>
    </row>
    <row r="252" spans="1:5" ht="25.5">
      <c r="A252" s="30" t="s">
        <v>42</v>
      </c>
      <c r="E252" s="31" t="s">
        <v>403</v>
      </c>
    </row>
    <row r="253" spans="1:5" ht="51">
      <c r="A253" t="s">
        <v>44</v>
      </c>
      <c r="E253" s="29" t="s">
        <v>398</v>
      </c>
    </row>
    <row r="254" spans="1:16" ht="12.75">
      <c r="A254" s="19" t="s">
        <v>35</v>
      </c>
      <c s="23" t="s">
        <v>404</v>
      </c>
      <c s="23" t="s">
        <v>405</v>
      </c>
      <c s="19" t="s">
        <v>55</v>
      </c>
      <c s="24" t="s">
        <v>406</v>
      </c>
      <c s="25" t="s">
        <v>81</v>
      </c>
      <c s="26">
        <v>2</v>
      </c>
      <c s="27">
        <v>0</v>
      </c>
      <c s="27">
        <f>ROUND(ROUND(H254,2)*ROUND(G254,3),2)</f>
      </c>
      <c r="O254">
        <f>(I254*21)/100</f>
      </c>
      <c t="s">
        <v>13</v>
      </c>
    </row>
    <row r="255" spans="1:5" ht="25.5">
      <c r="A255" s="28" t="s">
        <v>40</v>
      </c>
      <c r="E255" s="29" t="s">
        <v>407</v>
      </c>
    </row>
    <row r="256" spans="1:5" ht="25.5">
      <c r="A256" s="30" t="s">
        <v>42</v>
      </c>
      <c r="E256" s="31" t="s">
        <v>408</v>
      </c>
    </row>
    <row r="257" spans="1:5" ht="63.75">
      <c r="A257" t="s">
        <v>44</v>
      </c>
      <c r="E257" s="29" t="s">
        <v>409</v>
      </c>
    </row>
    <row r="258" spans="1:16" ht="12.75">
      <c r="A258" s="19" t="s">
        <v>35</v>
      </c>
      <c s="23" t="s">
        <v>410</v>
      </c>
      <c s="23" t="s">
        <v>411</v>
      </c>
      <c s="19" t="s">
        <v>55</v>
      </c>
      <c s="24" t="s">
        <v>412</v>
      </c>
      <c s="25" t="s">
        <v>39</v>
      </c>
      <c s="26">
        <v>87</v>
      </c>
      <c s="27">
        <v>0</v>
      </c>
      <c s="27">
        <f>ROUND(ROUND(H258,2)*ROUND(G258,3),2)</f>
      </c>
      <c r="O258">
        <f>(I258*21)/100</f>
      </c>
      <c t="s">
        <v>13</v>
      </c>
    </row>
    <row r="259" spans="1:5" ht="12.75">
      <c r="A259" s="28" t="s">
        <v>40</v>
      </c>
      <c r="E259" s="29" t="s">
        <v>55</v>
      </c>
    </row>
    <row r="260" spans="1:5" ht="25.5">
      <c r="A260" s="30" t="s">
        <v>42</v>
      </c>
      <c r="E260" s="31" t="s">
        <v>345</v>
      </c>
    </row>
    <row r="261" spans="1:5" ht="38.25">
      <c r="A261" t="s">
        <v>44</v>
      </c>
      <c r="E261" s="29" t="s">
        <v>413</v>
      </c>
    </row>
    <row r="262" spans="1:16" ht="25.5">
      <c r="A262" s="19" t="s">
        <v>35</v>
      </c>
      <c s="23" t="s">
        <v>414</v>
      </c>
      <c s="23" t="s">
        <v>415</v>
      </c>
      <c s="19" t="s">
        <v>55</v>
      </c>
      <c s="24" t="s">
        <v>416</v>
      </c>
      <c s="25" t="s">
        <v>104</v>
      </c>
      <c s="26">
        <v>22.5</v>
      </c>
      <c s="27">
        <v>0</v>
      </c>
      <c s="27">
        <f>ROUND(ROUND(H262,2)*ROUND(G262,3),2)</f>
      </c>
      <c r="O262">
        <f>(I262*21)/100</f>
      </c>
      <c t="s">
        <v>13</v>
      </c>
    </row>
    <row r="263" spans="1:5" ht="25.5">
      <c r="A263" s="28" t="s">
        <v>40</v>
      </c>
      <c r="E263" s="29" t="s">
        <v>417</v>
      </c>
    </row>
    <row r="264" spans="1:5" ht="25.5">
      <c r="A264" s="30" t="s">
        <v>42</v>
      </c>
      <c r="E264" s="31" t="s">
        <v>418</v>
      </c>
    </row>
    <row r="265" spans="1:5" ht="102">
      <c r="A265" t="s">
        <v>44</v>
      </c>
      <c r="E265" s="29" t="s">
        <v>419</v>
      </c>
    </row>
    <row r="266" spans="1:16" ht="12.75">
      <c r="A266" s="19" t="s">
        <v>35</v>
      </c>
      <c s="23" t="s">
        <v>420</v>
      </c>
      <c s="23" t="s">
        <v>421</v>
      </c>
      <c s="19" t="s">
        <v>55</v>
      </c>
      <c s="24" t="s">
        <v>422</v>
      </c>
      <c s="25" t="s">
        <v>81</v>
      </c>
      <c s="26">
        <v>1</v>
      </c>
      <c s="27">
        <v>0</v>
      </c>
      <c s="27">
        <f>ROUND(ROUND(H266,2)*ROUND(G266,3),2)</f>
      </c>
      <c r="O266">
        <f>(I266*21)/100</f>
      </c>
      <c t="s">
        <v>13</v>
      </c>
    </row>
    <row r="267" spans="1:5" ht="12.75">
      <c r="A267" s="28" t="s">
        <v>40</v>
      </c>
      <c r="E267" s="29" t="s">
        <v>423</v>
      </c>
    </row>
    <row r="268" spans="1:5" ht="25.5">
      <c r="A268" s="30" t="s">
        <v>42</v>
      </c>
      <c r="E268" s="31" t="s">
        <v>424</v>
      </c>
    </row>
    <row r="269" spans="1:5" ht="38.25">
      <c r="A269" t="s">
        <v>44</v>
      </c>
      <c r="E269" s="29" t="s">
        <v>425</v>
      </c>
    </row>
    <row r="270" spans="1:16" ht="12.75">
      <c r="A270" s="19" t="s">
        <v>35</v>
      </c>
      <c s="23" t="s">
        <v>426</v>
      </c>
      <c s="23" t="s">
        <v>427</v>
      </c>
      <c s="19" t="s">
        <v>55</v>
      </c>
      <c s="24" t="s">
        <v>428</v>
      </c>
      <c s="25" t="s">
        <v>81</v>
      </c>
      <c s="26">
        <v>28</v>
      </c>
      <c s="27">
        <v>0</v>
      </c>
      <c s="27">
        <f>ROUND(ROUND(H270,2)*ROUND(G270,3),2)</f>
      </c>
      <c r="O270">
        <f>(I270*21)/100</f>
      </c>
      <c t="s">
        <v>13</v>
      </c>
    </row>
    <row r="271" spans="1:5" ht="12.75">
      <c r="A271" s="28" t="s">
        <v>40</v>
      </c>
      <c r="E271" s="29" t="s">
        <v>127</v>
      </c>
    </row>
    <row r="272" spans="1:5" ht="25.5">
      <c r="A272" s="30" t="s">
        <v>42</v>
      </c>
      <c r="E272" s="31" t="s">
        <v>429</v>
      </c>
    </row>
    <row r="273" spans="1:5" ht="76.5">
      <c r="A273" t="s">
        <v>44</v>
      </c>
      <c r="E273" s="29" t="s">
        <v>430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0+O8+O21+O50+O75+O80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431</v>
      </c>
      <c s="32">
        <f>0+I8+I21+I50+I75+I80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431</v>
      </c>
      <c s="5"/>
      <c s="14" t="s">
        <v>432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91</v>
      </c>
      <c s="19" t="s">
        <v>55</v>
      </c>
      <c s="24" t="s">
        <v>92</v>
      </c>
      <c s="25" t="s">
        <v>93</v>
      </c>
      <c s="26">
        <v>110.16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433</v>
      </c>
    </row>
    <row r="11" spans="1:5" ht="38.25">
      <c r="A11" s="30" t="s">
        <v>42</v>
      </c>
      <c r="E11" s="31" t="s">
        <v>434</v>
      </c>
    </row>
    <row r="12" spans="1:5" ht="25.5">
      <c r="A12" t="s">
        <v>44</v>
      </c>
      <c r="E12" s="29" t="s">
        <v>96</v>
      </c>
    </row>
    <row r="13" spans="1:16" ht="12.75">
      <c r="A13" s="19" t="s">
        <v>35</v>
      </c>
      <c s="23" t="s">
        <v>13</v>
      </c>
      <c s="23" t="s">
        <v>435</v>
      </c>
      <c s="19" t="s">
        <v>55</v>
      </c>
      <c s="24" t="s">
        <v>436</v>
      </c>
      <c s="25" t="s">
        <v>62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437</v>
      </c>
    </row>
    <row r="15" spans="1:5" ht="12.75">
      <c r="A15" s="30" t="s">
        <v>42</v>
      </c>
      <c r="E15" s="31" t="s">
        <v>55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438</v>
      </c>
      <c s="19" t="s">
        <v>55</v>
      </c>
      <c s="24" t="s">
        <v>439</v>
      </c>
      <c s="25" t="s">
        <v>81</v>
      </c>
      <c s="26">
        <v>4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89.25">
      <c r="A18" s="28" t="s">
        <v>40</v>
      </c>
      <c r="E18" s="29" t="s">
        <v>440</v>
      </c>
    </row>
    <row r="19" spans="1:5" ht="12.75">
      <c r="A19" s="30" t="s">
        <v>42</v>
      </c>
      <c r="E19" s="31" t="s">
        <v>55</v>
      </c>
    </row>
    <row r="20" spans="1:5" ht="12.75">
      <c r="A20" t="s">
        <v>44</v>
      </c>
      <c r="E20" s="29" t="s">
        <v>45</v>
      </c>
    </row>
    <row r="21" spans="1:18" ht="12.75" customHeight="1">
      <c r="A21" s="5" t="s">
        <v>33</v>
      </c>
      <c s="5"/>
      <c s="35" t="s">
        <v>19</v>
      </c>
      <c s="5"/>
      <c s="21" t="s">
        <v>101</v>
      </c>
      <c s="5"/>
      <c s="5"/>
      <c s="5"/>
      <c s="36">
        <f>0+Q21</f>
      </c>
      <c r="O21">
        <f>0+R21</f>
      </c>
      <c r="Q21">
        <f>0+I22+I26+I30+I34+I38+I42+I46</f>
      </c>
      <c>
        <f>0+O22+O26+O30+O34+O38+O42+O46</f>
      </c>
    </row>
    <row r="22" spans="1:16" ht="12.75">
      <c r="A22" s="19" t="s">
        <v>35</v>
      </c>
      <c s="23" t="s">
        <v>23</v>
      </c>
      <c s="23" t="s">
        <v>441</v>
      </c>
      <c s="19" t="s">
        <v>55</v>
      </c>
      <c s="24" t="s">
        <v>442</v>
      </c>
      <c s="25" t="s">
        <v>104</v>
      </c>
      <c s="26">
        <v>221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38.25">
      <c r="A23" s="28" t="s">
        <v>40</v>
      </c>
      <c r="E23" s="29" t="s">
        <v>443</v>
      </c>
    </row>
    <row r="24" spans="1:5" ht="25.5">
      <c r="A24" s="30" t="s">
        <v>42</v>
      </c>
      <c r="E24" s="31" t="s">
        <v>444</v>
      </c>
    </row>
    <row r="25" spans="1:5" ht="12.75">
      <c r="A25" t="s">
        <v>44</v>
      </c>
      <c r="E25" s="29" t="s">
        <v>445</v>
      </c>
    </row>
    <row r="26" spans="1:16" ht="12.75">
      <c r="A26" s="19" t="s">
        <v>35</v>
      </c>
      <c s="23" t="s">
        <v>25</v>
      </c>
      <c s="23" t="s">
        <v>122</v>
      </c>
      <c s="19" t="s">
        <v>55</v>
      </c>
      <c s="24" t="s">
        <v>123</v>
      </c>
      <c s="25" t="s">
        <v>114</v>
      </c>
      <c s="26">
        <v>60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38.25">
      <c r="A27" s="28" t="s">
        <v>40</v>
      </c>
      <c r="E27" s="29" t="s">
        <v>446</v>
      </c>
    </row>
    <row r="28" spans="1:5" ht="25.5">
      <c r="A28" s="30" t="s">
        <v>42</v>
      </c>
      <c r="E28" s="31" t="s">
        <v>447</v>
      </c>
    </row>
    <row r="29" spans="1:5" ht="63.75">
      <c r="A29" t="s">
        <v>44</v>
      </c>
      <c r="E29" s="29" t="s">
        <v>117</v>
      </c>
    </row>
    <row r="30" spans="1:16" ht="12.75">
      <c r="A30" s="19" t="s">
        <v>35</v>
      </c>
      <c s="23" t="s">
        <v>27</v>
      </c>
      <c s="23" t="s">
        <v>448</v>
      </c>
      <c s="19" t="s">
        <v>55</v>
      </c>
      <c s="24" t="s">
        <v>449</v>
      </c>
      <c s="25" t="s">
        <v>114</v>
      </c>
      <c s="26">
        <v>1.2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450</v>
      </c>
    </row>
    <row r="32" spans="1:5" ht="25.5">
      <c r="A32" s="30" t="s">
        <v>42</v>
      </c>
      <c r="E32" s="31" t="s">
        <v>451</v>
      </c>
    </row>
    <row r="33" spans="1:5" ht="63.75">
      <c r="A33" t="s">
        <v>44</v>
      </c>
      <c r="E33" s="29" t="s">
        <v>117</v>
      </c>
    </row>
    <row r="34" spans="1:16" ht="12.75">
      <c r="A34" s="19" t="s">
        <v>35</v>
      </c>
      <c s="23" t="s">
        <v>59</v>
      </c>
      <c s="23" t="s">
        <v>133</v>
      </c>
      <c s="19" t="s">
        <v>55</v>
      </c>
      <c s="24" t="s">
        <v>134</v>
      </c>
      <c s="25" t="s">
        <v>114</v>
      </c>
      <c s="26">
        <v>12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38.25">
      <c r="A35" s="28" t="s">
        <v>40</v>
      </c>
      <c r="E35" s="29" t="s">
        <v>452</v>
      </c>
    </row>
    <row r="36" spans="1:5" ht="25.5">
      <c r="A36" s="30" t="s">
        <v>42</v>
      </c>
      <c r="E36" s="31" t="s">
        <v>453</v>
      </c>
    </row>
    <row r="37" spans="1:5" ht="63.75">
      <c r="A37" t="s">
        <v>44</v>
      </c>
      <c r="E37" s="29" t="s">
        <v>117</v>
      </c>
    </row>
    <row r="38" spans="1:16" ht="12.75">
      <c r="A38" s="19" t="s">
        <v>35</v>
      </c>
      <c s="23" t="s">
        <v>64</v>
      </c>
      <c s="23" t="s">
        <v>182</v>
      </c>
      <c s="19" t="s">
        <v>55</v>
      </c>
      <c s="24" t="s">
        <v>183</v>
      </c>
      <c s="25" t="s">
        <v>104</v>
      </c>
      <c s="26">
        <v>240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454</v>
      </c>
    </row>
    <row r="40" spans="1:5" ht="25.5">
      <c r="A40" s="30" t="s">
        <v>42</v>
      </c>
      <c r="E40" s="31" t="s">
        <v>455</v>
      </c>
    </row>
    <row r="41" spans="1:5" ht="25.5">
      <c r="A41" t="s">
        <v>44</v>
      </c>
      <c r="E41" s="29" t="s">
        <v>185</v>
      </c>
    </row>
    <row r="42" spans="1:16" ht="12.75">
      <c r="A42" s="19" t="s">
        <v>35</v>
      </c>
      <c s="23" t="s">
        <v>30</v>
      </c>
      <c s="23" t="s">
        <v>456</v>
      </c>
      <c s="19" t="s">
        <v>55</v>
      </c>
      <c s="24" t="s">
        <v>457</v>
      </c>
      <c s="25" t="s">
        <v>104</v>
      </c>
      <c s="26">
        <v>240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458</v>
      </c>
    </row>
    <row r="44" spans="1:5" ht="25.5">
      <c r="A44" s="30" t="s">
        <v>42</v>
      </c>
      <c r="E44" s="31" t="s">
        <v>459</v>
      </c>
    </row>
    <row r="45" spans="1:5" ht="38.25">
      <c r="A45" t="s">
        <v>44</v>
      </c>
      <c r="E45" s="29" t="s">
        <v>191</v>
      </c>
    </row>
    <row r="46" spans="1:16" ht="12.75">
      <c r="A46" s="19" t="s">
        <v>35</v>
      </c>
      <c s="23" t="s">
        <v>32</v>
      </c>
      <c s="23" t="s">
        <v>193</v>
      </c>
      <c s="19" t="s">
        <v>55</v>
      </c>
      <c s="24" t="s">
        <v>194</v>
      </c>
      <c s="25" t="s">
        <v>104</v>
      </c>
      <c s="26">
        <v>240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458</v>
      </c>
    </row>
    <row r="48" spans="1:5" ht="25.5">
      <c r="A48" s="30" t="s">
        <v>42</v>
      </c>
      <c r="E48" s="31" t="s">
        <v>460</v>
      </c>
    </row>
    <row r="49" spans="1:5" ht="25.5">
      <c r="A49" t="s">
        <v>44</v>
      </c>
      <c r="E49" s="29" t="s">
        <v>196</v>
      </c>
    </row>
    <row r="50" spans="1:18" ht="12.75" customHeight="1">
      <c r="A50" s="5" t="s">
        <v>33</v>
      </c>
      <c s="5"/>
      <c s="35" t="s">
        <v>25</v>
      </c>
      <c s="5"/>
      <c s="21" t="s">
        <v>209</v>
      </c>
      <c s="5"/>
      <c s="5"/>
      <c s="5"/>
      <c s="36">
        <f>0+Q50</f>
      </c>
      <c r="O50">
        <f>0+R50</f>
      </c>
      <c r="Q50">
        <f>0+I51+I55+I59+I63+I67+I71</f>
      </c>
      <c>
        <f>0+O51+O55+O59+O63+O67+O71</f>
      </c>
    </row>
    <row r="51" spans="1:16" ht="12.75">
      <c r="A51" s="19" t="s">
        <v>35</v>
      </c>
      <c s="23" t="s">
        <v>74</v>
      </c>
      <c s="23" t="s">
        <v>223</v>
      </c>
      <c s="19" t="s">
        <v>55</v>
      </c>
      <c s="24" t="s">
        <v>224</v>
      </c>
      <c s="25" t="s">
        <v>104</v>
      </c>
      <c s="26">
        <v>240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454</v>
      </c>
    </row>
    <row r="53" spans="1:5" ht="25.5">
      <c r="A53" s="30" t="s">
        <v>42</v>
      </c>
      <c r="E53" s="31" t="s">
        <v>461</v>
      </c>
    </row>
    <row r="54" spans="1:5" ht="51">
      <c r="A54" t="s">
        <v>44</v>
      </c>
      <c r="E54" s="29" t="s">
        <v>221</v>
      </c>
    </row>
    <row r="55" spans="1:16" ht="12.75">
      <c r="A55" s="19" t="s">
        <v>35</v>
      </c>
      <c s="23" t="s">
        <v>78</v>
      </c>
      <c s="23" t="s">
        <v>462</v>
      </c>
      <c s="19" t="s">
        <v>55</v>
      </c>
      <c s="24" t="s">
        <v>463</v>
      </c>
      <c s="25" t="s">
        <v>104</v>
      </c>
      <c s="26">
        <v>240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454</v>
      </c>
    </row>
    <row r="57" spans="1:5" ht="25.5">
      <c r="A57" s="30" t="s">
        <v>42</v>
      </c>
      <c r="E57" s="31" t="s">
        <v>461</v>
      </c>
    </row>
    <row r="58" spans="1:5" ht="102">
      <c r="A58" t="s">
        <v>44</v>
      </c>
      <c r="E58" s="29" t="s">
        <v>240</v>
      </c>
    </row>
    <row r="59" spans="1:16" ht="12.75">
      <c r="A59" s="19" t="s">
        <v>35</v>
      </c>
      <c s="23" t="s">
        <v>85</v>
      </c>
      <c s="23" t="s">
        <v>464</v>
      </c>
      <c s="19" t="s">
        <v>55</v>
      </c>
      <c s="24" t="s">
        <v>465</v>
      </c>
      <c s="25" t="s">
        <v>104</v>
      </c>
      <c s="26">
        <v>25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454</v>
      </c>
    </row>
    <row r="61" spans="1:5" ht="25.5">
      <c r="A61" s="30" t="s">
        <v>42</v>
      </c>
      <c r="E61" s="31" t="s">
        <v>466</v>
      </c>
    </row>
    <row r="62" spans="1:5" ht="38.25">
      <c r="A62" t="s">
        <v>44</v>
      </c>
      <c r="E62" s="29" t="s">
        <v>467</v>
      </c>
    </row>
    <row r="63" spans="1:16" ht="12.75">
      <c r="A63" s="19" t="s">
        <v>35</v>
      </c>
      <c s="23" t="s">
        <v>145</v>
      </c>
      <c s="23" t="s">
        <v>256</v>
      </c>
      <c s="19" t="s">
        <v>55</v>
      </c>
      <c s="24" t="s">
        <v>257</v>
      </c>
      <c s="25" t="s">
        <v>104</v>
      </c>
      <c s="26">
        <v>240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454</v>
      </c>
    </row>
    <row r="65" spans="1:5" ht="25.5">
      <c r="A65" s="30" t="s">
        <v>42</v>
      </c>
      <c r="E65" s="31" t="s">
        <v>468</v>
      </c>
    </row>
    <row r="66" spans="1:5" ht="51">
      <c r="A66" t="s">
        <v>44</v>
      </c>
      <c r="E66" s="29" t="s">
        <v>260</v>
      </c>
    </row>
    <row r="67" spans="1:16" ht="12.75">
      <c r="A67" s="19" t="s">
        <v>35</v>
      </c>
      <c s="23" t="s">
        <v>149</v>
      </c>
      <c s="23" t="s">
        <v>267</v>
      </c>
      <c s="19" t="s">
        <v>55</v>
      </c>
      <c s="24" t="s">
        <v>268</v>
      </c>
      <c s="25" t="s">
        <v>104</v>
      </c>
      <c s="26">
        <v>240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454</v>
      </c>
    </row>
    <row r="69" spans="1:5" ht="25.5">
      <c r="A69" s="30" t="s">
        <v>42</v>
      </c>
      <c r="E69" s="31" t="s">
        <v>469</v>
      </c>
    </row>
    <row r="70" spans="1:5" ht="51">
      <c r="A70" t="s">
        <v>44</v>
      </c>
      <c r="E70" s="29" t="s">
        <v>271</v>
      </c>
    </row>
    <row r="71" spans="1:16" ht="12.75">
      <c r="A71" s="19" t="s">
        <v>35</v>
      </c>
      <c s="23" t="s">
        <v>154</v>
      </c>
      <c s="23" t="s">
        <v>470</v>
      </c>
      <c s="19" t="s">
        <v>55</v>
      </c>
      <c s="24" t="s">
        <v>471</v>
      </c>
      <c s="25" t="s">
        <v>104</v>
      </c>
      <c s="26">
        <v>240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454</v>
      </c>
    </row>
    <row r="73" spans="1:5" ht="25.5">
      <c r="A73" s="30" t="s">
        <v>42</v>
      </c>
      <c r="E73" s="31" t="s">
        <v>472</v>
      </c>
    </row>
    <row r="74" spans="1:5" ht="140.25">
      <c r="A74" t="s">
        <v>44</v>
      </c>
      <c r="E74" s="29" t="s">
        <v>277</v>
      </c>
    </row>
    <row r="75" spans="1:18" ht="12.75" customHeight="1">
      <c r="A75" s="5" t="s">
        <v>33</v>
      </c>
      <c s="5"/>
      <c s="35" t="s">
        <v>64</v>
      </c>
      <c s="5"/>
      <c s="21" t="s">
        <v>310</v>
      </c>
      <c s="5"/>
      <c s="5"/>
      <c s="5"/>
      <c s="36">
        <f>0+Q75</f>
      </c>
      <c r="O75">
        <f>0+R75</f>
      </c>
      <c r="Q75">
        <f>0+I76</f>
      </c>
      <c>
        <f>0+O76</f>
      </c>
    </row>
    <row r="76" spans="1:16" ht="12.75">
      <c r="A76" s="19" t="s">
        <v>35</v>
      </c>
      <c s="23" t="s">
        <v>158</v>
      </c>
      <c s="23" t="s">
        <v>473</v>
      </c>
      <c s="19" t="s">
        <v>55</v>
      </c>
      <c s="24" t="s">
        <v>474</v>
      </c>
      <c s="25" t="s">
        <v>39</v>
      </c>
      <c s="26">
        <v>20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475</v>
      </c>
    </row>
    <row r="78" spans="1:5" ht="25.5">
      <c r="A78" s="30" t="s">
        <v>42</v>
      </c>
      <c r="E78" s="31" t="s">
        <v>476</v>
      </c>
    </row>
    <row r="79" spans="1:5" ht="242.25">
      <c r="A79" t="s">
        <v>44</v>
      </c>
      <c r="E79" s="29" t="s">
        <v>326</v>
      </c>
    </row>
    <row r="80" spans="1:18" ht="12.75" customHeight="1">
      <c r="A80" s="5" t="s">
        <v>33</v>
      </c>
      <c s="5"/>
      <c s="35" t="s">
        <v>30</v>
      </c>
      <c s="5"/>
      <c s="21" t="s">
        <v>342</v>
      </c>
      <c s="5"/>
      <c s="5"/>
      <c s="5"/>
      <c s="36">
        <f>0+Q80</f>
      </c>
      <c r="O80">
        <f>0+R80</f>
      </c>
      <c r="Q80">
        <f>0+I81+I85+I89+I93+I97+I101+I105+I109+I113+I117+I121+I125+I129+I133+I137</f>
      </c>
      <c>
        <f>0+O81+O85+O89+O93+O97+O101+O105+O109+O113+O117+O121+O125+O129+O133+O137</f>
      </c>
    </row>
    <row r="81" spans="1:16" ht="25.5">
      <c r="A81" s="19" t="s">
        <v>35</v>
      </c>
      <c s="23" t="s">
        <v>163</v>
      </c>
      <c s="23" t="s">
        <v>477</v>
      </c>
      <c s="19" t="s">
        <v>55</v>
      </c>
      <c s="24" t="s">
        <v>478</v>
      </c>
      <c s="25" t="s">
        <v>81</v>
      </c>
      <c s="26">
        <v>40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55</v>
      </c>
    </row>
    <row r="83" spans="1:5" ht="12.75">
      <c r="A83" s="30" t="s">
        <v>42</v>
      </c>
      <c r="E83" s="31" t="s">
        <v>55</v>
      </c>
    </row>
    <row r="84" spans="1:5" ht="63.75">
      <c r="A84" t="s">
        <v>44</v>
      </c>
      <c r="E84" s="29" t="s">
        <v>479</v>
      </c>
    </row>
    <row r="85" spans="1:16" ht="12.75">
      <c r="A85" s="19" t="s">
        <v>35</v>
      </c>
      <c s="23" t="s">
        <v>169</v>
      </c>
      <c s="23" t="s">
        <v>372</v>
      </c>
      <c s="19" t="s">
        <v>55</v>
      </c>
      <c s="24" t="s">
        <v>373</v>
      </c>
      <c s="25" t="s">
        <v>81</v>
      </c>
      <c s="26">
        <v>40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55</v>
      </c>
    </row>
    <row r="87" spans="1:5" ht="12.75">
      <c r="A87" s="30" t="s">
        <v>42</v>
      </c>
      <c r="E87" s="31" t="s">
        <v>55</v>
      </c>
    </row>
    <row r="88" spans="1:5" ht="25.5">
      <c r="A88" t="s">
        <v>44</v>
      </c>
      <c r="E88" s="29" t="s">
        <v>376</v>
      </c>
    </row>
    <row r="89" spans="1:16" ht="12.75">
      <c r="A89" s="19" t="s">
        <v>35</v>
      </c>
      <c s="23" t="s">
        <v>175</v>
      </c>
      <c s="23" t="s">
        <v>480</v>
      </c>
      <c s="19" t="s">
        <v>55</v>
      </c>
      <c s="24" t="s">
        <v>481</v>
      </c>
      <c s="25" t="s">
        <v>482</v>
      </c>
      <c s="26">
        <v>1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483</v>
      </c>
    </row>
    <row r="91" spans="1:5" ht="12.75">
      <c r="A91" s="30" t="s">
        <v>42</v>
      </c>
      <c r="E91" s="31" t="s">
        <v>55</v>
      </c>
    </row>
    <row r="92" spans="1:5" ht="25.5">
      <c r="A92" t="s">
        <v>44</v>
      </c>
      <c r="E92" s="29" t="s">
        <v>484</v>
      </c>
    </row>
    <row r="93" spans="1:16" ht="12.75">
      <c r="A93" s="19" t="s">
        <v>35</v>
      </c>
      <c s="23" t="s">
        <v>181</v>
      </c>
      <c s="23" t="s">
        <v>485</v>
      </c>
      <c s="19" t="s">
        <v>55</v>
      </c>
      <c s="24" t="s">
        <v>486</v>
      </c>
      <c s="25" t="s">
        <v>81</v>
      </c>
      <c s="26">
        <v>12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55</v>
      </c>
    </row>
    <row r="95" spans="1:5" ht="12.75">
      <c r="A95" s="30" t="s">
        <v>42</v>
      </c>
      <c r="E95" s="31" t="s">
        <v>55</v>
      </c>
    </row>
    <row r="96" spans="1:5" ht="63.75">
      <c r="A96" t="s">
        <v>44</v>
      </c>
      <c r="E96" s="29" t="s">
        <v>487</v>
      </c>
    </row>
    <row r="97" spans="1:16" ht="12.75">
      <c r="A97" s="19" t="s">
        <v>35</v>
      </c>
      <c s="23" t="s">
        <v>186</v>
      </c>
      <c s="23" t="s">
        <v>488</v>
      </c>
      <c s="19" t="s">
        <v>55</v>
      </c>
      <c s="24" t="s">
        <v>489</v>
      </c>
      <c s="25" t="s">
        <v>81</v>
      </c>
      <c s="26">
        <v>12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55</v>
      </c>
    </row>
    <row r="99" spans="1:5" ht="12.75">
      <c r="A99" s="30" t="s">
        <v>42</v>
      </c>
      <c r="E99" s="31" t="s">
        <v>55</v>
      </c>
    </row>
    <row r="100" spans="1:5" ht="25.5">
      <c r="A100" t="s">
        <v>44</v>
      </c>
      <c r="E100" s="29" t="s">
        <v>376</v>
      </c>
    </row>
    <row r="101" spans="1:16" ht="12.75">
      <c r="A101" s="19" t="s">
        <v>35</v>
      </c>
      <c s="23" t="s">
        <v>192</v>
      </c>
      <c s="23" t="s">
        <v>490</v>
      </c>
      <c s="19" t="s">
        <v>55</v>
      </c>
      <c s="24" t="s">
        <v>491</v>
      </c>
      <c s="25" t="s">
        <v>482</v>
      </c>
      <c s="26">
        <v>1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483</v>
      </c>
    </row>
    <row r="103" spans="1:5" ht="12.75">
      <c r="A103" s="30" t="s">
        <v>42</v>
      </c>
      <c r="E103" s="31" t="s">
        <v>55</v>
      </c>
    </row>
    <row r="104" spans="1:5" ht="25.5">
      <c r="A104" t="s">
        <v>44</v>
      </c>
      <c r="E104" s="29" t="s">
        <v>484</v>
      </c>
    </row>
    <row r="105" spans="1:16" ht="12.75">
      <c r="A105" s="19" t="s">
        <v>35</v>
      </c>
      <c s="23" t="s">
        <v>198</v>
      </c>
      <c s="23" t="s">
        <v>492</v>
      </c>
      <c s="19" t="s">
        <v>55</v>
      </c>
      <c s="24" t="s">
        <v>493</v>
      </c>
      <c s="25" t="s">
        <v>81</v>
      </c>
      <c s="26">
        <v>40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55</v>
      </c>
    </row>
    <row r="107" spans="1:5" ht="12.75">
      <c r="A107" s="30" t="s">
        <v>42</v>
      </c>
      <c r="E107" s="31" t="s">
        <v>55</v>
      </c>
    </row>
    <row r="108" spans="1:5" ht="63.75">
      <c r="A108" t="s">
        <v>44</v>
      </c>
      <c r="E108" s="29" t="s">
        <v>494</v>
      </c>
    </row>
    <row r="109" spans="1:16" ht="12.75">
      <c r="A109" s="19" t="s">
        <v>35</v>
      </c>
      <c s="23" t="s">
        <v>204</v>
      </c>
      <c s="23" t="s">
        <v>495</v>
      </c>
      <c s="19" t="s">
        <v>55</v>
      </c>
      <c s="24" t="s">
        <v>496</v>
      </c>
      <c s="25" t="s">
        <v>81</v>
      </c>
      <c s="26">
        <v>40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55</v>
      </c>
    </row>
    <row r="111" spans="1:5" ht="12.75">
      <c r="A111" s="30" t="s">
        <v>42</v>
      </c>
      <c r="E111" s="31" t="s">
        <v>55</v>
      </c>
    </row>
    <row r="112" spans="1:5" ht="25.5">
      <c r="A112" t="s">
        <v>44</v>
      </c>
      <c r="E112" s="29" t="s">
        <v>376</v>
      </c>
    </row>
    <row r="113" spans="1:16" ht="12.75">
      <c r="A113" s="19" t="s">
        <v>35</v>
      </c>
      <c s="23" t="s">
        <v>210</v>
      </c>
      <c s="23" t="s">
        <v>497</v>
      </c>
      <c s="19" t="s">
        <v>55</v>
      </c>
      <c s="24" t="s">
        <v>498</v>
      </c>
      <c s="25" t="s">
        <v>482</v>
      </c>
      <c s="26">
        <v>1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483</v>
      </c>
    </row>
    <row r="115" spans="1:5" ht="12.75">
      <c r="A115" s="30" t="s">
        <v>42</v>
      </c>
      <c r="E115" s="31" t="s">
        <v>55</v>
      </c>
    </row>
    <row r="116" spans="1:5" ht="25.5">
      <c r="A116" t="s">
        <v>44</v>
      </c>
      <c r="E116" s="29" t="s">
        <v>499</v>
      </c>
    </row>
    <row r="117" spans="1:16" ht="12.75">
      <c r="A117" s="19" t="s">
        <v>35</v>
      </c>
      <c s="23" t="s">
        <v>216</v>
      </c>
      <c s="23" t="s">
        <v>500</v>
      </c>
      <c s="19" t="s">
        <v>55</v>
      </c>
      <c s="24" t="s">
        <v>501</v>
      </c>
      <c s="25" t="s">
        <v>81</v>
      </c>
      <c s="26">
        <v>2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55</v>
      </c>
    </row>
    <row r="119" spans="1:5" ht="12.75">
      <c r="A119" s="30" t="s">
        <v>42</v>
      </c>
      <c r="E119" s="31" t="s">
        <v>55</v>
      </c>
    </row>
    <row r="120" spans="1:5" ht="76.5">
      <c r="A120" t="s">
        <v>44</v>
      </c>
      <c r="E120" s="29" t="s">
        <v>502</v>
      </c>
    </row>
    <row r="121" spans="1:16" ht="12.75">
      <c r="A121" s="19" t="s">
        <v>35</v>
      </c>
      <c s="23" t="s">
        <v>222</v>
      </c>
      <c s="23" t="s">
        <v>503</v>
      </c>
      <c s="19" t="s">
        <v>55</v>
      </c>
      <c s="24" t="s">
        <v>504</v>
      </c>
      <c s="25" t="s">
        <v>81</v>
      </c>
      <c s="26">
        <v>2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505</v>
      </c>
    </row>
    <row r="123" spans="1:5" ht="12.75">
      <c r="A123" s="30" t="s">
        <v>42</v>
      </c>
      <c r="E123" s="31" t="s">
        <v>506</v>
      </c>
    </row>
    <row r="124" spans="1:5" ht="25.5">
      <c r="A124" t="s">
        <v>44</v>
      </c>
      <c r="E124" s="29" t="s">
        <v>507</v>
      </c>
    </row>
    <row r="125" spans="1:16" ht="12.75">
      <c r="A125" s="19" t="s">
        <v>35</v>
      </c>
      <c s="23" t="s">
        <v>227</v>
      </c>
      <c s="23" t="s">
        <v>508</v>
      </c>
      <c s="19" t="s">
        <v>55</v>
      </c>
      <c s="24" t="s">
        <v>509</v>
      </c>
      <c s="25" t="s">
        <v>482</v>
      </c>
      <c s="26">
        <v>1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483</v>
      </c>
    </row>
    <row r="127" spans="1:5" ht="12.75">
      <c r="A127" s="30" t="s">
        <v>42</v>
      </c>
      <c r="E127" s="31" t="s">
        <v>55</v>
      </c>
    </row>
    <row r="128" spans="1:5" ht="25.5">
      <c r="A128" t="s">
        <v>44</v>
      </c>
      <c r="E128" s="29" t="s">
        <v>510</v>
      </c>
    </row>
    <row r="129" spans="1:16" ht="12.75">
      <c r="A129" s="19" t="s">
        <v>35</v>
      </c>
      <c s="23" t="s">
        <v>231</v>
      </c>
      <c s="23" t="s">
        <v>511</v>
      </c>
      <c s="19" t="s">
        <v>55</v>
      </c>
      <c s="24" t="s">
        <v>512</v>
      </c>
      <c s="25" t="s">
        <v>81</v>
      </c>
      <c s="26">
        <v>4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55</v>
      </c>
    </row>
    <row r="131" spans="1:5" ht="12.75">
      <c r="A131" s="30" t="s">
        <v>42</v>
      </c>
      <c r="E131" s="31" t="s">
        <v>55</v>
      </c>
    </row>
    <row r="132" spans="1:5" ht="63.75">
      <c r="A132" t="s">
        <v>44</v>
      </c>
      <c r="E132" s="29" t="s">
        <v>513</v>
      </c>
    </row>
    <row r="133" spans="1:16" ht="12.75">
      <c r="A133" s="19" t="s">
        <v>35</v>
      </c>
      <c s="23" t="s">
        <v>235</v>
      </c>
      <c s="23" t="s">
        <v>514</v>
      </c>
      <c s="19" t="s">
        <v>55</v>
      </c>
      <c s="24" t="s">
        <v>515</v>
      </c>
      <c s="25" t="s">
        <v>81</v>
      </c>
      <c s="26">
        <v>4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516</v>
      </c>
    </row>
    <row r="135" spans="1:5" ht="12.75">
      <c r="A135" s="30" t="s">
        <v>42</v>
      </c>
      <c r="E135" s="31" t="s">
        <v>517</v>
      </c>
    </row>
    <row r="136" spans="1:5" ht="25.5">
      <c r="A136" t="s">
        <v>44</v>
      </c>
      <c r="E136" s="29" t="s">
        <v>507</v>
      </c>
    </row>
    <row r="137" spans="1:16" ht="12.75">
      <c r="A137" s="19" t="s">
        <v>35</v>
      </c>
      <c s="23" t="s">
        <v>241</v>
      </c>
      <c s="23" t="s">
        <v>518</v>
      </c>
      <c s="19" t="s">
        <v>55</v>
      </c>
      <c s="24" t="s">
        <v>519</v>
      </c>
      <c s="25" t="s">
        <v>482</v>
      </c>
      <c s="26">
        <v>1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483</v>
      </c>
    </row>
    <row r="139" spans="1:5" ht="12.75">
      <c r="A139" s="30" t="s">
        <v>42</v>
      </c>
      <c r="E139" s="31" t="s">
        <v>55</v>
      </c>
    </row>
    <row r="140" spans="1:5" ht="25.5">
      <c r="A140" t="s">
        <v>44</v>
      </c>
      <c r="E140" s="29" t="s">
        <v>510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