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opecek" reservationPassword="0"/>
  <workbookPr/>
  <bookViews>
    <workbookView xWindow="240" yWindow="120" windowWidth="14940" windowHeight="9225" activeTab="0"/>
  </bookViews>
  <sheets>
    <sheet name="rekapitulace" sheetId="1" r:id="rId1"/>
    <sheet name="001.2.1.0" sheetId="2" r:id="rId2"/>
    <sheet name="001.2.1.1" sheetId="3" r:id="rId3"/>
  </sheets>
  <definedNames/>
  <calcPr/>
  <webPublishing/>
</workbook>
</file>

<file path=xl/sharedStrings.xml><?xml version="1.0" encoding="utf-8"?>
<sst xmlns="http://schemas.openxmlformats.org/spreadsheetml/2006/main" count="213" uniqueCount="108">
  <si>
    <t>Soupis objektů s DPH</t>
  </si>
  <si>
    <t>Stavba:17-134-01-ARCH - ROZVOJ CENTRÁLNÍ PRŮMYSLOVÉ ZÓNY A DOPRAVNÍ INFRASTRUKTURY</t>
  </si>
  <si>
    <t>Varianta:ZŘ - Základní řešení</t>
  </si>
  <si>
    <t>Odbytová cena:</t>
  </si>
  <si>
    <t>OC+DPH:</t>
  </si>
  <si>
    <t>Sazba 1</t>
  </si>
  <si>
    <t>Sazba 2</t>
  </si>
  <si>
    <t>Sazba 3</t>
  </si>
  <si>
    <t>Objekt</t>
  </si>
  <si>
    <t>Popis</t>
  </si>
  <si>
    <t>OC</t>
  </si>
  <si>
    <t>DPH</t>
  </si>
  <si>
    <t>OC+DPH</t>
  </si>
  <si>
    <t>Aspe</t>
  </si>
  <si>
    <t>Příloha k formuláři pro ocenění nabídky</t>
  </si>
  <si>
    <t>Stavba</t>
  </si>
  <si>
    <t>číslo a název SO</t>
  </si>
  <si>
    <t>číslo a název rozpočtu:</t>
  </si>
  <si>
    <t>17-134-01-ARCH</t>
  </si>
  <si>
    <t>ROZVOJ CENTRÁLNÍ PRŮMYSLOVÉ ZÓNY A DOPRAVNÍ INFRASTRUKTURY</t>
  </si>
  <si>
    <t>001.2</t>
  </si>
  <si>
    <t>Skrývka ornice pro předstihový archeologický výzkum</t>
  </si>
  <si>
    <t>001.2.1.0</t>
  </si>
  <si>
    <t>Vedlejší a ostatní náklady - etapa I</t>
  </si>
  <si>
    <t>Poř.
č.pol.</t>
  </si>
  <si>
    <t>1</t>
  </si>
  <si>
    <t>cenová
soustava</t>
  </si>
  <si>
    <t>Kód
položky</t>
  </si>
  <si>
    <t>Varianta
položky</t>
  </si>
  <si>
    <t>Název položky</t>
  </si>
  <si>
    <t>jednotka</t>
  </si>
  <si>
    <t>Počet
jednotek</t>
  </si>
  <si>
    <t>CENA</t>
  </si>
  <si>
    <t>jednotková</t>
  </si>
  <si>
    <t>celkem</t>
  </si>
  <si>
    <t>Sazba</t>
  </si>
  <si>
    <t>2</t>
  </si>
  <si>
    <t>3</t>
  </si>
  <si>
    <t>4</t>
  </si>
  <si>
    <t>5</t>
  </si>
  <si>
    <t>6</t>
  </si>
  <si>
    <t>7</t>
  </si>
  <si>
    <t>8</t>
  </si>
  <si>
    <t>9</t>
  </si>
  <si>
    <t>Všeobecné konstrukce a práce</t>
  </si>
  <si>
    <t>0</t>
  </si>
  <si>
    <t>2021_OTSKP</t>
  </si>
  <si>
    <t>02730</t>
  </si>
  <si>
    <t>POMOC PRÁCE ZŘÍZ NEBO ZAJIŠŤ OCHRANU INŽENÝRSKÝCH SÍTÍ
Vytyčení stávajících inženýrských sítí.
Kompletní provedení.</t>
  </si>
  <si>
    <t xml:space="preserve">KPL       </t>
  </si>
  <si>
    <t>1=1.000 [A]</t>
  </si>
  <si>
    <t>zahrnuje veškeré náklady spojené s objednatelem požadovanými zařízeními</t>
  </si>
  <si>
    <t>R</t>
  </si>
  <si>
    <t>POMOC PRÁCE ZŘÍZ NEBO ZAJIŠŤ OCHRANU INŽENÝRSKÝCH SÍTÍ
Doplňkové služby sloužící pro zajištění potřebných vyjádření (tj. inženýrskou činnost apod.), vstupů, prvků BOZP s ohledem na pohyb v ochranných pásmech, zajištění míst pro případné mezideponie apod.
Kompletní položka pro zdárné zhotovení díla.</t>
  </si>
  <si>
    <t>02821</t>
  </si>
  <si>
    <t>PRŮZKUMNÉ PRÁCE ARCHEOLOGICKÉ NA POVRCHU
Archeologický dozor po dobu 3 měsíců.
Položka bude čerpána na základě skutečnosti a se souhlasem TDS a objednatele.
Provizorní cena 110.000 Kč.</t>
  </si>
  <si>
    <t>zahrnuje veškeré náklady spojené s objednatelem požadovanými pracemi</t>
  </si>
  <si>
    <t>PRŮZKUMNÉ PRÁCE ARCHEOLOGICKÉ NA POVRCHU
Záchranný archeologický průzkum po dobu 3 měsíců.
Položka bude čerpána na základě skutečnosti a se souhlasem TDS a objednatele.
Provizorní cena 1.800.000 Kč.</t>
  </si>
  <si>
    <t>02910</t>
  </si>
  <si>
    <t/>
  </si>
  <si>
    <t>OSTATNÍ POŽADAVKY - ZEMĚMĚŘIČSKÁ MĚŘENÍ
Veškerá zaměření nutná k realizaci díla (vytyčení stavby a obvodu staveniště apod.) a k uvedení stavby do užívání a řádnému předání dokončeného díla. Pevná cena.</t>
  </si>
  <si>
    <t>zahrnuje veškeré náklady spojené s objednatelem požadovanými pracemi, 
- pro stanovení orientační investorské ceny určete jednotkovou cenu jako 1% odhadované ceny stavby</t>
  </si>
  <si>
    <t>029511</t>
  </si>
  <si>
    <t>OSTATNÍ POŽADAVKY - POSUDKY A KONTROLY
Zjištění a zdokumentování stávajícího stavu zástavby a objektů před započetím stavebních prací, které mohou být dotčeny stavbou vč. fotodokumentace,
projednání se správci sítí. Odevzdání v tištěné podobě.
Pasportizace nejbližších objektů ( budov ) ( před stavbou, v průběhu stavby 1 x za měsíc a po stavbě )
- včetně provedení statického posudku budov
- pasportizace sousedních pozemků
- vše včetně vyhotovení fotodokumentace a videozáznamu, s potvrzením vlastníka
objektu</t>
  </si>
  <si>
    <t>03100</t>
  </si>
  <si>
    <t>ZAŘÍZENÍ STAVENIŠTĚ - ZŘÍZENÍ, PROVOZ, DEMONTÁŽ
Montáž a demontáž zařízení staveniště, včetně prostorů pro objednatele. Položka obsahuje poplatky dočasných záborů během stavby - dle potřeb zhotovitele. Kompletní provedení.</t>
  </si>
  <si>
    <t>zahrnuje objednatelem povolené náklady na pořízení (event. pronájem), provozování, udržování a likvidaci zhotovitelova zařízení</t>
  </si>
  <si>
    <t>C e l k e m</t>
  </si>
  <si>
    <t>Ostatní ve výkazu nespecifikované práce</t>
  </si>
  <si>
    <t>Vícepráce</t>
  </si>
  <si>
    <t>Vícepráce celkem</t>
  </si>
  <si>
    <t>Méněpráce</t>
  </si>
  <si>
    <t>Méněpráce celkem</t>
  </si>
  <si>
    <t>Celkem</t>
  </si>
  <si>
    <t>001.2.1.1</t>
  </si>
  <si>
    <t>Etapa I</t>
  </si>
  <si>
    <t>Zemní práce</t>
  </si>
  <si>
    <t>11020</t>
  </si>
  <si>
    <t>VŠEOBECNÉ VYKLIZENÍ ZEMĚDĚLSKÝCH PLOCH
Kompletní provedení včetně skládkovného apod.</t>
  </si>
  <si>
    <t xml:space="preserve">M2        </t>
  </si>
  <si>
    <t>61134+26332=87 466.000 [A]</t>
  </si>
  <si>
    <t>zahrnuje odstranění všech překážek pro uskutečnění stavby s výjimkou sejmutí ornice a podorničních vrstev</t>
  </si>
  <si>
    <t>11120</t>
  </si>
  <si>
    <t>ODSTRANĚNÍ KŘOVIN
Odstranění křovin dle dendrologického průzkumu. Včetně likvidace kořenů a zpětného zásypu jam. Bez ohledu na vzdálenost.
Položka bude čerpána dle skutečnosti.</t>
  </si>
  <si>
    <t>50+290+65+10+65+40+50+15+280+1510+30+2+320=2 727.000 [A]</t>
  </si>
  <si>
    <t>odstranění křovin a stromů do průměru 100 mm
doprava dřevin bez ohledu na vzdálenost
spálení na hromadách nebo štěpkování</t>
  </si>
  <si>
    <t>11201</t>
  </si>
  <si>
    <t>KÁCENÍ STROMŮ D KMENE DO 0,5M S ODSTRANĚNÍM PAŘEZŮ
Odstranění vzrostlých dřevin. Kompletní položka včetně dopravy, uložení na skládku, skládkovného apod.
Položka obsahuje vytrhání pařezů, vykopání pařezů nebo frézování pařezů. Vč. zásypu jam po pařezech včetně zhutnění, ohumusování a kompletních zemních prací (úprava svahových těles apod.).
Položka bude čerpána dle skutečnosti.</t>
  </si>
  <si>
    <t xml:space="preserve">KUS       </t>
  </si>
  <si>
    <t>8=8.000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</si>
  <si>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</si>
  <si>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t>
  </si>
  <si>
    <t>KÁCENÍ STROMŮ D KMENE DO 0,9M S ODSTRANĚNÍM PAŘEZŮ
Odstranění vzrostlých dřevin. Kompletní položka včetně dopravy, uložení na skládku, skládkovného apod.
Položka obsahuje vytrhání pařezů, vykopání pařezů nebo frézování pařezů. Vč. zásypu jam po pařezech včetně zhutnění, ohumusování a kompletních zemních prací (úprava svahových těles apod.).
Položka bude čerpána dle skutečnosti.</t>
  </si>
  <si>
    <t>13=13.000 [A]</t>
  </si>
  <si>
    <t>12110</t>
  </si>
  <si>
    <t>SEJMUTÍ ORNICE NEBO LESNÍ PŮDY
Sejmutí ornice v místě stavby, odvoz na mezideponii. Předpokládán odvoz v rámci stavby.
Mocnosti dle pedologického průzkumu.
Uložení na mezideponie v rámci stavby.
Viz příloha C.04 - Předpokládané kubatury skrývky ornice.</t>
  </si>
  <si>
    <t xml:space="preserve">M3        </t>
  </si>
  <si>
    <t>16716+7574=24 290.000 [A]</t>
  </si>
  <si>
    <t>položka zahrnuje sejmutí ornice bez ohledu na tloušťku vrstvy a její vodorovnou dopravu
nezahrnuje uložení na trvalou skládku</t>
  </si>
  <si>
    <t>12190</t>
  </si>
  <si>
    <t>PŘEVRSTVENÍ ORNICE
Předpoklad doby na mezideponii do 1 roku do začátku stavby.
1x převrstvení.</t>
  </si>
  <si>
    <t>položka zahrnuje převrstvení ornice na skládce</t>
  </si>
  <si>
    <t>17120</t>
  </si>
  <si>
    <t>ULOŽENÍ SYPANINY DO NÁSYPŮ A NA SKLÁDKY BEZ ZHUTNĚNÍ
Uložení na mezideponie.
Uložení na místo - kompletní provedení.
V rámci mezideponie včetně převrstvení, ošetřování apod.</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</si>
  <si>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</si>
  <si>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18710</t>
  </si>
  <si>
    <t>OŠETŘENÍ ORNICE NA SKLÁDCE
Po dobu min. 1 roku, kompletní provedení, odplevelování apod.</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</si>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</sst>
</file>

<file path=xl/styles.xml><?xml version="1.0" encoding="utf-8"?>
<styleSheet xmlns="http://schemas.openxmlformats.org/spreadsheetml/2006/main">
  <numFmts count="2">
    <numFmt numFmtId="177" formatCode="### ### ### ##0.00"/>
    <numFmt numFmtId="178" formatCode="### ### ### ##0.000"/>
  </numFmts>
  <fonts count="5">
    <font>
      <sz val="10"/>
      <name val="Arial"/>
      <family val="0"/>
    </font>
    <font>
      <b/>
      <sz val="11"/>
      <name val="Arial"/>
      <family val="0"/>
    </font>
    <font>
      <sz val="11"/>
      <name val="Arial"/>
      <family val="0"/>
    </font>
    <font>
      <u val="single"/>
      <sz val="10"/>
      <color rgb="FF0000FF"/>
      <name val="Arial"/>
      <family val="0"/>
    </font>
    <font>
      <b/>
      <sz val="10"/>
      <name val="Arial"/>
      <family val="0"/>
    </font>
  </fonts>
  <fills count="3">
    <fill>
      <patternFill/>
    </fill>
    <fill>
      <patternFill patternType="gray125"/>
    </fill>
    <fill>
      <patternFill patternType="solid">
        <fgColor rgb="FFD3D3D3"/>
        <bgColor indexed="64"/>
      </patternFill>
    </fill>
  </fills>
  <borders count="5">
    <border>
      <left/>
      <right/>
      <top/>
      <bottom/>
      <diagonal/>
    </border>
    <border>
      <left style="thin"/>
      <right style="thin"/>
      <top style="thin"/>
      <bottom style="thin"/>
    </border>
    <border>
      <left/>
      <right style="thin"/>
      <top/>
      <bottom/>
    </border>
    <border>
      <left/>
      <right/>
      <top/>
      <bottom style="thin"/>
    </border>
    <border>
      <left style="thin"/>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17">
    <xf numFmtId="0" fontId="0" fillId="0" borderId="0" xfId="0"/>
    <xf numFmtId="0" fontId="1" fillId="0" borderId="0" xfId="0" applyNumberFormat="1" applyFont="1" applyFill="1" applyBorder="1" applyAlignment="1" applyProtection="1">
      <alignment horizontal="center"/>
      <protection/>
    </xf>
    <xf numFmtId="177" fontId="1" fillId="2" borderId="0" xfId="0" applyNumberFormat="1" applyFont="1" applyFill="1" applyBorder="1" applyAlignment="1" applyProtection="1">
      <alignment/>
      <protection/>
    </xf>
    <xf numFmtId="0" fontId="1" fillId="2" borderId="0" xfId="0" applyNumberFormat="1" applyFont="1" applyFill="1" applyBorder="1" applyAlignment="1" applyProtection="1">
      <alignment horizontal="right"/>
      <protection/>
    </xf>
    <xf numFmtId="0" fontId="2" fillId="0" borderId="1" xfId="0" applyNumberFormat="1" applyFont="1" applyFill="1" applyBorder="1" applyAlignment="1" applyProtection="1">
      <alignment horizontal="center" wrapText="1"/>
      <protection/>
    </xf>
    <xf numFmtId="0" fontId="1" fillId="0" borderId="0" xfId="0" applyNumberFormat="1" applyFont="1" applyFill="1" applyBorder="1" applyAlignment="1" applyProtection="1">
      <alignment/>
      <protection/>
    </xf>
    <xf numFmtId="0" fontId="3" fillId="0" borderId="0" xfId="0" applyFont="1"/>
    <xf numFmtId="0" fontId="0" fillId="0" borderId="1" xfId="0" applyNumberFormat="1" applyFont="1" applyFill="1" applyBorder="1" applyAlignment="1" applyProtection="1">
      <alignment wrapText="1"/>
      <protection/>
    </xf>
    <xf numFmtId="0" fontId="3" fillId="0" borderId="2" xfId="0" applyFont="1" applyBorder="1"/>
    <xf numFmtId="0" fontId="4" fillId="0" borderId="0" xfId="0" applyNumberFormat="1" applyFont="1" applyFill="1" applyBorder="1" applyAlignment="1" applyProtection="1">
      <alignment/>
      <protection/>
    </xf>
    <xf numFmtId="178" fontId="0" fillId="0" borderId="1" xfId="0" applyNumberFormat="1" applyFont="1" applyFill="1" applyBorder="1" applyAlignment="1" applyProtection="1">
      <alignment/>
      <protection/>
    </xf>
    <xf numFmtId="0" fontId="4" fillId="0" borderId="3" xfId="0" applyNumberFormat="1" applyFont="1" applyFill="1" applyBorder="1" applyAlignment="1" applyProtection="1">
      <alignment/>
      <protection/>
    </xf>
    <xf numFmtId="177" fontId="0" fillId="0" borderId="4" xfId="0" applyNumberFormat="1" applyBorder="1" applyProtection="1">
      <protection locked="0"/>
    </xf>
    <xf numFmtId="177" fontId="0" fillId="0" borderId="1" xfId="0" applyNumberFormat="1" applyFont="1" applyFill="1" applyBorder="1" applyAlignment="1" applyProtection="1">
      <alignment/>
      <protection/>
    </xf>
    <xf numFmtId="177" fontId="0" fillId="0" borderId="1" xfId="0" applyNumberFormat="1" applyBorder="1" applyProtection="1">
      <protection locked="0"/>
    </xf>
    <xf numFmtId="0" fontId="0" fillId="0" borderId="0" xfId="0" applyNumberFormat="1" applyFont="1" applyFill="1" applyBorder="1" applyAlignment="1" applyProtection="1">
      <alignment wrapText="1" shrinkToFit="1"/>
      <protection/>
    </xf>
    <xf numFmtId="177" fontId="4" fillId="2" borderId="0" xfId="0" applyNumberFormat="1" applyFont="1" applyFill="1" applyBorder="1" applyAlignment="1" applyProtection="1">
      <alignment/>
      <protection/>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sharedStrings" Target="sharedStrings.xml" /><Relationship Id="rId6"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H12"/>
  <sheetViews>
    <sheetView tabSelected="1"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20.7142857142857" customWidth="1"/>
    <col min="2" max="2" width="60.7142857142857" customWidth="1"/>
    <col min="3" max="5" width="24.7142857142857" customWidth="1"/>
  </cols>
  <sheetData>
    <row r="1" spans="1:1" ht="12.75" customHeight="1">
      <c r="A1" s="5" t="s">
        <v>13</v>
      </c>
    </row>
    <row r="3" spans="2:2" ht="12.75" customHeight="1">
      <c r="B3" s="1" t="s">
        <v>0</v>
      </c>
    </row>
    <row r="5" spans="2:2" ht="12.75" customHeight="1">
      <c r="B5" s="2" t="s">
        <v>1</v>
      </c>
    </row>
    <row r="6" spans="2:8" ht="12.75" customHeight="1">
      <c r="B6" t="s">
        <v>2</v>
      </c>
      <c r="G6" t="s">
        <v>5</v>
      </c>
      <c>
        <v>0</v>
      </c>
    </row>
    <row r="7" spans="2:8" ht="12.75" customHeight="1">
      <c r="B7" s="3" t="s">
        <v>3</v>
      </c>
      <c s="2">
        <f>SUM(C11:C12)</f>
      </c>
      <c r="G7" t="s">
        <v>6</v>
      </c>
      <c>
        <v>15</v>
      </c>
    </row>
    <row r="8" spans="2:8" ht="12.75" customHeight="1">
      <c r="B8" s="3" t="s">
        <v>4</v>
      </c>
      <c s="2">
        <f>SUM(E11:E12)</f>
      </c>
      <c r="G8" t="s">
        <v>7</v>
      </c>
      <c>
        <v>21</v>
      </c>
    </row>
    <row r="10" spans="1:5" ht="12.75" customHeight="1">
      <c r="A10" s="4" t="s">
        <v>8</v>
      </c>
      <c s="4" t="s">
        <v>9</v>
      </c>
      <c s="4" t="s">
        <v>10</v>
      </c>
      <c s="4" t="s">
        <v>11</v>
      </c>
      <c s="4" t="s">
        <v>12</v>
      </c>
    </row>
    <row r="11" spans="1:5" ht="12.75" customHeight="1">
      <c r="A11" s="7" t="s">
        <v>22</v>
      </c>
      <c s="7" t="s">
        <v>23</v>
      </c>
      <c s="13">
        <f>'001.2.1.0'!I44</f>
      </c>
      <c s="13">
        <f>'001.2.1.0'!P44</f>
      </c>
      <c s="13">
        <f>C11+D11</f>
      </c>
    </row>
    <row r="12" spans="1:5" ht="12.75" customHeight="1">
      <c r="A12" s="7" t="s">
        <v>74</v>
      </c>
      <c s="7" t="s">
        <v>75</v>
      </c>
      <c s="13">
        <f>'001.2.1.1'!I47</f>
      </c>
      <c s="13">
        <f>'001.2.1.1'!P47</f>
      </c>
      <c s="13">
        <f>C12+D12</f>
      </c>
    </row>
  </sheetData>
  <sheetProtection formatColumns="0"/>
  <hyperlinks>
    <hyperlink ref="A11" location="#'001.2.1.0'!A1" tooltip="Odkaz na stranku objektu [001.2.1.0]" display="001.2.1.0"/>
    <hyperlink ref="A12" location="#'001.2.1.1'!A1" tooltip="Odkaz na stranku objektu [001.2.1.1]" display="001.2.1.1"/>
  </hyperlinks>
  <printOptions/>
  <pageMargins left="0.75" right="0.75" top="1" bottom="1" header="0.5" footer="0.5"/>
  <pageSetup fitToHeight="0" horizontalDpi="300" verticalDpi="300" orientation="portrait" paperSize="9"/>
</worksheet>
</file>

<file path=xl/worksheets/sheet2.xml><?xml version="1.0" encoding="utf-8"?>
<worksheet xmlns="http://schemas.openxmlformats.org/spreadsheetml/2006/main" xmlns:r="http://schemas.openxmlformats.org/officeDocument/2006/relationships">
  <sheetPr>
    <pageSetUpPr fitToPage="1"/>
  </sheetPr>
  <dimension ref="A1:P4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22</v>
      </c>
      <c s="5"/>
      <c s="5" t="s">
        <v>23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47</v>
      </c>
      <c s="7" t="s">
        <v>25</v>
      </c>
      <c s="7" t="s">
        <v>48</v>
      </c>
      <c s="7" t="s">
        <v>49</v>
      </c>
      <c s="10">
        <v>1</v>
      </c>
      <c s="14"/>
      <c s="13">
        <f>ROUND((H12*G12),2)</f>
      </c>
      <c r="O12">
        <f>rekapitulace!H8</f>
      </c>
      <c>
        <f>O12/100*I12</f>
      </c>
    </row>
    <row r="13" spans="5:5" ht="25.5">
      <c r="E13" s="15" t="s">
        <v>50</v>
      </c>
    </row>
    <row r="14" spans="5:5" ht="114.75">
      <c r="E14" s="15" t="s">
        <v>51</v>
      </c>
    </row>
    <row r="15" spans="1:16" ht="12.75">
      <c r="A15" s="7">
        <v>2</v>
      </c>
      <c s="7" t="s">
        <v>46</v>
      </c>
      <c s="7" t="s">
        <v>47</v>
      </c>
      <c s="7" t="s">
        <v>52</v>
      </c>
      <c s="7" t="s">
        <v>53</v>
      </c>
      <c s="7" t="s">
        <v>49</v>
      </c>
      <c s="10">
        <v>1</v>
      </c>
      <c s="14"/>
      <c s="13">
        <f>ROUND((H15*G15),2)</f>
      </c>
      <c r="O15">
        <f>rekapitulace!H8</f>
      </c>
      <c>
        <f>O15/100*I15</f>
      </c>
    </row>
    <row r="16" spans="5:5" ht="25.5">
      <c r="E16" s="15" t="s">
        <v>50</v>
      </c>
    </row>
    <row r="17" spans="5:5" ht="114.75">
      <c r="E17" s="15" t="s">
        <v>51</v>
      </c>
    </row>
    <row r="18" spans="1:16" ht="12.75">
      <c r="A18" s="7">
        <v>3</v>
      </c>
      <c s="7" t="s">
        <v>46</v>
      </c>
      <c s="7" t="s">
        <v>54</v>
      </c>
      <c s="7" t="s">
        <v>25</v>
      </c>
      <c s="7" t="s">
        <v>55</v>
      </c>
      <c s="7" t="s">
        <v>49</v>
      </c>
      <c s="10">
        <v>1</v>
      </c>
      <c s="14"/>
      <c s="13">
        <f>ROUND((H18*G18),2)</f>
      </c>
      <c r="O18">
        <f>rekapitulace!H8</f>
      </c>
      <c>
        <f>O18/100*I18</f>
      </c>
    </row>
    <row r="19" spans="5:5" ht="25.5">
      <c r="E19" s="15" t="s">
        <v>50</v>
      </c>
    </row>
    <row r="20" spans="5:5" ht="114.75">
      <c r="E20" s="15" t="s">
        <v>56</v>
      </c>
    </row>
    <row r="21" spans="1:16" ht="12.75">
      <c r="A21" s="7">
        <v>4</v>
      </c>
      <c s="7" t="s">
        <v>46</v>
      </c>
      <c s="7" t="s">
        <v>54</v>
      </c>
      <c s="7" t="s">
        <v>36</v>
      </c>
      <c s="7" t="s">
        <v>57</v>
      </c>
      <c s="7" t="s">
        <v>49</v>
      </c>
      <c s="10">
        <v>1</v>
      </c>
      <c s="14"/>
      <c s="13">
        <f>ROUND((H21*G21),2)</f>
      </c>
      <c r="O21">
        <f>rekapitulace!H8</f>
      </c>
      <c>
        <f>O21/100*I21</f>
      </c>
    </row>
    <row r="22" spans="5:5" ht="25.5">
      <c r="E22" s="15" t="s">
        <v>50</v>
      </c>
    </row>
    <row r="23" spans="5:5" ht="114.75">
      <c r="E23" s="15" t="s">
        <v>56</v>
      </c>
    </row>
    <row r="24" spans="1:16" ht="12.75">
      <c r="A24" s="7">
        <v>5</v>
      </c>
      <c s="7" t="s">
        <v>46</v>
      </c>
      <c s="7" t="s">
        <v>58</v>
      </c>
      <c s="7" t="s">
        <v>59</v>
      </c>
      <c s="7" t="s">
        <v>60</v>
      </c>
      <c s="7" t="s">
        <v>49</v>
      </c>
      <c s="10">
        <v>1</v>
      </c>
      <c s="14"/>
      <c s="13">
        <f>ROUND((H24*G24),2)</f>
      </c>
      <c r="O24">
        <f>rekapitulace!H8</f>
      </c>
      <c>
        <f>O24/100*I24</f>
      </c>
    </row>
    <row r="25" spans="5:5" ht="25.5">
      <c r="E25" s="15" t="s">
        <v>50</v>
      </c>
    </row>
    <row r="26" spans="5:5" ht="267.75">
      <c r="E26" s="15" t="s">
        <v>61</v>
      </c>
    </row>
    <row r="27" spans="1:16" ht="12.75">
      <c r="A27" s="7">
        <v>6</v>
      </c>
      <c s="7" t="s">
        <v>46</v>
      </c>
      <c s="7" t="s">
        <v>62</v>
      </c>
      <c s="7" t="s">
        <v>52</v>
      </c>
      <c s="7" t="s">
        <v>63</v>
      </c>
      <c s="7" t="s">
        <v>49</v>
      </c>
      <c s="10">
        <v>1</v>
      </c>
      <c s="14"/>
      <c s="13">
        <f>ROUND((H27*G27),2)</f>
      </c>
      <c r="O27">
        <f>rekapitulace!H8</f>
      </c>
      <c>
        <f>O27/100*I27</f>
      </c>
    </row>
    <row r="28" spans="5:5" ht="25.5">
      <c r="E28" s="15" t="s">
        <v>50</v>
      </c>
    </row>
    <row r="29" spans="5:5" ht="114.75">
      <c r="E29" s="15" t="s">
        <v>56</v>
      </c>
    </row>
    <row r="30" spans="1:16" ht="12.75">
      <c r="A30" s="7">
        <v>7</v>
      </c>
      <c s="7" t="s">
        <v>46</v>
      </c>
      <c s="7" t="s">
        <v>64</v>
      </c>
      <c s="7" t="s">
        <v>59</v>
      </c>
      <c s="7" t="s">
        <v>65</v>
      </c>
      <c s="7" t="s">
        <v>49</v>
      </c>
      <c s="10">
        <v>1</v>
      </c>
      <c s="14"/>
      <c s="13">
        <f>ROUND((H30*G30),2)</f>
      </c>
      <c r="O30">
        <f>rekapitulace!H8</f>
      </c>
      <c>
        <f>O30/100*I30</f>
      </c>
    </row>
    <row r="31" spans="5:5" ht="25.5">
      <c r="E31" s="15" t="s">
        <v>50</v>
      </c>
    </row>
    <row r="32" spans="5:5" ht="216.75">
      <c r="E32" s="15" t="s">
        <v>66</v>
      </c>
    </row>
    <row r="33" spans="1:16" ht="12.75" customHeight="1">
      <c r="A33" s="16"/>
      <c s="16"/>
      <c s="16" t="s">
        <v>45</v>
      </c>
      <c s="16"/>
      <c s="16" t="s">
        <v>44</v>
      </c>
      <c s="16"/>
      <c s="16"/>
      <c s="16"/>
      <c s="16">
        <f>SUM(I12:I32)</f>
      </c>
      <c r="P33">
        <f>ROUND(SUM(P12:P32),2)</f>
      </c>
    </row>
    <row r="35" spans="1:16" ht="12.75" customHeight="1">
      <c r="A35" s="16"/>
      <c s="16"/>
      <c s="16"/>
      <c s="16"/>
      <c s="16" t="s">
        <v>67</v>
      </c>
      <c s="16"/>
      <c s="16"/>
      <c s="16"/>
      <c s="16">
        <f>+I33</f>
      </c>
      <c r="P35">
        <f>+P33</f>
      </c>
    </row>
    <row r="37" spans="1:9" ht="12.75" customHeight="1">
      <c r="A37" s="9" t="s">
        <v>68</v>
      </c>
      <c s="9"/>
      <c s="9"/>
      <c s="9"/>
      <c s="9"/>
      <c s="9"/>
      <c s="9"/>
      <c s="9"/>
      <c s="9"/>
    </row>
    <row r="38" spans="1:9" ht="12.75" customHeight="1">
      <c r="A38" s="9"/>
      <c s="9"/>
      <c s="9"/>
      <c s="9"/>
      <c s="9" t="s">
        <v>69</v>
      </c>
      <c s="9"/>
      <c s="9"/>
      <c s="9"/>
      <c s="9"/>
    </row>
    <row r="39" spans="1:16" ht="12.75" customHeight="1">
      <c r="A39" s="16"/>
      <c s="16"/>
      <c s="16"/>
      <c s="16"/>
      <c s="16" t="s">
        <v>70</v>
      </c>
      <c s="16"/>
      <c s="16"/>
      <c s="16"/>
      <c s="16">
        <v>0</v>
      </c>
      <c r="P39">
        <v>0</v>
      </c>
    </row>
    <row r="40" spans="1:9" ht="12.75" customHeight="1">
      <c r="A40" s="16"/>
      <c s="16"/>
      <c s="16"/>
      <c s="16"/>
      <c s="16" t="s">
        <v>71</v>
      </c>
      <c s="16"/>
      <c s="16"/>
      <c s="16"/>
      <c s="16"/>
    </row>
    <row r="41" spans="1:16" ht="12.75" customHeight="1">
      <c r="A41" s="16"/>
      <c s="16"/>
      <c s="16"/>
      <c s="16"/>
      <c s="16" t="s">
        <v>72</v>
      </c>
      <c s="16"/>
      <c s="16"/>
      <c s="16"/>
      <c s="16">
        <v>0</v>
      </c>
      <c r="P41">
        <v>0</v>
      </c>
    </row>
    <row r="42" spans="1:16" ht="12.75" customHeight="1">
      <c r="A42" s="16"/>
      <c s="16"/>
      <c s="16"/>
      <c s="16"/>
      <c s="16" t="s">
        <v>73</v>
      </c>
      <c s="16"/>
      <c s="16"/>
      <c s="16"/>
      <c s="16">
        <f>I39+I41</f>
      </c>
      <c r="P42">
        <f>P39+P41</f>
      </c>
    </row>
    <row r="44" spans="1:16" ht="12.75" customHeight="1">
      <c r="A44" s="16"/>
      <c s="16"/>
      <c s="16"/>
      <c s="16"/>
      <c s="16" t="s">
        <v>73</v>
      </c>
      <c s="16"/>
      <c s="16"/>
      <c s="16"/>
      <c s="16">
        <f>I35+I42</f>
      </c>
      <c r="P44">
        <f>P35+P42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xml><?xml version="1.0" encoding="utf-8"?>
<worksheet xmlns="http://schemas.openxmlformats.org/spreadsheetml/2006/main" xmlns:r="http://schemas.openxmlformats.org/officeDocument/2006/relationships">
  <sheetPr>
    <pageSetUpPr fitToPage="1"/>
  </sheetPr>
  <dimension ref="A1:P4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74</v>
      </c>
      <c s="5"/>
      <c s="5" t="s">
        <v>75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76</v>
      </c>
      <c s="9"/>
      <c s="11"/>
      <c s="9"/>
      <c s="11"/>
    </row>
    <row r="12" spans="1:16" ht="12.75">
      <c r="A12" s="7">
        <v>1</v>
      </c>
      <c s="7" t="s">
        <v>46</v>
      </c>
      <c s="7" t="s">
        <v>77</v>
      </c>
      <c s="7" t="s">
        <v>59</v>
      </c>
      <c s="7" t="s">
        <v>78</v>
      </c>
      <c s="7" t="s">
        <v>79</v>
      </c>
      <c s="10">
        <v>87466</v>
      </c>
      <c s="14"/>
      <c s="13">
        <f>ROUND((H12*G12),2)</f>
      </c>
      <c r="O12">
        <f>rekapitulace!H8</f>
      </c>
      <c>
        <f>O12/100*I12</f>
      </c>
    </row>
    <row r="13" spans="5:5" ht="51">
      <c r="E13" s="15" t="s">
        <v>80</v>
      </c>
    </row>
    <row r="14" spans="5:5" ht="165.75">
      <c r="E14" s="15" t="s">
        <v>81</v>
      </c>
    </row>
    <row r="15" spans="1:16" ht="12.75">
      <c r="A15" s="7">
        <v>2</v>
      </c>
      <c s="7" t="s">
        <v>46</v>
      </c>
      <c s="7" t="s">
        <v>82</v>
      </c>
      <c s="7" t="s">
        <v>59</v>
      </c>
      <c s="7" t="s">
        <v>83</v>
      </c>
      <c s="7" t="s">
        <v>79</v>
      </c>
      <c s="10">
        <v>2727</v>
      </c>
      <c s="14"/>
      <c s="13">
        <f>ROUND((H15*G15),2)</f>
      </c>
      <c r="O15">
        <f>rekapitulace!H8</f>
      </c>
      <c>
        <f>O15/100*I15</f>
      </c>
    </row>
    <row r="16" spans="5:5" ht="102">
      <c r="E16" s="15" t="s">
        <v>84</v>
      </c>
    </row>
    <row r="17" spans="5:5" ht="191.25">
      <c r="E17" s="15" t="s">
        <v>85</v>
      </c>
    </row>
    <row r="18" spans="1:16" ht="12.75">
      <c r="A18" s="7">
        <v>3</v>
      </c>
      <c s="7" t="s">
        <v>46</v>
      </c>
      <c s="7" t="s">
        <v>86</v>
      </c>
      <c s="7" t="s">
        <v>59</v>
      </c>
      <c s="7" t="s">
        <v>87</v>
      </c>
      <c s="7" t="s">
        <v>88</v>
      </c>
      <c s="10">
        <v>8</v>
      </c>
      <c s="14"/>
      <c s="13">
        <f>ROUND((H18*G18),2)</f>
      </c>
      <c r="O18">
        <f>rekapitulace!H8</f>
      </c>
      <c>
        <f>O18/100*I18</f>
      </c>
    </row>
    <row r="19" spans="5:5" ht="25.5">
      <c r="E19" s="15" t="s">
        <v>89</v>
      </c>
    </row>
    <row r="20" spans="5:5" ht="409.5">
      <c r="E20" s="15" t="s">
        <v>90</v>
      </c>
    </row>
    <row r="21" spans="1:16" ht="12.75">
      <c r="A21" s="7">
        <v>4</v>
      </c>
      <c s="7" t="s">
        <v>46</v>
      </c>
      <c s="7" t="s">
        <v>91</v>
      </c>
      <c s="7" t="s">
        <v>59</v>
      </c>
      <c s="7" t="s">
        <v>92</v>
      </c>
      <c s="7" t="s">
        <v>88</v>
      </c>
      <c s="10">
        <v>13</v>
      </c>
      <c s="14"/>
      <c s="13">
        <f>ROUND((H21*G21),2)</f>
      </c>
      <c r="O21">
        <f>rekapitulace!H8</f>
      </c>
      <c>
        <f>O21/100*I21</f>
      </c>
    </row>
    <row r="22" spans="5:5" ht="25.5">
      <c r="E22" s="15" t="s">
        <v>93</v>
      </c>
    </row>
    <row r="23" spans="5:5" ht="409.5">
      <c r="E23" s="15" t="s">
        <v>90</v>
      </c>
    </row>
    <row r="24" spans="1:16" ht="12.75">
      <c r="A24" s="7">
        <v>5</v>
      </c>
      <c s="7" t="s">
        <v>46</v>
      </c>
      <c s="7" t="s">
        <v>94</v>
      </c>
      <c s="7" t="s">
        <v>59</v>
      </c>
      <c s="7" t="s">
        <v>95</v>
      </c>
      <c s="7" t="s">
        <v>96</v>
      </c>
      <c s="10">
        <v>24290</v>
      </c>
      <c s="14"/>
      <c s="13">
        <f>ROUND((H24*G24),2)</f>
      </c>
      <c r="O24">
        <f>rekapitulace!H8</f>
      </c>
      <c>
        <f>O24/100*I24</f>
      </c>
    </row>
    <row r="25" spans="5:5" ht="51">
      <c r="E25" s="15" t="s">
        <v>97</v>
      </c>
    </row>
    <row r="26" spans="5:5" ht="191.25">
      <c r="E26" s="15" t="s">
        <v>98</v>
      </c>
    </row>
    <row r="27" spans="1:16" ht="12.75">
      <c r="A27" s="7">
        <v>6</v>
      </c>
      <c s="7" t="s">
        <v>46</v>
      </c>
      <c s="7" t="s">
        <v>99</v>
      </c>
      <c s="7" t="s">
        <v>59</v>
      </c>
      <c s="7" t="s">
        <v>100</v>
      </c>
      <c s="7" t="s">
        <v>96</v>
      </c>
      <c s="10">
        <v>24290</v>
      </c>
      <c s="14"/>
      <c s="13">
        <f>ROUND((H27*G27),2)</f>
      </c>
      <c r="O27">
        <f>rekapitulace!H8</f>
      </c>
      <c>
        <f>O27/100*I27</f>
      </c>
    </row>
    <row r="28" spans="5:5" ht="51">
      <c r="E28" s="15" t="s">
        <v>97</v>
      </c>
    </row>
    <row r="29" spans="5:5" ht="76.5">
      <c r="E29" s="15" t="s">
        <v>101</v>
      </c>
    </row>
    <row r="30" spans="1:16" ht="12.75">
      <c r="A30" s="7">
        <v>7</v>
      </c>
      <c s="7" t="s">
        <v>46</v>
      </c>
      <c s="7" t="s">
        <v>102</v>
      </c>
      <c s="7" t="s">
        <v>59</v>
      </c>
      <c s="7" t="s">
        <v>103</v>
      </c>
      <c s="7" t="s">
        <v>96</v>
      </c>
      <c s="10">
        <v>24290</v>
      </c>
      <c s="14"/>
      <c s="13">
        <f>ROUND((H30*G30),2)</f>
      </c>
      <c r="O30">
        <f>rekapitulace!H8</f>
      </c>
      <c>
        <f>O30/100*I30</f>
      </c>
    </row>
    <row r="31" spans="5:5" ht="51">
      <c r="E31" s="15" t="s">
        <v>97</v>
      </c>
    </row>
    <row r="32" spans="5:5" ht="409.5">
      <c r="E32" s="15" t="s">
        <v>104</v>
      </c>
    </row>
    <row r="33" spans="1:16" ht="12.75">
      <c r="A33" s="7">
        <v>8</v>
      </c>
      <c s="7" t="s">
        <v>46</v>
      </c>
      <c s="7" t="s">
        <v>105</v>
      </c>
      <c s="7" t="s">
        <v>59</v>
      </c>
      <c s="7" t="s">
        <v>106</v>
      </c>
      <c s="7" t="s">
        <v>96</v>
      </c>
      <c s="10">
        <v>24290</v>
      </c>
      <c s="14"/>
      <c s="13">
        <f>ROUND((H33*G33),2)</f>
      </c>
      <c r="O33">
        <f>rekapitulace!H8</f>
      </c>
      <c>
        <f>O33/100*I33</f>
      </c>
    </row>
    <row r="34" spans="5:5" ht="51">
      <c r="E34" s="15" t="s">
        <v>97</v>
      </c>
    </row>
    <row r="35" spans="5:5" ht="395.25">
      <c r="E35" s="15" t="s">
        <v>107</v>
      </c>
    </row>
    <row r="36" spans="1:16" ht="12.75" customHeight="1">
      <c r="A36" s="16"/>
      <c s="16"/>
      <c s="16" t="s">
        <v>25</v>
      </c>
      <c s="16"/>
      <c s="16" t="s">
        <v>76</v>
      </c>
      <c s="16"/>
      <c s="16"/>
      <c s="16"/>
      <c s="16">
        <f>SUM(I12:I35)</f>
      </c>
      <c r="P36">
        <f>ROUND(SUM(P12:P35),2)</f>
      </c>
    </row>
    <row r="38" spans="1:16" ht="12.75" customHeight="1">
      <c r="A38" s="16"/>
      <c s="16"/>
      <c s="16"/>
      <c s="16"/>
      <c s="16" t="s">
        <v>67</v>
      </c>
      <c s="16"/>
      <c s="16"/>
      <c s="16"/>
      <c s="16">
        <f>+I36</f>
      </c>
      <c r="P38">
        <f>+P36</f>
      </c>
    </row>
    <row r="40" spans="1:9" ht="12.75" customHeight="1">
      <c r="A40" s="9" t="s">
        <v>68</v>
      </c>
      <c s="9"/>
      <c s="9"/>
      <c s="9"/>
      <c s="9"/>
      <c s="9"/>
      <c s="9"/>
      <c s="9"/>
      <c s="9"/>
    </row>
    <row r="41" spans="1:9" ht="12.75" customHeight="1">
      <c r="A41" s="9"/>
      <c s="9"/>
      <c s="9"/>
      <c s="9"/>
      <c s="9" t="s">
        <v>69</v>
      </c>
      <c s="9"/>
      <c s="9"/>
      <c s="9"/>
      <c s="9"/>
    </row>
    <row r="42" spans="1:16" ht="12.75" customHeight="1">
      <c r="A42" s="16"/>
      <c s="16"/>
      <c s="16"/>
      <c s="16"/>
      <c s="16" t="s">
        <v>70</v>
      </c>
      <c s="16"/>
      <c s="16"/>
      <c s="16"/>
      <c s="16">
        <v>0</v>
      </c>
      <c r="P42">
        <v>0</v>
      </c>
    </row>
    <row r="43" spans="1:9" ht="12.75" customHeight="1">
      <c r="A43" s="16"/>
      <c s="16"/>
      <c s="16"/>
      <c s="16"/>
      <c s="16" t="s">
        <v>71</v>
      </c>
      <c s="16"/>
      <c s="16"/>
      <c s="16"/>
      <c s="16"/>
    </row>
    <row r="44" spans="1:16" ht="12.75" customHeight="1">
      <c r="A44" s="16"/>
      <c s="16"/>
      <c s="16"/>
      <c s="16"/>
      <c s="16" t="s">
        <v>72</v>
      </c>
      <c s="16"/>
      <c s="16"/>
      <c s="16"/>
      <c s="16">
        <v>0</v>
      </c>
      <c r="P44">
        <v>0</v>
      </c>
    </row>
    <row r="45" spans="1:16" ht="12.75" customHeight="1">
      <c r="A45" s="16"/>
      <c s="16"/>
      <c s="16"/>
      <c s="16"/>
      <c s="16" t="s">
        <v>73</v>
      </c>
      <c s="16"/>
      <c s="16"/>
      <c s="16"/>
      <c s="16">
        <f>I42+I44</f>
      </c>
      <c r="P45">
        <f>P42+P44</f>
      </c>
    </row>
    <row r="47" spans="1:16" ht="12.75" customHeight="1">
      <c r="A47" s="16"/>
      <c s="16"/>
      <c s="16"/>
      <c s="16"/>
      <c s="16" t="s">
        <v>73</v>
      </c>
      <c s="16"/>
      <c s="16"/>
      <c s="16"/>
      <c s="16">
        <f>I38+I45</f>
      </c>
      <c r="P47">
        <f>P38+P45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