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" sheetId="1" r:id="rId1"/>
    <sheet name="SO 001" sheetId="2" r:id="rId2"/>
    <sheet name="SO 10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<sst xmlns="http://schemas.openxmlformats.org/spreadsheetml/2006/main" count="2126" uniqueCount="652">
  <si>
    <t>ASPE10</t>
  </si>
  <si>
    <t>S</t>
  </si>
  <si>
    <t>Firma: ÚDRŽBA SILNIC Královéhradeckého kraje a.s.</t>
  </si>
  <si>
    <t>Soupis prací objektu</t>
  </si>
  <si>
    <t xml:space="preserve">Stavba: </t>
  </si>
  <si>
    <t>35957</t>
  </si>
  <si>
    <t>III/29840 Opočno, Broumar_Královéhradecký kraj_neoceněný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</si>
  <si>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</si>
  <si>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</si>
  <si>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</si>
  <si>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</si>
  <si>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</si>
  <si>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</si>
  <si>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</si>
  <si>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</si>
  <si>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SO 000</t>
  </si>
  <si>
    <t>Všeobecné podmínky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</si>
  <si>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</si>
  <si>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</si>
  <si>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</si>
  <si>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</si>
  <si>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</si>
  <si>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</si>
  <si>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</si>
  <si>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</si>
  <si>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</si>
  <si>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</si>
  <si>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</si>
  <si>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</si>
  <si>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</si>
  <si>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</si>
  <si>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</si>
  <si>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</si>
  <si>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</si>
  <si>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</si>
  <si>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</si>
  <si>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</si>
  <si>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</si>
  <si>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</si>
  <si>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</si>
  <si>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</si>
  <si>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POMOC PRÁCE ZŘÍZ NEBO ZAJIŠŤ OCHRANU INŽENÝRSKÝCH SÍTÍ  
Zajištění inženýrských sítí během realizace stavby dle požadavku správců. Nutné  
vytyčení všech podzemních sítí s protokolárním zápisem příslušných správců.  
Přesnou polohu podzemních vedení ověřit ručně kopanými sondami.Nadzemní i podzemní sítě NN, STL plynovod, vodovod, sdělovací kabel. Zajištění stavby proti škodě na okolních pozemcích a objektech.   
PEVNÁ CENA</t>
  </si>
  <si>
    <t>VV</t>
  </si>
  <si>
    <t>TS</t>
  </si>
  <si>
    <t>02910</t>
  </si>
  <si>
    <t>OSTATNÍ POŽADAVKY - ZEMĚMĚŘIČSKÁ MĚŘENÍ</t>
  </si>
  <si>
    <t>SOUBOR</t>
  </si>
  <si>
    <t>OSTATNÍ POŽADAVKY - ZEMĚMĚŘIČSKÁ MĚŘENÍ  
Zaměření skutečného provedení díla ke kolaudaci stavby v délce stavby: 530 m.   
3x tištěné paré + 1x CD  
PEVNÁ CENA</t>
  </si>
  <si>
    <t>1=1,000 [A]</t>
  </si>
  <si>
    <t>zahrnuje veškeré náklady spojené s objednatelem požadovanými pracemi</t>
  </si>
  <si>
    <t>02911</t>
  </si>
  <si>
    <t>OSTATNÍ POŽADAVKY - GEODETICKÉ ZAMĚŘENÍ</t>
  </si>
  <si>
    <t>Zaměření vrstev pro určení kubatur sanací  a pro určení kubatur konstrukčních vrstev a celkových plošných a délkových výměr. Délka stavby: 530 m.  
PEVNÁ CENA</t>
  </si>
  <si>
    <t>Veškerá nutná zaměření nutná k realizaci díla (např. zaměření stavby před    
výstavbou, vytyčení stavby a obvodu staveniště apod.) a k uvedení stavby do užívání a řádnému předání dokončeného díla. 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</si>
  <si>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</si>
  <si>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</si>
  <si>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PDPS. Ověřené podpisem odpovědného zástupce zhotovitele a správce stavby - tiskem ve 3 vyhotoveních a 1 x na CD.  
PEVNÁ CENA</t>
  </si>
  <si>
    <t>02943</t>
  </si>
  <si>
    <t>OSTATNÍ POŽADAVKY - VYPRACOVÁNÍ RDS</t>
  </si>
  <si>
    <t>7</t>
  </si>
  <si>
    <t>02945</t>
  </si>
  <si>
    <t>OSTAT POŽADAVKY - GEOMETRICKÝ PLÁN</t>
  </si>
  <si>
    <t>OSTAT POŽADAVKY - GEOMETRICKÝ PLÁN  
Geometrický plán pro majetkové vypořádání vlastnických vztahů, potvrzený katastrálním úřadem.   
PEVNÁ CENA</t>
  </si>
  <si>
    <t>zahrnuje veškeré úroky z úvěrů souvisejících s výstavbou</t>
  </si>
  <si>
    <t>8</t>
  </si>
  <si>
    <t>02946</t>
  </si>
  <si>
    <t>OSTAT POŽADAVKY - FOTODOKUMENTACE</t>
  </si>
  <si>
    <t>OSTAT POŽADAVKY - FOTODOKUMENTACE  
1 x měsíčně sada barevných fotografií v tištěné i elektroniceké formě.    
3 x závěrečná fotodokumentace v albu s popisem v tištěné i elektronické podobě. 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</si>
  <si>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</si>
  <si>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</si>
  <si>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</si>
  <si>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</si>
  <si>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OSTATNÍ POŽADAVKY - INFORMAČNÍ TABULE  
Náklady na zřízení informačních tabulí s údaji o stavbě s textem dle vzoru objednatele.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</si>
  <si>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</si>
  <si>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</si>
  <si>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</si>
  <si>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</si>
  <si>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POMOC PRÁCE ZAJIŠŤ NEBO ZŘÍZ REGULACI A OCHRANU DOPRAVY  
Úhrnná částka musí obsahovat veškeré náklady na dočasné úpravy a regulaci dopravy (i pěší) na staveništi a nezbytné značení a opatření vyplývající z požadavků BOZP na staveništi vč. provizorních lávek a nájezdů, apod.    
Trasy pro pěší v souladu s vyhl. č. 398/2009 Sb., o obecných technických požadavcích zabezpečujících bezbariérové užívání staveb.    
Po dobu realizace stavby zajištěn přístup k objektům pro požární techniku, policie, záchranné služby.    
PEVNÁ CENA</t>
  </si>
  <si>
    <t>zahrnuje objednatelem povolené náklady na požadovaná zařízení zhotovitele</t>
  </si>
  <si>
    <t>SO 001</t>
  </si>
  <si>
    <t>DIO</t>
  </si>
  <si>
    <t>Zemní práce</t>
  </si>
  <si>
    <t>11372</t>
  </si>
  <si>
    <t>FRÉZOVÁNÍ ZPEVNĚNÝCH PLOCH ASFALTOVÝCH</t>
  </si>
  <si>
    <t>M3</t>
  </si>
  <si>
    <t>FRÉZOVÁNÍ ZPEVNĚNÝCH PLOCH ASFALTOVÝCH  
Položka včetně naložení, odvozu a uložení. Zhotovitel v ceně zohlední možnost zpětného využití vyfrézovaného materiálu na stavbě. Položka včetně odvozu a uložení na skládku dodavatele (skládka bude zvolena zhotovitelem).   
Frézování v průměrné tloušťce 85 mm.   
Položka bude čerpána dle skutečnosti a se souhlasem TDS a stavebníka.</t>
  </si>
  <si>
    <t>oprava objízdných komunikací500*5.5*0.085=233,750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</si>
  <si>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</si>
  <si>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12920</t>
  </si>
  <si>
    <t>ČIŠTĚNÍ KRAJNIC OD NÁNOSU</t>
  </si>
  <si>
    <t>ČIŠTĚNÍ KRAJNIC OD NÁNOSU  
včetně odvozu a uložení na trvalou skládku</t>
  </si>
  <si>
    <t>opravy na objízdné trase prům. tl. 100 mm500*0.5*0.1*2=50,000 [A]</t>
  </si>
  <si>
    <t>Součástí položky je vodorovná a svislá doprava, přemístění, přeložení, manipulace s materiálem a uložení na skládku.  
 Nezahrnuje poplatek za skládku, který se vykazuje v položce 0141** (s výjimkou malého množství materiálu, kde je možné poplatek zahrnout do jednotkové ceny položky – tento fakt musí být uveden v doplňujícím textu k položce)</t>
  </si>
  <si>
    <t>Zakládání</t>
  </si>
  <si>
    <t>289971</t>
  </si>
  <si>
    <t>OPLÁŠTĚNÍ (ZPEVNĚNÍ) Z GEOTEXTILIE</t>
  </si>
  <si>
    <t>M2</t>
  </si>
  <si>
    <t>separační geotextilie min.600g/m2, pod silniční panely, doplnění provizorní cesty ze silničních panelů po vypuštění rybníka Broumar300=300,000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</si>
  <si>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</si>
  <si>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 pozemní</t>
  </si>
  <si>
    <t>56336</t>
  </si>
  <si>
    <t>VOZOVKOVÉ VRSTVY ZE ŠTĚRKODRTI TL. DO 300MM</t>
  </si>
  <si>
    <t>ŠD 0-63, podkladní vrstva pod silniční panely pro doplnění provizorní cesty podél hráze po vypuštění rybníka Broumar300=300,000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</si>
  <si>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</si>
  <si>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56960</t>
  </si>
  <si>
    <t>ZPEVNĚNÍ KRAJNIC Z RECYKLOVANÉHO MATERIÁLU</t>
  </si>
  <si>
    <t>ZPEVNĚNÍ KRAJNIC Z RECYKLOVANÉHO MATERIÁLU  
R-materiál, včetně urovnání a zahutnění</t>
  </si>
  <si>
    <t>opravy na objízdné trase500*0.5*0.1*2=50,000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</si>
  <si>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</si>
  <si>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</si>
  <si>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</si>
  <si>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SPOJOVACÍ POSTŘIK Z EMULZE DO 0,5KG/M2  
Spojovací postřik (PS-C) z kationaktivníasfaltové emulze, množství 0,5 kg/m2 zbytkového pojiva po vyštěpení dle ČSN 73 6129.    
Položka bude čerpána dle skutečnosti a se souhlasem TDS a stavebníka.</t>
  </si>
  <si>
    <t>500*5.5=2 750,000 [A] 
500*5.5=2 750,000 [B] 
Celkem: A+B=5 500,000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</si>
  <si>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</si>
  <si>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</si>
  <si>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</si>
  <si>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ASFALTOVÝ BETON PRO OBRUSNÉ VRSTVY ACO 11+, 11S  
Asfaltový beton pro obrusné vrstvy ACO 11+ 50/70 dle ČSN 13 108-1 tl. 40 mm + vyrovnávka průměrné tloušťky 45 mm.    
Položka bude čerpána dle skutečnosti a se souhlasem TDS a stavebníka.</t>
  </si>
  <si>
    <t>500*5.5*0.04=110,000 [A] 
500*5.5*0.045=123,750 [B] 
Celkem: A+B=233,750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</si>
  <si>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</si>
  <si>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58301</t>
  </si>
  <si>
    <t>KRYT ZE SINIČNÍCH DÍLCŮ (PANELŮ) TL 150MM</t>
  </si>
  <si>
    <t>KRYT ZE SINIČNÍCH DÍLCŮ (PANELŮ) TL 150MM  
doplnění siničních panelů do provizorní panelové cesty podél hráze po vypuštění rybníka Broumar, včetně lože ze štěrkopísku.   
silniční panely 1,0 m x 3,0 m x 0,15 m, pokladka panelů ve dvou řadách (v kolejích)</t>
  </si>
  <si>
    <t>předpoklad150=150,000 [A]</t>
  </si>
  <si>
    <t>- dodání dílců v požadované kvalitě, dodání materiálu pro předepsané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</si>
  <si>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Ostatní konstrukce a práce, bourání</t>
  </si>
  <si>
    <t>11</t>
  </si>
  <si>
    <t>914122</t>
  </si>
  <si>
    <t>DOPRAVNÍ ZNAČKY ZÁKLADNÍ VELIKOSTI OCELOVÉ FÓLIE TŘ 1 - MONTÁŽ S PŘEMÍSTĚNÍM</t>
  </si>
  <si>
    <t>DOPRAVNÍ ZNAČKY ZÁKLADNÍ VELIKOSTI OCELOVÉ FÓLIE TŘ 1 - MONTÁŽ S PŘEMÍSTĚNÍM  
včetně dodání, montáže, přemístění a nájmu po celou dobu výstavby</t>
  </si>
  <si>
    <t>23=23,000 [A] 
Celkem: A=23,000 [B]</t>
  </si>
  <si>
    <t>položka zahrnuje:  
- dopravu demontované značky z dočasné skládky  
- osazení a montáž značky na místě určeném projektem  
- nutnou opravu poškozených částí  
nezahrnuje dodávku značky</t>
  </si>
  <si>
    <t>12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</si>
  <si>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</si>
  <si>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</si>
  <si>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</si>
  <si>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13</t>
  </si>
  <si>
    <t>914422</t>
  </si>
  <si>
    <t>DOPRAVNÍ ZNAČKY 100X150CM OCELOVÉ FÓLIE TŘ 1 - MONTÁŽ S PŘEMÍSTĚNÍM</t>
  </si>
  <si>
    <t>DOPRAVNÍ ZNAČKY 100X150CM OCELOVÉ FÓLIE TŘ 1 - MONTÁŽ S PŘEMÍSTĚNÍM  
včetně dodání, montáže, přemístění a nájmu po celou dobu výstavby</t>
  </si>
  <si>
    <t>3=3,000 [A]</t>
  </si>
  <si>
    <t>14</t>
  </si>
  <si>
    <t>914423</t>
  </si>
  <si>
    <t>DOPRAVNÍ ZNAČKY 100X150CM OCELOVÉ FÓLIE TŘ 1 - DEMONTÁŽ</t>
  </si>
  <si>
    <t>OST</t>
  </si>
  <si>
    <t>Ostatní</t>
  </si>
  <si>
    <t>014122</t>
  </si>
  <si>
    <t>POPLATKY ZA SKLÁDKU TYP S-OO (OSTATNÍ ODPAD)</t>
  </si>
  <si>
    <t>T</t>
  </si>
  <si>
    <t>opravy na objízdné trase: hlinitý materiál, splašky, humus, drny50*1.9=95,000 [A]</t>
  </si>
  <si>
    <t>zahrnuje veškeré poplatky provozovateli skládky související s uložením odpadu na skládce.</t>
  </si>
  <si>
    <t>02720</t>
  </si>
  <si>
    <t>POMOC PRÁCE ZŘÍZ NEBO ZAJIŠŤ REGULACI A OCHRANU DOPRAVY</t>
  </si>
  <si>
    <t>POMOC PRÁCE ZŘÍZ NEBO ZAJIŠŤ REGULACI A OCHRANU DOPRAVY  
Náklady na vyhotovení návrhu dočasného dopravního značení vč.jeho projednání s dotčenými orgány a organizacemi a získání stanovení DIO a vč. zajištění provizorních autobusových zastávek včetně dopravního značení pro opravu objízdné trasy.</t>
  </si>
  <si>
    <t>zahrnuje veškeré náklady spojené s objednatelem požadovanými zařízeními</t>
  </si>
  <si>
    <t>SO 101</t>
  </si>
  <si>
    <t>Komunikace</t>
  </si>
  <si>
    <t>11120</t>
  </si>
  <si>
    <t>ODSTRANĚNÍ KŘOVIN</t>
  </si>
  <si>
    <t>ODSTRANĚNÍ KŘOVIN   
včtně poplatku za skládku a dopravy</t>
  </si>
  <si>
    <t>odstranění křovin1.0*20=20,000 [A]</t>
  </si>
  <si>
    <t>odstranění křovin a stromů do průměru 100 mm  
doprava dřevin bez ohledu na vzdálenost  
spálení na hromadách nebo štěpkování</t>
  </si>
  <si>
    <t>11318</t>
  </si>
  <si>
    <t>ODSTRANĚNÍ KRYTU CHODNÍKŮ Z DLAŽDIC</t>
  </si>
  <si>
    <t>ODSTRANĚNÍ KRYTU ZPEVNĚNÝCH PLOCH Z DLAŽDIC  
včetně dopravy</t>
  </si>
  <si>
    <t>odstranění stávající dlažby' 
hlavní trasa3280*0.08=262,400 [A] 
křižovatky a vjezdy(15+11+16+19+24+46+101+66+99)*0.08=31,760 [B] 
- SO 201 - most-68*0.08=-5,440 [C] 
Celkem: A+B+C=288,720 [D]</t>
  </si>
  <si>
    <t>Položka obsahuje veškerou manipulaci s vybouranou sutí a s vybouranými hmotami vč. uložení na skládku a poplatku za skládku (pokud zadávací dokumentace nestanoví jinak).</t>
  </si>
  <si>
    <t>FRÉZOVÁNÍ ZPEVNĚNÝCH PLOCH ASFALTOVÝCH  
Včetně naložení, odvozu a uložení na skládku zhotovitele.   
Zhotovitel v ceně zohlední možnost zpětného využití recyklovaného materiálu.</t>
  </si>
  <si>
    <t>frézování tl. 100 mm' 
hlavní trasa3280*0.1=328,000 [A] 
křižovatky a vjezdy(15+11+16+19+24+46+101+66+99)*0.1=39,700 [B] 
- SO 201 - most-68*0.1=-6,800 [C] 
Celkem: A+B+C=360,900 [D]</t>
  </si>
  <si>
    <t>113764</t>
  </si>
  <si>
    <t>FRÉZOVÁNÍ DRÁŽKY PRŮŘEZU DO 400MM2 V ASFALTOVÉ VOZOVCE</t>
  </si>
  <si>
    <t>M</t>
  </si>
  <si>
    <t>frézování drážky pro štěrbinový žlab2*36=72,000 [A] 
napojení úseků a vjezdy7+6+15+6+5+5+6=50,000 [B] 
Celkem: A+B=122,000 [C]</t>
  </si>
  <si>
    <t>Položka zahrnuje veškerou manipulaci s vybouranou sutí a s vybouranými hmotami vč. uložení na skládku.</t>
  </si>
  <si>
    <t>11513</t>
  </si>
  <si>
    <t>ČERPÁNÍ VODY DO 2000 L/MIN</t>
  </si>
  <si>
    <t>HOD</t>
  </si>
  <si>
    <t>čerpání vody - odhad 15 dní15*24=360,000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</si>
  <si>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</si>
  <si>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</si>
  <si>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</si>
  <si>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SEJMUTÍ ORNICE NEBO LESNÍ PŮDY  
včetně dopravy</t>
  </si>
  <si>
    <t>sejmutí ornice násyp(0.5*74+0.5*71+0.5*41+2*44)*0.15=27,150 [A] 
Celkem: A=27,150 [B]</t>
  </si>
  <si>
    <t>položka zahrnuje sejmutí ornice bez ohledu na tloušťku vrstvy a její vodorovnou dopravu  
nezahrnuje uložení na trvalou skládku</t>
  </si>
  <si>
    <t>12273</t>
  </si>
  <si>
    <t>ODKOPÁVKY A PROKOPÁVKY OBECNÉ TŘ I</t>
  </si>
  <si>
    <t>ODKOPÁVKY A PROKOPÁVKY OBECNÉ TŘ. I  
včetně dopravy</t>
  </si>
  <si>
    <t>odkopávky' 
hlavní trasa3280*(0.47-0.10-0.08)*1.15=1 093,880 [A] 
křižovatky a vjezdy(15+11+16+19+24+46+101+66+99)*(0.47-0.10-0.08)*1.15=132,400 [B] 
výkop pro založení opěrné zdi3.3*47=155,100 [C] 
výkop pro trativod0.15*(256+256+44+33)=88,350 [D] 
výkop pro odvodňovací potrubí0.7*120=84,000 [E] 
výkop propustek km 0,08716*0.8=12,800 [F] 
- SO 201 - most-68*(0.47-0.10-0.08)*1.15=-22,678 [G] 
Celkem: A+B+C+D+E+F+G=1 543,852 [H]</t>
  </si>
  <si>
    <t>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 
- hradící a štětové stěny dočasné (adekvátně platí ustanovení k pol. 1151,2)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 
 zpevněné plochy, zakrytí a pod.)</t>
  </si>
  <si>
    <t>ODKOPÁVKY A PROKOPÁVKY OBECNÉ TŘ. I</t>
  </si>
  <si>
    <t>ODKOPÁVKY A PROKOPÁVKY OBECNÉ TŘ. I,   
Sanace AZ - čerpání na přímý příkaz TDI.  
včetně dopravy</t>
  </si>
  <si>
    <t>sanace AZ tl. 500 mm - předpoklad 70% celkové plochy' 
hlavní trasa3280*0.7*0.5*1.20=1 377,600 [A] 
křižovatky a vjezdy(15+11+16+19+24+46+101+66+99)*0.7*0.5*1.20=166,740 [B] 
- SO 201 - most-68*0.7*0.5*1.20=-28,560 [C] 
Celkem: A+B+C=1 515,780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</si>
  <si>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</si>
  <si>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12924</t>
  </si>
  <si>
    <t>ČIŠTĚNÍ KRAJNIC OD NÁNOSU TL. DO 200MM</t>
  </si>
  <si>
    <t>seříznutí krajnice23+20+14+20+7+11+4+5+76+269+52+3+10+50=564,000 [A]</t>
  </si>
  <si>
    <t>12932</t>
  </si>
  <si>
    <t>ČIŠTĚNÍ PŘÍKOPŮ OD NÁNOSU DO 0,5M3/M</t>
  </si>
  <si>
    <t>čištění příkopů44+41+27+38+41+23+8+11=233,000 [A]</t>
  </si>
  <si>
    <t>129945</t>
  </si>
  <si>
    <t>ČIŠTĚNÍ POTRUBÍ DN DO 300MM</t>
  </si>
  <si>
    <t>sjzed km 0,16 - pročištění potrubí20=20,000 [A]</t>
  </si>
  <si>
    <t>17481</t>
  </si>
  <si>
    <t>ZÁSYP JAM A RÝH Z NAKUPOVANÝCH MATERIÁLŮ</t>
  </si>
  <si>
    <t>zásyp za opěrnou zdí ŠD 0/322.2*47=103,400 [A] 
zásypy krajnic ŠD 0/321.0*(530-240)*1.25=362,500 [B] 
obsyp trativodu Š 0/630.15*(256+256+44+33)=88,350 [C] 
obsyp odvodňovacího potrubí ŠP 0/80.7*120=84,000 [D] 
propustek - podsyp ŠP tl. 250 mm0.6*9=5,400 [E] 
propustek - obsyp  ŠD 0/634.7*8=37,600 [F] 
Celkem: A+B+C+D+E+F=681,250 [G]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</si>
  <si>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</si>
  <si>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15</t>
  </si>
  <si>
    <t>17581</t>
  </si>
  <si>
    <t>OBSYP POTRUBÍ A OBJEKTŮ Z NAKUPOVANÝCH MATERIÁLŮ</t>
  </si>
  <si>
    <t>obsyp potrubí propustku v km 0,08716*0.4=6,400 [A]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</si>
  <si>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  
- zemina vytlačená potrubím o DN do 180mm se od kubatury obsypů neodečítá</t>
  </si>
  <si>
    <t>16</t>
  </si>
  <si>
    <t>18120</t>
  </si>
  <si>
    <t>ÚPRAVA PLÁNĚ SE ZHUTNĚNÍM V HORNINĚ TŘ. II</t>
  </si>
  <si>
    <t>úprava pláně se zhutněním' 
hlavní trasa3280*1.15=3 772,000 [A] 
křižovatky a vjezdy(15+11+16+19+24+46+101+66+99)*1.15=456,550 [B] 
základová spára opěrné zdi1.5*47=70,500 [C] 
- SO 201 - most-68*1.15=-78,200 [D] 
Celkem: A+B+C+D=4 220,850 [E]</t>
  </si>
  <si>
    <t>položka zahrnuje úpravu pláně včetně vyrovnání výškových rozdílů. Míru zhutnění určuje projekt.</t>
  </si>
  <si>
    <t>17</t>
  </si>
  <si>
    <t>18120.1</t>
  </si>
  <si>
    <t>ÚPRAVA PLÁNĚ SE ZHUTNĚNÍM V HORNINĚ TŘ. II  
Sanace AZ - čerpání na přímý příkaz TDI.</t>
  </si>
  <si>
    <t>úprava pláně se zhutněním - sanace AZ - předpoklad 70% celkové plochy' 
hlavní trasa3280*0.7*1.2=2 755,200 [A] 
křižovatky a vjezdy(15+11+8+11+16+2+3+19+6+16+24+46+101+66+84)*0.7*1.2=359,520 [B] 
- SO 201 - most-68*0.7*1.2=-57,120 [C] 
Celkem: A+B+C=3 057,600 [D]</t>
  </si>
  <si>
    <t>18</t>
  </si>
  <si>
    <t>18221</t>
  </si>
  <si>
    <t>ROZPROSTŘENÍ ORNICE VE SVAHU V TL DO 0,10M</t>
  </si>
  <si>
    <t>násyp(0.5*74+0.5*71+0.5*41+2*44)=181,000 [A] 
příkopy(0.5*44+0.7*41+0.6*27+1.0*38+0.5*41+0.6*23+0.7*8+0.5*11)=150,300 [B] 
Celkem: A+B=331,300 [C]</t>
  </si>
  <si>
    <t>položka zahrnuje:  
nutné přemístění ornice z dočasných skládek vzdálených do 50m  
rozprostření ornice v předepsané tloušťce ve svahu přes 1:5</t>
  </si>
  <si>
    <t>19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</si>
  <si>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</si>
  <si>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</si>
  <si>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</si>
  <si>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20</t>
  </si>
  <si>
    <t>21197</t>
  </si>
  <si>
    <t>OPLÁŠTĚNÍ ODVODŇOVACÍCH ŽEBER Z GEOTEXTILIE</t>
  </si>
  <si>
    <t>min. 300 g/m2, CBR min 3kN, tažnost mn. 50 %' 
opláštění odvodňovacího potrubí2.8*120=336,000 [A] 
opláštění drenážních trativodů1.1*(256+256+44+33)=647,900 [B] 
Celkem: A+B=983,900 [C]</t>
  </si>
  <si>
    <t>položka zahrnuje dodávku předepsané geotextilie, mimostaveništní a vnitrostaveništní dopravu a její uložení včetně potřebných přesahů (nezapočítávají se do výměry)</t>
  </si>
  <si>
    <t>21</t>
  </si>
  <si>
    <t>211991</t>
  </si>
  <si>
    <t>OPLÁŠTĚNÍ ODVODŇOVACÍCH ŽEBER Z FÓLIE PVC</t>
  </si>
  <si>
    <t>opláštění odvodňovacího potrubí1.5*120=180,000 [A]</t>
  </si>
  <si>
    <t>položka zahrnuje dodávku předepsané fólie, mimostaveništní a vnitrostaveništní dopravu a její uložení včetně potřebných přesahů (nezapočítávají se do výměry)</t>
  </si>
  <si>
    <t>22</t>
  </si>
  <si>
    <t>21361</t>
  </si>
  <si>
    <t>DRENÁŽNÍ VRSTVY Z GEOTEXTILIE</t>
  </si>
  <si>
    <t>min. 300 g/m2, CBR min 3kN, tažnost mn. 50 %' 
drenážní geotextilie na rubu opěrné zdi1.5*47=70,500 [A] 
Celkem: A=70,500 [B]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</si>
  <si>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</si>
  <si>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23</t>
  </si>
  <si>
    <t>23217A</t>
  </si>
  <si>
    <t>ŠTĚTOVÉ STĚNY BERANĚNÉ Z KOVOVÝCH DÍLCŮ DOČASNÉ (PLOCHA)</t>
  </si>
  <si>
    <t>ŠTĚTOVÉ STĚNY BERANĚNÉ Z KOVOVÝCH DÍLCŮ DOČASNÉ (PLOCHA)  
dočasná štětová stěna včetně demontáže</t>
  </si>
  <si>
    <t>zapažení na návodní straně hráze4*(130-25)=420,000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</si>
  <si>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montážních a dilatačních spojů, spar, včetně potřebných úprav, vložek, opracování, očištění a ošetření,  
- jakákoliv doprava a manipulace dílců a montážních sestav, včetně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</si>
  <si>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24</t>
  </si>
  <si>
    <t>285392</t>
  </si>
  <si>
    <t>DODATEČNÉ KOTVENÍ VLEPENÍM BETONÁŘSKÉ VÝZTUŽE D DO 16MM DO VRTŮ</t>
  </si>
  <si>
    <t>vrty pro spřahovací pruty pro obklad opěrné zdi47/0.2*8=1 880,000 [A] 
Celkem: A=1 880,000 [B]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</si>
  <si>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</si>
  <si>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25</t>
  </si>
  <si>
    <t>OPLÁŠTĚNÍ (ZPEVNĚNÍ) Z GEOTEXTILIE  
Sanace AZ - čerpání na přímý příkaz TDI   
min. 300 g/m2, CBR min 3kN, tažnost mn. 50 %.</t>
  </si>
  <si>
    <t>sanace AZ - zpevnění geotextilií - předpoklad 70% celkové plochy' 
hlavní trasa3280*0.7*1.20=2 755,200 [A] 
křižovatky a vjezdy(15+11+8+11+16+2+3+19+6+16+24+46+101+66+84)*0.7*1.20=359,520 [B] 
- SO 201 - most-68*0.7*1.20=-57,120 [C] 
Celkem: A+B+C=3 057,600 [D]</t>
  </si>
  <si>
    <t>Svislé a kompletní konstrukce</t>
  </si>
  <si>
    <t>26</t>
  </si>
  <si>
    <t>31731</t>
  </si>
  <si>
    <t>ŘÍMSY Z PROST BETONU</t>
  </si>
  <si>
    <t>opěrná zeď - římsa0.15*47=7,050 [A]</t>
  </si>
  <si>
    <t>položka zahrnuje: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</si>
  <si>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27</t>
  </si>
  <si>
    <t>327212</t>
  </si>
  <si>
    <t>ZDI OPĚRNÉ, ZÁRUBNÍ, NÁBŘEŽNÍ Z LOMOVÉHO KAMENE NA MC</t>
  </si>
  <si>
    <t>obklad opěrné zdi opuka 200 mm0.3*47=14,100 [A]</t>
  </si>
  <si>
    <t>položka zahrnuje dodávku a osazení lomového kamene, jeho výběr a případnou úpravu, dodávku předepsané malty, spárování.</t>
  </si>
  <si>
    <t>28</t>
  </si>
  <si>
    <t>327315</t>
  </si>
  <si>
    <t>ZDI OPĚRNÉ, ZÁRUBNÍ, NÁBŘEŽNÍ Z PROSTÉHO BETONU DO C30/37 (B37)</t>
  </si>
  <si>
    <t>ZDI OPĚRNÉ, ZÁRUBNÍ, NÁBŘEŽNÍ Z PROSTÉHO BETONU DO C30/37  
BETON C30/37 XC4, XD3, XF4   
včetně těsnění dilatačních spar, izolace ALP+ 2 x ALN proti zemní vlhkosti, dále viz technická specifikace</t>
  </si>
  <si>
    <t>opěrná zeď prostý beton C30/371.5*47=70,500 [A] 
Celkem: A=70,500 [B]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</si>
  <si>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</si>
  <si>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</si>
  <si>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29</t>
  </si>
  <si>
    <t>451315</t>
  </si>
  <si>
    <t>PODKLADNÍ A VÝPLŇOVÉ VRSTVY Z PROSTÉHO BETONU C30/37</t>
  </si>
  <si>
    <t>podkladní beton pod základovou spárou opěrné zdi0.2*47=9,400 [A] 
těsnící vrstva beton za opěrnou zdí0.2*47=9,400 [B] 
monolitický skluz na konci opěrné zdi0.25*1.5=0,375 [C] 
Celkem: A+B+C=19,175 [D]</t>
  </si>
  <si>
    <t>30</t>
  </si>
  <si>
    <t>465512</t>
  </si>
  <si>
    <t>DLAŽBY Z LOMOVÉHO KAMENE NA MC</t>
  </si>
  <si>
    <t>vydláždění výtoku propustku2.5=2,500 [A] 
odláždění lom. kamenem do betonu na výtoku příčného potrubí3*0.25=0,750 [B] 
Celkem: A+B=3,250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</si>
  <si>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</si>
  <si>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31</t>
  </si>
  <si>
    <t>465922</t>
  </si>
  <si>
    <t>DLAŽBY Z BETONOVÝCH DLAŽDIC NA MC</t>
  </si>
  <si>
    <t>bet. přídlažba tl. 100 mm(160+30)*0.25=47,500 [A]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</si>
  <si>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</si>
  <si>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32</t>
  </si>
  <si>
    <t>56330</t>
  </si>
  <si>
    <t>VOZOVKOVÉ VRSTVY ZE ŠTĚRKODRTI</t>
  </si>
  <si>
    <t>první podkladní vrstva ŠDA 0/63 - 200 mm' 
hlavní trasa3280*0.2*1.15=754,400 [A] 
křižovatky a vjezdy(15+11+8+11+16+2+3+19+6+16+24+46+101+66+84)*0.2*1.15=98,440 [B] 
- SO 201 - most-68*0.2*1.15=-15,640 [C] 
'druhá podkladní vrstva ŠDA 0/32 - 170 mm' 
hlavní trasa3280*0.17*1.10=613,360 [D] 
křižovatky a vjezdy(15+11+8+11+16+2+3+19+6+16+24+46+101+66+84)*0.17*1.10=80,036 [E] 
- SO 201 - most-68*0.17*1.10=-12,716 [F] 
Celkem: A+B+C+D+E+F=1 517,880 [G]</t>
  </si>
  <si>
    <t>33</t>
  </si>
  <si>
    <t>56330.1</t>
  </si>
  <si>
    <t>VOZOVKOVÉ VRSTVY ZE ŠTĚRKODRTI  
Sanace AZ - čerpání na přímý příkaz TDI.</t>
  </si>
  <si>
    <t>sanace AZ tl. 500 mm - předpoklad 70% celkové plochy - ŠDA 0/63' 
hlavní trasa3280*0.7*0.5*1.2=1 377,600 [A] 
křižovatky a vjezdy(15+11+8+11+16+2+3+19+6+16+24+46+101+66+84)*0.7*0.5*1.2=179,760 [B] 
- SO 201 - most-68*0.7*0.5*1.2=-28,560 [C] 
Celkem: A+B+C=1 528,800 [D]</t>
  </si>
  <si>
    <t>34</t>
  </si>
  <si>
    <t>56363</t>
  </si>
  <si>
    <t>VOZOVKOVÉ VRSTVY Z RECYKLOVANÉHO MATERIÁLU TL DO 150MM</t>
  </si>
  <si>
    <t>hospodářské sjezdy31+39=70,000 [A]</t>
  </si>
  <si>
    <t>35</t>
  </si>
  <si>
    <t>56963</t>
  </si>
  <si>
    <t>ZPEVNĚNÍ KRAJNIC Z RECYKLOVANÉHO MATERIÁLU TL DO 100MM</t>
  </si>
  <si>
    <t>ZPEVNĚNÍ KRAJNIC Z RECYKLOVANÉHO MATERIÁLU TL DO 150MM</t>
  </si>
  <si>
    <t>nezpevněné krajnice(23+20+14+20+7+11+4+5+76+269+52+3)=504,000 [A]</t>
  </si>
  <si>
    <t>36</t>
  </si>
  <si>
    <t>572123</t>
  </si>
  <si>
    <t>INFILTRAČNÍ POSTŘIK Z EMULZE DO 1,0KG/M2</t>
  </si>
  <si>
    <t>PI-C s podrcením' 
hlavní trasa3280*1.05=3 444,000 [A] 
křižovatky a vjezdy(15+11+8+11+16+2+3+19+6+16+24+46+101+66+84)*1.05=449,400 [B] 
- SO 201 - most-68*1.05=-71,400 [C] 
Celkem: A+B+C=3 822,000 [D]</t>
  </si>
  <si>
    <t>37</t>
  </si>
  <si>
    <t>PS-C' 
hlavní trasa3280=3 280,000 [A] 
křižovatky a vjezdy(15+11+8+11+16+2+3+19+6+16+24+46+101+66+84)=428,000 [B] 
- SO 201 - most-68=-68,000 [C] 
Celkem: A+B+C=3 640,000 [D]</t>
  </si>
  <si>
    <t>38</t>
  </si>
  <si>
    <t>574B34</t>
  </si>
  <si>
    <t>ASFALTOVÝ BETON PRO OBRUSNÉ VRSTVY MODIFIK ACO 11+, 11S TL. 40MM</t>
  </si>
  <si>
    <t>ACO 11+' 
hlavní trasa3280=3 280,000 [A] 
křižovatky a vjezdy(15+11+8+11+16+2+3+19+6+16+24+46+101+66+84)=428,000 [B] 
- SO 201 - most-68=-68,000 [C] 
Celkem: A+B+C=3 640,000 [D]</t>
  </si>
  <si>
    <t>39</t>
  </si>
  <si>
    <t>574E56</t>
  </si>
  <si>
    <t>ASFALTOVÝ BETON PRO PODKLADNÍ VRSTVY ACP 16+, 16S TL. 60MM</t>
  </si>
  <si>
    <t>ACP 16+' 
hlavní trasa3280*1.05=3 444,000 [A] 
křižovatky a vjezdy(15+11+8+11+16+2+3+19+6+16+24+46+101+66+84)*1.05=449,400 [B] 
- SO 201 - most-68*1.05=-71,400 [C] 
Celkem: A+B+C=3 822,000 [D]</t>
  </si>
  <si>
    <t>40</t>
  </si>
  <si>
    <t>58920</t>
  </si>
  <si>
    <t>VÝPLŇ SPAR MODIFIKOVANÝM ASFALTEM</t>
  </si>
  <si>
    <t>napojení úseků, vjezdy a spára štěrbinového žlabu7+6+15+6+5+5+6+2*36=122,000 [A] 
Celkem: A=122,000 [B]</t>
  </si>
  <si>
    <t>položka zahrnuje:  
- dodávku předepsaného materiálu  
- vyčištění a výplň spar tímto materiálem</t>
  </si>
  <si>
    <t>Trubní vedení</t>
  </si>
  <si>
    <t>41</t>
  </si>
  <si>
    <t>87434</t>
  </si>
  <si>
    <t>POTRUBÍ Z TRUB PLASTOVÝCH ODPADNÍCH DN DO 200MM</t>
  </si>
  <si>
    <t>příčné odvodňovací potrubí DN 2009*(5+1+1)+15=78,000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</si>
  <si>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</si>
  <si>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</si>
  <si>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87445</t>
  </si>
  <si>
    <t>POTRUBÍ Z TRUB PLASTOVÝCH ODPADNÍCH DN DO 300MM</t>
  </si>
  <si>
    <t>odvodňovací potrubí DN 300120=120,000 [A]</t>
  </si>
  <si>
    <t>43</t>
  </si>
  <si>
    <t>87457</t>
  </si>
  <si>
    <t>POTRUBÍ Z TRUB PLASTOVÝCH ODPADNÍCH DN DO 500MM</t>
  </si>
  <si>
    <t>Technická specifikace: 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</si>
  <si>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zatrubnění příkopu18=18,000 [A]</t>
  </si>
  <si>
    <t>44</t>
  </si>
  <si>
    <t>875332</t>
  </si>
  <si>
    <t>POTRUBÍ DREN Z TRUB PLAST DN DO 150MM DĚROVANÝCH</t>
  </si>
  <si>
    <t>drenážní trativod DN 150(256+256+44+33)=589,000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</si>
  <si>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</si>
  <si>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45</t>
  </si>
  <si>
    <t>894357</t>
  </si>
  <si>
    <t>ŠACHTY KANALIZAČNÍ Z PROST BETONU NA POTRUBÍ DN DO 500MM</t>
  </si>
  <si>
    <t>revizní šachta - propustek km 0,1511=1,000 [A]</t>
  </si>
  <si>
    <t>položka zahrnuje:  
- poklopy s rámem, mříže s rámem, stupadla, žebříky, stropy z bet. dílců a pod.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</si>
  <si>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46</t>
  </si>
  <si>
    <t>89712</t>
  </si>
  <si>
    <t>VPUSŤ KANALIZAČNÍ ULIČNÍ KOMPLETNÍ Z BETONOVÝCH DÍLCŮ</t>
  </si>
  <si>
    <t>uliční vpusti10=10,000 [A]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</si>
  <si>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</t>
  </si>
  <si>
    <t>47</t>
  </si>
  <si>
    <t>897627</t>
  </si>
  <si>
    <t>VPUSŤ ŠTĚRBINOVÝCH ŽLABŮ Z BETON DÍLCŮ SV. ŠÍŘKY DO 500MM</t>
  </si>
  <si>
    <t>vpusť štěrbinového žlabu1=1,000 [A]</t>
  </si>
  <si>
    <t>položka zahrnuje dodávku a osazení předepsaného dílce včetně mříže  
nezahrnuje předepsané podkladní konstrukce</t>
  </si>
  <si>
    <t>48</t>
  </si>
  <si>
    <t>9111A1</t>
  </si>
  <si>
    <t>ZÁBRADLÍ SILNIČNÍ S VODOR MADLY - DODÁVKA A MONTÁŽ</t>
  </si>
  <si>
    <t>ocelové silniční zábradlí na koruně opěrné zdi47=47,000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</si>
  <si>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</si>
  <si>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49</t>
  </si>
  <si>
    <t>911GB</t>
  </si>
  <si>
    <t>SVODIDLO DŘEVOOCELOVÉ,  ÚROVEŇ ZADRŽ H1</t>
  </si>
  <si>
    <t>dřevoocelové svodidlo178=178,000 [A]</t>
  </si>
  <si>
    <t>položka zahrnuje:  
- kompletní dodávku všech dílů dřevoocelového svodidla s předepsanou povrchovou úpravou kovových částí a impregnačních nátěrů dřevěných částí, včetně spojovacích prvků  
- montáž a osazení svodidla, osazení sloupků zaberaněním nebo osazením do betonových bloků (včetně betonových bloků a nutných zemních prací)  
- ukončení zapuštěním do betonových bloků (včetně betonového bloku a nutných zemních prací) nebo koncovkou  
- přechod na jiný typ svodidla nebo přes mostní závěr  
nezahrnuje odrazky nebo retroreflexní fólie</t>
  </si>
  <si>
    <t>50</t>
  </si>
  <si>
    <t>91228</t>
  </si>
  <si>
    <t>SMĚROVÉ SLOUPKY Z PLAST HMOT VČETNĚ ODRAZNÉHO PÁSKU</t>
  </si>
  <si>
    <t>směrové sloupky15=15,000 [A]</t>
  </si>
  <si>
    <t>položka zahrnuje:  
- dodání a osazení sloupku včetně nutných zemních prací  
- vnitrostaveništní a mimostaveništní doprava  
- odrazky plastové nebo z retroreflexní fólie</t>
  </si>
  <si>
    <t>51</t>
  </si>
  <si>
    <t>91297</t>
  </si>
  <si>
    <t>DOPRAVNÍ ZRCADLO</t>
  </si>
  <si>
    <t>dopravní zrcadlo1=1,000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</si>
  <si>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</si>
  <si>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52</t>
  </si>
  <si>
    <t>914121</t>
  </si>
  <si>
    <t>DOPRAVNÍ ZNAČKY ZÁKLADNÍ VELIKOSTI OCELOVÉ FÓLIE TŘ 1 - DODÁVKA A MONTÁŽ</t>
  </si>
  <si>
    <t>P41=1,000 [A] 
IS3c3=3,000 [B] 
A221=1,000 [C] 
E134=4,000 [D] 
B281=1,000 [E] 
B11=1,000 [F] 
B132=2,000 [G] 
IJ4c1=1,000 [H] 
P21=1,000 [I] 
B281=1,000 [J] 
Celkem: A+B+C+D+E+F+G+H+I+J=16,000 [K]</t>
  </si>
  <si>
    <t>položka zahrnuje:  
- dodávku a montáž značek v požadovaném provedení</t>
  </si>
  <si>
    <t>53</t>
  </si>
  <si>
    <t>P41=1,000 [A] 
IS3c3=3,000 [B] 
A221=1,000 [C] 
E134=4,000 [D] 
B282=2,000 [E] 
B11=1,000 [F] 
B132=2,000 [G] 
IJ4c1=1,000 [H] 
P21=1,000 [I] 
B281=1,000 [J] 
Celkem: A+B+C+D+E+F+G+H+I+J=17,000 [K]</t>
  </si>
  <si>
    <t>54</t>
  </si>
  <si>
    <t>914713</t>
  </si>
  <si>
    <t>STÁLÁ DOPRAV ZAŘÍZ Z3 OCEL DEMONTÁŽ</t>
  </si>
  <si>
    <t>55</t>
  </si>
  <si>
    <t>915111</t>
  </si>
  <si>
    <t>VODOROVNÉ DOPRAVNÍ ZNAČENÍ BARVOU HLADKÉ - DODÁVKA A POKLÁDKA</t>
  </si>
  <si>
    <t>místa pro přecházení(3+10+15+17)*1.5*0.25=16,875 [A] 
V4 - 0,125*2*délka(530+1/2*(40+24))*2*0.125=140,500 [B] 
V2a, V1a - 0,125*délka*0,5530*0.5*0.125=33,125 [C] 
stíny15=15,000 [D] 
zastávka BUS20=20,000 [E] 
Celkem: A+B+C+D+E=225,500 [F]</t>
  </si>
  <si>
    <t>položka zahrnuje:  
- dodání a pokládku nátěrového materiálu (měří se pouze natíraná plocha)  
- předznačení a reflexní úpravu</t>
  </si>
  <si>
    <t>56</t>
  </si>
  <si>
    <t>915221</t>
  </si>
  <si>
    <t>VODOR DOPRAV ZNAČ PLASTEM STRUKTURÁLNÍ NEHLUČNÉ - DOD A POKLÁDKA</t>
  </si>
  <si>
    <t>57</t>
  </si>
  <si>
    <t>91725</t>
  </si>
  <si>
    <t>NÁSTUPIŠTNÍ OBRUBNÍKY BETONOVÉ</t>
  </si>
  <si>
    <t>nástupištní obrubník19=19,000 [A]</t>
  </si>
  <si>
    <t>Položka zahrnuje:  
dodání a pokládku betonových obrubníků o rozměrech předepsaných zadávací dokumentací  
betonové lože i boční betonovou opěrku.</t>
  </si>
  <si>
    <t>58</t>
  </si>
  <si>
    <t>9181B5</t>
  </si>
  <si>
    <t>ČELA PROPUSTU Z TRUB DN DO 400MM Z BETONU DO C 30/37</t>
  </si>
  <si>
    <t>čela propustku v km 0,0872=2,000 [A]</t>
  </si>
  <si>
    <t>Položka zahrnuje kompletní čelo (základ, dřík, římsu)  
- dodání čerstvého betonu (betonové směsi) požadované kvality, jeho uložení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</si>
  <si>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59</t>
  </si>
  <si>
    <t>9181C5</t>
  </si>
  <si>
    <t>ČELA PROPUSTU Z TRUB DN DO 500MM Z BETONU DO C 30/37</t>
  </si>
  <si>
    <t>čelo u zatrubnění sjezdu a propustku1=1,000 [A]</t>
  </si>
  <si>
    <t>60</t>
  </si>
  <si>
    <t>918346</t>
  </si>
  <si>
    <t>PROPUSTY Z TRUB DN 400MM</t>
  </si>
  <si>
    <t>propustek v km 0,0876=6,000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</si>
  <si>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</si>
  <si>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61</t>
  </si>
  <si>
    <t>918357</t>
  </si>
  <si>
    <t>PROPUSTY Z TRUB DN 500MM</t>
  </si>
  <si>
    <t>propustek km 0,151 - DN 500, beton8.5=8,500 [A]</t>
  </si>
  <si>
    <t>62</t>
  </si>
  <si>
    <t>919112</t>
  </si>
  <si>
    <t>ŘEZÁNÍ ASFALTOVÉHO KRYTU VOZOVEK TL DO 100MM</t>
  </si>
  <si>
    <t>napojení úseků a vjezdy7+6+15+6+5+5+6=50,000 [A] 
pracovní spáry10*6.5=65,000 [B] 
Celkem: A+B=115,000 [C]</t>
  </si>
  <si>
    <t>položka zahrnuje řezání vozovkové vrstvy v předepsané tloušťce, včetně spotřeby vody</t>
  </si>
  <si>
    <t>63</t>
  </si>
  <si>
    <t>93513</t>
  </si>
  <si>
    <t>ŠTĚRBINOVÉ ŽLABY Z BET DÍLCŮ ŠÍŘ 500MM VÝŠ 500MM</t>
  </si>
  <si>
    <t>štěrbinový žlab v autobusovém zálivu36=36,000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</si>
  <si>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</si>
  <si>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64</t>
  </si>
  <si>
    <t>935212</t>
  </si>
  <si>
    <t>PŘÍKOPOVÉ ŽLABY Z BETON TVÁRNIC ŠÍŘ DO 600MM DO BETONU TL 100MM</t>
  </si>
  <si>
    <t>betonová žlabovka do bet. lože 100 mm50*2=100,000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</si>
  <si>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</si>
  <si>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</si>
  <si>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966138</t>
  </si>
  <si>
    <t>BOURÁNÍ KONSTRUKCÍ Z KAMENE NA MC S ODVOZEM DO 20KM</t>
  </si>
  <si>
    <t>bourání kamenné opěrné zdi47*2.0*1.0=94,000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</si>
  <si>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</si>
  <si>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014112</t>
  </si>
  <si>
    <t>POPLATKY ZA SKLÁDKU TYP S-IO (INERTNÍ ODPAD)</t>
  </si>
  <si>
    <t>pol. 966138 - bourání kamene94.0*2.4=225,600 [A]</t>
  </si>
  <si>
    <t>pol. 122738 - odkop1504.102*1.8=2 707,384 [A] 
pol. 122738.1 - odkop - ochranná vrstva z vytěžené zeminy F4 / CS(1515.780-1.0*240*1.25)*1.8=2 188,404 [B] 
Celkem: A+B=4 895,788 [C]</t>
  </si>
  <si>
    <t>SO 201</t>
  </si>
  <si>
    <t>Most ev.č. 29840-01</t>
  </si>
  <si>
    <t>014102</t>
  </si>
  <si>
    <t>POPLATKY ZA SKLÁDKU</t>
  </si>
  <si>
    <t>zemina, předpoklad 2000kg/m3</t>
  </si>
  <si>
    <t>pol. 12273: 82.52=82,520 [A] 
pol. 12283: 20.64=20,640 [B] 
pol. 13173: 3.01=3,010 [C] 
Celkemm3: 82.52+20.64+3.01=106,170 [D] 
Celkem t: 106.17*2=212,340 [E]</t>
  </si>
  <si>
    <t>železobeton, předpoklad 2500kg/m3</t>
  </si>
  <si>
    <t>pol. 96616: 9.14=9,140 [A] 
Celkem t: 9.14*2.5=22,850 [B]</t>
  </si>
  <si>
    <t>029412</t>
  </si>
  <si>
    <t>OSTATNÍ POŽADAVKY - VYPRACOVÁNÍ MOSTNÍHO LISTU</t>
  </si>
  <si>
    <t>02950</t>
  </si>
  <si>
    <t>OSTATNÍ POŽADAVKY - POSUDKY, KONTROLY, REVIZNÍ ZPRÁVY</t>
  </si>
  <si>
    <t>Stanovení skutečné zatížitelnosti  
2x tisk + CD  
Pevná cena</t>
  </si>
  <si>
    <t>1,00=1,000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</si>
  <si>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</si>
  <si>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</si>
  <si>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</si>
  <si>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Výkop pro založení mostu. Předpoklad 80% TŘ.I.  
Včetně odvozu materiálu bez ohledu na vzdálenost (skládka zvolena zhotovitelem). Poplatek za skládku vykázán v položce 014102.1.</t>
  </si>
  <si>
    <t>12283</t>
  </si>
  <si>
    <t>ODKOPÁVKY A PROKOPÁVKY OBECNÉ TŘ. II</t>
  </si>
  <si>
    <t>Výkop pro založení mostu. Předpoklad 20% TŘ.II.  
Včetně odvozu materiálu bez ohledu na vzdálenost (skládka zvolena zhotovitelem). Poplatek za skládku vykázán v položce 014102.1.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</si>
  <si>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</si>
  <si>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</si>
  <si>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</si>
  <si>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Úprava dna, betonové prahy.  
Včetně odvozu materiálu bez ohledu na vzdálenost (skládka zvolena zhotovitelem). Poplatek za skládku vykázán v položce 014102.1.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</si>
  <si>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</si>
  <si>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</si>
  <si>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</si>
  <si>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</t>
  </si>
  <si>
    <t>pol. 12273: 82.52=82,520 [A] 
pol. 12283: 20.64=20,640 [B] 
pol. 13173: 3.01=3,010 [C] 
Celkem: 82.52+20.64+3.01=106,170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</si>
  <si>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</si>
  <si>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Hutněný zásyp ze zeminy velmi vhodné, hutnění po max. 300mm, Id=0,85  
ŠDa 0-32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</si>
  <si>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</si>
  <si>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</si>
  <si>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21331</t>
  </si>
  <si>
    <t>DRENÁŽNÍ VRSTVY Z BETONU MEZEROVITÉHO (DRENÁŽNÍHO)</t>
  </si>
  <si>
    <t>rubová drenáž</t>
  </si>
  <si>
    <t>Položka zahrnuje:  
- dodávku předepsaného materiálu pro drenážní vrstvu, včetně mimostaveništní a vnitrostaveništní dopravy  
- provedení drenážní vrstvy předepsaných rozměrů a předepsaného tvaru</t>
  </si>
  <si>
    <t>227831</t>
  </si>
  <si>
    <t>MIKROPILOTY KOMPLET D DO 150MM NA POVRCHU</t>
  </si>
  <si>
    <t>mikropiloty D110mm</t>
  </si>
  <si>
    <t>12*2*8=192,000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</si>
  <si>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</si>
  <si>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261112</t>
  </si>
  <si>
    <t>VRTY PRO KOTVENÍ A INJEKTÁŽ TŘ I NA POVRCHU D DO 16MM</t>
  </si>
  <si>
    <t>provedení kotev D16/500 pro úložné prahy</t>
  </si>
  <si>
    <t>8*2*0.3=4,800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</si>
  <si>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</si>
  <si>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26613</t>
  </si>
  <si>
    <t>VRTY PRO MIKROPILOTY V PODZEMÍ DO 12M TŘ I D DO 150MM</t>
  </si>
  <si>
    <t>vrt D 152mm, dl. 8m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</si>
  <si>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</si>
  <si>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272314</t>
  </si>
  <si>
    <t>ZÁKLADY Z PROSTÉHO BETONU DO C25/30</t>
  </si>
  <si>
    <t>Úprava dna, betonový práh ve dně. C25/30-XF3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</si>
  <si>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</si>
  <si>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</si>
  <si>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</si>
  <si>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Založení, základový práh C30/37</t>
  </si>
  <si>
    <t>272364</t>
  </si>
  <si>
    <t>VÝZTUŽ ZÁKLADŮ Z OCELI 10425, B420B</t>
  </si>
  <si>
    <t>Založení, výztuž základového prahu, uvažováno 110kg/m3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</si>
  <si>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</si>
  <si>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8*2=16,000 [A]</t>
  </si>
  <si>
    <t>separační geotextilie min.600g/m2, ochrana izolace spodní stavby</t>
  </si>
  <si>
    <t>Svislé konstrukce</t>
  </si>
  <si>
    <t>317325</t>
  </si>
  <si>
    <t>ŘÍMSY ZE ŽELEZOBETONU DO C30/37</t>
  </si>
  <si>
    <t>ŽB římsy C30/37-XF4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</si>
  <si>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</si>
  <si>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</si>
  <si>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</si>
  <si>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B500B, předpoklad 110kg/m3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</si>
  <si>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</si>
  <si>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32719</t>
  </si>
  <si>
    <t>ZDI OPĚR, ZÁRUB, NÁBŘEŽ Z DÍLCŮ KAMENNÝCH</t>
  </si>
  <si>
    <t>Dozdění opěry kamenem. Uvažovaná tl. 1,2m.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</si>
  <si>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</si>
  <si>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33319</t>
  </si>
  <si>
    <t>MOSTNÍ OPĚRY A KŘÍDLA Z DÍLCŮ KAMENNÝCH</t>
  </si>
  <si>
    <t>rozšíření opěry dozděním</t>
  </si>
  <si>
    <t>0.6*2.3*2=2,760 [A]</t>
  </si>
  <si>
    <t>333213</t>
  </si>
  <si>
    <t>OBKLAD MOST OPĚR A KŘÍDEL Z LOM KAMENE</t>
  </si>
  <si>
    <t>kamenný obklad tl. 0,20m</t>
  </si>
  <si>
    <t>položka zahrnuje dodávku a osazení lomového kamene, jeho výběr a případnou úpravu, jeho případné kotvení se všemi souvisejícími materiály a pracemi, dodávku předepsané malty, spárování.</t>
  </si>
  <si>
    <t>334366</t>
  </si>
  <si>
    <t>VÝZTUŽ MOST PILÍŘŮ A STATIV Z KARI-SÍTÍ</t>
  </si>
  <si>
    <t>lokální sanace, 20% plochy. Předpoklad 47,40kg / 2x3m.  
Položka bude čerpána se souhlasem TDI na základě skutečnosti.</t>
  </si>
  <si>
    <t>421325</t>
  </si>
  <si>
    <t>MOSTNÍ NOSNÉ DESKOVÉ KONSTRUKCE ZE ŽELEZOBETONU C30/37</t>
  </si>
  <si>
    <t>Mostní deska C30/37-XF3, XD3</t>
  </si>
  <si>
    <t>87.72*0.5=43,860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</si>
  <si>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</si>
  <si>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421365</t>
  </si>
  <si>
    <t>VÝZTUŽ MOSTNÍ DESKOVÉ KONSTRUKCE Z OCELI 10505, B500B</t>
  </si>
  <si>
    <t>výztuž B500B, předpoklad 120kg/m3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</si>
  <si>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</si>
  <si>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</si>
  <si>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</si>
  <si>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 C12/15-X0</t>
  </si>
  <si>
    <t>451314</t>
  </si>
  <si>
    <t>PODKLADNÍ A VÝPLŇOVÉ VRSTVY Z PROSTÉHO BETONU C25/30</t>
  </si>
  <si>
    <t>Úprava dna, podkladní beton pod dlažbu. C25/30-XF3</t>
  </si>
  <si>
    <t>58.8*0.2=11,760 [A]</t>
  </si>
  <si>
    <t>457312</t>
  </si>
  <si>
    <t>VYROVNÁVACÍ A SPÁDOVÝ PROSTÝ BETON C12/15</t>
  </si>
  <si>
    <t>lože ze spádového betonu C12/15-X0</t>
  </si>
  <si>
    <t>45860</t>
  </si>
  <si>
    <t>VÝPLŇ ZA OPĚRAMI A ZDMI Z MEZEROVITÉHO BETONU</t>
  </si>
  <si>
    <t>MCB</t>
  </si>
  <si>
    <t>položka zahrnuje:  
- dodávku mezerovitého betonu předepsané kvality a zásyp se zhutněním včetně mimostaveništní a vnitrostaveništní dopravy</t>
  </si>
  <si>
    <t>46251</t>
  </si>
  <si>
    <t>ZÁHOZ Z LOMOVÉHO KAMENE</t>
  </si>
  <si>
    <t>Úprava dna.</t>
  </si>
  <si>
    <t>(2.31+3.97)*2=12,560 [A]</t>
  </si>
  <si>
    <t>položka zahrnuje:  
- dodávku a zához lomového kamene předepsané frakce včetně mimostaveništní a vnitrostaveništní dopravy  
není-li v zadávací dokumentaci uvedeno jinak, jedná se o nakupovaný materiál</t>
  </si>
  <si>
    <t>úprava dna, dlažba z lomového kamene</t>
  </si>
  <si>
    <t>58.8*0.3=17,640 [A]</t>
  </si>
  <si>
    <t>575A03</t>
  </si>
  <si>
    <t>LITÝ ASFALT MA I (SILNICE, DÁLNICE) 11</t>
  </si>
  <si>
    <t>ochranná vrstva</t>
  </si>
  <si>
    <t>87.72*0.035=3,070 [A]</t>
  </si>
  <si>
    <t>Úpravy povrchů, podlahy, výplně otvorů</t>
  </si>
  <si>
    <t>62592</t>
  </si>
  <si>
    <t>ÚPRAVA POVRCHU BETONOVÝCH PLOCH A KONSTRUKCÍ - STRIÁŽ</t>
  </si>
  <si>
    <t>povrchová úprava říms</t>
  </si>
  <si>
    <t>položka zahrnuje:  
- provedení předepsané úpravy</t>
  </si>
  <si>
    <t>626123</t>
  </si>
  <si>
    <t>REPROFIL PODHL, SVIS PLOCH SANAČ MALTOU DVOUVRST TL DO 60MM</t>
  </si>
  <si>
    <t>lokální sanace, 20% plochy  
Položka bude čerpána se souhlasem TDI na základě skutečnosti.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</si>
  <si>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</si>
  <si>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62631</t>
  </si>
  <si>
    <t>SPOJOVACÍ MŮSTEK MEZI STARÝM A NOVÝM BETONEM</t>
  </si>
  <si>
    <t>62641</t>
  </si>
  <si>
    <t>SJEDNOCUJÍCÍ STĚRKA JEMNOU MALTOU TL CCA 2MM</t>
  </si>
  <si>
    <t>62745</t>
  </si>
  <si>
    <t>SPÁROVÁNÍ STARÉHO ZDIVA CEMENTOVOU MALTOU</t>
  </si>
  <si>
    <t>přespárování zdiva</t>
  </si>
  <si>
    <t>45.46*2=90,920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</si>
  <si>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</si>
  <si>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</si>
  <si>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711111</t>
  </si>
  <si>
    <t>IZOLACE BĚŽNÝCH KONSTRUKCÍ PROTI ZEMNÍ VLHKOSTI ASFALTOVÝMI NÁTĚRY</t>
  </si>
  <si>
    <t>2xALN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</si>
  <si>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</si>
  <si>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711131</t>
  </si>
  <si>
    <t>IZOLACE BĚŽNÝCH KONSTRUKCÍ PROTI VOLNĚ STÉKAJÍCÍ VODĚ ASFALTOVÝMI NÁTĚRY</t>
  </si>
  <si>
    <t>1 x ALP</t>
  </si>
  <si>
    <t>711442</t>
  </si>
  <si>
    <t>IZOLACE MOSTOVEK CELOPLOŠNÁ ASFALTOVÝMI PÁSY S PEČETÍCÍ VRSTVOU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</si>
  <si>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</si>
  <si>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76799</t>
  </si>
  <si>
    <t>OSTATNÍ KOVOVÉ DOPLŇK KONSTRUKCE</t>
  </si>
  <si>
    <t>hlavice mikropilot, odhad 20kg/kus</t>
  </si>
  <si>
    <t>0.020*2*12=0,480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</si>
  <si>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</si>
  <si>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78311</t>
  </si>
  <si>
    <t>PROTIKOROZ OCHRANA OCEL KONSTR NÁTĚREM JEDNOVRST</t>
  </si>
  <si>
    <t>ochrana obnažené výztuže, lokální sanace, 20% plochy  
Položka bude čerpána se souhlasem TDI na základě skutečnosti.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</si>
  <si>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</si>
  <si>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</si>
  <si>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</si>
  <si>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</si>
  <si>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</si>
  <si>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Rubová drenáž DN150</t>
  </si>
  <si>
    <t>10.27+11.85=22,120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</si>
  <si>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</si>
  <si>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</si>
  <si>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9112B1</t>
  </si>
  <si>
    <t>ZÁBRADLÍ MOSTNÍ SE SVISLOU VÝPLNÍ - DODÁVKA A MONTÁŽ</t>
  </si>
  <si>
    <t>typové zábradlí, včetně povrchové úpravy PKO a nátěru RAL dle požadavku investora</t>
  </si>
  <si>
    <t>2*13=26,000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</si>
  <si>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</si>
  <si>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914A21</t>
  </si>
  <si>
    <t>EV ČÍSLO MOSTU OCEL S FÓLIÍ TŘ.1 DODÁVKA A MONTÁŽ</t>
  </si>
  <si>
    <t>917223</t>
  </si>
  <si>
    <t>SILNIČNÍ A CHODNÍKOVÉ OBRUBY Z BETONOVÝCH OBRUBNÍKŮ ŠÍŘ 100MM</t>
  </si>
  <si>
    <t>80x250, do lože C20/25-nXF3</t>
  </si>
  <si>
    <t>2*3.4=6,800 [A]</t>
  </si>
  <si>
    <t>917224</t>
  </si>
  <si>
    <t>SILNIČNÍ A CHODNÍKOVÉ OBRUBY Z BETONOVÝCH OBRUBNÍKŮ ŠÍŘ 150MM</t>
  </si>
  <si>
    <t>150/120x250, do lože C20/25-nXF3</t>
  </si>
  <si>
    <t>2*3=6,000 [A]</t>
  </si>
  <si>
    <t>919113</t>
  </si>
  <si>
    <t>ŘEZÁNÍ ASFALTOVÉHO KRYTU VOZOVEK TL DO 150MM</t>
  </si>
  <si>
    <t>2*9=18,000 [A]</t>
  </si>
  <si>
    <t>931316</t>
  </si>
  <si>
    <t>TĚSNĚNÍ DILATAČ SPAR ASF ZÁLIVKOU PRŮŘ DO 800MM2</t>
  </si>
  <si>
    <t>12.5+12.33+2*9=42,830 [A]</t>
  </si>
  <si>
    <t>položka zahrnuje dodávku a osazení předepsaného materiálu, očištění ploch spáry před úpravou, očištění okolí spáry po úpravě  
nezahrnuje těsnící profil</t>
  </si>
  <si>
    <t>93677</t>
  </si>
  <si>
    <t>TABULKA S LETOPOČTEM VÝSTAVBY</t>
  </si>
  <si>
    <t>Z nekorodujícího materiálu, nebo vlisem do římsy.</t>
  </si>
  <si>
    <t>938441</t>
  </si>
  <si>
    <t>OČIŠTĚNÍ ZDIVA OTRYSKÁNÍM TLAKOVOU VODOU DO 200 BARŮ</t>
  </si>
  <si>
    <t>sanace povrchu</t>
  </si>
  <si>
    <t>položka zahrnuje očištění předepsaným způsobem včetně odklizení vzniklého odpadu</t>
  </si>
  <si>
    <t>938443</t>
  </si>
  <si>
    <t>OČIŠTĚNÍ ZDIVA OTRYSKÁNÍM TLAKOVOU VODOU DO 1000 BARŮ</t>
  </si>
  <si>
    <t>lokální sanace, uvažováno 20% plochy  
Položka bude čerpána se souhlasem TDI na základě skutečnosti.</t>
  </si>
  <si>
    <t>938445</t>
  </si>
  <si>
    <t>OČIŠTĚNÍ ZDIVA OTRYSKÁNÍM ABRAZIVNÍM VODNÍM PAPRSKEM</t>
  </si>
  <si>
    <t>lokální sanace, očištění obnažené výztuže, 20% plochy  
Položka bude čerpána se souhlasem TDI na základě skutečnosti.</t>
  </si>
  <si>
    <t>96616</t>
  </si>
  <si>
    <t>BOURÁNÍ KONSTRUKCÍ ZE ŽELEZOBETONU</t>
  </si>
  <si>
    <t>demolice původní mostní desky, včetně úložných prahů  
Včetně odvozu materiálu bez ohledu na vzdálenost (skládka zvolena zhotovitelem). Poplatek za skládku vykázán v položce 014102.2.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</si>
</sst>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2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02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14</v>
      </c>
      <c s="23" t="s">
        <v>44</v>
      </c>
      <c s="19" t="s">
        <v>37</v>
      </c>
      <c s="24" t="s">
        <v>45</v>
      </c>
      <c s="25" t="s">
        <v>46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48</v>
      </c>
    </row>
    <row r="16" spans="1:5" ht="12.75">
      <c r="A16" t="s">
        <v>43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52</v>
      </c>
    </row>
    <row r="19" spans="1:5" ht="12.75">
      <c r="A19" s="30" t="s">
        <v>42</v>
      </c>
      <c r="E19" s="31" t="s">
        <v>48</v>
      </c>
    </row>
    <row r="20" spans="1:5" ht="12.75">
      <c r="A20" t="s">
        <v>43</v>
      </c>
      <c r="E20" s="29" t="s">
        <v>49</v>
      </c>
    </row>
    <row r="21" spans="1:16" ht="12.75">
      <c r="A21" s="19" t="s">
        <v>35</v>
      </c>
      <c s="23" t="s">
        <v>24</v>
      </c>
      <c s="23" t="s">
        <v>50</v>
      </c>
      <c s="19" t="s">
        <v>20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51">
      <c r="A22" s="28" t="s">
        <v>40</v>
      </c>
      <c r="E22" s="29" t="s">
        <v>53</v>
      </c>
    </row>
    <row r="23" spans="1:5" ht="12.75">
      <c r="A23" s="30" t="s">
        <v>42</v>
      </c>
      <c r="E23" s="31" t="s">
        <v>48</v>
      </c>
    </row>
    <row r="24" spans="1:5" ht="12.75">
      <c r="A24" t="s">
        <v>43</v>
      </c>
      <c r="E24" s="29" t="s">
        <v>49</v>
      </c>
    </row>
    <row r="25" spans="1:16" ht="12.75">
      <c r="A25" s="19" t="s">
        <v>35</v>
      </c>
      <c s="23" t="s">
        <v>26</v>
      </c>
      <c s="23" t="s">
        <v>54</v>
      </c>
      <c s="19" t="s">
        <v>37</v>
      </c>
      <c s="24" t="s">
        <v>55</v>
      </c>
      <c s="25" t="s">
        <v>46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63.75">
      <c r="A26" s="28" t="s">
        <v>40</v>
      </c>
      <c r="E26" s="29" t="s">
        <v>56</v>
      </c>
    </row>
    <row r="27" spans="1:5" ht="12.75">
      <c r="A27" s="30" t="s">
        <v>42</v>
      </c>
      <c r="E27" s="31" t="s">
        <v>48</v>
      </c>
    </row>
    <row r="28" spans="1:5" ht="12.75">
      <c r="A28" t="s">
        <v>43</v>
      </c>
      <c r="E28" s="29" t="s">
        <v>49</v>
      </c>
    </row>
    <row r="29" spans="1:16" ht="12.75">
      <c r="A29" s="19" t="s">
        <v>35</v>
      </c>
      <c s="23" t="s">
        <v>13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58</v>
      </c>
    </row>
    <row r="31" spans="1:5" ht="12.75">
      <c r="A31" s="30" t="s">
        <v>42</v>
      </c>
      <c r="E31" s="31" t="s">
        <v>48</v>
      </c>
    </row>
    <row r="32" spans="1:5" ht="12.75">
      <c r="A32" t="s">
        <v>43</v>
      </c>
      <c r="E32" s="29" t="s">
        <v>49</v>
      </c>
    </row>
    <row r="33" spans="1:16" ht="12.75">
      <c r="A33" s="19" t="s">
        <v>35</v>
      </c>
      <c s="23" t="s">
        <v>59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51">
      <c r="A34" s="28" t="s">
        <v>40</v>
      </c>
      <c r="E34" s="29" t="s">
        <v>62</v>
      </c>
    </row>
    <row r="35" spans="1:5" ht="12.75">
      <c r="A35" s="30" t="s">
        <v>42</v>
      </c>
      <c r="E35" s="31" t="s">
        <v>48</v>
      </c>
    </row>
    <row r="36" spans="1:5" ht="12.75">
      <c r="A36" t="s">
        <v>43</v>
      </c>
      <c r="E36" s="29" t="s">
        <v>63</v>
      </c>
    </row>
    <row r="37" spans="1:16" ht="12.75">
      <c r="A37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51">
      <c r="A38" s="28" t="s">
        <v>40</v>
      </c>
      <c r="E38" s="29" t="s">
        <v>67</v>
      </c>
    </row>
    <row r="39" spans="1:5" ht="12.75">
      <c r="A39" s="30" t="s">
        <v>42</v>
      </c>
      <c r="E39" s="31" t="s">
        <v>48</v>
      </c>
    </row>
    <row r="40" spans="1:5" ht="63.75">
      <c r="A40" t="s">
        <v>43</v>
      </c>
      <c r="E40" s="29" t="s">
        <v>68</v>
      </c>
    </row>
    <row r="41" spans="1:16" ht="12.75">
      <c r="A41" s="19" t="s">
        <v>35</v>
      </c>
      <c s="23" t="s">
        <v>30</v>
      </c>
      <c s="23" t="s">
        <v>69</v>
      </c>
      <c s="19" t="s">
        <v>37</v>
      </c>
      <c s="24" t="s">
        <v>70</v>
      </c>
      <c s="25" t="s">
        <v>71</v>
      </c>
      <c s="26">
        <v>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51">
      <c r="A42" s="28" t="s">
        <v>40</v>
      </c>
      <c r="E42" s="29" t="s">
        <v>72</v>
      </c>
    </row>
    <row r="43" spans="1:5" ht="12.75">
      <c r="A43" s="30" t="s">
        <v>42</v>
      </c>
      <c r="E43" s="31" t="s">
        <v>73</v>
      </c>
    </row>
    <row r="44" spans="1:5" ht="89.25">
      <c r="A44" t="s">
        <v>43</v>
      </c>
      <c r="E44" s="29" t="s">
        <v>74</v>
      </c>
    </row>
    <row r="45" spans="1:16" ht="12.75">
      <c r="A45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46</v>
      </c>
      <c s="26">
        <v>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14.75">
      <c r="A46" s="28" t="s">
        <v>40</v>
      </c>
      <c r="E46" s="29" t="s">
        <v>77</v>
      </c>
    </row>
    <row r="47" spans="1:5" ht="12.75">
      <c r="A47" s="30" t="s">
        <v>42</v>
      </c>
      <c r="E47" s="31" t="s">
        <v>48</v>
      </c>
    </row>
    <row r="48" spans="1:5" ht="12.75">
      <c r="A48" t="s">
        <v>43</v>
      </c>
      <c r="E48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0+O8+O17+O22+O43+O60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0+I8+I17+I22+I43+I60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81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12</v>
      </c>
      <c s="23" t="s">
        <v>82</v>
      </c>
      <c s="19" t="s">
        <v>37</v>
      </c>
      <c s="24" t="s">
        <v>83</v>
      </c>
      <c s="25" t="s">
        <v>84</v>
      </c>
      <c s="26">
        <v>233.75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76.5">
      <c r="A10" s="28" t="s">
        <v>40</v>
      </c>
      <c r="E10" s="29" t="s">
        <v>85</v>
      </c>
    </row>
    <row r="11" spans="1:5" ht="12.75">
      <c r="A11" s="30" t="s">
        <v>42</v>
      </c>
      <c r="E11" s="31" t="s">
        <v>86</v>
      </c>
    </row>
    <row r="12" spans="1:5" ht="63.75">
      <c r="A12" t="s">
        <v>43</v>
      </c>
      <c r="E12" s="29" t="s">
        <v>87</v>
      </c>
    </row>
    <row r="13" spans="1:16" ht="12.75">
      <c r="A13" s="19" t="s">
        <v>35</v>
      </c>
      <c s="23" t="s">
        <v>24</v>
      </c>
      <c s="23" t="s">
        <v>88</v>
      </c>
      <c s="19" t="s">
        <v>37</v>
      </c>
      <c s="24" t="s">
        <v>89</v>
      </c>
      <c s="25" t="s">
        <v>84</v>
      </c>
      <c s="26">
        <v>50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90</v>
      </c>
    </row>
    <row r="15" spans="1:5" ht="12.75">
      <c r="A15" s="30" t="s">
        <v>42</v>
      </c>
      <c r="E15" s="31" t="s">
        <v>91</v>
      </c>
    </row>
    <row r="16" spans="1:5" ht="63.75">
      <c r="A16" t="s">
        <v>43</v>
      </c>
      <c r="E16" s="29" t="s">
        <v>92</v>
      </c>
    </row>
    <row r="17" spans="1:18" ht="12.75" customHeight="1">
      <c r="A17" s="5" t="s">
        <v>33</v>
      </c>
      <c s="5"/>
      <c s="35" t="s">
        <v>14</v>
      </c>
      <c s="5"/>
      <c s="21" t="s">
        <v>93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9" t="s">
        <v>35</v>
      </c>
      <c s="23" t="s">
        <v>26</v>
      </c>
      <c s="23" t="s">
        <v>94</v>
      </c>
      <c s="19" t="s">
        <v>37</v>
      </c>
      <c s="24" t="s">
        <v>95</v>
      </c>
      <c s="25" t="s">
        <v>96</v>
      </c>
      <c s="26">
        <v>300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95</v>
      </c>
    </row>
    <row r="20" spans="1:5" ht="25.5">
      <c r="A20" s="30" t="s">
        <v>42</v>
      </c>
      <c r="E20" s="31" t="s">
        <v>97</v>
      </c>
    </row>
    <row r="21" spans="1:5" ht="102">
      <c r="A21" t="s">
        <v>43</v>
      </c>
      <c r="E21" s="29" t="s">
        <v>98</v>
      </c>
    </row>
    <row r="22" spans="1:18" ht="12.75" customHeight="1">
      <c r="A22" s="5" t="s">
        <v>33</v>
      </c>
      <c s="5"/>
      <c s="35" t="s">
        <v>26</v>
      </c>
      <c s="5"/>
      <c s="21" t="s">
        <v>99</v>
      </c>
      <c s="5"/>
      <c s="5"/>
      <c s="5"/>
      <c s="36">
        <f>0+Q22</f>
      </c>
      <c r="O22">
        <f>0+R22</f>
      </c>
      <c r="Q22">
        <f>0+I23+I27+I31+I35+I39</f>
      </c>
      <c>
        <f>0+O23+O27+O31+O35+O39</f>
      </c>
    </row>
    <row r="23" spans="1:16" ht="12.75">
      <c r="A23" s="19" t="s">
        <v>35</v>
      </c>
      <c s="23" t="s">
        <v>13</v>
      </c>
      <c s="23" t="s">
        <v>100</v>
      </c>
      <c s="19" t="s">
        <v>37</v>
      </c>
      <c s="24" t="s">
        <v>101</v>
      </c>
      <c s="25" t="s">
        <v>96</v>
      </c>
      <c s="26">
        <v>300</v>
      </c>
      <c s="27">
        <v>0</v>
      </c>
      <c s="27">
        <f>ROUND(ROUND(H23,2)*ROUND(G23,3),2)</f>
      </c>
      <c r="O23">
        <f>(I23*21)/100</f>
      </c>
      <c t="s">
        <v>14</v>
      </c>
    </row>
    <row r="24" spans="1:5" ht="12.75">
      <c r="A24" s="28" t="s">
        <v>40</v>
      </c>
      <c r="E24" s="29" t="s">
        <v>101</v>
      </c>
    </row>
    <row r="25" spans="1:5" ht="25.5">
      <c r="A25" s="30" t="s">
        <v>42</v>
      </c>
      <c r="E25" s="31" t="s">
        <v>102</v>
      </c>
    </row>
    <row r="26" spans="1:5" ht="51">
      <c r="A26" t="s">
        <v>43</v>
      </c>
      <c r="E26" s="29" t="s">
        <v>103</v>
      </c>
    </row>
    <row r="27" spans="1:16" ht="12.75">
      <c r="A27" s="19" t="s">
        <v>35</v>
      </c>
      <c s="23" t="s">
        <v>59</v>
      </c>
      <c s="23" t="s">
        <v>104</v>
      </c>
      <c s="19" t="s">
        <v>37</v>
      </c>
      <c s="24" t="s">
        <v>105</v>
      </c>
      <c s="25" t="s">
        <v>84</v>
      </c>
      <c s="26">
        <v>50</v>
      </c>
      <c s="27">
        <v>0</v>
      </c>
      <c s="27">
        <f>ROUND(ROUND(H27,2)*ROUND(G27,3),2)</f>
      </c>
      <c r="O27">
        <f>(I27*21)/100</f>
      </c>
      <c t="s">
        <v>14</v>
      </c>
    </row>
    <row r="28" spans="1:5" ht="25.5">
      <c r="A28" s="28" t="s">
        <v>40</v>
      </c>
      <c r="E28" s="29" t="s">
        <v>106</v>
      </c>
    </row>
    <row r="29" spans="1:5" ht="12.75">
      <c r="A29" s="30" t="s">
        <v>42</v>
      </c>
      <c r="E29" s="31" t="s">
        <v>107</v>
      </c>
    </row>
    <row r="30" spans="1:5" ht="102">
      <c r="A30" t="s">
        <v>43</v>
      </c>
      <c r="E30" s="29" t="s">
        <v>108</v>
      </c>
    </row>
    <row r="31" spans="1:16" ht="12.75">
      <c r="A31" s="19" t="s">
        <v>35</v>
      </c>
      <c s="23" t="s">
        <v>64</v>
      </c>
      <c s="23" t="s">
        <v>109</v>
      </c>
      <c s="19" t="s">
        <v>37</v>
      </c>
      <c s="24" t="s">
        <v>110</v>
      </c>
      <c s="25" t="s">
        <v>96</v>
      </c>
      <c s="26">
        <v>5500</v>
      </c>
      <c s="27">
        <v>0</v>
      </c>
      <c s="27">
        <f>ROUND(ROUND(H31,2)*ROUND(G31,3),2)</f>
      </c>
      <c r="O31">
        <f>(I31*21)/100</f>
      </c>
      <c t="s">
        <v>14</v>
      </c>
    </row>
    <row r="32" spans="1:5" ht="51">
      <c r="A32" s="28" t="s">
        <v>40</v>
      </c>
      <c r="E32" s="29" t="s">
        <v>111</v>
      </c>
    </row>
    <row r="33" spans="1:5" ht="38.25">
      <c r="A33" s="30" t="s">
        <v>42</v>
      </c>
      <c r="E33" s="31" t="s">
        <v>112</v>
      </c>
    </row>
    <row r="34" spans="1:5" ht="51">
      <c r="A34" t="s">
        <v>43</v>
      </c>
      <c r="E34" s="29" t="s">
        <v>113</v>
      </c>
    </row>
    <row r="35" spans="1:16" ht="12.75">
      <c r="A35" s="19" t="s">
        <v>35</v>
      </c>
      <c s="23" t="s">
        <v>30</v>
      </c>
      <c s="23" t="s">
        <v>114</v>
      </c>
      <c s="19" t="s">
        <v>37</v>
      </c>
      <c s="24" t="s">
        <v>115</v>
      </c>
      <c s="25" t="s">
        <v>84</v>
      </c>
      <c s="26">
        <v>233.75</v>
      </c>
      <c s="27">
        <v>0</v>
      </c>
      <c s="27">
        <f>ROUND(ROUND(H35,2)*ROUND(G35,3),2)</f>
      </c>
      <c r="O35">
        <f>(I35*21)/100</f>
      </c>
      <c t="s">
        <v>14</v>
      </c>
    </row>
    <row r="36" spans="1:5" ht="51">
      <c r="A36" s="28" t="s">
        <v>40</v>
      </c>
      <c r="E36" s="29" t="s">
        <v>116</v>
      </c>
    </row>
    <row r="37" spans="1:5" ht="38.25">
      <c r="A37" s="30" t="s">
        <v>42</v>
      </c>
      <c r="E37" s="31" t="s">
        <v>117</v>
      </c>
    </row>
    <row r="38" spans="1:5" ht="140.25">
      <c r="A38" t="s">
        <v>43</v>
      </c>
      <c r="E38" s="29" t="s">
        <v>118</v>
      </c>
    </row>
    <row r="39" spans="1:16" ht="12.75">
      <c r="A39" s="19" t="s">
        <v>35</v>
      </c>
      <c s="23" t="s">
        <v>32</v>
      </c>
      <c s="23" t="s">
        <v>119</v>
      </c>
      <c s="19" t="s">
        <v>37</v>
      </c>
      <c s="24" t="s">
        <v>120</v>
      </c>
      <c s="25" t="s">
        <v>96</v>
      </c>
      <c s="26">
        <v>150</v>
      </c>
      <c s="27">
        <v>0</v>
      </c>
      <c s="27">
        <f>ROUND(ROUND(H39,2)*ROUND(G39,3),2)</f>
      </c>
      <c r="O39">
        <f>(I39*21)/100</f>
      </c>
      <c t="s">
        <v>14</v>
      </c>
    </row>
    <row r="40" spans="1:5" ht="51">
      <c r="A40" s="28" t="s">
        <v>40</v>
      </c>
      <c r="E40" s="29" t="s">
        <v>121</v>
      </c>
    </row>
    <row r="41" spans="1:5" ht="12.75">
      <c r="A41" s="30" t="s">
        <v>42</v>
      </c>
      <c r="E41" s="31" t="s">
        <v>122</v>
      </c>
    </row>
    <row r="42" spans="1:5" ht="153">
      <c r="A42" t="s">
        <v>43</v>
      </c>
      <c r="E42" s="29" t="s">
        <v>123</v>
      </c>
    </row>
    <row r="43" spans="1:18" ht="12.75" customHeight="1">
      <c r="A43" s="5" t="s">
        <v>33</v>
      </c>
      <c s="5"/>
      <c s="35" t="s">
        <v>30</v>
      </c>
      <c s="5"/>
      <c s="21" t="s">
        <v>124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25.5">
      <c r="A44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71</v>
      </c>
      <c s="26">
        <v>23</v>
      </c>
      <c s="27">
        <v>0</v>
      </c>
      <c s="27">
        <f>ROUND(ROUND(H44,2)*ROUND(G44,3),2)</f>
      </c>
      <c r="O44">
        <f>(I44*21)/100</f>
      </c>
      <c t="s">
        <v>14</v>
      </c>
    </row>
    <row r="45" spans="1:5" ht="38.25">
      <c r="A45" s="28" t="s">
        <v>40</v>
      </c>
      <c r="E45" s="29" t="s">
        <v>128</v>
      </c>
    </row>
    <row r="46" spans="1:5" ht="25.5">
      <c r="A46" s="30" t="s">
        <v>42</v>
      </c>
      <c r="E46" s="31" t="s">
        <v>129</v>
      </c>
    </row>
    <row r="47" spans="1:5" ht="63.75">
      <c r="A47" t="s">
        <v>43</v>
      </c>
      <c r="E47" s="29" t="s">
        <v>130</v>
      </c>
    </row>
    <row r="48" spans="1:16" ht="12.75">
      <c r="A48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71</v>
      </c>
      <c s="26">
        <v>23</v>
      </c>
      <c s="27">
        <v>0</v>
      </c>
      <c s="27">
        <f>ROUND(ROUND(H48,2)*ROUND(G48,3),2)</f>
      </c>
      <c r="O48">
        <f>(I48*21)/100</f>
      </c>
      <c t="s">
        <v>14</v>
      </c>
    </row>
    <row r="49" spans="1:5" ht="12.75">
      <c r="A49" s="28" t="s">
        <v>40</v>
      </c>
      <c r="E49" s="29" t="s">
        <v>133</v>
      </c>
    </row>
    <row r="50" spans="1:5" ht="25.5">
      <c r="A50" s="30" t="s">
        <v>42</v>
      </c>
      <c r="E50" s="31" t="s">
        <v>129</v>
      </c>
    </row>
    <row r="51" spans="1:5" ht="25.5">
      <c r="A51" t="s">
        <v>43</v>
      </c>
      <c r="E51" s="29" t="s">
        <v>134</v>
      </c>
    </row>
    <row r="52" spans="1:16" ht="25.5">
      <c r="A52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71</v>
      </c>
      <c s="26">
        <v>3</v>
      </c>
      <c s="27">
        <v>0</v>
      </c>
      <c s="27">
        <f>ROUND(ROUND(H52,2)*ROUND(G52,3),2)</f>
      </c>
      <c r="O52">
        <f>(I52*21)/100</f>
      </c>
      <c t="s">
        <v>14</v>
      </c>
    </row>
    <row r="53" spans="1:5" ht="38.25">
      <c r="A53" s="28" t="s">
        <v>40</v>
      </c>
      <c r="E53" s="29" t="s">
        <v>138</v>
      </c>
    </row>
    <row r="54" spans="1:5" ht="12.75">
      <c r="A54" s="30" t="s">
        <v>42</v>
      </c>
      <c r="E54" s="31" t="s">
        <v>139</v>
      </c>
    </row>
    <row r="55" spans="1:5" ht="63.75">
      <c r="A55" t="s">
        <v>43</v>
      </c>
      <c r="E55" s="29" t="s">
        <v>130</v>
      </c>
    </row>
    <row r="56" spans="1:16" ht="12.75">
      <c r="A56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71</v>
      </c>
      <c s="26">
        <v>3</v>
      </c>
      <c s="27">
        <v>0</v>
      </c>
      <c s="27">
        <f>ROUND(ROUND(H56,2)*ROUND(G56,3),2)</f>
      </c>
      <c r="O56">
        <f>(I56*21)/100</f>
      </c>
      <c t="s">
        <v>14</v>
      </c>
    </row>
    <row r="57" spans="1:5" ht="12.75">
      <c r="A57" s="28" t="s">
        <v>40</v>
      </c>
      <c r="E57" s="29" t="s">
        <v>142</v>
      </c>
    </row>
    <row r="58" spans="1:5" ht="12.75">
      <c r="A58" s="30" t="s">
        <v>42</v>
      </c>
      <c r="E58" s="31" t="s">
        <v>139</v>
      </c>
    </row>
    <row r="59" spans="1:5" ht="25.5">
      <c r="A59" t="s">
        <v>43</v>
      </c>
      <c r="E59" s="29" t="s">
        <v>134</v>
      </c>
    </row>
    <row r="60" spans="1:18" ht="12.75" customHeight="1">
      <c r="A60" s="5" t="s">
        <v>33</v>
      </c>
      <c s="5"/>
      <c s="35" t="s">
        <v>143</v>
      </c>
      <c s="5"/>
      <c s="21" t="s">
        <v>144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9" t="s">
        <v>35</v>
      </c>
      <c s="23" t="s">
        <v>20</v>
      </c>
      <c s="23" t="s">
        <v>145</v>
      </c>
      <c s="19" t="s">
        <v>37</v>
      </c>
      <c s="24" t="s">
        <v>146</v>
      </c>
      <c s="25" t="s">
        <v>147</v>
      </c>
      <c s="26">
        <v>95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146</v>
      </c>
    </row>
    <row r="63" spans="1:5" ht="12.75">
      <c r="A63" s="30" t="s">
        <v>42</v>
      </c>
      <c r="E63" s="31" t="s">
        <v>148</v>
      </c>
    </row>
    <row r="64" spans="1:5" ht="25.5">
      <c r="A64" t="s">
        <v>43</v>
      </c>
      <c r="E64" s="29" t="s">
        <v>149</v>
      </c>
    </row>
    <row r="65" spans="1:16" ht="12.75">
      <c r="A65" s="19" t="s">
        <v>35</v>
      </c>
      <c s="23" t="s">
        <v>14</v>
      </c>
      <c s="23" t="s">
        <v>150</v>
      </c>
      <c s="19" t="s">
        <v>37</v>
      </c>
      <c s="24" t="s">
        <v>151</v>
      </c>
      <c s="25" t="s">
        <v>39</v>
      </c>
      <c s="26">
        <v>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51">
      <c r="A66" s="28" t="s">
        <v>40</v>
      </c>
      <c r="E66" s="29" t="s">
        <v>152</v>
      </c>
    </row>
    <row r="67" spans="1:5" ht="12.75">
      <c r="A67" s="30" t="s">
        <v>42</v>
      </c>
      <c r="E67" s="31" t="s">
        <v>73</v>
      </c>
    </row>
    <row r="68" spans="1:5" ht="12.75">
      <c r="A68" t="s">
        <v>43</v>
      </c>
      <c r="E68" s="29" t="s">
        <v>153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0+O8+O77+O102+O115+O128+O165+O194+O267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</v>
      </c>
      <c s="32">
        <f>0+I8+I77+I102+I115+I128+I165+I194+I267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154</v>
      </c>
      <c s="5"/>
      <c s="14" t="s">
        <v>155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81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12</v>
      </c>
      <c s="23" t="s">
        <v>156</v>
      </c>
      <c s="19" t="s">
        <v>37</v>
      </c>
      <c s="24" t="s">
        <v>157</v>
      </c>
      <c s="25" t="s">
        <v>96</v>
      </c>
      <c s="26">
        <v>20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158</v>
      </c>
    </row>
    <row r="11" spans="1:5" ht="12.75">
      <c r="A11" s="30" t="s">
        <v>42</v>
      </c>
      <c r="E11" s="31" t="s">
        <v>159</v>
      </c>
    </row>
    <row r="12" spans="1:5" ht="38.25">
      <c r="A12" t="s">
        <v>43</v>
      </c>
      <c r="E12" s="29" t="s">
        <v>160</v>
      </c>
    </row>
    <row r="13" spans="1:16" ht="12.75">
      <c r="A13" s="19" t="s">
        <v>35</v>
      </c>
      <c s="23" t="s">
        <v>24</v>
      </c>
      <c s="23" t="s">
        <v>161</v>
      </c>
      <c s="19" t="s">
        <v>37</v>
      </c>
      <c s="24" t="s">
        <v>162</v>
      </c>
      <c s="25" t="s">
        <v>84</v>
      </c>
      <c s="26">
        <v>288.72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163</v>
      </c>
    </row>
    <row r="15" spans="1:5" ht="63.75">
      <c r="A15" s="30" t="s">
        <v>42</v>
      </c>
      <c r="E15" s="37" t="s">
        <v>164</v>
      </c>
    </row>
    <row r="16" spans="1:5" ht="38.25">
      <c r="A16" t="s">
        <v>43</v>
      </c>
      <c r="E16" s="29" t="s">
        <v>165</v>
      </c>
    </row>
    <row r="17" spans="1:16" ht="12.75">
      <c r="A17" s="19" t="s">
        <v>35</v>
      </c>
      <c s="23" t="s">
        <v>26</v>
      </c>
      <c s="23" t="s">
        <v>82</v>
      </c>
      <c s="19" t="s">
        <v>37</v>
      </c>
      <c s="24" t="s">
        <v>83</v>
      </c>
      <c s="25" t="s">
        <v>84</v>
      </c>
      <c s="26">
        <v>360.9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166</v>
      </c>
    </row>
    <row r="19" spans="1:5" ht="63.75">
      <c r="A19" s="30" t="s">
        <v>42</v>
      </c>
      <c r="E19" s="37" t="s">
        <v>167</v>
      </c>
    </row>
    <row r="20" spans="1:5" ht="63.75">
      <c r="A20" t="s">
        <v>43</v>
      </c>
      <c r="E20" s="29" t="s">
        <v>87</v>
      </c>
    </row>
    <row r="21" spans="1:16" ht="12.75">
      <c r="A21" s="19" t="s">
        <v>35</v>
      </c>
      <c s="23" t="s">
        <v>13</v>
      </c>
      <c s="23" t="s">
        <v>168</v>
      </c>
      <c s="19" t="s">
        <v>37</v>
      </c>
      <c s="24" t="s">
        <v>169</v>
      </c>
      <c s="25" t="s">
        <v>170</v>
      </c>
      <c s="26">
        <v>122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169</v>
      </c>
    </row>
    <row r="23" spans="1:5" ht="38.25">
      <c r="A23" s="30" t="s">
        <v>42</v>
      </c>
      <c r="E23" s="31" t="s">
        <v>171</v>
      </c>
    </row>
    <row r="24" spans="1:5" ht="25.5">
      <c r="A24" t="s">
        <v>43</v>
      </c>
      <c r="E24" s="29" t="s">
        <v>172</v>
      </c>
    </row>
    <row r="25" spans="1:16" ht="12.75">
      <c r="A25" s="19" t="s">
        <v>35</v>
      </c>
      <c s="23" t="s">
        <v>59</v>
      </c>
      <c s="23" t="s">
        <v>173</v>
      </c>
      <c s="19" t="s">
        <v>37</v>
      </c>
      <c s="24" t="s">
        <v>174</v>
      </c>
      <c s="25" t="s">
        <v>175</v>
      </c>
      <c s="26">
        <v>360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174</v>
      </c>
    </row>
    <row r="27" spans="1:5" ht="12.75">
      <c r="A27" s="30" t="s">
        <v>42</v>
      </c>
      <c r="E27" s="31" t="s">
        <v>176</v>
      </c>
    </row>
    <row r="28" spans="1:5" ht="38.25">
      <c r="A28" t="s">
        <v>43</v>
      </c>
      <c r="E28" s="29" t="s">
        <v>177</v>
      </c>
    </row>
    <row r="29" spans="1:16" ht="12.75">
      <c r="A29" s="19" t="s">
        <v>35</v>
      </c>
      <c s="23" t="s">
        <v>64</v>
      </c>
      <c s="23" t="s">
        <v>178</v>
      </c>
      <c s="19" t="s">
        <v>37</v>
      </c>
      <c s="24" t="s">
        <v>179</v>
      </c>
      <c s="25" t="s">
        <v>84</v>
      </c>
      <c s="26">
        <v>27.15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180</v>
      </c>
    </row>
    <row r="31" spans="1:5" ht="25.5">
      <c r="A31" s="30" t="s">
        <v>42</v>
      </c>
      <c r="E31" s="31" t="s">
        <v>181</v>
      </c>
    </row>
    <row r="32" spans="1:5" ht="38.25">
      <c r="A32" t="s">
        <v>43</v>
      </c>
      <c r="E32" s="29" t="s">
        <v>182</v>
      </c>
    </row>
    <row r="33" spans="1:16" ht="12.75">
      <c r="A33" s="19" t="s">
        <v>35</v>
      </c>
      <c s="23" t="s">
        <v>30</v>
      </c>
      <c s="23" t="s">
        <v>183</v>
      </c>
      <c s="19" t="s">
        <v>37</v>
      </c>
      <c s="24" t="s">
        <v>184</v>
      </c>
      <c s="25" t="s">
        <v>84</v>
      </c>
      <c s="26">
        <v>1543.852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185</v>
      </c>
    </row>
    <row r="35" spans="1:5" ht="127.5">
      <c r="A35" s="30" t="s">
        <v>42</v>
      </c>
      <c r="E35" s="37" t="s">
        <v>186</v>
      </c>
    </row>
    <row r="36" spans="1:5" ht="369.75">
      <c r="A36" t="s">
        <v>43</v>
      </c>
      <c r="E36" s="29" t="s">
        <v>187</v>
      </c>
    </row>
    <row r="37" spans="1:16" ht="12.75">
      <c r="A37" s="19" t="s">
        <v>35</v>
      </c>
      <c s="23" t="s">
        <v>32</v>
      </c>
      <c s="23" t="s">
        <v>183</v>
      </c>
      <c s="19" t="s">
        <v>20</v>
      </c>
      <c s="24" t="s">
        <v>188</v>
      </c>
      <c s="25" t="s">
        <v>84</v>
      </c>
      <c s="26">
        <v>1515.78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189</v>
      </c>
    </row>
    <row r="39" spans="1:5" ht="63.75">
      <c r="A39" s="30" t="s">
        <v>42</v>
      </c>
      <c r="E39" s="37" t="s">
        <v>190</v>
      </c>
    </row>
    <row r="40" spans="1:5" ht="369.75">
      <c r="A40" t="s">
        <v>43</v>
      </c>
      <c r="E40" s="29" t="s">
        <v>191</v>
      </c>
    </row>
    <row r="41" spans="1:16" ht="12.75">
      <c r="A41" s="19" t="s">
        <v>35</v>
      </c>
      <c s="23" t="s">
        <v>125</v>
      </c>
      <c s="23" t="s">
        <v>192</v>
      </c>
      <c s="19" t="s">
        <v>37</v>
      </c>
      <c s="24" t="s">
        <v>193</v>
      </c>
      <c s="25" t="s">
        <v>96</v>
      </c>
      <c s="26">
        <v>564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193</v>
      </c>
    </row>
    <row r="43" spans="1:5" ht="12.75">
      <c r="A43" s="30" t="s">
        <v>42</v>
      </c>
      <c r="E43" s="31" t="s">
        <v>194</v>
      </c>
    </row>
    <row r="44" spans="1:5" ht="63.75">
      <c r="A44" t="s">
        <v>43</v>
      </c>
      <c r="E44" s="29" t="s">
        <v>92</v>
      </c>
    </row>
    <row r="45" spans="1:16" ht="12.75">
      <c r="A45" s="19" t="s">
        <v>35</v>
      </c>
      <c s="23" t="s">
        <v>131</v>
      </c>
      <c s="23" t="s">
        <v>195</v>
      </c>
      <c s="19" t="s">
        <v>37</v>
      </c>
      <c s="24" t="s">
        <v>196</v>
      </c>
      <c s="25" t="s">
        <v>170</v>
      </c>
      <c s="26">
        <v>233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196</v>
      </c>
    </row>
    <row r="47" spans="1:5" ht="12.75">
      <c r="A47" s="30" t="s">
        <v>42</v>
      </c>
      <c r="E47" s="31" t="s">
        <v>197</v>
      </c>
    </row>
    <row r="48" spans="1:5" ht="63.75">
      <c r="A48" t="s">
        <v>43</v>
      </c>
      <c r="E48" s="29" t="s">
        <v>92</v>
      </c>
    </row>
    <row r="49" spans="1:16" ht="12.75">
      <c r="A49" s="19" t="s">
        <v>35</v>
      </c>
      <c s="23" t="s">
        <v>135</v>
      </c>
      <c s="23" t="s">
        <v>198</v>
      </c>
      <c s="19" t="s">
        <v>37</v>
      </c>
      <c s="24" t="s">
        <v>199</v>
      </c>
      <c s="25" t="s">
        <v>170</v>
      </c>
      <c s="26">
        <v>20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199</v>
      </c>
    </row>
    <row r="51" spans="1:5" ht="12.75">
      <c r="A51" s="30" t="s">
        <v>42</v>
      </c>
      <c r="E51" s="31" t="s">
        <v>200</v>
      </c>
    </row>
    <row r="52" spans="1:5" ht="63.75">
      <c r="A52" t="s">
        <v>43</v>
      </c>
      <c r="E52" s="29" t="s">
        <v>92</v>
      </c>
    </row>
    <row r="53" spans="1:16" ht="12.75">
      <c r="A53" s="19" t="s">
        <v>35</v>
      </c>
      <c s="23" t="s">
        <v>140</v>
      </c>
      <c s="23" t="s">
        <v>201</v>
      </c>
      <c s="19" t="s">
        <v>37</v>
      </c>
      <c s="24" t="s">
        <v>202</v>
      </c>
      <c s="25" t="s">
        <v>84</v>
      </c>
      <c s="26">
        <v>681.25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202</v>
      </c>
    </row>
    <row r="55" spans="1:5" ht="89.25">
      <c r="A55" s="30" t="s">
        <v>42</v>
      </c>
      <c r="E55" s="31" t="s">
        <v>203</v>
      </c>
    </row>
    <row r="56" spans="1:5" ht="229.5">
      <c r="A56" t="s">
        <v>43</v>
      </c>
      <c r="E56" s="29" t="s">
        <v>204</v>
      </c>
    </row>
    <row r="57" spans="1:16" ht="12.75">
      <c r="A57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84</v>
      </c>
      <c s="26">
        <v>6.4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207</v>
      </c>
    </row>
    <row r="59" spans="1:5" ht="12.75">
      <c r="A59" s="30" t="s">
        <v>42</v>
      </c>
      <c r="E59" s="31" t="s">
        <v>208</v>
      </c>
    </row>
    <row r="60" spans="1:5" ht="293.25">
      <c r="A60" t="s">
        <v>43</v>
      </c>
      <c r="E60" s="29" t="s">
        <v>209</v>
      </c>
    </row>
    <row r="61" spans="1:16" ht="12.75">
      <c r="A61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96</v>
      </c>
      <c s="26">
        <v>4220.85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212</v>
      </c>
    </row>
    <row r="63" spans="1:5" ht="76.5">
      <c r="A63" s="30" t="s">
        <v>42</v>
      </c>
      <c r="E63" s="37" t="s">
        <v>213</v>
      </c>
    </row>
    <row r="64" spans="1:5" ht="25.5">
      <c r="A64" t="s">
        <v>43</v>
      </c>
      <c r="E64" s="29" t="s">
        <v>214</v>
      </c>
    </row>
    <row r="65" spans="1:16" ht="12.75">
      <c r="A65" s="19" t="s">
        <v>35</v>
      </c>
      <c s="23" t="s">
        <v>215</v>
      </c>
      <c s="23" t="s">
        <v>216</v>
      </c>
      <c s="19" t="s">
        <v>37</v>
      </c>
      <c s="24" t="s">
        <v>212</v>
      </c>
      <c s="25" t="s">
        <v>96</v>
      </c>
      <c s="26">
        <v>3057.6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217</v>
      </c>
    </row>
    <row r="67" spans="1:5" ht="76.5">
      <c r="A67" s="30" t="s">
        <v>42</v>
      </c>
      <c r="E67" s="37" t="s">
        <v>218</v>
      </c>
    </row>
    <row r="68" spans="1:5" ht="25.5">
      <c r="A68" t="s">
        <v>43</v>
      </c>
      <c r="E68" s="29" t="s">
        <v>214</v>
      </c>
    </row>
    <row r="69" spans="1:16" ht="12.75">
      <c r="A69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96</v>
      </c>
      <c s="26">
        <v>331.3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221</v>
      </c>
    </row>
    <row r="71" spans="1:5" ht="38.25">
      <c r="A71" s="30" t="s">
        <v>42</v>
      </c>
      <c r="E71" s="31" t="s">
        <v>222</v>
      </c>
    </row>
    <row r="72" spans="1:5" ht="38.25">
      <c r="A72" t="s">
        <v>43</v>
      </c>
      <c r="E72" s="29" t="s">
        <v>223</v>
      </c>
    </row>
    <row r="73" spans="1:16" ht="12.75">
      <c r="A73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96</v>
      </c>
      <c s="26">
        <v>331.3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226</v>
      </c>
    </row>
    <row r="75" spans="1:5" ht="38.25">
      <c r="A75" s="30" t="s">
        <v>42</v>
      </c>
      <c r="E75" s="31" t="s">
        <v>222</v>
      </c>
    </row>
    <row r="76" spans="1:5" ht="25.5">
      <c r="A76" t="s">
        <v>43</v>
      </c>
      <c r="E76" s="29" t="s">
        <v>227</v>
      </c>
    </row>
    <row r="77" spans="1:18" ht="12.75" customHeight="1">
      <c r="A77" s="5" t="s">
        <v>33</v>
      </c>
      <c s="5"/>
      <c s="35" t="s">
        <v>14</v>
      </c>
      <c s="5"/>
      <c s="21" t="s">
        <v>93</v>
      </c>
      <c s="5"/>
      <c s="5"/>
      <c s="5"/>
      <c s="36">
        <f>0+Q77</f>
      </c>
      <c r="O77">
        <f>0+R77</f>
      </c>
      <c r="Q77">
        <f>0+I78+I82+I86+I90+I94+I98</f>
      </c>
      <c>
        <f>0+O78+O82+O86+O90+O94+O98</f>
      </c>
    </row>
    <row r="78" spans="1:16" ht="12.75">
      <c r="A78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96</v>
      </c>
      <c s="26">
        <v>983.9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230</v>
      </c>
    </row>
    <row r="80" spans="1:5" ht="51">
      <c r="A80" s="30" t="s">
        <v>42</v>
      </c>
      <c r="E80" s="37" t="s">
        <v>231</v>
      </c>
    </row>
    <row r="81" spans="1:5" ht="25.5">
      <c r="A81" t="s">
        <v>43</v>
      </c>
      <c r="E81" s="29" t="s">
        <v>232</v>
      </c>
    </row>
    <row r="82" spans="1:16" ht="12.75">
      <c r="A82" s="19" t="s">
        <v>35</v>
      </c>
      <c s="23" t="s">
        <v>233</v>
      </c>
      <c s="23" t="s">
        <v>234</v>
      </c>
      <c s="19" t="s">
        <v>37</v>
      </c>
      <c s="24" t="s">
        <v>235</v>
      </c>
      <c s="25" t="s">
        <v>96</v>
      </c>
      <c s="26">
        <v>180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235</v>
      </c>
    </row>
    <row r="84" spans="1:5" ht="12.75">
      <c r="A84" s="30" t="s">
        <v>42</v>
      </c>
      <c r="E84" s="31" t="s">
        <v>236</v>
      </c>
    </row>
    <row r="85" spans="1:5" ht="25.5">
      <c r="A85" t="s">
        <v>43</v>
      </c>
      <c r="E85" s="29" t="s">
        <v>237</v>
      </c>
    </row>
    <row r="86" spans="1:16" ht="12.75">
      <c r="A86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96</v>
      </c>
      <c s="26">
        <v>70.5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240</v>
      </c>
    </row>
    <row r="88" spans="1:5" ht="38.25">
      <c r="A88" s="30" t="s">
        <v>42</v>
      </c>
      <c r="E88" s="37" t="s">
        <v>241</v>
      </c>
    </row>
    <row r="89" spans="1:5" ht="51">
      <c r="A89" t="s">
        <v>43</v>
      </c>
      <c r="E89" s="29" t="s">
        <v>242</v>
      </c>
    </row>
    <row r="90" spans="1:16" ht="12.75">
      <c r="A90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96</v>
      </c>
      <c s="26">
        <v>420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246</v>
      </c>
    </row>
    <row r="92" spans="1:5" ht="12.75">
      <c r="A92" s="30" t="s">
        <v>42</v>
      </c>
      <c r="E92" s="31" t="s">
        <v>247</v>
      </c>
    </row>
    <row r="93" spans="1:5" ht="331.5">
      <c r="A93" t="s">
        <v>43</v>
      </c>
      <c r="E93" s="29" t="s">
        <v>248</v>
      </c>
    </row>
    <row r="94" spans="1:16" ht="25.5">
      <c r="A94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71</v>
      </c>
      <c s="26">
        <v>1880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251</v>
      </c>
    </row>
    <row r="96" spans="1:5" ht="25.5">
      <c r="A96" s="30" t="s">
        <v>42</v>
      </c>
      <c r="E96" s="31" t="s">
        <v>252</v>
      </c>
    </row>
    <row r="97" spans="1:5" ht="63.75">
      <c r="A97" t="s">
        <v>43</v>
      </c>
      <c r="E97" s="29" t="s">
        <v>253</v>
      </c>
    </row>
    <row r="98" spans="1:16" ht="12.75">
      <c r="A98" s="19" t="s">
        <v>35</v>
      </c>
      <c s="23" t="s">
        <v>254</v>
      </c>
      <c s="23" t="s">
        <v>94</v>
      </c>
      <c s="19" t="s">
        <v>37</v>
      </c>
      <c s="24" t="s">
        <v>95</v>
      </c>
      <c s="25" t="s">
        <v>96</v>
      </c>
      <c s="26">
        <v>3057.6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40</v>
      </c>
      <c r="E99" s="29" t="s">
        <v>255</v>
      </c>
    </row>
    <row r="100" spans="1:5" ht="76.5">
      <c r="A100" s="30" t="s">
        <v>42</v>
      </c>
      <c r="E100" s="37" t="s">
        <v>256</v>
      </c>
    </row>
    <row r="101" spans="1:5" ht="102">
      <c r="A101" t="s">
        <v>43</v>
      </c>
      <c r="E101" s="29" t="s">
        <v>98</v>
      </c>
    </row>
    <row r="102" spans="1:18" ht="12.75" customHeight="1">
      <c r="A102" s="5" t="s">
        <v>33</v>
      </c>
      <c s="5"/>
      <c s="35" t="s">
        <v>12</v>
      </c>
      <c s="5"/>
      <c s="21" t="s">
        <v>257</v>
      </c>
      <c s="5"/>
      <c s="5"/>
      <c s="5"/>
      <c s="36">
        <f>0+Q102</f>
      </c>
      <c r="O102">
        <f>0+R102</f>
      </c>
      <c r="Q102">
        <f>0+I103+I107+I111</f>
      </c>
      <c>
        <f>0+O103+O107+O111</f>
      </c>
    </row>
    <row r="103" spans="1:16" ht="12.75">
      <c r="A103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84</v>
      </c>
      <c s="26">
        <v>7.05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260</v>
      </c>
    </row>
    <row r="105" spans="1:5" ht="12.75">
      <c r="A105" s="30" t="s">
        <v>42</v>
      </c>
      <c r="E105" s="31" t="s">
        <v>261</v>
      </c>
    </row>
    <row r="106" spans="1:5" ht="369.75">
      <c r="A106" t="s">
        <v>43</v>
      </c>
      <c r="E106" s="29" t="s">
        <v>262</v>
      </c>
    </row>
    <row r="107" spans="1:16" ht="12.75">
      <c r="A107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84</v>
      </c>
      <c s="26">
        <v>14.1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265</v>
      </c>
    </row>
    <row r="109" spans="1:5" ht="12.75">
      <c r="A109" s="30" t="s">
        <v>42</v>
      </c>
      <c r="E109" s="31" t="s">
        <v>266</v>
      </c>
    </row>
    <row r="110" spans="1:5" ht="25.5">
      <c r="A110" t="s">
        <v>43</v>
      </c>
      <c r="E110" s="29" t="s">
        <v>267</v>
      </c>
    </row>
    <row r="111" spans="1:16" ht="12.75">
      <c r="A111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84</v>
      </c>
      <c s="26">
        <v>70.5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51">
      <c r="A112" s="28" t="s">
        <v>40</v>
      </c>
      <c r="E112" s="29" t="s">
        <v>271</v>
      </c>
    </row>
    <row r="113" spans="1:5" ht="25.5">
      <c r="A113" s="30" t="s">
        <v>42</v>
      </c>
      <c r="E113" s="31" t="s">
        <v>272</v>
      </c>
    </row>
    <row r="114" spans="1:5" ht="369.75">
      <c r="A114" t="s">
        <v>43</v>
      </c>
      <c r="E114" s="29" t="s">
        <v>273</v>
      </c>
    </row>
    <row r="115" spans="1:18" ht="12.75" customHeight="1">
      <c r="A115" s="5" t="s">
        <v>33</v>
      </c>
      <c s="5"/>
      <c s="35" t="s">
        <v>24</v>
      </c>
      <c s="5"/>
      <c s="21" t="s">
        <v>274</v>
      </c>
      <c s="5"/>
      <c s="5"/>
      <c s="5"/>
      <c s="36">
        <f>0+Q115</f>
      </c>
      <c r="O115">
        <f>0+R115</f>
      </c>
      <c r="Q115">
        <f>0+I116+I120+I124</f>
      </c>
      <c>
        <f>0+O116+O120+O124</f>
      </c>
    </row>
    <row r="116" spans="1:16" ht="12.75">
      <c r="A116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84</v>
      </c>
      <c s="26">
        <v>19.175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12.75">
      <c r="A117" s="28" t="s">
        <v>40</v>
      </c>
      <c r="E117" s="29" t="s">
        <v>277</v>
      </c>
    </row>
    <row r="118" spans="1:5" ht="51">
      <c r="A118" s="30" t="s">
        <v>42</v>
      </c>
      <c r="E118" s="31" t="s">
        <v>278</v>
      </c>
    </row>
    <row r="119" spans="1:5" ht="369.75">
      <c r="A119" t="s">
        <v>43</v>
      </c>
      <c r="E119" s="29" t="s">
        <v>273</v>
      </c>
    </row>
    <row r="120" spans="1:16" ht="12.75">
      <c r="A120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84</v>
      </c>
      <c s="26">
        <v>3.25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12.75">
      <c r="A121" s="28" t="s">
        <v>40</v>
      </c>
      <c r="E121" s="29" t="s">
        <v>281</v>
      </c>
    </row>
    <row r="122" spans="1:5" ht="38.25">
      <c r="A122" s="30" t="s">
        <v>42</v>
      </c>
      <c r="E122" s="31" t="s">
        <v>282</v>
      </c>
    </row>
    <row r="123" spans="1:5" ht="102">
      <c r="A123" t="s">
        <v>43</v>
      </c>
      <c r="E123" s="29" t="s">
        <v>283</v>
      </c>
    </row>
    <row r="124" spans="1:16" ht="12.75">
      <c r="A124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96</v>
      </c>
      <c s="26">
        <v>47.5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286</v>
      </c>
    </row>
    <row r="126" spans="1:5" ht="12.75">
      <c r="A126" s="30" t="s">
        <v>42</v>
      </c>
      <c r="E126" s="31" t="s">
        <v>287</v>
      </c>
    </row>
    <row r="127" spans="1:5" ht="89.25">
      <c r="A127" t="s">
        <v>43</v>
      </c>
      <c r="E127" s="29" t="s">
        <v>288</v>
      </c>
    </row>
    <row r="128" spans="1:18" ht="12.75" customHeight="1">
      <c r="A128" s="5" t="s">
        <v>33</v>
      </c>
      <c s="5"/>
      <c s="35" t="s">
        <v>26</v>
      </c>
      <c s="5"/>
      <c s="21" t="s">
        <v>155</v>
      </c>
      <c s="5"/>
      <c s="5"/>
      <c s="5"/>
      <c s="36">
        <f>0+Q128</f>
      </c>
      <c r="O128">
        <f>0+R128</f>
      </c>
      <c r="Q128">
        <f>0+I129+I133+I137+I141+I145+I149+I153+I157+I161</f>
      </c>
      <c>
        <f>0+O129+O133+O137+O141+O145+O149+O153+O157+O161</f>
      </c>
    </row>
    <row r="129" spans="1:16" ht="12.75">
      <c r="A129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84</v>
      </c>
      <c s="26">
        <v>1517.88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291</v>
      </c>
    </row>
    <row r="131" spans="1:5" ht="140.25">
      <c r="A131" s="30" t="s">
        <v>42</v>
      </c>
      <c r="E131" s="37" t="s">
        <v>292</v>
      </c>
    </row>
    <row r="132" spans="1:5" ht="51">
      <c r="A132" t="s">
        <v>43</v>
      </c>
      <c r="E132" s="29" t="s">
        <v>103</v>
      </c>
    </row>
    <row r="133" spans="1:16" ht="12.75">
      <c r="A133" s="19" t="s">
        <v>35</v>
      </c>
      <c s="23" t="s">
        <v>293</v>
      </c>
      <c s="23" t="s">
        <v>294</v>
      </c>
      <c s="19" t="s">
        <v>37</v>
      </c>
      <c s="24" t="s">
        <v>291</v>
      </c>
      <c s="25" t="s">
        <v>84</v>
      </c>
      <c s="26">
        <v>1528.8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295</v>
      </c>
    </row>
    <row r="135" spans="1:5" ht="89.25">
      <c r="A135" s="30" t="s">
        <v>42</v>
      </c>
      <c r="E135" s="37" t="s">
        <v>296</v>
      </c>
    </row>
    <row r="136" spans="1:5" ht="51">
      <c r="A136" t="s">
        <v>43</v>
      </c>
      <c r="E136" s="29" t="s">
        <v>103</v>
      </c>
    </row>
    <row r="137" spans="1:16" ht="12.75">
      <c r="A137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96</v>
      </c>
      <c s="26">
        <v>70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299</v>
      </c>
    </row>
    <row r="139" spans="1:5" ht="12.75">
      <c r="A139" s="30" t="s">
        <v>42</v>
      </c>
      <c r="E139" s="31" t="s">
        <v>300</v>
      </c>
    </row>
    <row r="140" spans="1:5" ht="102">
      <c r="A140" t="s">
        <v>43</v>
      </c>
      <c r="E140" s="29" t="s">
        <v>108</v>
      </c>
    </row>
    <row r="141" spans="1:16" ht="12.75">
      <c r="A141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96</v>
      </c>
      <c s="26">
        <v>504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304</v>
      </c>
    </row>
    <row r="143" spans="1:5" ht="12.75">
      <c r="A143" s="30" t="s">
        <v>42</v>
      </c>
      <c r="E143" s="31" t="s">
        <v>305</v>
      </c>
    </row>
    <row r="144" spans="1:5" ht="102">
      <c r="A144" t="s">
        <v>43</v>
      </c>
      <c r="E144" s="29" t="s">
        <v>108</v>
      </c>
    </row>
    <row r="145" spans="1:16" ht="12.75">
      <c r="A145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96</v>
      </c>
      <c s="26">
        <v>3822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308</v>
      </c>
    </row>
    <row r="147" spans="1:5" ht="76.5">
      <c r="A147" s="30" t="s">
        <v>42</v>
      </c>
      <c r="E147" s="37" t="s">
        <v>309</v>
      </c>
    </row>
    <row r="148" spans="1:5" ht="51">
      <c r="A148" t="s">
        <v>43</v>
      </c>
      <c r="E148" s="29" t="s">
        <v>113</v>
      </c>
    </row>
    <row r="149" spans="1:16" ht="12.75">
      <c r="A149" s="19" t="s">
        <v>35</v>
      </c>
      <c s="23" t="s">
        <v>310</v>
      </c>
      <c s="23" t="s">
        <v>109</v>
      </c>
      <c s="19" t="s">
        <v>37</v>
      </c>
      <c s="24" t="s">
        <v>110</v>
      </c>
      <c s="25" t="s">
        <v>96</v>
      </c>
      <c s="26">
        <v>3640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51">
      <c r="A150" s="28" t="s">
        <v>40</v>
      </c>
      <c r="E150" s="29" t="s">
        <v>111</v>
      </c>
    </row>
    <row r="151" spans="1:5" ht="76.5">
      <c r="A151" s="30" t="s">
        <v>42</v>
      </c>
      <c r="E151" s="37" t="s">
        <v>311</v>
      </c>
    </row>
    <row r="152" spans="1:5" ht="51">
      <c r="A152" t="s">
        <v>43</v>
      </c>
      <c r="E152" s="29" t="s">
        <v>113</v>
      </c>
    </row>
    <row r="153" spans="1:16" ht="12.75">
      <c r="A153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96</v>
      </c>
      <c s="26">
        <v>3640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314</v>
      </c>
    </row>
    <row r="155" spans="1:5" ht="76.5">
      <c r="A155" s="30" t="s">
        <v>42</v>
      </c>
      <c r="E155" s="37" t="s">
        <v>315</v>
      </c>
    </row>
    <row r="156" spans="1:5" ht="140.25">
      <c r="A156" t="s">
        <v>43</v>
      </c>
      <c r="E156" s="29" t="s">
        <v>118</v>
      </c>
    </row>
    <row r="157" spans="1:16" ht="12.75">
      <c r="A157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96</v>
      </c>
      <c s="26">
        <v>3822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318</v>
      </c>
    </row>
    <row r="159" spans="1:5" ht="76.5">
      <c r="A159" s="30" t="s">
        <v>42</v>
      </c>
      <c r="E159" s="37" t="s">
        <v>319</v>
      </c>
    </row>
    <row r="160" spans="1:5" ht="140.25">
      <c r="A160" t="s">
        <v>43</v>
      </c>
      <c r="E160" s="29" t="s">
        <v>118</v>
      </c>
    </row>
    <row r="161" spans="1:16" ht="12.75">
      <c r="A161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170</v>
      </c>
      <c s="26">
        <v>122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322</v>
      </c>
    </row>
    <row r="163" spans="1:5" ht="38.25">
      <c r="A163" s="30" t="s">
        <v>42</v>
      </c>
      <c r="E163" s="31" t="s">
        <v>323</v>
      </c>
    </row>
    <row r="164" spans="1:5" ht="38.25">
      <c r="A164" t="s">
        <v>43</v>
      </c>
      <c r="E164" s="29" t="s">
        <v>324</v>
      </c>
    </row>
    <row r="165" spans="1:18" ht="12.75" customHeight="1">
      <c r="A165" s="5" t="s">
        <v>33</v>
      </c>
      <c s="5"/>
      <c s="35" t="s">
        <v>64</v>
      </c>
      <c s="5"/>
      <c s="21" t="s">
        <v>325</v>
      </c>
      <c s="5"/>
      <c s="5"/>
      <c s="5"/>
      <c s="36">
        <f>0+Q165</f>
      </c>
      <c r="O165">
        <f>0+R165</f>
      </c>
      <c r="Q165">
        <f>0+I166+I170+I174+I178+I182+I186+I190</f>
      </c>
      <c>
        <f>0+O166+O170+O174+O178+O182+O186+O190</f>
      </c>
    </row>
    <row r="166" spans="1:16" ht="12.75">
      <c r="A166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170</v>
      </c>
      <c s="26">
        <v>78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328</v>
      </c>
    </row>
    <row r="168" spans="1:5" ht="12.75">
      <c r="A168" s="30" t="s">
        <v>42</v>
      </c>
      <c r="E168" s="31" t="s">
        <v>329</v>
      </c>
    </row>
    <row r="169" spans="1:5" ht="255">
      <c r="A169" t="s">
        <v>43</v>
      </c>
      <c r="E169" s="29" t="s">
        <v>330</v>
      </c>
    </row>
    <row r="170" spans="1:16" ht="12.75">
      <c r="A170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170</v>
      </c>
      <c s="26">
        <v>120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333</v>
      </c>
    </row>
    <row r="172" spans="1:5" ht="12.75">
      <c r="A172" s="30" t="s">
        <v>42</v>
      </c>
      <c r="E172" s="31" t="s">
        <v>334</v>
      </c>
    </row>
    <row r="173" spans="1:5" ht="255">
      <c r="A173" t="s">
        <v>43</v>
      </c>
      <c r="E173" s="29" t="s">
        <v>330</v>
      </c>
    </row>
    <row r="174" spans="1:16" ht="12.75">
      <c r="A174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170</v>
      </c>
      <c s="26">
        <v>18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5">
      <c r="A175" s="28" t="s">
        <v>40</v>
      </c>
      <c r="E175" s="29" t="s">
        <v>338</v>
      </c>
    </row>
    <row r="176" spans="1:5" ht="12.75">
      <c r="A176" s="30" t="s">
        <v>42</v>
      </c>
      <c r="E176" s="31" t="s">
        <v>339</v>
      </c>
    </row>
    <row r="177" spans="1:5" ht="12.75">
      <c r="A177" t="s">
        <v>43</v>
      </c>
      <c r="E177" s="29" t="s">
        <v>37</v>
      </c>
    </row>
    <row r="178" spans="1:16" ht="12.75">
      <c r="A178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170</v>
      </c>
      <c s="26">
        <v>589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342</v>
      </c>
    </row>
    <row r="180" spans="1:5" ht="12.75">
      <c r="A180" s="30" t="s">
        <v>42</v>
      </c>
      <c r="E180" s="31" t="s">
        <v>343</v>
      </c>
    </row>
    <row r="181" spans="1:5" ht="242.25">
      <c r="A181" t="s">
        <v>43</v>
      </c>
      <c r="E181" s="29" t="s">
        <v>344</v>
      </c>
    </row>
    <row r="182" spans="1:16" ht="12.75">
      <c r="A182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71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347</v>
      </c>
    </row>
    <row r="184" spans="1:5" ht="12.75">
      <c r="A184" s="30" t="s">
        <v>42</v>
      </c>
      <c r="E184" s="31" t="s">
        <v>348</v>
      </c>
    </row>
    <row r="185" spans="1:5" ht="408">
      <c r="A185" t="s">
        <v>43</v>
      </c>
      <c r="E185" s="29" t="s">
        <v>349</v>
      </c>
    </row>
    <row r="186" spans="1:16" ht="12.75">
      <c r="A186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71</v>
      </c>
      <c s="26">
        <v>10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352</v>
      </c>
    </row>
    <row r="188" spans="1:5" ht="12.75">
      <c r="A188" s="30" t="s">
        <v>42</v>
      </c>
      <c r="E188" s="31" t="s">
        <v>353</v>
      </c>
    </row>
    <row r="189" spans="1:5" ht="76.5">
      <c r="A189" t="s">
        <v>43</v>
      </c>
      <c r="E189" s="29" t="s">
        <v>354</v>
      </c>
    </row>
    <row r="190" spans="1:16" ht="12.75">
      <c r="A190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71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357</v>
      </c>
    </row>
    <row r="192" spans="1:5" ht="12.75">
      <c r="A192" s="30" t="s">
        <v>42</v>
      </c>
      <c r="E192" s="31" t="s">
        <v>358</v>
      </c>
    </row>
    <row r="193" spans="1:5" ht="25.5">
      <c r="A193" t="s">
        <v>43</v>
      </c>
      <c r="E193" s="29" t="s">
        <v>359</v>
      </c>
    </row>
    <row r="194" spans="1:18" ht="12.75" customHeight="1">
      <c r="A194" s="5" t="s">
        <v>33</v>
      </c>
      <c s="5"/>
      <c s="35" t="s">
        <v>30</v>
      </c>
      <c s="5"/>
      <c s="21" t="s">
        <v>124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</f>
      </c>
      <c>
        <f>0+O195+O199+O203+O207+O211+O215+O219+O223+O227+O231+O235+O239+O243+O247+O251+O255+O259+O263</f>
      </c>
    </row>
    <row r="195" spans="1:16" ht="12.75">
      <c r="A195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170</v>
      </c>
      <c s="26">
        <v>47</v>
      </c>
      <c s="27">
        <v>0</v>
      </c>
      <c s="27">
        <f>ROUND(ROUND(H195,2)*ROUND(G195,3),2)</f>
      </c>
      <c r="O195">
        <f>(I195*21)/100</f>
      </c>
      <c t="s">
        <v>14</v>
      </c>
    </row>
    <row r="196" spans="1:5" ht="12.75">
      <c r="A196" s="28" t="s">
        <v>40</v>
      </c>
      <c r="E196" s="29" t="s">
        <v>362</v>
      </c>
    </row>
    <row r="197" spans="1:5" ht="12.75">
      <c r="A197" s="30" t="s">
        <v>42</v>
      </c>
      <c r="E197" s="31" t="s">
        <v>363</v>
      </c>
    </row>
    <row r="198" spans="1:5" ht="63.75">
      <c r="A198" t="s">
        <v>43</v>
      </c>
      <c r="E198" s="29" t="s">
        <v>364</v>
      </c>
    </row>
    <row r="199" spans="1:16" ht="12.75">
      <c r="A199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170</v>
      </c>
      <c s="26">
        <v>178</v>
      </c>
      <c s="27">
        <v>0</v>
      </c>
      <c s="27">
        <f>ROUND(ROUND(H199,2)*ROUND(G199,3),2)</f>
      </c>
      <c r="O199">
        <f>(I199*21)/100</f>
      </c>
      <c t="s">
        <v>14</v>
      </c>
    </row>
    <row r="200" spans="1:5" ht="12.75">
      <c r="A200" s="28" t="s">
        <v>40</v>
      </c>
      <c r="E200" s="29" t="s">
        <v>367</v>
      </c>
    </row>
    <row r="201" spans="1:5" ht="12.75">
      <c r="A201" s="30" t="s">
        <v>42</v>
      </c>
      <c r="E201" s="31" t="s">
        <v>368</v>
      </c>
    </row>
    <row r="202" spans="1:5" ht="127.5">
      <c r="A202" t="s">
        <v>43</v>
      </c>
      <c r="E202" s="29" t="s">
        <v>369</v>
      </c>
    </row>
    <row r="203" spans="1:16" ht="12.75">
      <c r="A20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71</v>
      </c>
      <c s="26">
        <v>15</v>
      </c>
      <c s="27">
        <v>0</v>
      </c>
      <c s="27">
        <f>ROUND(ROUND(H203,2)*ROUND(G203,3),2)</f>
      </c>
      <c r="O203">
        <f>(I203*21)/100</f>
      </c>
      <c t="s">
        <v>14</v>
      </c>
    </row>
    <row r="204" spans="1:5" ht="12.75">
      <c r="A204" s="28" t="s">
        <v>40</v>
      </c>
      <c r="E204" s="29" t="s">
        <v>372</v>
      </c>
    </row>
    <row r="205" spans="1:5" ht="12.75">
      <c r="A205" s="30" t="s">
        <v>42</v>
      </c>
      <c r="E205" s="31" t="s">
        <v>373</v>
      </c>
    </row>
    <row r="206" spans="1:5" ht="51">
      <c r="A206" t="s">
        <v>43</v>
      </c>
      <c r="E206" s="29" t="s">
        <v>374</v>
      </c>
    </row>
    <row r="207" spans="1:16" ht="12.75">
      <c r="A207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71</v>
      </c>
      <c s="26">
        <v>1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377</v>
      </c>
    </row>
    <row r="209" spans="1:5" ht="12.75">
      <c r="A209" s="30" t="s">
        <v>42</v>
      </c>
      <c r="E209" s="31" t="s">
        <v>378</v>
      </c>
    </row>
    <row r="210" spans="1:5" ht="63.75">
      <c r="A210" t="s">
        <v>43</v>
      </c>
      <c r="E210" s="29" t="s">
        <v>379</v>
      </c>
    </row>
    <row r="211" spans="1:16" ht="25.5">
      <c r="A211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71</v>
      </c>
      <c s="26">
        <v>16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25.5">
      <c r="A212" s="28" t="s">
        <v>40</v>
      </c>
      <c r="E212" s="29" t="s">
        <v>382</v>
      </c>
    </row>
    <row r="213" spans="1:5" ht="140.25">
      <c r="A213" s="30" t="s">
        <v>42</v>
      </c>
      <c r="E213" s="31" t="s">
        <v>383</v>
      </c>
    </row>
    <row r="214" spans="1:5" ht="25.5">
      <c r="A214" t="s">
        <v>43</v>
      </c>
      <c r="E214" s="29" t="s">
        <v>384</v>
      </c>
    </row>
    <row r="215" spans="1:16" ht="12.75">
      <c r="A215" s="19" t="s">
        <v>35</v>
      </c>
      <c s="23" t="s">
        <v>385</v>
      </c>
      <c s="23" t="s">
        <v>132</v>
      </c>
      <c s="19" t="s">
        <v>37</v>
      </c>
      <c s="24" t="s">
        <v>133</v>
      </c>
      <c s="25" t="s">
        <v>71</v>
      </c>
      <c s="26">
        <v>17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12.75">
      <c r="A216" s="28" t="s">
        <v>40</v>
      </c>
      <c r="E216" s="29" t="s">
        <v>133</v>
      </c>
    </row>
    <row r="217" spans="1:5" ht="140.25">
      <c r="A217" s="30" t="s">
        <v>42</v>
      </c>
      <c r="E217" s="31" t="s">
        <v>386</v>
      </c>
    </row>
    <row r="218" spans="1:5" ht="25.5">
      <c r="A218" t="s">
        <v>43</v>
      </c>
      <c r="E218" s="29" t="s">
        <v>134</v>
      </c>
    </row>
    <row r="219" spans="1:16" ht="12.75">
      <c r="A219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71</v>
      </c>
      <c s="26">
        <v>1</v>
      </c>
      <c s="27">
        <v>0</v>
      </c>
      <c s="27">
        <f>ROUND(ROUND(H219,2)*ROUND(G219,3),2)</f>
      </c>
      <c r="O219">
        <f>(I219*21)/100</f>
      </c>
      <c t="s">
        <v>14</v>
      </c>
    </row>
    <row r="220" spans="1:5" ht="12.75">
      <c r="A220" s="28" t="s">
        <v>40</v>
      </c>
      <c r="E220" s="29" t="s">
        <v>389</v>
      </c>
    </row>
    <row r="221" spans="1:5" ht="12.75">
      <c r="A221" s="30" t="s">
        <v>42</v>
      </c>
      <c r="E221" s="31" t="s">
        <v>378</v>
      </c>
    </row>
    <row r="222" spans="1:5" ht="25.5">
      <c r="A222" t="s">
        <v>43</v>
      </c>
      <c r="E222" s="29" t="s">
        <v>134</v>
      </c>
    </row>
    <row r="223" spans="1:16" ht="25.5">
      <c r="A223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96</v>
      </c>
      <c s="26">
        <v>225.5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25.5">
      <c r="A224" s="28" t="s">
        <v>40</v>
      </c>
      <c r="E224" s="29" t="s">
        <v>392</v>
      </c>
    </row>
    <row r="225" spans="1:5" ht="76.5">
      <c r="A225" s="30" t="s">
        <v>42</v>
      </c>
      <c r="E225" s="31" t="s">
        <v>393</v>
      </c>
    </row>
    <row r="226" spans="1:5" ht="38.25">
      <c r="A226" t="s">
        <v>43</v>
      </c>
      <c r="E226" s="29" t="s">
        <v>394</v>
      </c>
    </row>
    <row r="227" spans="1:16" ht="25.5">
      <c r="A227" s="19" t="s">
        <v>35</v>
      </c>
      <c s="23" t="s">
        <v>395</v>
      </c>
      <c s="23" t="s">
        <v>396</v>
      </c>
      <c s="19" t="s">
        <v>37</v>
      </c>
      <c s="24" t="s">
        <v>397</v>
      </c>
      <c s="25" t="s">
        <v>96</v>
      </c>
      <c s="26">
        <v>225.5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25.5">
      <c r="A228" s="28" t="s">
        <v>40</v>
      </c>
      <c r="E228" s="29" t="s">
        <v>397</v>
      </c>
    </row>
    <row r="229" spans="1:5" ht="76.5">
      <c r="A229" s="30" t="s">
        <v>42</v>
      </c>
      <c r="E229" s="31" t="s">
        <v>393</v>
      </c>
    </row>
    <row r="230" spans="1:5" ht="38.25">
      <c r="A230" t="s">
        <v>43</v>
      </c>
      <c r="E230" s="29" t="s">
        <v>394</v>
      </c>
    </row>
    <row r="231" spans="1:16" ht="12.75">
      <c r="A231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170</v>
      </c>
      <c s="26">
        <v>19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400</v>
      </c>
    </row>
    <row r="233" spans="1:5" ht="12.75">
      <c r="A233" s="30" t="s">
        <v>42</v>
      </c>
      <c r="E233" s="31" t="s">
        <v>401</v>
      </c>
    </row>
    <row r="234" spans="1:5" ht="51">
      <c r="A234" t="s">
        <v>43</v>
      </c>
      <c r="E234" s="29" t="s">
        <v>402</v>
      </c>
    </row>
    <row r="235" spans="1:16" ht="12.75">
      <c r="A235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71</v>
      </c>
      <c s="26">
        <v>2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405</v>
      </c>
    </row>
    <row r="237" spans="1:5" ht="12.75">
      <c r="A237" s="30" t="s">
        <v>42</v>
      </c>
      <c r="E237" s="31" t="s">
        <v>406</v>
      </c>
    </row>
    <row r="238" spans="1:5" ht="409.5">
      <c r="A238" t="s">
        <v>43</v>
      </c>
      <c r="E238" s="29" t="s">
        <v>407</v>
      </c>
    </row>
    <row r="239" spans="1:16" ht="12.75">
      <c r="A239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71</v>
      </c>
      <c s="26">
        <v>1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410</v>
      </c>
    </row>
    <row r="241" spans="1:5" ht="12.75">
      <c r="A241" s="30" t="s">
        <v>42</v>
      </c>
      <c r="E241" s="31" t="s">
        <v>411</v>
      </c>
    </row>
    <row r="242" spans="1:5" ht="409.5">
      <c r="A242" t="s">
        <v>43</v>
      </c>
      <c r="E242" s="29" t="s">
        <v>407</v>
      </c>
    </row>
    <row r="243" spans="1:16" ht="12.75">
      <c r="A243" s="19" t="s">
        <v>35</v>
      </c>
      <c s="23" t="s">
        <v>412</v>
      </c>
      <c s="23" t="s">
        <v>413</v>
      </c>
      <c s="19" t="s">
        <v>37</v>
      </c>
      <c s="24" t="s">
        <v>414</v>
      </c>
      <c s="25" t="s">
        <v>170</v>
      </c>
      <c s="26">
        <v>6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414</v>
      </c>
    </row>
    <row r="245" spans="1:5" ht="12.75">
      <c r="A245" s="30" t="s">
        <v>42</v>
      </c>
      <c r="E245" s="31" t="s">
        <v>415</v>
      </c>
    </row>
    <row r="246" spans="1:5" ht="63.75">
      <c r="A246" t="s">
        <v>43</v>
      </c>
      <c r="E246" s="29" t="s">
        <v>416</v>
      </c>
    </row>
    <row r="247" spans="1:16" ht="12.75">
      <c r="A247" s="19" t="s">
        <v>35</v>
      </c>
      <c s="23" t="s">
        <v>417</v>
      </c>
      <c s="23" t="s">
        <v>418</v>
      </c>
      <c s="19" t="s">
        <v>37</v>
      </c>
      <c s="24" t="s">
        <v>419</v>
      </c>
      <c s="25" t="s">
        <v>170</v>
      </c>
      <c s="26">
        <v>8.5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419</v>
      </c>
    </row>
    <row r="249" spans="1:5" ht="12.75">
      <c r="A249" s="30" t="s">
        <v>42</v>
      </c>
      <c r="E249" s="31" t="s">
        <v>420</v>
      </c>
    </row>
    <row r="250" spans="1:5" ht="63.75">
      <c r="A250" t="s">
        <v>43</v>
      </c>
      <c r="E250" s="29" t="s">
        <v>416</v>
      </c>
    </row>
    <row r="251" spans="1:16" ht="12.75">
      <c r="A251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170</v>
      </c>
      <c s="26">
        <v>115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423</v>
      </c>
    </row>
    <row r="253" spans="1:5" ht="38.25">
      <c r="A253" s="30" t="s">
        <v>42</v>
      </c>
      <c r="E253" s="31" t="s">
        <v>424</v>
      </c>
    </row>
    <row r="254" spans="1:5" ht="25.5">
      <c r="A254" t="s">
        <v>43</v>
      </c>
      <c r="E254" s="29" t="s">
        <v>425</v>
      </c>
    </row>
    <row r="255" spans="1:16" ht="12.75">
      <c r="A255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170</v>
      </c>
      <c s="26">
        <v>36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428</v>
      </c>
    </row>
    <row r="257" spans="1:5" ht="12.75">
      <c r="A257" s="30" t="s">
        <v>42</v>
      </c>
      <c r="E257" s="31" t="s">
        <v>429</v>
      </c>
    </row>
    <row r="258" spans="1:5" ht="76.5">
      <c r="A258" t="s">
        <v>43</v>
      </c>
      <c r="E258" s="29" t="s">
        <v>430</v>
      </c>
    </row>
    <row r="259" spans="1:16" ht="12.75">
      <c r="A259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170</v>
      </c>
      <c s="26">
        <v>100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433</v>
      </c>
    </row>
    <row r="261" spans="1:5" ht="12.75">
      <c r="A261" s="30" t="s">
        <v>42</v>
      </c>
      <c r="E261" s="31" t="s">
        <v>434</v>
      </c>
    </row>
    <row r="262" spans="1:5" ht="89.25">
      <c r="A262" t="s">
        <v>43</v>
      </c>
      <c r="E262" s="29" t="s">
        <v>435</v>
      </c>
    </row>
    <row r="263" spans="1:16" ht="12.75">
      <c r="A263" s="19" t="s">
        <v>35</v>
      </c>
      <c s="23" t="s">
        <v>436</v>
      </c>
      <c s="23" t="s">
        <v>437</v>
      </c>
      <c s="19" t="s">
        <v>37</v>
      </c>
      <c s="24" t="s">
        <v>438</v>
      </c>
      <c s="25" t="s">
        <v>84</v>
      </c>
      <c s="26">
        <v>94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438</v>
      </c>
    </row>
    <row r="265" spans="1:5" ht="12.75">
      <c r="A265" s="30" t="s">
        <v>42</v>
      </c>
      <c r="E265" s="31" t="s">
        <v>439</v>
      </c>
    </row>
    <row r="266" spans="1:5" ht="102">
      <c r="A266" t="s">
        <v>43</v>
      </c>
      <c r="E266" s="29" t="s">
        <v>440</v>
      </c>
    </row>
    <row r="267" spans="1:18" ht="12.75" customHeight="1">
      <c r="A267" s="5" t="s">
        <v>33</v>
      </c>
      <c s="5"/>
      <c s="35" t="s">
        <v>143</v>
      </c>
      <c s="5"/>
      <c s="21" t="s">
        <v>144</v>
      </c>
      <c s="5"/>
      <c s="5"/>
      <c s="5"/>
      <c s="36">
        <f>0+Q267</f>
      </c>
      <c r="O267">
        <f>0+R267</f>
      </c>
      <c r="Q267">
        <f>0+I268+I272</f>
      </c>
      <c>
        <f>0+O268+O272</f>
      </c>
    </row>
    <row r="268" spans="1:16" ht="12.75">
      <c r="A268" s="19" t="s">
        <v>35</v>
      </c>
      <c s="23" t="s">
        <v>20</v>
      </c>
      <c s="23" t="s">
        <v>441</v>
      </c>
      <c s="19" t="s">
        <v>37</v>
      </c>
      <c s="24" t="s">
        <v>442</v>
      </c>
      <c s="25" t="s">
        <v>147</v>
      </c>
      <c s="26">
        <v>225.6</v>
      </c>
      <c s="27">
        <v>0</v>
      </c>
      <c s="27">
        <f>ROUND(ROUND(H268,2)*ROUND(G268,3),2)</f>
      </c>
      <c r="O268">
        <f>(I268*21)/100</f>
      </c>
      <c t="s">
        <v>14</v>
      </c>
    </row>
    <row r="269" spans="1:5" ht="12.75">
      <c r="A269" s="28" t="s">
        <v>40</v>
      </c>
      <c r="E269" s="29" t="s">
        <v>442</v>
      </c>
    </row>
    <row r="270" spans="1:5" ht="12.75">
      <c r="A270" s="30" t="s">
        <v>42</v>
      </c>
      <c r="E270" s="31" t="s">
        <v>443</v>
      </c>
    </row>
    <row r="271" spans="1:5" ht="25.5">
      <c r="A271" t="s">
        <v>43</v>
      </c>
      <c r="E271" s="29" t="s">
        <v>149</v>
      </c>
    </row>
    <row r="272" spans="1:16" ht="12.75">
      <c r="A272" s="19" t="s">
        <v>35</v>
      </c>
      <c s="23" t="s">
        <v>14</v>
      </c>
      <c s="23" t="s">
        <v>145</v>
      </c>
      <c s="19" t="s">
        <v>37</v>
      </c>
      <c s="24" t="s">
        <v>146</v>
      </c>
      <c s="25" t="s">
        <v>147</v>
      </c>
      <c s="26">
        <v>4895.788</v>
      </c>
      <c s="27">
        <v>0</v>
      </c>
      <c s="27">
        <f>ROUND(ROUND(H272,2)*ROUND(G272,3),2)</f>
      </c>
      <c r="O272">
        <f>(I272*21)/100</f>
      </c>
      <c t="s">
        <v>14</v>
      </c>
    </row>
    <row r="273" spans="1:5" ht="12.75">
      <c r="A273" s="28" t="s">
        <v>40</v>
      </c>
      <c r="E273" s="29" t="s">
        <v>146</v>
      </c>
    </row>
    <row r="274" spans="1:5" ht="51">
      <c r="A274" s="30" t="s">
        <v>42</v>
      </c>
      <c r="E274" s="31" t="s">
        <v>444</v>
      </c>
    </row>
    <row r="275" spans="1:5" ht="25.5">
      <c r="A275" t="s">
        <v>43</v>
      </c>
      <c r="E275" s="29" t="s">
        <v>149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0+O8+O29+O50+O87+O112+O145+O150+O171+O196+O201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445</v>
      </c>
      <c s="32">
        <f>0+I8+I29+I50+I87+I112+I145+I150+I171+I196+I201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445</v>
      </c>
      <c s="5"/>
      <c s="14" t="s">
        <v>446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20</v>
      </c>
      <c s="23" t="s">
        <v>447</v>
      </c>
      <c s="19" t="s">
        <v>37</v>
      </c>
      <c s="24" t="s">
        <v>448</v>
      </c>
      <c s="25" t="s">
        <v>147</v>
      </c>
      <c s="26">
        <v>212.34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449</v>
      </c>
    </row>
    <row r="11" spans="1:5" ht="63.75">
      <c r="A11" s="30" t="s">
        <v>42</v>
      </c>
      <c r="E11" s="31" t="s">
        <v>450</v>
      </c>
    </row>
    <row r="12" spans="1:5" ht="25.5">
      <c r="A12" t="s">
        <v>43</v>
      </c>
      <c r="E12" s="29" t="s">
        <v>149</v>
      </c>
    </row>
    <row r="13" spans="1:16" ht="12.75">
      <c r="A13" s="19" t="s">
        <v>35</v>
      </c>
      <c s="23" t="s">
        <v>14</v>
      </c>
      <c s="23" t="s">
        <v>447</v>
      </c>
      <c s="19" t="s">
        <v>20</v>
      </c>
      <c s="24" t="s">
        <v>448</v>
      </c>
      <c s="25" t="s">
        <v>147</v>
      </c>
      <c s="26">
        <v>22.85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451</v>
      </c>
    </row>
    <row r="15" spans="1:5" ht="25.5">
      <c r="A15" s="30" t="s">
        <v>42</v>
      </c>
      <c r="E15" s="31" t="s">
        <v>452</v>
      </c>
    </row>
    <row r="16" spans="1:5" ht="25.5">
      <c r="A16" t="s">
        <v>43</v>
      </c>
      <c r="E16" s="29" t="s">
        <v>149</v>
      </c>
    </row>
    <row r="17" spans="1:16" ht="12.75">
      <c r="A17" s="19" t="s">
        <v>35</v>
      </c>
      <c s="23" t="s">
        <v>12</v>
      </c>
      <c s="23" t="s">
        <v>453</v>
      </c>
      <c s="19" t="s">
        <v>37</v>
      </c>
      <c s="24" t="s">
        <v>454</v>
      </c>
      <c s="25" t="s">
        <v>71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454</v>
      </c>
    </row>
    <row r="19" spans="1:5" ht="12.75">
      <c r="A19" s="30" t="s">
        <v>42</v>
      </c>
      <c r="E19" s="31" t="s">
        <v>48</v>
      </c>
    </row>
    <row r="20" spans="1:5" ht="12.75">
      <c r="A20" t="s">
        <v>43</v>
      </c>
      <c r="E20" s="29" t="s">
        <v>49</v>
      </c>
    </row>
    <row r="21" spans="1:16" ht="12.75">
      <c r="A21" s="19" t="s">
        <v>35</v>
      </c>
      <c s="23" t="s">
        <v>24</v>
      </c>
      <c s="23" t="s">
        <v>455</v>
      </c>
      <c s="19" t="s">
        <v>37</v>
      </c>
      <c s="24" t="s">
        <v>456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457</v>
      </c>
    </row>
    <row r="23" spans="1:5" ht="12.75">
      <c r="A23" s="30" t="s">
        <v>42</v>
      </c>
      <c r="E23" s="31" t="s">
        <v>458</v>
      </c>
    </row>
    <row r="24" spans="1:5" ht="12.75">
      <c r="A24" t="s">
        <v>43</v>
      </c>
      <c r="E24" s="29" t="s">
        <v>49</v>
      </c>
    </row>
    <row r="25" spans="1:16" ht="12.75">
      <c r="A25" s="19" t="s">
        <v>35</v>
      </c>
      <c s="23" t="s">
        <v>26</v>
      </c>
      <c s="23" t="s">
        <v>459</v>
      </c>
      <c s="19" t="s">
        <v>37</v>
      </c>
      <c s="24" t="s">
        <v>460</v>
      </c>
      <c s="25" t="s">
        <v>71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460</v>
      </c>
    </row>
    <row r="27" spans="1:5" ht="12.75">
      <c r="A27" s="30" t="s">
        <v>42</v>
      </c>
      <c r="E27" s="31" t="s">
        <v>48</v>
      </c>
    </row>
    <row r="28" spans="1:5" ht="51">
      <c r="A28" t="s">
        <v>43</v>
      </c>
      <c r="E28" s="29" t="s">
        <v>461</v>
      </c>
    </row>
    <row r="29" spans="1:18" ht="12.75" customHeight="1">
      <c r="A29" s="5" t="s">
        <v>33</v>
      </c>
      <c s="5"/>
      <c s="35" t="s">
        <v>20</v>
      </c>
      <c s="5"/>
      <c s="21" t="s">
        <v>81</v>
      </c>
      <c s="5"/>
      <c s="5"/>
      <c s="5"/>
      <c s="36">
        <f>0+Q29</f>
      </c>
      <c r="O29">
        <f>0+R29</f>
      </c>
      <c r="Q29">
        <f>0+I30+I34+I38+I42+I46</f>
      </c>
      <c>
        <f>0+O30+O34+O38+O42+O46</f>
      </c>
    </row>
    <row r="30" spans="1:16" ht="12.75">
      <c r="A30" s="19" t="s">
        <v>35</v>
      </c>
      <c s="23" t="s">
        <v>13</v>
      </c>
      <c s="23" t="s">
        <v>183</v>
      </c>
      <c s="19" t="s">
        <v>37</v>
      </c>
      <c s="24" t="s">
        <v>188</v>
      </c>
      <c s="25" t="s">
        <v>84</v>
      </c>
      <c s="26">
        <v>82.52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38.25">
      <c r="A31" s="28" t="s">
        <v>40</v>
      </c>
      <c r="E31" s="29" t="s">
        <v>462</v>
      </c>
    </row>
    <row r="32" spans="1:5" ht="12.75">
      <c r="A32" s="30" t="s">
        <v>42</v>
      </c>
      <c r="E32" s="31" t="s">
        <v>37</v>
      </c>
    </row>
    <row r="33" spans="1:5" ht="369.75">
      <c r="A33" t="s">
        <v>43</v>
      </c>
      <c r="E33" s="29" t="s">
        <v>191</v>
      </c>
    </row>
    <row r="34" spans="1:16" ht="12.75">
      <c r="A34" s="19" t="s">
        <v>35</v>
      </c>
      <c s="23" t="s">
        <v>59</v>
      </c>
      <c s="23" t="s">
        <v>463</v>
      </c>
      <c s="19" t="s">
        <v>37</v>
      </c>
      <c s="24" t="s">
        <v>464</v>
      </c>
      <c s="25" t="s">
        <v>84</v>
      </c>
      <c s="26">
        <v>20.64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38.25">
      <c r="A35" s="28" t="s">
        <v>40</v>
      </c>
      <c r="E35" s="29" t="s">
        <v>465</v>
      </c>
    </row>
    <row r="36" spans="1:5" ht="12.75">
      <c r="A36" s="30" t="s">
        <v>42</v>
      </c>
      <c r="E36" s="31" t="s">
        <v>37</v>
      </c>
    </row>
    <row r="37" spans="1:5" ht="369.75">
      <c r="A37" t="s">
        <v>43</v>
      </c>
      <c r="E37" s="29" t="s">
        <v>466</v>
      </c>
    </row>
    <row r="38" spans="1:16" ht="12.75">
      <c r="A38" s="19" t="s">
        <v>35</v>
      </c>
      <c s="23" t="s">
        <v>64</v>
      </c>
      <c s="23" t="s">
        <v>467</v>
      </c>
      <c s="19" t="s">
        <v>37</v>
      </c>
      <c s="24" t="s">
        <v>468</v>
      </c>
      <c s="25" t="s">
        <v>84</v>
      </c>
      <c s="26">
        <v>3.01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38.25">
      <c r="A39" s="28" t="s">
        <v>40</v>
      </c>
      <c r="E39" s="29" t="s">
        <v>469</v>
      </c>
    </row>
    <row r="40" spans="1:5" ht="12.75">
      <c r="A40" s="30" t="s">
        <v>42</v>
      </c>
      <c r="E40" s="31" t="s">
        <v>37</v>
      </c>
    </row>
    <row r="41" spans="1:5" ht="318.75">
      <c r="A41" t="s">
        <v>43</v>
      </c>
      <c r="E41" s="29" t="s">
        <v>470</v>
      </c>
    </row>
    <row r="42" spans="1:16" ht="12.75">
      <c r="A42" s="19" t="s">
        <v>35</v>
      </c>
      <c s="23" t="s">
        <v>30</v>
      </c>
      <c s="23" t="s">
        <v>471</v>
      </c>
      <c s="19" t="s">
        <v>37</v>
      </c>
      <c s="24" t="s">
        <v>472</v>
      </c>
      <c s="25" t="s">
        <v>84</v>
      </c>
      <c s="26">
        <v>106.17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473</v>
      </c>
    </row>
    <row r="44" spans="1:5" ht="51">
      <c r="A44" s="30" t="s">
        <v>42</v>
      </c>
      <c r="E44" s="31" t="s">
        <v>474</v>
      </c>
    </row>
    <row r="45" spans="1:5" ht="191.25">
      <c r="A45" t="s">
        <v>43</v>
      </c>
      <c r="E45" s="29" t="s">
        <v>475</v>
      </c>
    </row>
    <row r="46" spans="1:16" ht="12.75">
      <c r="A46" s="19" t="s">
        <v>35</v>
      </c>
      <c s="23" t="s">
        <v>32</v>
      </c>
      <c s="23" t="s">
        <v>201</v>
      </c>
      <c s="19" t="s">
        <v>37</v>
      </c>
      <c s="24" t="s">
        <v>202</v>
      </c>
      <c s="25" t="s">
        <v>84</v>
      </c>
      <c s="26">
        <v>7.03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476</v>
      </c>
    </row>
    <row r="48" spans="1:5" ht="12.75">
      <c r="A48" s="30" t="s">
        <v>42</v>
      </c>
      <c r="E48" s="31" t="s">
        <v>37</v>
      </c>
    </row>
    <row r="49" spans="1:5" ht="229.5">
      <c r="A49" t="s">
        <v>43</v>
      </c>
      <c r="E49" s="29" t="s">
        <v>477</v>
      </c>
    </row>
    <row r="50" spans="1:18" ht="12.75" customHeight="1">
      <c r="A50" s="5" t="s">
        <v>33</v>
      </c>
      <c s="5"/>
      <c s="35" t="s">
        <v>14</v>
      </c>
      <c s="5"/>
      <c s="21" t="s">
        <v>478</v>
      </c>
      <c s="5"/>
      <c s="5"/>
      <c s="5"/>
      <c s="36">
        <f>0+Q50</f>
      </c>
      <c r="O50">
        <f>0+R50</f>
      </c>
      <c r="Q50">
        <f>0+I51+I55+I59+I63+I67+I71+I75+I79+I83</f>
      </c>
      <c>
        <f>0+O51+O55+O59+O63+O67+O71+O75+O79+O83</f>
      </c>
    </row>
    <row r="51" spans="1:16" ht="12.75">
      <c r="A51" s="19" t="s">
        <v>35</v>
      </c>
      <c s="23" t="s">
        <v>125</v>
      </c>
      <c s="23" t="s">
        <v>479</v>
      </c>
      <c s="19" t="s">
        <v>37</v>
      </c>
      <c s="24" t="s">
        <v>480</v>
      </c>
      <c s="25" t="s">
        <v>84</v>
      </c>
      <c s="26">
        <v>1.99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481</v>
      </c>
    </row>
    <row r="53" spans="1:5" ht="12.75">
      <c r="A53" s="30" t="s">
        <v>42</v>
      </c>
      <c r="E53" s="31" t="s">
        <v>37</v>
      </c>
    </row>
    <row r="54" spans="1:5" ht="51">
      <c r="A54" t="s">
        <v>43</v>
      </c>
      <c r="E54" s="29" t="s">
        <v>482</v>
      </c>
    </row>
    <row r="55" spans="1:16" ht="12.75">
      <c r="A55" s="19" t="s">
        <v>35</v>
      </c>
      <c s="23" t="s">
        <v>131</v>
      </c>
      <c s="23" t="s">
        <v>483</v>
      </c>
      <c s="19" t="s">
        <v>37</v>
      </c>
      <c s="24" t="s">
        <v>484</v>
      </c>
      <c s="25" t="s">
        <v>170</v>
      </c>
      <c s="26">
        <v>192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12.75">
      <c r="A56" s="28" t="s">
        <v>40</v>
      </c>
      <c r="E56" s="29" t="s">
        <v>485</v>
      </c>
    </row>
    <row r="57" spans="1:5" ht="12.75">
      <c r="A57" s="30" t="s">
        <v>42</v>
      </c>
      <c r="E57" s="31" t="s">
        <v>486</v>
      </c>
    </row>
    <row r="58" spans="1:5" ht="51">
      <c r="A58" t="s">
        <v>43</v>
      </c>
      <c r="E58" s="29" t="s">
        <v>487</v>
      </c>
    </row>
    <row r="59" spans="1:16" ht="12.75">
      <c r="A59" s="19" t="s">
        <v>35</v>
      </c>
      <c s="23" t="s">
        <v>135</v>
      </c>
      <c s="23" t="s">
        <v>488</v>
      </c>
      <c s="19" t="s">
        <v>37</v>
      </c>
      <c s="24" t="s">
        <v>489</v>
      </c>
      <c s="25" t="s">
        <v>170</v>
      </c>
      <c s="26">
        <v>4.8</v>
      </c>
      <c s="27">
        <v>0</v>
      </c>
      <c s="27">
        <f>ROUND(ROUND(H59,2)*ROUND(G59,3),2)</f>
      </c>
      <c r="O59">
        <f>(I59*21)/100</f>
      </c>
      <c t="s">
        <v>14</v>
      </c>
    </row>
    <row r="60" spans="1:5" ht="12.75">
      <c r="A60" s="28" t="s">
        <v>40</v>
      </c>
      <c r="E60" s="29" t="s">
        <v>490</v>
      </c>
    </row>
    <row r="61" spans="1:5" ht="12.75">
      <c r="A61" s="30" t="s">
        <v>42</v>
      </c>
      <c r="E61" s="31" t="s">
        <v>491</v>
      </c>
    </row>
    <row r="62" spans="1:5" ht="63.75">
      <c r="A62" t="s">
        <v>43</v>
      </c>
      <c r="E62" s="29" t="s">
        <v>492</v>
      </c>
    </row>
    <row r="63" spans="1:16" ht="12.75">
      <c r="A63" s="19" t="s">
        <v>35</v>
      </c>
      <c s="23" t="s">
        <v>140</v>
      </c>
      <c s="23" t="s">
        <v>493</v>
      </c>
      <c s="19" t="s">
        <v>37</v>
      </c>
      <c s="24" t="s">
        <v>494</v>
      </c>
      <c s="25" t="s">
        <v>170</v>
      </c>
      <c s="26">
        <v>192</v>
      </c>
      <c s="27">
        <v>0</v>
      </c>
      <c s="27">
        <f>ROUND(ROUND(H63,2)*ROUND(G63,3),2)</f>
      </c>
      <c r="O63">
        <f>(I63*21)/100</f>
      </c>
      <c t="s">
        <v>14</v>
      </c>
    </row>
    <row r="64" spans="1:5" ht="12.75">
      <c r="A64" s="28" t="s">
        <v>40</v>
      </c>
      <c r="E64" s="29" t="s">
        <v>495</v>
      </c>
    </row>
    <row r="65" spans="1:5" ht="12.75">
      <c r="A65" s="30" t="s">
        <v>42</v>
      </c>
      <c r="E65" s="31" t="s">
        <v>486</v>
      </c>
    </row>
    <row r="66" spans="1:5" ht="114.75">
      <c r="A66" t="s">
        <v>43</v>
      </c>
      <c r="E66" s="29" t="s">
        <v>496</v>
      </c>
    </row>
    <row r="67" spans="1:16" ht="12.75">
      <c r="A67" s="19" t="s">
        <v>35</v>
      </c>
      <c s="23" t="s">
        <v>205</v>
      </c>
      <c s="23" t="s">
        <v>497</v>
      </c>
      <c s="19" t="s">
        <v>37</v>
      </c>
      <c s="24" t="s">
        <v>498</v>
      </c>
      <c s="25" t="s">
        <v>84</v>
      </c>
      <c s="26">
        <v>3.01</v>
      </c>
      <c s="27">
        <v>0</v>
      </c>
      <c s="27">
        <f>ROUND(ROUND(H67,2)*ROUND(G67,3),2)</f>
      </c>
      <c r="O67">
        <f>(I67*21)/100</f>
      </c>
      <c t="s">
        <v>14</v>
      </c>
    </row>
    <row r="68" spans="1:5" ht="12.75">
      <c r="A68" s="28" t="s">
        <v>40</v>
      </c>
      <c r="E68" s="29" t="s">
        <v>499</v>
      </c>
    </row>
    <row r="69" spans="1:5" ht="12.75">
      <c r="A69" s="30" t="s">
        <v>42</v>
      </c>
      <c r="E69" s="31" t="s">
        <v>37</v>
      </c>
    </row>
    <row r="70" spans="1:5" ht="369.75">
      <c r="A70" t="s">
        <v>43</v>
      </c>
      <c r="E70" s="29" t="s">
        <v>500</v>
      </c>
    </row>
    <row r="71" spans="1:16" ht="12.75">
      <c r="A71" s="19" t="s">
        <v>35</v>
      </c>
      <c s="23" t="s">
        <v>210</v>
      </c>
      <c s="23" t="s">
        <v>501</v>
      </c>
      <c s="19" t="s">
        <v>37</v>
      </c>
      <c s="24" t="s">
        <v>502</v>
      </c>
      <c s="25" t="s">
        <v>84</v>
      </c>
      <c s="26">
        <v>15.91</v>
      </c>
      <c s="27">
        <v>0</v>
      </c>
      <c s="27">
        <f>ROUND(ROUND(H71,2)*ROUND(G71,3),2)</f>
      </c>
      <c r="O71">
        <f>(I71*21)/100</f>
      </c>
      <c t="s">
        <v>14</v>
      </c>
    </row>
    <row r="72" spans="1:5" ht="12.75">
      <c r="A72" s="28" t="s">
        <v>40</v>
      </c>
      <c r="E72" s="29" t="s">
        <v>503</v>
      </c>
    </row>
    <row r="73" spans="1:5" ht="12.75">
      <c r="A73" s="30" t="s">
        <v>42</v>
      </c>
      <c r="E73" s="31" t="s">
        <v>37</v>
      </c>
    </row>
    <row r="74" spans="1:5" ht="369.75">
      <c r="A74" t="s">
        <v>43</v>
      </c>
      <c r="E74" s="29" t="s">
        <v>500</v>
      </c>
    </row>
    <row r="75" spans="1:16" ht="12.75">
      <c r="A75" s="19" t="s">
        <v>35</v>
      </c>
      <c s="23" t="s">
        <v>215</v>
      </c>
      <c s="23" t="s">
        <v>504</v>
      </c>
      <c s="19" t="s">
        <v>37</v>
      </c>
      <c s="24" t="s">
        <v>505</v>
      </c>
      <c s="25" t="s">
        <v>147</v>
      </c>
      <c s="26">
        <v>1.35</v>
      </c>
      <c s="27">
        <v>0</v>
      </c>
      <c s="27">
        <f>ROUND(ROUND(H75,2)*ROUND(G75,3),2)</f>
      </c>
      <c r="O75">
        <f>(I75*21)/100</f>
      </c>
      <c t="s">
        <v>14</v>
      </c>
    </row>
    <row r="76" spans="1:5" ht="12.75">
      <c r="A76" s="28" t="s">
        <v>40</v>
      </c>
      <c r="E76" s="29" t="s">
        <v>506</v>
      </c>
    </row>
    <row r="77" spans="1:5" ht="12.75">
      <c r="A77" s="30" t="s">
        <v>42</v>
      </c>
      <c r="E77" s="31" t="s">
        <v>37</v>
      </c>
    </row>
    <row r="78" spans="1:5" ht="267.75">
      <c r="A78" t="s">
        <v>43</v>
      </c>
      <c r="E78" s="29" t="s">
        <v>507</v>
      </c>
    </row>
    <row r="79" spans="1:16" ht="25.5">
      <c r="A79" s="19" t="s">
        <v>35</v>
      </c>
      <c s="23" t="s">
        <v>219</v>
      </c>
      <c s="23" t="s">
        <v>250</v>
      </c>
      <c s="19" t="s">
        <v>37</v>
      </c>
      <c s="24" t="s">
        <v>251</v>
      </c>
      <c s="25" t="s">
        <v>71</v>
      </c>
      <c s="26">
        <v>16</v>
      </c>
      <c s="27">
        <v>0</v>
      </c>
      <c s="27">
        <f>ROUND(ROUND(H79,2)*ROUND(G79,3),2)</f>
      </c>
      <c r="O79">
        <f>(I79*21)/100</f>
      </c>
      <c t="s">
        <v>14</v>
      </c>
    </row>
    <row r="80" spans="1:5" ht="12.75">
      <c r="A80" s="28" t="s">
        <v>40</v>
      </c>
      <c r="E80" s="29" t="s">
        <v>490</v>
      </c>
    </row>
    <row r="81" spans="1:5" ht="12.75">
      <c r="A81" s="30" t="s">
        <v>42</v>
      </c>
      <c r="E81" s="31" t="s">
        <v>508</v>
      </c>
    </row>
    <row r="82" spans="1:5" ht="63.75">
      <c r="A82" t="s">
        <v>43</v>
      </c>
      <c r="E82" s="29" t="s">
        <v>253</v>
      </c>
    </row>
    <row r="83" spans="1:16" ht="12.75">
      <c r="A83" s="19" t="s">
        <v>35</v>
      </c>
      <c s="23" t="s">
        <v>224</v>
      </c>
      <c s="23" t="s">
        <v>94</v>
      </c>
      <c s="19" t="s">
        <v>37</v>
      </c>
      <c s="24" t="s">
        <v>95</v>
      </c>
      <c s="25" t="s">
        <v>96</v>
      </c>
      <c s="26">
        <v>103.69</v>
      </c>
      <c s="27">
        <v>0</v>
      </c>
      <c s="27">
        <f>ROUND(ROUND(H83,2)*ROUND(G83,3),2)</f>
      </c>
      <c r="O83">
        <f>(I83*21)/100</f>
      </c>
      <c t="s">
        <v>14</v>
      </c>
    </row>
    <row r="84" spans="1:5" ht="12.75">
      <c r="A84" s="28" t="s">
        <v>40</v>
      </c>
      <c r="E84" s="29" t="s">
        <v>509</v>
      </c>
    </row>
    <row r="85" spans="1:5" ht="12.75">
      <c r="A85" s="30" t="s">
        <v>42</v>
      </c>
      <c r="E85" s="31" t="s">
        <v>37</v>
      </c>
    </row>
    <row r="86" spans="1:5" ht="102">
      <c r="A86" t="s">
        <v>43</v>
      </c>
      <c r="E86" s="29" t="s">
        <v>98</v>
      </c>
    </row>
    <row r="87" spans="1:18" ht="12.75" customHeight="1">
      <c r="A87" s="5" t="s">
        <v>33</v>
      </c>
      <c s="5"/>
      <c s="35" t="s">
        <v>12</v>
      </c>
      <c s="5"/>
      <c s="21" t="s">
        <v>510</v>
      </c>
      <c s="5"/>
      <c s="5"/>
      <c s="5"/>
      <c s="36">
        <f>0+Q87</f>
      </c>
      <c r="O87">
        <f>0+R87</f>
      </c>
      <c r="Q87">
        <f>0+I88+I92+I96+I100+I104+I108</f>
      </c>
      <c>
        <f>0+O88+O92+O96+O100+O104+O108</f>
      </c>
    </row>
    <row r="88" spans="1:16" ht="12.75">
      <c r="A88" s="19" t="s">
        <v>35</v>
      </c>
      <c s="23" t="s">
        <v>228</v>
      </c>
      <c s="23" t="s">
        <v>511</v>
      </c>
      <c s="19" t="s">
        <v>37</v>
      </c>
      <c s="24" t="s">
        <v>512</v>
      </c>
      <c s="25" t="s">
        <v>84</v>
      </c>
      <c s="26">
        <v>11.65</v>
      </c>
      <c s="27">
        <v>0</v>
      </c>
      <c s="27">
        <f>ROUND(ROUND(H88,2)*ROUND(G88,3),2)</f>
      </c>
      <c r="O88">
        <f>(I88*21)/100</f>
      </c>
      <c t="s">
        <v>14</v>
      </c>
    </row>
    <row r="89" spans="1:5" ht="12.75">
      <c r="A89" s="28" t="s">
        <v>40</v>
      </c>
      <c r="E89" s="29" t="s">
        <v>513</v>
      </c>
    </row>
    <row r="90" spans="1:5" ht="12.75">
      <c r="A90" s="30" t="s">
        <v>42</v>
      </c>
      <c r="E90" s="31" t="s">
        <v>37</v>
      </c>
    </row>
    <row r="91" spans="1:5" ht="382.5">
      <c r="A91" t="s">
        <v>43</v>
      </c>
      <c r="E91" s="29" t="s">
        <v>514</v>
      </c>
    </row>
    <row r="92" spans="1:16" ht="12.75">
      <c r="A92" s="19" t="s">
        <v>35</v>
      </c>
      <c s="23" t="s">
        <v>233</v>
      </c>
      <c s="23" t="s">
        <v>515</v>
      </c>
      <c s="19" t="s">
        <v>37</v>
      </c>
      <c s="24" t="s">
        <v>516</v>
      </c>
      <c s="25" t="s">
        <v>147</v>
      </c>
      <c s="26">
        <v>1.28</v>
      </c>
      <c s="27">
        <v>0</v>
      </c>
      <c s="27">
        <f>ROUND(ROUND(H92,2)*ROUND(G92,3),2)</f>
      </c>
      <c r="O92">
        <f>(I92*21)/100</f>
      </c>
      <c t="s">
        <v>14</v>
      </c>
    </row>
    <row r="93" spans="1:5" ht="12.75">
      <c r="A93" s="28" t="s">
        <v>40</v>
      </c>
      <c r="E93" s="29" t="s">
        <v>517</v>
      </c>
    </row>
    <row r="94" spans="1:5" ht="12.75">
      <c r="A94" s="30" t="s">
        <v>42</v>
      </c>
      <c r="E94" s="31" t="s">
        <v>37</v>
      </c>
    </row>
    <row r="95" spans="1:5" ht="242.25">
      <c r="A95" t="s">
        <v>43</v>
      </c>
      <c r="E95" s="29" t="s">
        <v>518</v>
      </c>
    </row>
    <row r="96" spans="1:16" ht="12.75">
      <c r="A96" s="19" t="s">
        <v>35</v>
      </c>
      <c s="23" t="s">
        <v>238</v>
      </c>
      <c s="23" t="s">
        <v>519</v>
      </c>
      <c s="19" t="s">
        <v>37</v>
      </c>
      <c s="24" t="s">
        <v>520</v>
      </c>
      <c s="25" t="s">
        <v>84</v>
      </c>
      <c s="26">
        <v>1.36</v>
      </c>
      <c s="27">
        <v>0</v>
      </c>
      <c s="27">
        <f>ROUND(ROUND(H96,2)*ROUND(G96,3),2)</f>
      </c>
      <c r="O96">
        <f>(I96*21)/100</f>
      </c>
      <c t="s">
        <v>14</v>
      </c>
    </row>
    <row r="97" spans="1:5" ht="12.75">
      <c r="A97" s="28" t="s">
        <v>40</v>
      </c>
      <c r="E97" s="29" t="s">
        <v>521</v>
      </c>
    </row>
    <row r="98" spans="1:5" ht="12.75">
      <c r="A98" s="30" t="s">
        <v>42</v>
      </c>
      <c r="E98" s="31" t="s">
        <v>37</v>
      </c>
    </row>
    <row r="99" spans="1:5" ht="204">
      <c r="A99" t="s">
        <v>43</v>
      </c>
      <c r="E99" s="29" t="s">
        <v>522</v>
      </c>
    </row>
    <row r="100" spans="1:16" ht="12.75">
      <c r="A100" s="19" t="s">
        <v>35</v>
      </c>
      <c s="23" t="s">
        <v>243</v>
      </c>
      <c s="23" t="s">
        <v>523</v>
      </c>
      <c s="19" t="s">
        <v>37</v>
      </c>
      <c s="24" t="s">
        <v>524</v>
      </c>
      <c s="25" t="s">
        <v>84</v>
      </c>
      <c s="26">
        <v>2.76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12.75">
      <c r="A101" s="28" t="s">
        <v>40</v>
      </c>
      <c r="E101" s="29" t="s">
        <v>525</v>
      </c>
    </row>
    <row r="102" spans="1:5" ht="12.75">
      <c r="A102" s="30" t="s">
        <v>42</v>
      </c>
      <c r="E102" s="31" t="s">
        <v>526</v>
      </c>
    </row>
    <row r="103" spans="1:5" ht="204">
      <c r="A103" t="s">
        <v>43</v>
      </c>
      <c r="E103" s="29" t="s">
        <v>522</v>
      </c>
    </row>
    <row r="104" spans="1:16" ht="12.75">
      <c r="A104" s="19" t="s">
        <v>35</v>
      </c>
      <c s="23" t="s">
        <v>249</v>
      </c>
      <c s="23" t="s">
        <v>527</v>
      </c>
      <c s="19" t="s">
        <v>37</v>
      </c>
      <c s="24" t="s">
        <v>528</v>
      </c>
      <c s="25" t="s">
        <v>84</v>
      </c>
      <c s="26">
        <v>1.84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12.75">
      <c r="A105" s="28" t="s">
        <v>40</v>
      </c>
      <c r="E105" s="29" t="s">
        <v>529</v>
      </c>
    </row>
    <row r="106" spans="1:5" ht="12.75">
      <c r="A106" s="30" t="s">
        <v>42</v>
      </c>
      <c r="E106" s="31" t="s">
        <v>37</v>
      </c>
    </row>
    <row r="107" spans="1:5" ht="38.25">
      <c r="A107" t="s">
        <v>43</v>
      </c>
      <c r="E107" s="29" t="s">
        <v>530</v>
      </c>
    </row>
    <row r="108" spans="1:16" ht="12.75">
      <c r="A108" s="19" t="s">
        <v>35</v>
      </c>
      <c s="23" t="s">
        <v>254</v>
      </c>
      <c s="23" t="s">
        <v>531</v>
      </c>
      <c s="19" t="s">
        <v>37</v>
      </c>
      <c s="24" t="s">
        <v>532</v>
      </c>
      <c s="25" t="s">
        <v>147</v>
      </c>
      <c s="26">
        <v>0.14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25.5">
      <c r="A109" s="28" t="s">
        <v>40</v>
      </c>
      <c r="E109" s="29" t="s">
        <v>533</v>
      </c>
    </row>
    <row r="110" spans="1:5" ht="12.75">
      <c r="A110" s="30" t="s">
        <v>42</v>
      </c>
      <c r="E110" s="31" t="s">
        <v>37</v>
      </c>
    </row>
    <row r="111" spans="1:5" ht="267.75">
      <c r="A111" t="s">
        <v>43</v>
      </c>
      <c r="E111" s="29" t="s">
        <v>507</v>
      </c>
    </row>
    <row r="112" spans="1:18" ht="12.75" customHeight="1">
      <c r="A112" s="5" t="s">
        <v>33</v>
      </c>
      <c s="5"/>
      <c s="35" t="s">
        <v>24</v>
      </c>
      <c s="5"/>
      <c s="21" t="s">
        <v>274</v>
      </c>
      <c s="5"/>
      <c s="5"/>
      <c s="5"/>
      <c s="36">
        <f>0+Q112</f>
      </c>
      <c r="O112">
        <f>0+R112</f>
      </c>
      <c r="Q112">
        <f>0+I113+I117+I121+I125+I129+I133+I137+I141</f>
      </c>
      <c>
        <f>0+O113+O117+O121+O125+O129+O133+O137+O141</f>
      </c>
    </row>
    <row r="113" spans="1:16" ht="12.75">
      <c r="A113" s="19" t="s">
        <v>35</v>
      </c>
      <c s="23" t="s">
        <v>258</v>
      </c>
      <c s="23" t="s">
        <v>534</v>
      </c>
      <c s="19" t="s">
        <v>37</v>
      </c>
      <c s="24" t="s">
        <v>535</v>
      </c>
      <c s="25" t="s">
        <v>84</v>
      </c>
      <c s="26">
        <v>43.86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536</v>
      </c>
    </row>
    <row r="115" spans="1:5" ht="12.75">
      <c r="A115" s="30" t="s">
        <v>42</v>
      </c>
      <c r="E115" s="31" t="s">
        <v>537</v>
      </c>
    </row>
    <row r="116" spans="1:5" ht="369.75">
      <c r="A116" t="s">
        <v>43</v>
      </c>
      <c r="E116" s="29" t="s">
        <v>538</v>
      </c>
    </row>
    <row r="117" spans="1:16" ht="12.75">
      <c r="A117" s="19" t="s">
        <v>35</v>
      </c>
      <c s="23" t="s">
        <v>263</v>
      </c>
      <c s="23" t="s">
        <v>539</v>
      </c>
      <c s="19" t="s">
        <v>37</v>
      </c>
      <c s="24" t="s">
        <v>540</v>
      </c>
      <c s="25" t="s">
        <v>147</v>
      </c>
      <c s="26">
        <v>5.26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541</v>
      </c>
    </row>
    <row r="119" spans="1:5" ht="12.75">
      <c r="A119" s="30" t="s">
        <v>42</v>
      </c>
      <c r="E119" s="31" t="s">
        <v>37</v>
      </c>
    </row>
    <row r="120" spans="1:5" ht="267.75">
      <c r="A120" t="s">
        <v>43</v>
      </c>
      <c r="E120" s="29" t="s">
        <v>542</v>
      </c>
    </row>
    <row r="121" spans="1:16" ht="12.75">
      <c r="A121" s="19" t="s">
        <v>35</v>
      </c>
      <c s="23" t="s">
        <v>268</v>
      </c>
      <c s="23" t="s">
        <v>543</v>
      </c>
      <c s="19" t="s">
        <v>37</v>
      </c>
      <c s="24" t="s">
        <v>544</v>
      </c>
      <c s="25" t="s">
        <v>84</v>
      </c>
      <c s="26">
        <v>6.37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545</v>
      </c>
    </row>
    <row r="123" spans="1:5" ht="12.75">
      <c r="A123" s="30" t="s">
        <v>42</v>
      </c>
      <c r="E123" s="31" t="s">
        <v>37</v>
      </c>
    </row>
    <row r="124" spans="1:5" ht="369.75">
      <c r="A124" t="s">
        <v>43</v>
      </c>
      <c r="E124" s="29" t="s">
        <v>538</v>
      </c>
    </row>
    <row r="125" spans="1:16" ht="12.75">
      <c r="A125" s="19" t="s">
        <v>35</v>
      </c>
      <c s="23" t="s">
        <v>275</v>
      </c>
      <c s="23" t="s">
        <v>546</v>
      </c>
      <c s="19" t="s">
        <v>37</v>
      </c>
      <c s="24" t="s">
        <v>547</v>
      </c>
      <c s="25" t="s">
        <v>84</v>
      </c>
      <c s="26">
        <v>11.76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548</v>
      </c>
    </row>
    <row r="127" spans="1:5" ht="12.75">
      <c r="A127" s="30" t="s">
        <v>42</v>
      </c>
      <c r="E127" s="31" t="s">
        <v>549</v>
      </c>
    </row>
    <row r="128" spans="1:5" ht="369.75">
      <c r="A128" t="s">
        <v>43</v>
      </c>
      <c r="E128" s="29" t="s">
        <v>538</v>
      </c>
    </row>
    <row r="129" spans="1:16" ht="12.75">
      <c r="A129" s="19" t="s">
        <v>35</v>
      </c>
      <c s="23" t="s">
        <v>279</v>
      </c>
      <c s="23" t="s">
        <v>550</v>
      </c>
      <c s="19" t="s">
        <v>37</v>
      </c>
      <c s="24" t="s">
        <v>551</v>
      </c>
      <c s="25" t="s">
        <v>84</v>
      </c>
      <c s="26">
        <v>6.36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552</v>
      </c>
    </row>
    <row r="131" spans="1:5" ht="12.75">
      <c r="A131" s="30" t="s">
        <v>42</v>
      </c>
      <c r="E131" s="31" t="s">
        <v>37</v>
      </c>
    </row>
    <row r="132" spans="1:5" ht="369.75">
      <c r="A132" t="s">
        <v>43</v>
      </c>
      <c r="E132" s="29" t="s">
        <v>538</v>
      </c>
    </row>
    <row r="133" spans="1:16" ht="12.75">
      <c r="A133" s="19" t="s">
        <v>35</v>
      </c>
      <c s="23" t="s">
        <v>284</v>
      </c>
      <c s="23" t="s">
        <v>553</v>
      </c>
      <c s="19" t="s">
        <v>37</v>
      </c>
      <c s="24" t="s">
        <v>554</v>
      </c>
      <c s="25" t="s">
        <v>84</v>
      </c>
      <c s="26">
        <v>19.12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555</v>
      </c>
    </row>
    <row r="135" spans="1:5" ht="12.75">
      <c r="A135" s="30" t="s">
        <v>42</v>
      </c>
      <c r="E135" s="31" t="s">
        <v>37</v>
      </c>
    </row>
    <row r="136" spans="1:5" ht="38.25">
      <c r="A136" t="s">
        <v>43</v>
      </c>
      <c r="E136" s="29" t="s">
        <v>556</v>
      </c>
    </row>
    <row r="137" spans="1:16" ht="12.75">
      <c r="A137" s="19" t="s">
        <v>35</v>
      </c>
      <c s="23" t="s">
        <v>289</v>
      </c>
      <c s="23" t="s">
        <v>557</v>
      </c>
      <c s="19" t="s">
        <v>37</v>
      </c>
      <c s="24" t="s">
        <v>558</v>
      </c>
      <c s="25" t="s">
        <v>84</v>
      </c>
      <c s="26">
        <v>12.56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559</v>
      </c>
    </row>
    <row r="139" spans="1:5" ht="12.75">
      <c r="A139" s="30" t="s">
        <v>42</v>
      </c>
      <c r="E139" s="31" t="s">
        <v>560</v>
      </c>
    </row>
    <row r="140" spans="1:5" ht="51">
      <c r="A140" t="s">
        <v>43</v>
      </c>
      <c r="E140" s="29" t="s">
        <v>561</v>
      </c>
    </row>
    <row r="141" spans="1:16" ht="12.75">
      <c r="A141" s="19" t="s">
        <v>35</v>
      </c>
      <c s="23" t="s">
        <v>293</v>
      </c>
      <c s="23" t="s">
        <v>280</v>
      </c>
      <c s="19" t="s">
        <v>37</v>
      </c>
      <c s="24" t="s">
        <v>281</v>
      </c>
      <c s="25" t="s">
        <v>84</v>
      </c>
      <c s="26">
        <v>17.64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562</v>
      </c>
    </row>
    <row r="143" spans="1:5" ht="12.75">
      <c r="A143" s="30" t="s">
        <v>42</v>
      </c>
      <c r="E143" s="31" t="s">
        <v>563</v>
      </c>
    </row>
    <row r="144" spans="1:5" ht="102">
      <c r="A144" t="s">
        <v>43</v>
      </c>
      <c r="E144" s="29" t="s">
        <v>283</v>
      </c>
    </row>
    <row r="145" spans="1:18" ht="12.75" customHeight="1">
      <c r="A145" s="5" t="s">
        <v>33</v>
      </c>
      <c s="5"/>
      <c s="35" t="s">
        <v>26</v>
      </c>
      <c s="5"/>
      <c s="21" t="s">
        <v>155</v>
      </c>
      <c s="5"/>
      <c s="5"/>
      <c s="5"/>
      <c s="36">
        <f>0+Q145</f>
      </c>
      <c r="O145">
        <f>0+R145</f>
      </c>
      <c r="Q145">
        <f>0+I146</f>
      </c>
      <c>
        <f>0+O146</f>
      </c>
    </row>
    <row r="146" spans="1:16" ht="12.75">
      <c r="A146" s="19" t="s">
        <v>35</v>
      </c>
      <c s="23" t="s">
        <v>297</v>
      </c>
      <c s="23" t="s">
        <v>564</v>
      </c>
      <c s="19" t="s">
        <v>37</v>
      </c>
      <c s="24" t="s">
        <v>565</v>
      </c>
      <c s="25" t="s">
        <v>84</v>
      </c>
      <c s="26">
        <v>3.07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566</v>
      </c>
    </row>
    <row r="148" spans="1:5" ht="12.75">
      <c r="A148" s="30" t="s">
        <v>42</v>
      </c>
      <c r="E148" s="31" t="s">
        <v>567</v>
      </c>
    </row>
    <row r="149" spans="1:5" ht="140.25">
      <c r="A149" t="s">
        <v>43</v>
      </c>
      <c r="E149" s="29" t="s">
        <v>118</v>
      </c>
    </row>
    <row r="150" spans="1:18" ht="12.75" customHeight="1">
      <c r="A150" s="5" t="s">
        <v>33</v>
      </c>
      <c s="5"/>
      <c s="35" t="s">
        <v>13</v>
      </c>
      <c s="5"/>
      <c s="21" t="s">
        <v>568</v>
      </c>
      <c s="5"/>
      <c s="5"/>
      <c s="5"/>
      <c s="36">
        <f>0+Q150</f>
      </c>
      <c r="O150">
        <f>0+R150</f>
      </c>
      <c r="Q150">
        <f>0+I151+I155+I159+I163+I167</f>
      </c>
      <c>
        <f>0+O151+O155+O159+O163+O167</f>
      </c>
    </row>
    <row r="151" spans="1:16" ht="12.75">
      <c r="A151" s="19" t="s">
        <v>35</v>
      </c>
      <c s="23" t="s">
        <v>301</v>
      </c>
      <c s="23" t="s">
        <v>569</v>
      </c>
      <c s="19" t="s">
        <v>37</v>
      </c>
      <c s="24" t="s">
        <v>570</v>
      </c>
      <c s="25" t="s">
        <v>96</v>
      </c>
      <c s="26">
        <v>30.95</v>
      </c>
      <c s="27">
        <v>0</v>
      </c>
      <c s="27">
        <f>ROUND(ROUND(H151,2)*ROUND(G151,3),2)</f>
      </c>
      <c r="O151">
        <f>(I151*21)/100</f>
      </c>
      <c t="s">
        <v>14</v>
      </c>
    </row>
    <row r="152" spans="1:5" ht="12.75">
      <c r="A152" s="28" t="s">
        <v>40</v>
      </c>
      <c r="E152" s="29" t="s">
        <v>571</v>
      </c>
    </row>
    <row r="153" spans="1:5" ht="12.75">
      <c r="A153" s="30" t="s">
        <v>42</v>
      </c>
      <c r="E153" s="31" t="s">
        <v>37</v>
      </c>
    </row>
    <row r="154" spans="1:5" ht="25.5">
      <c r="A154" t="s">
        <v>43</v>
      </c>
      <c r="E154" s="29" t="s">
        <v>572</v>
      </c>
    </row>
    <row r="155" spans="1:16" ht="12.75">
      <c r="A155" s="19" t="s">
        <v>35</v>
      </c>
      <c s="23" t="s">
        <v>306</v>
      </c>
      <c s="23" t="s">
        <v>573</v>
      </c>
      <c s="19" t="s">
        <v>37</v>
      </c>
      <c s="24" t="s">
        <v>574</v>
      </c>
      <c s="25" t="s">
        <v>96</v>
      </c>
      <c s="26">
        <v>18.18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575</v>
      </c>
    </row>
    <row r="157" spans="1:5" ht="12.75">
      <c r="A157" s="30" t="s">
        <v>42</v>
      </c>
      <c r="E157" s="31" t="s">
        <v>37</v>
      </c>
    </row>
    <row r="158" spans="1:5" ht="76.5">
      <c r="A158" t="s">
        <v>43</v>
      </c>
      <c r="E158" s="29" t="s">
        <v>576</v>
      </c>
    </row>
    <row r="159" spans="1:16" ht="12.75">
      <c r="A159" s="19" t="s">
        <v>35</v>
      </c>
      <c s="23" t="s">
        <v>310</v>
      </c>
      <c s="23" t="s">
        <v>577</v>
      </c>
      <c s="19" t="s">
        <v>37</v>
      </c>
      <c s="24" t="s">
        <v>578</v>
      </c>
      <c s="25" t="s">
        <v>96</v>
      </c>
      <c s="26">
        <v>18.18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25.5">
      <c r="A160" s="28" t="s">
        <v>40</v>
      </c>
      <c r="E160" s="29" t="s">
        <v>575</v>
      </c>
    </row>
    <row r="161" spans="1:5" ht="12.75">
      <c r="A161" s="30" t="s">
        <v>42</v>
      </c>
      <c r="E161" s="31" t="s">
        <v>37</v>
      </c>
    </row>
    <row r="162" spans="1:5" ht="76.5">
      <c r="A162" t="s">
        <v>43</v>
      </c>
      <c r="E162" s="29" t="s">
        <v>576</v>
      </c>
    </row>
    <row r="163" spans="1:16" ht="12.75">
      <c r="A163" s="19" t="s">
        <v>35</v>
      </c>
      <c s="23" t="s">
        <v>312</v>
      </c>
      <c s="23" t="s">
        <v>579</v>
      </c>
      <c s="19" t="s">
        <v>37</v>
      </c>
      <c s="24" t="s">
        <v>580</v>
      </c>
      <c s="25" t="s">
        <v>96</v>
      </c>
      <c s="26">
        <v>18.18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25.5">
      <c r="A164" s="28" t="s">
        <v>40</v>
      </c>
      <c r="E164" s="29" t="s">
        <v>575</v>
      </c>
    </row>
    <row r="165" spans="1:5" ht="12.75">
      <c r="A165" s="30" t="s">
        <v>42</v>
      </c>
      <c r="E165" s="31" t="s">
        <v>37</v>
      </c>
    </row>
    <row r="166" spans="1:5" ht="76.5">
      <c r="A166" t="s">
        <v>43</v>
      </c>
      <c r="E166" s="29" t="s">
        <v>576</v>
      </c>
    </row>
    <row r="167" spans="1:16" ht="12.75">
      <c r="A167" s="19" t="s">
        <v>35</v>
      </c>
      <c s="23" t="s">
        <v>316</v>
      </c>
      <c s="23" t="s">
        <v>581</v>
      </c>
      <c s="19" t="s">
        <v>37</v>
      </c>
      <c s="24" t="s">
        <v>582</v>
      </c>
      <c s="25" t="s">
        <v>96</v>
      </c>
      <c s="26">
        <v>90.92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12.75">
      <c r="A168" s="28" t="s">
        <v>40</v>
      </c>
      <c r="E168" s="29" t="s">
        <v>583</v>
      </c>
    </row>
    <row r="169" spans="1:5" ht="12.75">
      <c r="A169" s="30" t="s">
        <v>42</v>
      </c>
      <c r="E169" s="31" t="s">
        <v>584</v>
      </c>
    </row>
    <row r="170" spans="1:5" ht="89.25">
      <c r="A170" t="s">
        <v>43</v>
      </c>
      <c r="E170" s="29" t="s">
        <v>585</v>
      </c>
    </row>
    <row r="171" spans="1:18" ht="12.75" customHeight="1">
      <c r="A171" s="5" t="s">
        <v>33</v>
      </c>
      <c s="5"/>
      <c s="35" t="s">
        <v>59</v>
      </c>
      <c s="5"/>
      <c s="21" t="s">
        <v>586</v>
      </c>
      <c s="5"/>
      <c s="5"/>
      <c s="5"/>
      <c s="36">
        <f>0+Q171</f>
      </c>
      <c r="O171">
        <f>0+R171</f>
      </c>
      <c r="Q171">
        <f>0+I172+I176+I180+I184+I188+I192</f>
      </c>
      <c>
        <f>0+O172+O176+O180+O184+O188+O192</f>
      </c>
    </row>
    <row r="172" spans="1:16" ht="25.5">
      <c r="A172" s="19" t="s">
        <v>35</v>
      </c>
      <c s="23" t="s">
        <v>320</v>
      </c>
      <c s="23" t="s">
        <v>587</v>
      </c>
      <c s="19" t="s">
        <v>37</v>
      </c>
      <c s="24" t="s">
        <v>588</v>
      </c>
      <c s="25" t="s">
        <v>96</v>
      </c>
      <c s="26">
        <v>119.66</v>
      </c>
      <c s="27">
        <v>0</v>
      </c>
      <c s="27">
        <f>ROUND(ROUND(H172,2)*ROUND(G172,3),2)</f>
      </c>
      <c r="O172">
        <f>(I172*21)/100</f>
      </c>
      <c t="s">
        <v>14</v>
      </c>
    </row>
    <row r="173" spans="1:5" ht="12.75">
      <c r="A173" s="28" t="s">
        <v>40</v>
      </c>
      <c r="E173" s="29" t="s">
        <v>589</v>
      </c>
    </row>
    <row r="174" spans="1:5" ht="12.75">
      <c r="A174" s="30" t="s">
        <v>42</v>
      </c>
      <c r="E174" s="31" t="s">
        <v>37</v>
      </c>
    </row>
    <row r="175" spans="1:5" ht="191.25">
      <c r="A175" t="s">
        <v>43</v>
      </c>
      <c r="E175" s="29" t="s">
        <v>590</v>
      </c>
    </row>
    <row r="176" spans="1:16" ht="25.5">
      <c r="A176" s="19" t="s">
        <v>35</v>
      </c>
      <c s="23" t="s">
        <v>326</v>
      </c>
      <c s="23" t="s">
        <v>591</v>
      </c>
      <c s="19" t="s">
        <v>37</v>
      </c>
      <c s="24" t="s">
        <v>592</v>
      </c>
      <c s="25" t="s">
        <v>96</v>
      </c>
      <c s="26">
        <v>103.69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12.75">
      <c r="A177" s="28" t="s">
        <v>40</v>
      </c>
      <c r="E177" s="29" t="s">
        <v>593</v>
      </c>
    </row>
    <row r="178" spans="1:5" ht="12.75">
      <c r="A178" s="30" t="s">
        <v>42</v>
      </c>
      <c r="E178" s="31" t="s">
        <v>37</v>
      </c>
    </row>
    <row r="179" spans="1:5" ht="191.25">
      <c r="A179" t="s">
        <v>43</v>
      </c>
      <c r="E179" s="29" t="s">
        <v>590</v>
      </c>
    </row>
    <row r="180" spans="1:16" ht="25.5">
      <c r="A180" s="19" t="s">
        <v>35</v>
      </c>
      <c s="23" t="s">
        <v>331</v>
      </c>
      <c s="23" t="s">
        <v>594</v>
      </c>
      <c s="19" t="s">
        <v>37</v>
      </c>
      <c s="24" t="s">
        <v>595</v>
      </c>
      <c s="25" t="s">
        <v>96</v>
      </c>
      <c s="26">
        <v>100.53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595</v>
      </c>
    </row>
    <row r="182" spans="1:5" ht="12.75">
      <c r="A182" s="30" t="s">
        <v>42</v>
      </c>
      <c r="E182" s="31" t="s">
        <v>37</v>
      </c>
    </row>
    <row r="183" spans="1:5" ht="204">
      <c r="A183" t="s">
        <v>43</v>
      </c>
      <c r="E183" s="29" t="s">
        <v>596</v>
      </c>
    </row>
    <row r="184" spans="1:16" ht="12.75">
      <c r="A184" s="19" t="s">
        <v>35</v>
      </c>
      <c s="23" t="s">
        <v>335</v>
      </c>
      <c s="23" t="s">
        <v>597</v>
      </c>
      <c s="19" t="s">
        <v>37</v>
      </c>
      <c s="24" t="s">
        <v>598</v>
      </c>
      <c s="25" t="s">
        <v>147</v>
      </c>
      <c s="26">
        <v>0.48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12.75">
      <c r="A185" s="28" t="s">
        <v>40</v>
      </c>
      <c r="E185" s="29" t="s">
        <v>599</v>
      </c>
    </row>
    <row r="186" spans="1:5" ht="12.75">
      <c r="A186" s="30" t="s">
        <v>42</v>
      </c>
      <c r="E186" s="31" t="s">
        <v>600</v>
      </c>
    </row>
    <row r="187" spans="1:5" ht="51">
      <c r="A187" t="s">
        <v>43</v>
      </c>
      <c r="E187" s="29" t="s">
        <v>601</v>
      </c>
    </row>
    <row r="188" spans="1:16" ht="12.75">
      <c r="A188" s="19" t="s">
        <v>35</v>
      </c>
      <c s="23" t="s">
        <v>340</v>
      </c>
      <c s="23" t="s">
        <v>602</v>
      </c>
      <c s="19" t="s">
        <v>37</v>
      </c>
      <c s="24" t="s">
        <v>603</v>
      </c>
      <c s="25" t="s">
        <v>96</v>
      </c>
      <c s="26">
        <v>18.18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604</v>
      </c>
    </row>
    <row r="190" spans="1:5" ht="12.75">
      <c r="A190" s="30" t="s">
        <v>42</v>
      </c>
      <c r="E190" s="31" t="s">
        <v>37</v>
      </c>
    </row>
    <row r="191" spans="1:5" ht="51">
      <c r="A191" t="s">
        <v>43</v>
      </c>
      <c r="E191" s="29" t="s">
        <v>605</v>
      </c>
    </row>
    <row r="192" spans="1:16" ht="12.75">
      <c r="A192" s="19" t="s">
        <v>35</v>
      </c>
      <c s="23" t="s">
        <v>345</v>
      </c>
      <c s="23" t="s">
        <v>606</v>
      </c>
      <c s="19" t="s">
        <v>37</v>
      </c>
      <c s="24" t="s">
        <v>607</v>
      </c>
      <c s="25" t="s">
        <v>96</v>
      </c>
      <c s="26">
        <v>18.18</v>
      </c>
      <c s="27">
        <v>0</v>
      </c>
      <c s="27">
        <f>ROUND(ROUND(H192,2)*ROUND(G192,3),2)</f>
      </c>
      <c r="O192">
        <f>(I192*21)/100</f>
      </c>
      <c t="s">
        <v>14</v>
      </c>
    </row>
    <row r="193" spans="1:5" ht="25.5">
      <c r="A193" s="28" t="s">
        <v>40</v>
      </c>
      <c r="E193" s="29" t="s">
        <v>575</v>
      </c>
    </row>
    <row r="194" spans="1:5" ht="12.75">
      <c r="A194" s="30" t="s">
        <v>42</v>
      </c>
      <c r="E194" s="31" t="s">
        <v>37</v>
      </c>
    </row>
    <row r="195" spans="1:5" ht="51">
      <c r="A195" t="s">
        <v>43</v>
      </c>
      <c r="E195" s="29" t="s">
        <v>608</v>
      </c>
    </row>
    <row r="196" spans="1:18" ht="12.75" customHeight="1">
      <c r="A196" s="5" t="s">
        <v>33</v>
      </c>
      <c s="5"/>
      <c s="35" t="s">
        <v>64</v>
      </c>
      <c s="5"/>
      <c s="21" t="s">
        <v>609</v>
      </c>
      <c s="5"/>
      <c s="5"/>
      <c s="5"/>
      <c s="36">
        <f>0+Q196</f>
      </c>
      <c r="O196">
        <f>0+R196</f>
      </c>
      <c r="Q196">
        <f>0+I197</f>
      </c>
      <c>
        <f>0+O197</f>
      </c>
    </row>
    <row r="197" spans="1:16" ht="12.75">
      <c r="A197" s="19" t="s">
        <v>35</v>
      </c>
      <c s="23" t="s">
        <v>350</v>
      </c>
      <c s="23" t="s">
        <v>341</v>
      </c>
      <c s="19" t="s">
        <v>37</v>
      </c>
      <c s="24" t="s">
        <v>342</v>
      </c>
      <c s="25" t="s">
        <v>170</v>
      </c>
      <c s="26">
        <v>22.12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12.75">
      <c r="A198" s="28" t="s">
        <v>40</v>
      </c>
      <c r="E198" s="29" t="s">
        <v>610</v>
      </c>
    </row>
    <row r="199" spans="1:5" ht="12.75">
      <c r="A199" s="30" t="s">
        <v>42</v>
      </c>
      <c r="E199" s="31" t="s">
        <v>611</v>
      </c>
    </row>
    <row r="200" spans="1:5" ht="242.25">
      <c r="A200" t="s">
        <v>43</v>
      </c>
      <c r="E200" s="29" t="s">
        <v>612</v>
      </c>
    </row>
    <row r="201" spans="1:18" ht="12.75" customHeight="1">
      <c r="A201" s="5" t="s">
        <v>33</v>
      </c>
      <c s="5"/>
      <c s="35" t="s">
        <v>30</v>
      </c>
      <c s="5"/>
      <c s="21" t="s">
        <v>613</v>
      </c>
      <c s="5"/>
      <c s="5"/>
      <c s="5"/>
      <c s="36">
        <f>0+Q201</f>
      </c>
      <c r="O201">
        <f>0+R201</f>
      </c>
      <c r="Q201">
        <f>0+I202+I206+I210+I214+I218+I222+I226+I230+I234+I238+I242</f>
      </c>
      <c>
        <f>0+O202+O206+O210+O214+O218+O222+O226+O230+O234+O238+O242</f>
      </c>
    </row>
    <row r="202" spans="1:16" ht="12.75">
      <c r="A202" s="19" t="s">
        <v>35</v>
      </c>
      <c s="23" t="s">
        <v>355</v>
      </c>
      <c s="23" t="s">
        <v>614</v>
      </c>
      <c s="19" t="s">
        <v>37</v>
      </c>
      <c s="24" t="s">
        <v>615</v>
      </c>
      <c s="25" t="s">
        <v>170</v>
      </c>
      <c s="26">
        <v>26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616</v>
      </c>
    </row>
    <row r="204" spans="1:5" ht="12.75">
      <c r="A204" s="30" t="s">
        <v>42</v>
      </c>
      <c r="E204" s="31" t="s">
        <v>617</v>
      </c>
    </row>
    <row r="205" spans="1:5" ht="63.75">
      <c r="A205" t="s">
        <v>43</v>
      </c>
      <c r="E205" s="29" t="s">
        <v>618</v>
      </c>
    </row>
    <row r="206" spans="1:16" ht="12.75">
      <c r="A206" s="19" t="s">
        <v>35</v>
      </c>
      <c s="23" t="s">
        <v>360</v>
      </c>
      <c s="23" t="s">
        <v>619</v>
      </c>
      <c s="19" t="s">
        <v>37</v>
      </c>
      <c s="24" t="s">
        <v>620</v>
      </c>
      <c s="25" t="s">
        <v>71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620</v>
      </c>
    </row>
    <row r="208" spans="1:5" ht="12.75">
      <c r="A208" s="30" t="s">
        <v>42</v>
      </c>
      <c r="E208" s="31" t="s">
        <v>73</v>
      </c>
    </row>
    <row r="209" spans="1:5" ht="25.5">
      <c r="A209" t="s">
        <v>43</v>
      </c>
      <c r="E209" s="29" t="s">
        <v>384</v>
      </c>
    </row>
    <row r="210" spans="1:16" ht="12.75">
      <c r="A210" s="19" t="s">
        <v>35</v>
      </c>
      <c s="23" t="s">
        <v>365</v>
      </c>
      <c s="23" t="s">
        <v>621</v>
      </c>
      <c s="19" t="s">
        <v>37</v>
      </c>
      <c s="24" t="s">
        <v>622</v>
      </c>
      <c s="25" t="s">
        <v>170</v>
      </c>
      <c s="26">
        <v>6.8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623</v>
      </c>
    </row>
    <row r="212" spans="1:5" ht="12.75">
      <c r="A212" s="30" t="s">
        <v>42</v>
      </c>
      <c r="E212" s="31" t="s">
        <v>624</v>
      </c>
    </row>
    <row r="213" spans="1:5" ht="51">
      <c r="A213" t="s">
        <v>43</v>
      </c>
      <c r="E213" s="29" t="s">
        <v>402</v>
      </c>
    </row>
    <row r="214" spans="1:16" ht="12.75">
      <c r="A214" s="19" t="s">
        <v>35</v>
      </c>
      <c s="23" t="s">
        <v>370</v>
      </c>
      <c s="23" t="s">
        <v>625</v>
      </c>
      <c s="19" t="s">
        <v>37</v>
      </c>
      <c s="24" t="s">
        <v>626</v>
      </c>
      <c s="25" t="s">
        <v>170</v>
      </c>
      <c s="26">
        <v>6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627</v>
      </c>
    </row>
    <row r="216" spans="1:5" ht="12.75">
      <c r="A216" s="30" t="s">
        <v>42</v>
      </c>
      <c r="E216" s="31" t="s">
        <v>628</v>
      </c>
    </row>
    <row r="217" spans="1:5" ht="51">
      <c r="A217" t="s">
        <v>43</v>
      </c>
      <c r="E217" s="29" t="s">
        <v>402</v>
      </c>
    </row>
    <row r="218" spans="1:16" ht="12.75">
      <c r="A218" s="19" t="s">
        <v>35</v>
      </c>
      <c s="23" t="s">
        <v>375</v>
      </c>
      <c s="23" t="s">
        <v>629</v>
      </c>
      <c s="19" t="s">
        <v>37</v>
      </c>
      <c s="24" t="s">
        <v>630</v>
      </c>
      <c s="25" t="s">
        <v>170</v>
      </c>
      <c s="26">
        <v>18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630</v>
      </c>
    </row>
    <row r="220" spans="1:5" ht="12.75">
      <c r="A220" s="30" t="s">
        <v>42</v>
      </c>
      <c r="E220" s="31" t="s">
        <v>631</v>
      </c>
    </row>
    <row r="221" spans="1:5" ht="25.5">
      <c r="A221" t="s">
        <v>43</v>
      </c>
      <c r="E221" s="29" t="s">
        <v>425</v>
      </c>
    </row>
    <row r="222" spans="1:16" ht="12.75">
      <c r="A222" s="19" t="s">
        <v>35</v>
      </c>
      <c s="23" t="s">
        <v>380</v>
      </c>
      <c s="23" t="s">
        <v>632</v>
      </c>
      <c s="19" t="s">
        <v>37</v>
      </c>
      <c s="24" t="s">
        <v>633</v>
      </c>
      <c s="25" t="s">
        <v>170</v>
      </c>
      <c s="26">
        <v>42.83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633</v>
      </c>
    </row>
    <row r="224" spans="1:5" ht="12.75">
      <c r="A224" s="30" t="s">
        <v>42</v>
      </c>
      <c r="E224" s="31" t="s">
        <v>634</v>
      </c>
    </row>
    <row r="225" spans="1:5" ht="38.25">
      <c r="A225" t="s">
        <v>43</v>
      </c>
      <c r="E225" s="29" t="s">
        <v>635</v>
      </c>
    </row>
    <row r="226" spans="1:16" ht="12.75">
      <c r="A226" s="19" t="s">
        <v>35</v>
      </c>
      <c s="23" t="s">
        <v>385</v>
      </c>
      <c s="23" t="s">
        <v>636</v>
      </c>
      <c s="19" t="s">
        <v>37</v>
      </c>
      <c s="24" t="s">
        <v>637</v>
      </c>
      <c s="25" t="s">
        <v>71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638</v>
      </c>
    </row>
    <row r="228" spans="1:5" ht="12.75">
      <c r="A228" s="30" t="s">
        <v>42</v>
      </c>
      <c r="E228" s="31" t="s">
        <v>48</v>
      </c>
    </row>
    <row r="229" spans="1:5" ht="12.75">
      <c r="A229" t="s">
        <v>43</v>
      </c>
      <c r="E229" s="29" t="s">
        <v>37</v>
      </c>
    </row>
    <row r="230" spans="1:16" ht="12.75">
      <c r="A230" s="19" t="s">
        <v>35</v>
      </c>
      <c s="23" t="s">
        <v>387</v>
      </c>
      <c s="23" t="s">
        <v>639</v>
      </c>
      <c s="19" t="s">
        <v>37</v>
      </c>
      <c s="24" t="s">
        <v>640</v>
      </c>
      <c s="25" t="s">
        <v>96</v>
      </c>
      <c s="26">
        <v>90.92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641</v>
      </c>
    </row>
    <row r="232" spans="1:5" ht="12.75">
      <c r="A232" s="30" t="s">
        <v>42</v>
      </c>
      <c r="E232" s="31" t="s">
        <v>584</v>
      </c>
    </row>
    <row r="233" spans="1:5" ht="25.5">
      <c r="A233" t="s">
        <v>43</v>
      </c>
      <c r="E233" s="29" t="s">
        <v>642</v>
      </c>
    </row>
    <row r="234" spans="1:16" ht="12.75">
      <c r="A234" s="19" t="s">
        <v>35</v>
      </c>
      <c s="23" t="s">
        <v>390</v>
      </c>
      <c s="23" t="s">
        <v>643</v>
      </c>
      <c s="19" t="s">
        <v>37</v>
      </c>
      <c s="24" t="s">
        <v>644</v>
      </c>
      <c s="25" t="s">
        <v>96</v>
      </c>
      <c s="26">
        <v>18.18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645</v>
      </c>
    </row>
    <row r="236" spans="1:5" ht="12.75">
      <c r="A236" s="30" t="s">
        <v>42</v>
      </c>
      <c r="E236" s="31" t="s">
        <v>37</v>
      </c>
    </row>
    <row r="237" spans="1:5" ht="25.5">
      <c r="A237" t="s">
        <v>43</v>
      </c>
      <c r="E237" s="29" t="s">
        <v>642</v>
      </c>
    </row>
    <row r="238" spans="1:16" ht="12.75">
      <c r="A238" s="19" t="s">
        <v>35</v>
      </c>
      <c s="23" t="s">
        <v>395</v>
      </c>
      <c s="23" t="s">
        <v>646</v>
      </c>
      <c s="19" t="s">
        <v>37</v>
      </c>
      <c s="24" t="s">
        <v>647</v>
      </c>
      <c s="25" t="s">
        <v>96</v>
      </c>
      <c s="26">
        <v>18.18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648</v>
      </c>
    </row>
    <row r="240" spans="1:5" ht="12.75">
      <c r="A240" s="30" t="s">
        <v>42</v>
      </c>
      <c r="E240" s="31" t="s">
        <v>37</v>
      </c>
    </row>
    <row r="241" spans="1:5" ht="25.5">
      <c r="A241" t="s">
        <v>43</v>
      </c>
      <c r="E241" s="29" t="s">
        <v>642</v>
      </c>
    </row>
    <row r="242" spans="1:16" ht="12.75">
      <c r="A242" s="19" t="s">
        <v>35</v>
      </c>
      <c s="23" t="s">
        <v>398</v>
      </c>
      <c s="23" t="s">
        <v>649</v>
      </c>
      <c s="19" t="s">
        <v>37</v>
      </c>
      <c s="24" t="s">
        <v>650</v>
      </c>
      <c s="25" t="s">
        <v>84</v>
      </c>
      <c s="26">
        <v>9.14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38.25">
      <c r="A243" s="28" t="s">
        <v>40</v>
      </c>
      <c r="E243" s="29" t="s">
        <v>651</v>
      </c>
    </row>
    <row r="244" spans="1:5" ht="12.75">
      <c r="A244" s="30" t="s">
        <v>42</v>
      </c>
      <c r="E244" s="31" t="s">
        <v>37</v>
      </c>
    </row>
    <row r="245" spans="1:5" ht="102">
      <c r="A245" t="s">
        <v>43</v>
      </c>
      <c r="E245" s="29" t="s">
        <v>440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