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" sheetId="1" r:id="rId1"/>
    <sheet name="SO 01" sheetId="2" r:id="rId2"/>
    <sheet name="SO 102" sheetId="3" r:id="rId3"/>
    <sheet name="SO 300_VON" sheetId="4" r:id="rId4"/>
    <sheet name="SO 301" sheetId="5" r:id="rId5"/>
    <sheet name="SO 302" sheetId="6" r:id="rId6"/>
    <sheet name="SO 303" sheetId="7" r:id="rId7"/>
    <sheet name="SO 304" sheetId="8" r:id="rId8"/>
    <sheet name="SO 401_01" sheetId="9" r:id="rId9"/>
  </sheets>
  <definedNames/>
  <calcPr/>
  <webPublishing/>
</workbook>
</file>

<file path=xl/sharedStrings.xml><?xml version="1.0" encoding="utf-8"?>
<sst xmlns="http://schemas.openxmlformats.org/spreadsheetml/2006/main" count="3725" uniqueCount="760">
  <si>
    <t>ASPE10</t>
  </si>
  <si>
    <t>S</t>
  </si>
  <si>
    <t>Firma: ÚDRŽBA SILNIC Královéhradeckého kraje a.s.</t>
  </si>
  <si>
    <t>Soupis prací objektu</t>
  </si>
  <si>
    <t xml:space="preserve">Stavba: </t>
  </si>
  <si>
    <t>35957</t>
  </si>
  <si>
    <t>III/29840 Opočno, Broumar_Město Opočno_neoceněný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</si>
  <si>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</si>
  <si>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</si>
  <si>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</si>
  <si>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</si>
  <si>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</si>
  <si>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</si>
  <si>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</si>
  <si>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</si>
  <si>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SO 000</t>
  </si>
  <si>
    <t>Všeobecné podmínky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</si>
  <si>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</si>
  <si>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</si>
  <si>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</si>
  <si>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</si>
  <si>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</si>
  <si>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</si>
  <si>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</si>
  <si>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</si>
  <si>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</si>
  <si>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</si>
  <si>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</si>
  <si>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</si>
  <si>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</si>
  <si>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</si>
  <si>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</si>
  <si>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</si>
  <si>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</si>
  <si>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</si>
  <si>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</si>
  <si>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</si>
  <si>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</si>
  <si>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</si>
  <si>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</si>
  <si>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</si>
  <si>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POMOC PRÁCE ZŘÍZ NEBO ZAJIŠŤ OCHRANU INŽENÝRSKÝCH SÍTÍ  
Zajištění inženýrských sítí během realizace stavby dle požadavku správců. Nutné  
vytyčení všech podzemních sítí s protokolárním zápisem příslušných správců.  
Přesnou polohu podzemních vedení ověřit ručně kopanými sondami.Nadzemní i podzemní sítě NN, STL plynovod, vodovod, sdělovací kabel. Zajištění stavby proti škodě na okolních pozemcích a objektech.   
PEVNÁ CENA</t>
  </si>
  <si>
    <t>VV</t>
  </si>
  <si>
    <t>TS</t>
  </si>
  <si>
    <t>02910</t>
  </si>
  <si>
    <t>OSTATNÍ POŽADAVKY - ZEMĚMĚŘIČSKÁ MĚŘENÍ</t>
  </si>
  <si>
    <t>SOUBOR</t>
  </si>
  <si>
    <t>OSTATNÍ POŽADAVKY - ZEMĚMĚŘIČSKÁ MĚŘENÍ  
Zaměření skutečného provedení díla ke kolaudaci stavby v délce stavby.   
3x tištěné paré + 1x CD  
.</t>
  </si>
  <si>
    <t>1=1,000 [A]</t>
  </si>
  <si>
    <t>zahrnuje veškeré náklady spojené s objednatelem požadovanými pracemi</t>
  </si>
  <si>
    <t>02911</t>
  </si>
  <si>
    <t>OSTATNÍ POŽADAVKY - GEODETICKÉ ZAMĚŘENÍ</t>
  </si>
  <si>
    <t>OSTATNÍ POŽADAVKY - GEODETICKÉ ZAMĚŘENÍ  
Zaměření vrstev pro určení kubatur sanací  a pro určení kubatur konstrukčních vrstev a celkových plošných a délkových výměr.</t>
  </si>
  <si>
    <t>OSTATNÍ POŽADAVKY - GEODETICKÉ ZAMĚŘENÍ  
Veškerá nutná zaměření nutná k realizaci díla (např. zaměření stavby před    
výstavbou, vytyčení stavby a obvodu staveniště apod.) a k uvedení stavby do užívání a řádnému předání dokončeného díla.    
PEVNÁ CENA</t>
  </si>
  <si>
    <t>02940</t>
  </si>
  <si>
    <t>OSTATNÍ POŽADAVKY - VYPRACOVÁNÍ DOKUMENTACE</t>
  </si>
  <si>
    <t>OSTATNÍ POŽADAVKY - VYPRACOVÁNÍ DOKUMENTACE  
Dokumentace skutečného provedení stavby. Výkresy odchylek a změn stavby oproti PDPS. Ověřené podpisem odpovědného zástupce zhotovitele a správce stavby - tiskem ve 3 vyhotoveních a 1 x na CD.</t>
  </si>
  <si>
    <t>02943</t>
  </si>
  <si>
    <t>OSTATNÍ POŽADAVKY - VYPRACOVÁNÍ RDS</t>
  </si>
  <si>
    <t>7</t>
  </si>
  <si>
    <t>02945</t>
  </si>
  <si>
    <t>OSTAT POŽADAVKY - GEOMETRICKÝ PLÁN</t>
  </si>
  <si>
    <t>OSTAT POŽADAVKY - GEOMETRICKÝ PLÁN  
Geometrický plán pro majetkové vypořádání vlastnických vztahů, potvrzený katastrálním úřadem.</t>
  </si>
  <si>
    <t>zahrnuje veškeré úroky z úvěrů souvisejících s výstavbou</t>
  </si>
  <si>
    <t>8</t>
  </si>
  <si>
    <t>02946</t>
  </si>
  <si>
    <t>OSTAT POŽADAVKY - FOTODOKUMENTACE</t>
  </si>
  <si>
    <t>OSTAT POŽADAVKY - FOTODOKUMENTACE  
1 x měsíčně sada barevných fotografií v tištěné i elektroniceké formě.    
3 x závěrečná fotodokumentace v albu s popisem v tištěné i elektronické podobě. 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</si>
  <si>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</si>
  <si>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03710</t>
  </si>
  <si>
    <t>POMOC PRÁCE ZAJIŠŤ NEBO ZŘÍZ OBJÍŽĎKY A PŘÍSTUP CESTY</t>
  </si>
  <si>
    <t>zahrnuje objednatelem povolené náklady na požadovaná zařízení zhotovitele</t>
  </si>
  <si>
    <t>SO 01</t>
  </si>
  <si>
    <t>Vnější odběrové místo</t>
  </si>
  <si>
    <t>23-M</t>
  </si>
  <si>
    <t>Montáže potrubí</t>
  </si>
  <si>
    <t>14</t>
  </si>
  <si>
    <t>230140069</t>
  </si>
  <si>
    <t>Montáž trubek z nerezavějící oceli tř.17 D 108 mm, tl 11 mm</t>
  </si>
  <si>
    <t>M</t>
  </si>
  <si>
    <t>15</t>
  </si>
  <si>
    <t>55261309</t>
  </si>
  <si>
    <t>trubka z ušlechtilé oceli (nerez) lisovací spoj dl 6m d 108</t>
  </si>
  <si>
    <t>Trubní vedení</t>
  </si>
  <si>
    <t>4498201R</t>
  </si>
  <si>
    <t>koš sací SAK PN10 se zpětnou klapkou pr. 110 mm včetně ocelového táhla</t>
  </si>
  <si>
    <t>KUS</t>
  </si>
  <si>
    <t>891266131</t>
  </si>
  <si>
    <t>Montáž sacích košů ventilových v objektech DN 100</t>
  </si>
  <si>
    <t>899911114</t>
  </si>
  <si>
    <t>Osazení ocelových součástí kotevních pro potrubí do betonových bloků</t>
  </si>
  <si>
    <t>KG</t>
  </si>
  <si>
    <t>konzola K-01 3*15.9=47,700 [A] 
konzola K-02 2*15.9=31,800 [B] 
konzola K-03 1*10.1=10,100 [C] 
Celkem: A+B+C=89,600 [D]</t>
  </si>
  <si>
    <t>899999R01</t>
  </si>
  <si>
    <t>Pevná spojka - závit s převlečnou maticí pr. 110 mm</t>
  </si>
  <si>
    <t>89999K01</t>
  </si>
  <si>
    <t>dvojitá konzola pro uchycení nerezového potrubí, včetně vzpěr a zdvojených objímek pro větší únosnost - horizontální uchycení</t>
  </si>
  <si>
    <t>konzola K-01 3*15.9=47,700 [A]</t>
  </si>
  <si>
    <t>89999K02</t>
  </si>
  <si>
    <t>dvojitá konzola pro uchycení nerezového potrubí, včetně vzpěr a zdvojených objímek pro větší únosnost - vertikální uchycení</t>
  </si>
  <si>
    <t>konzola K-02 2*15.9=31,800 [A]</t>
  </si>
  <si>
    <t>89999K03</t>
  </si>
  <si>
    <t>konzola K-03 10.1=10,100 [A]</t>
  </si>
  <si>
    <t>Ostatní konstrukce a práce, bourání</t>
  </si>
  <si>
    <t>11</t>
  </si>
  <si>
    <t>40445230</t>
  </si>
  <si>
    <t>sloupek pro dopravní značku Zn D 70mm v 3,5m</t>
  </si>
  <si>
    <t>12</t>
  </si>
  <si>
    <t>40445254</t>
  </si>
  <si>
    <t>víčko plastové na sloupek D 70mm</t>
  </si>
  <si>
    <t>13</t>
  </si>
  <si>
    <t>40445257</t>
  </si>
  <si>
    <t>svorka upínací na sloupek D 70mm</t>
  </si>
  <si>
    <t>4044564R</t>
  </si>
  <si>
    <t>informativní značka 500x500mm - "ZDROJ POŽÁRNÍ VODY, MAX. SACÍ HLOUBKA 3,5 M, ODPOVĚDNÁ OSOBA: ING. FINGRÁLOVÁ (MÚ OPOČKO, VEDOUCÍ ODB. MAJETKU A ROZVOJE MĚSTA)</t>
  </si>
  <si>
    <t>914111111</t>
  </si>
  <si>
    <t>Montáž svislé dopravní značky do velikosti 1 m2 objímkami na sloupek nebo konzolu</t>
  </si>
  <si>
    <t>914511111</t>
  </si>
  <si>
    <t>Montáž sloupku dopravních značek délky do 3,5 m s betonovým základem</t>
  </si>
  <si>
    <t>SO 102</t>
  </si>
  <si>
    <t>Chodník</t>
  </si>
  <si>
    <t>Zemní práce</t>
  </si>
  <si>
    <t>111208</t>
  </si>
  <si>
    <t>ODSTRANĚNÍ KŘOVIN S ODVOZEM DO 20KM</t>
  </si>
  <si>
    <t>M2</t>
  </si>
  <si>
    <t>odstranění křovin1.5*(146+23+8)=265,500 [A]</t>
  </si>
  <si>
    <t>odstranění křovin a stromů do průměru 100 mm  
doprava dřevin na předepsanou vzdálenost  
spálení na hromadách nebo štěpkování</t>
  </si>
  <si>
    <t>1131A8</t>
  </si>
  <si>
    <t>ODSTRANĚNÍ KRYTU ZPEVNĚNÝCH PLOCH Z BETONU VYZTUŽENÉHO, ODVOZ DO 20KM</t>
  </si>
  <si>
    <t>M3</t>
  </si>
  <si>
    <t>odstranění stávajícího chodníku z panelů1.5*0.15*(44+3+102+3+13+30+35)=51,750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</si>
  <si>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</si>
  <si>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121108</t>
  </si>
  <si>
    <t>SEJMUTÍ ORNICE NEBO LESNÍ PŮDY S ODVOZEM DO 20KM</t>
  </si>
  <si>
    <t>sejmutí ornice(42+52+19+0.5*46+0.5*98+0.5*13)*0.15=28,725 [A] 
Celkem: A=28,725 [B]</t>
  </si>
  <si>
    <t>položka zahrnuje sejmutí ornice bez ohledu na tloušťku vrstvy a její vodorovnou dopravu  
nezahrnuje uložení na trvalou skládku</t>
  </si>
  <si>
    <t>122738</t>
  </si>
  <si>
    <t>ODKOPÁVKY A PROKOPÁVKY OBECNÉ TŘ. I, ODVOZ DO 20KM</t>
  </si>
  <si>
    <t>odkopávky(0.24-0.15)*(28*1.5)*1.15=4,347 [A] 
Celkem: A=4,347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</si>
  <si>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</si>
  <si>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122738.1</t>
  </si>
  <si>
    <t>ODKOPÁVKY A PROKOPÁVKY OBECNÉ TŘ. I, ODVOZ DO 20KM  
Sanace AZ - čerpání na přímý příkaz TDI.</t>
  </si>
  <si>
    <t>sanace AZ tl. 400 mm - předpoklad 20% celkové plochy0.20*0.4*(42+52+12+240+46+59+7)*1.20=43,968 [A] 
Celkem: A=43,968 [B]</t>
  </si>
  <si>
    <t>17481</t>
  </si>
  <si>
    <t>ZÁSYP JAM A RÝH Z NAKUPOVANÝCH MATERIÁLŮ</t>
  </si>
  <si>
    <t>zásyp ŠD 0/32(458/1.5)*0.5=152,667 [A] 
Celkem: A=152,667 [B]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</si>
  <si>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</si>
  <si>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18221</t>
  </si>
  <si>
    <t>ROZPROSTŘENÍ ORNICE VE SVAHU V TL DO 0,10M</t>
  </si>
  <si>
    <t>násypy(1.5*36+0.5*160+0.5*30+1.0*38)=187,000 [A] 
Celkem: A=187,000 [B]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</si>
  <si>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</si>
  <si>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</si>
  <si>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</si>
  <si>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</si>
  <si>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184A2</t>
  </si>
  <si>
    <t>VYSAZOVÁNÍ KEŘŮ LISTNATÝCH BEZ BALU VČETNĚ VÝKOPU JAMKY</t>
  </si>
  <si>
    <t>vysazování keřů(160+39+7)/0.7=294,286 [A]</t>
  </si>
  <si>
    <t>Položka vysazování keřů zahrnuje dodávku projektem předepsaných keřů, hloubení jamek (min. rozměry pro keře 30/30/30cm) s event. výměnou půdy, s hnojením anorganickým hnojivem a přídavkem organického hnojiva dle PD, zálivku a pod.  
položka zahrnuje veškerý materiál, výrobky a polotovary, včetně mimostaveništní a vnitrostaveništní dopravy (rovněž přesuny), včetně naložení a složení, případně s uložením</t>
  </si>
  <si>
    <t>Zakládání</t>
  </si>
  <si>
    <t>289971</t>
  </si>
  <si>
    <t>OPLÁŠTĚNÍ (ZPEVNĚNÍ) Z GEOTEXTILIE</t>
  </si>
  <si>
    <t>OPLÁŠTĚNÍ (ZPEVNĚNÍ) Z GEOTEXTILIE  
Sanace AZ - čerpání na přímý příkaz TDI.</t>
  </si>
  <si>
    <t>sanace AZ - zpevnění geotextilií - předpoklad 20% celkové plochy0.20*(42+52+12+240+46+59+7)*1.20=109,920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</si>
  <si>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</si>
  <si>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</si>
  <si>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56330</t>
  </si>
  <si>
    <t>VOZOVKOVÉ VRSTVY ZE ŠTĚRKODRTI</t>
  </si>
  <si>
    <t>nástupiště autobusového zálivu ŠDA 0/32 - 200 mm' 
0.2*26=5,200 [A] 
Celkem: A=5,200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</si>
  <si>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</si>
  <si>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56330.1</t>
  </si>
  <si>
    <t>VOZOVKOVÉ VRSTVY ZE ŠTĚRKODRTI  
Sanace AZ - čerpání na přímý příkaz TDI.</t>
  </si>
  <si>
    <t>sanace AZ tl. 400 mm - předpoklad 20% celkové plochy - ŠDA 0/630.20*0.4*(42+52+12+240+46+59+7)*1.20=43,968 [A]</t>
  </si>
  <si>
    <t>56333</t>
  </si>
  <si>
    <t>VOZOVKOVÉ VRSTVY ZE ŠTĚRKODRTI TL. DO 150MM</t>
  </si>
  <si>
    <t>ŠDB 150mm(42+52+12+240+46+59+7)=458,000 [A]</t>
  </si>
  <si>
    <t>56933</t>
  </si>
  <si>
    <t>ZPEVNĚNÍ KRAJNIC ZE ŠTĚRKODRTI TL. DO 150MM</t>
  </si>
  <si>
    <t>autobusový záliv - krajnice ze ŠD 0/32 150 mm14+56=70,000 [A]</t>
  </si>
  <si>
    <t>- dodání kameniva předepsané kvality a zrnitosti  
- rozprostření a zhutnění vrstvy v předepsané tloušťce  
- zřízení vrstvy bez rozlišení šířky, pokládání vrstvy po etapách</t>
  </si>
  <si>
    <t>582611</t>
  </si>
  <si>
    <t>KRYTY Z BETON DLAŽDIC SE ZÁMKEM ŠEDÝCH TL 60MM DO LOŽE Z KAM</t>
  </si>
  <si>
    <t>zámková dlažba 60mm((42+52+12+240+46+59+7)-(1+1+1+2+2+2+2+2+2+2+2+2))=437,000 [A]</t>
  </si>
  <si>
    <t>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</si>
  <si>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16</t>
  </si>
  <si>
    <t>582612</t>
  </si>
  <si>
    <t>KRYTY Z BETON DLAŽDIC SE ZÁMKEM ŠEDÝCH TL 80MM DO LOŽE Z KAM</t>
  </si>
  <si>
    <t>autobusový záliv - dlažba26-7=19,000 [A]</t>
  </si>
  <si>
    <t>17</t>
  </si>
  <si>
    <t>58261A</t>
  </si>
  <si>
    <t>KRYTY Z BETON DLAŽDIC SE ZÁMKEM BAREV RELIÉF TL 60MM DO LOŽE Z KAM</t>
  </si>
  <si>
    <t>zámková dlažba reliéfní(1+1+1+2+2+2+2+2+2+2+2+2)=21,000 [A]</t>
  </si>
  <si>
    <t>18</t>
  </si>
  <si>
    <t>58261B</t>
  </si>
  <si>
    <t>KRYTY Z BETON DLAŽDIC SE ZÁMKEM BAREV RELIÉF TL 80MM DO LOŽE Z KAM</t>
  </si>
  <si>
    <t>autobusový záliv - reliéfní dlažba7=7,000 [A]</t>
  </si>
  <si>
    <t>19</t>
  </si>
  <si>
    <t>9111B1</t>
  </si>
  <si>
    <t>ZÁBRADLÍ SILNIČNÍ SE SVISLOU VÝPLNÍ - DODÁVKA A MONTÁŽ</t>
  </si>
  <si>
    <t>provizorní ocelové zábradlí se svislou výplní160+28=188,000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</si>
  <si>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</si>
  <si>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20</t>
  </si>
  <si>
    <t>9111C3</t>
  </si>
  <si>
    <t>ZÁBRADLÍ SILNIČNÍ LANKOVÉ - DEMONTÁŽ S PŘESUNEM</t>
  </si>
  <si>
    <t>odstranění zábradlí144+18+19=181,000 [A]</t>
  </si>
  <si>
    <t>položka zahrnuje:  
- demontáž a odstranění zařízení  
- jeho odvoz na předepsané místo</t>
  </si>
  <si>
    <t>21</t>
  </si>
  <si>
    <t>917212</t>
  </si>
  <si>
    <t>ZÁHONOVÉ OBRUBY Z BETONOVÝCH OBRUBNÍKŮ ŠÍŘ 80MM</t>
  </si>
  <si>
    <t>betonový sadový obrubník(458/1.5)+28+13=346,333 [A] 
Celkem: A=346,333 [B]</t>
  </si>
  <si>
    <t>Položka zahrnuje:  
dodání a pokládku betonových obrubníků o rozměrech předepsaných zadávací dokumentací  
betonové lože i boční betonovou opěrku.</t>
  </si>
  <si>
    <t>22</t>
  </si>
  <si>
    <t>917224</t>
  </si>
  <si>
    <t>SILNIČNÍ A CHODNÍKOVÉ OBRUBY Z BETONOVÝCH OBRUBNÍKŮ ŠÍŘ 150MM</t>
  </si>
  <si>
    <t>silniční obrubník(458/1.5)-28=277,333 [A]</t>
  </si>
  <si>
    <t>OST</t>
  </si>
  <si>
    <t>Ostatní</t>
  </si>
  <si>
    <t>23</t>
  </si>
  <si>
    <t>014112</t>
  </si>
  <si>
    <t>POPLATKY ZA SKLÁDKU TYP S-IO (INERTNÍ ODPAD)</t>
  </si>
  <si>
    <t>T</t>
  </si>
  <si>
    <t>Technická specifikace: zahrnuje veškeré poplatky provozovateli skládky související s uložením odpadu na skládce.</t>
  </si>
  <si>
    <t>železobeton - položka 1131A851.750*2.4=124,200 [A]</t>
  </si>
  <si>
    <t>24</t>
  </si>
  <si>
    <t>014122</t>
  </si>
  <si>
    <t>POPLATKY ZA SKLÁDKU TYP S-OO (OSTATNÍ ODPAD)</t>
  </si>
  <si>
    <t>odkop pol 1227384.347*1.8=7,825 [A] 
odkop pol 122738.143.968*1.8=79,142 [B] 
Celkem: A+B=86,967 [C]</t>
  </si>
  <si>
    <t>SO 300_VON</t>
  </si>
  <si>
    <t>Vedlejší a ostatní náklady</t>
  </si>
  <si>
    <t>VRN1</t>
  </si>
  <si>
    <t>Průzkumné, geodetické a projektové práce</t>
  </si>
  <si>
    <t>010001000</t>
  </si>
  <si>
    <t>VRN2</t>
  </si>
  <si>
    <t>Příprava staveniště</t>
  </si>
  <si>
    <t>02200200R</t>
  </si>
  <si>
    <t>Přeložení stávajícího kabelu NN do chráničky v délce cca 15m</t>
  </si>
  <si>
    <t>VRN3</t>
  </si>
  <si>
    <t>Zařízení staveniště</t>
  </si>
  <si>
    <t>030001000</t>
  </si>
  <si>
    <t>VRN6</t>
  </si>
  <si>
    <t>Územní vlivy</t>
  </si>
  <si>
    <t>060001000</t>
  </si>
  <si>
    <t>060001001</t>
  </si>
  <si>
    <t>Kompenzační opatření během realizace stavby - ochrana přírody</t>
  </si>
  <si>
    <t>opatření dle PD a vyjádření OP příloha č.D.3.31=1,000 [A]</t>
  </si>
  <si>
    <t>VRN9</t>
  </si>
  <si>
    <t>Ostatní náklady</t>
  </si>
  <si>
    <t>090001000</t>
  </si>
  <si>
    <t>Ostatní náklady - práce dle požadavků správce vodního díla</t>
  </si>
  <si>
    <t>SO 301</t>
  </si>
  <si>
    <t>Sdružený objekt</t>
  </si>
  <si>
    <t>005724100</t>
  </si>
  <si>
    <t>osivo směs travní parková</t>
  </si>
  <si>
    <t>1046.5 * 0.015  Přepočtené koeficientem množství=15,698 [A]</t>
  </si>
  <si>
    <t>122251105</t>
  </si>
  <si>
    <t>Odkopávky a prokopávky nezapažené v hornině třídy těžitelnosti I, skupiny 3 objem do 1000 m3 strojně</t>
  </si>
  <si>
    <t>odhad dle acad 580=580,000 [A]</t>
  </si>
  <si>
    <t>131251205</t>
  </si>
  <si>
    <t>Hloubení jam zapažených v hornině třídy těžitelnosti I, skupiny 3 objem do 1000 m3 strojně</t>
  </si>
  <si>
    <t>1025.128 pro rámové propustkyacad 57.12*(0.5+13.4+0.5)+18.8*3.5/2*2=888,328 [A] 
odkopávka svahu v místě bezpečnostního přelivu 19*1.2*6=136,800 [B] 
Celkem: A+B=1 025,128 [C]</t>
  </si>
  <si>
    <t>132254202</t>
  </si>
  <si>
    <t>Hloubení zapažených rýh š do 2000 mm v hornině třídy těžitelnosti I, skupiny 3 objem do 50 m3</t>
  </si>
  <si>
    <t>1.3=1,300 [A] 
1.2=1,200 [B] 
VP 1 (29.1-18.8)*1.3*1.2+18.8*1.3*1.2=45,396 [C]</t>
  </si>
  <si>
    <t>162351103</t>
  </si>
  <si>
    <t>Vodorovné přemístění do 500 m výkopku/sypaniny z horniny třídy těžitelnosti I, skupiny 1 až 3</t>
  </si>
  <si>
    <t>(699.349+895.665)*2=3 190,028 [A]</t>
  </si>
  <si>
    <t>167151111</t>
  </si>
  <si>
    <t>Nakládání výkopku z hornin třídy těžitelnosti I, skupiny 1 až 3 přes 100 m3</t>
  </si>
  <si>
    <t>699.349+895.665=1 595,014 [A]</t>
  </si>
  <si>
    <t>171151103</t>
  </si>
  <si>
    <t>Uložení sypaniny z hornin soudržných do násypů zhutněných strojně</t>
  </si>
  <si>
    <t>dosypání svahu kolem svodného příkopu 580+315.665=895,665 [A]</t>
  </si>
  <si>
    <t>174101101</t>
  </si>
  <si>
    <t>Zásyp jam, šachet rýh nebo kolem objektů sypaninou se zhutněním</t>
  </si>
  <si>
    <t>29.1*1.2*(1.3-0.15)-20.952=19,206 [A] 
1025.128 pro rámové propustkyacad 57.12*(0.5+13.4+0.5)-acad 40*2.4*3-45.396 pro VP1 45.396=489,132 [B] 
dodávka zásypového materiálu do objektu SO 304 156.211=156,211 [C] 
odkopávka svahu v místě bezpečnostního přelivu 19*1.2*6-85*1.2=34,800 [D] 
Celkem: A+B+C+D=699,349 [E]</t>
  </si>
  <si>
    <t>17510120R</t>
  </si>
  <si>
    <t>Příplatek za ruční prohození sypaniny, uložené do 3 m</t>
  </si>
  <si>
    <t>699.349=699,349 [A]</t>
  </si>
  <si>
    <t>181451132</t>
  </si>
  <si>
    <t>Založení parkového trávníku výsevem plochy přes 1000 m2 ve svahu do 1:2</t>
  </si>
  <si>
    <t>svodný příkop (5.2+4.2+2.1)*(69.5+21.5)=1 046,500 [A]</t>
  </si>
  <si>
    <t>213311142</t>
  </si>
  <si>
    <t>Polštáře zhutněné pod základy ze štěrkopísku netříděného</t>
  </si>
  <si>
    <t>podsyp pod propustky 18.8*(2.4+0.1*2)*0.15*3=21,996 [A] 
opěrná zeď (3.39+0.1*2)*(2+0.6+2.75+5.5+5.5+2.75+0.6+1+4.7)*0.15=13,678 [B] 
podsyp pod přelivem 18*5.5*0.15=14,850 [C] 
Celkem: A+B+C=50,524 [D]</t>
  </si>
  <si>
    <t>273313511</t>
  </si>
  <si>
    <t>Základové desky z betonu tř. C 12/15</t>
  </si>
  <si>
    <t>Výplň pod základy přelivu 
67*1.3=87,100 [A]</t>
  </si>
  <si>
    <t>273313711</t>
  </si>
  <si>
    <t>Základové desky z betonu tř. C 20/25</t>
  </si>
  <si>
    <t>podkladní deska pod rámovými propustky 18.8*(2.4+0.1*2)*0.2*3=29,328 [A] 
podklad pod dlažbu z lomového kamene 335*(0.7-0.25)=150,750 [B] 
Celkem: A+B=180,078 [C]</t>
  </si>
  <si>
    <t>273322510</t>
  </si>
  <si>
    <t>Základové desky ze ŽB se zvýšenými nároky na prostředí tř. C 20/25</t>
  </si>
  <si>
    <t>opěrná zeď 5.74*1.2*25.4=174,955 [A]</t>
  </si>
  <si>
    <t>273322611</t>
  </si>
  <si>
    <t>Základové desky ze ŽB se zvýšenými nároky na prostředí tř. C 30/37</t>
  </si>
  <si>
    <t>základ pod přelivem 67*0.65+23*1.05*2.4-5*4.8=77,510 [A]</t>
  </si>
  <si>
    <t>273351215</t>
  </si>
  <si>
    <t>Zřízení bednění stěn základových desek</t>
  </si>
  <si>
    <t>podkladní deska pod rámovými propustky 18.8*0.2*2*3+(2.4+0.1*2)*0.2*2*3=25,680 [A] 
základ pod přelivem 23*2.4*2+2.4*1.05*2=115,440 [B] 
základ pod opěrnou stěnou 25.4*1.2*2+5.74*1.2*2=74,736 [C] 
Celkem: A+B+C=215,856 [D]</t>
  </si>
  <si>
    <t>273351216</t>
  </si>
  <si>
    <t>Odstranění bednění stěn základových desek</t>
  </si>
  <si>
    <t>273361821</t>
  </si>
  <si>
    <t>Výztuž základových desek betonářskou ocelí 10 505 (R)</t>
  </si>
  <si>
    <t>Základ pod přelivnou stěnou 
R8 0.6*8*17*2*0.4*0.001=0,065 [A] 
R12 (21*17*2+(4.1*2+0.6*2)*17*5)*0.89*0.001=1,347 [B] 
R14 (7*23*2+8*23*2+(2.4*2+1.05*2)*23*4)*1.21*0.001=1,603 [C] 
R16 (1.1*2+0.25*2)*23/0.15*1.58*0.001=0,654 [D] 
Základ pod opěrnou stěnou 
R14 (13*1.1*25.4/0.3+5.65*25.4/0.3)*1.21*0.001=2,044 [E] 
R20 (31*25.4*2+8*25.4*2+1.1*2*25.4*10+5.65*2*25.4*10)*2.47*0.001=13,363 [F] 
Celkem: A+B+C+D+E+F=19,076 [G]</t>
  </si>
  <si>
    <t>274322510</t>
  </si>
  <si>
    <t>Základové pasy ze ŽB se zvýšenými nároky na prostředí tř. C 20/25</t>
  </si>
  <si>
    <t>opěrná zeď 1*1*25.4=25,400 [A]</t>
  </si>
  <si>
    <t>274322611</t>
  </si>
  <si>
    <t>Základové pasy ze ŽB se zvýšenými nároky na prostředí tř. C 30/37</t>
  </si>
  <si>
    <t>výpustný objekt 2.5*2.5*1.05=6,563 [A]</t>
  </si>
  <si>
    <t>274351215</t>
  </si>
  <si>
    <t>Zřízení bednění stěn základových pasů</t>
  </si>
  <si>
    <t>opěrná zeď 1*25.4*2+1*1*2=52,800 [A] 
výpustný objekt 2.5*1.05*4=10,500 [B] 
Celkem: A+B=63,300 [C]</t>
  </si>
  <si>
    <t>274351216</t>
  </si>
  <si>
    <t>Odstranění bednění stěn základových pasů</t>
  </si>
  <si>
    <t>274361821</t>
  </si>
  <si>
    <t>Výztuž základových pasů betonářskou ocelí 10 505 (R)</t>
  </si>
  <si>
    <t>Základ opěrné zdi 
R14 6*0.9*25.4/0.3*1.21*0.001=0,553 [A] 
R20 (18*25.4+(0.9*2+2.1)*25.4*10)*2.47*0.001=3,576 [B] 
základ výpustného objektu 
R14 ((16*2+5*2)*2.5+(2.4*2+0.95*2)*2.5*4)*1.21*0.001=0,208 [C] 
Celkem: A+B+C=4,337 [D]</t>
  </si>
  <si>
    <t>Svislé a kompletní konstrukce</t>
  </si>
  <si>
    <t>327324128</t>
  </si>
  <si>
    <t>Opěrné zdi a valy ze ŽB odolného proti agresivnímu prostředí tř. C 30/37</t>
  </si>
  <si>
    <t>opěrná zeď 5.56*25.4=141,224 [A] 
odpočet propustků -3*2.4*2.2*1.1=-17,424 [B] 
římsa opěrné zdi 0.7*0.1*25.4=1,778 [C] 
Celkem: A+B+C=125,578 [D]</t>
  </si>
  <si>
    <t>25</t>
  </si>
  <si>
    <t>327351211</t>
  </si>
  <si>
    <t>Bednění opěrných zdí a valů svislých i skloněných zřízení</t>
  </si>
  <si>
    <t>opěrná zeď 4.7*25.4*2-3*2.4*2.65*2=200,600 [A] 
římsa opěrné zdi (0.1+0.1+0.05+0.1)*25.4=8,890 [B] 
Celkem: A+B=209,490 [C]</t>
  </si>
  <si>
    <t>26</t>
  </si>
  <si>
    <t>327351221</t>
  </si>
  <si>
    <t>Bednění opěrných zdí a valů svislých i skloněných odstranění</t>
  </si>
  <si>
    <t>27</t>
  </si>
  <si>
    <t>327361016</t>
  </si>
  <si>
    <t>Výztuž opěrných zdí a valů D nad 12 mm z betonářské oceli 10 505</t>
  </si>
  <si>
    <t>Opěrná zeď 
R14 9*1.35*25.4*2*1.21*0.001=0,747 [A] 
R16 47*25.4*1.58*0.001=1,886 [B] 
R20 ((47+4)*25.4+(2*6.1+0.4)*25.4*10)*2.47*0.001=11,105 [C] 
Celkem: A+B+C=13,738 [D]</t>
  </si>
  <si>
    <t>28</t>
  </si>
  <si>
    <t>380326132</t>
  </si>
  <si>
    <t>Kompletní konstrukce ČOV, nádrží ze ŽB se zvýšenými nároky na prostředí tř. C 30/37 tl 300 mm</t>
  </si>
  <si>
    <t>výpustný objekt 1.5*3.85*0.25*2+1*3.85*0.25+1.5*1.5*0.15=4,188 [A]</t>
  </si>
  <si>
    <t>29</t>
  </si>
  <si>
    <t>380326143</t>
  </si>
  <si>
    <t>Kompletní konstrukce ČOV, nádrží ze ŽB se zvýšenými nároky na prostředí tř. C 35/45 tl nad 300 mm</t>
  </si>
  <si>
    <t>přelivná hrana 23*1.2=27,600 [A]</t>
  </si>
  <si>
    <t>30</t>
  </si>
  <si>
    <t>380356211</t>
  </si>
  <si>
    <t>Bednění kompletních konstrukcí ČOV, nádrží nebo vodojemů omítaných ploch rovinných zřízení</t>
  </si>
  <si>
    <t>výpustný objekt 3.95*3.85*4+1.5*3.85*2=72,380 [A]</t>
  </si>
  <si>
    <t>31</t>
  </si>
  <si>
    <t>380356212</t>
  </si>
  <si>
    <t>Bednění kompletních konstrukcí ČOV, nádrží nebo vodojemů omítaných ploch rovinných odstranění</t>
  </si>
  <si>
    <t>32</t>
  </si>
  <si>
    <t>380356221</t>
  </si>
  <si>
    <t>Bednění kompletních konstrukcí ČOV, nádrží nebo vodojemů omítaných ploch zaoblených zřízení</t>
  </si>
  <si>
    <t>přelivná hrana 23*2.05*2=94,300 [A]</t>
  </si>
  <si>
    <t>33</t>
  </si>
  <si>
    <t>380356222</t>
  </si>
  <si>
    <t>Bednění kompletních konstrukcí ČOV, nádrží nebo vodojemů omítaných ploch zaoblených odstranění</t>
  </si>
  <si>
    <t>34</t>
  </si>
  <si>
    <t>380361006</t>
  </si>
  <si>
    <t>Výztuž kompletních konstrukcí ČOV, nádrží nebo vodojemů z betonářské oceli 10 505</t>
  </si>
  <si>
    <t>Přelivná hrana 
R12 7*0.6*23*4*0.89*0.001=0,344 [A] 
R14 (7.5*23/0.15+18*23)*1.21*0.001=1,892 [B] 
Výpustný objekt 
R8 8*0.2*1.5*2*3*0.4*0.001=0,006 [C] 
R14 (4.95*(10+10+8+10+10+8)+(1.4*2*3+0.2*2)*31)*1.21*0.001=0,666 [D] 
Celkem: A+B+C+D=2,908 [E]</t>
  </si>
  <si>
    <t>35</t>
  </si>
  <si>
    <t>38912111R</t>
  </si>
  <si>
    <t>Prefabrikovaný rámový propustek světlých rozměrů 2000 x 2200 mm, tl. stěny 200 mm, celkové délky 18,8 m, včetně zešikmeného čela a pryžového těsnění mezi jednot</t>
  </si>
  <si>
    <t>Vodorovné konstrukce</t>
  </si>
  <si>
    <t>37</t>
  </si>
  <si>
    <t>130104240</t>
  </si>
  <si>
    <t>úhelník ocelový rovnostranný, v jakosti 11 375, 60 x 60 x 6 mm</t>
  </si>
  <si>
    <t>39</t>
  </si>
  <si>
    <t>130108260</t>
  </si>
  <si>
    <t>ocel profilová UPN, v jakosti 11 375, h=200 mm</t>
  </si>
  <si>
    <t>36</t>
  </si>
  <si>
    <t>413941121</t>
  </si>
  <si>
    <t>Osazování ocelových válcovaných nosníků stropů I, IE, U, UE nebo L do č.12</t>
  </si>
  <si>
    <t>3.8*5.49*2*0.001=0,042 [A]</t>
  </si>
  <si>
    <t>38</t>
  </si>
  <si>
    <t>413941123</t>
  </si>
  <si>
    <t>Osazování ocelových válcovaných nosníků stropů I, IE, U, UE nebo L do č. 22</t>
  </si>
  <si>
    <t>3.8*25.3*0.001=0,096 [A]</t>
  </si>
  <si>
    <t>40</t>
  </si>
  <si>
    <t>451573111</t>
  </si>
  <si>
    <t>Lože pod potrubí otevřený výkop ze štěrkopísku</t>
  </si>
  <si>
    <t>29.1*1.2*0.15=5,238 [A]</t>
  </si>
  <si>
    <t>41</t>
  </si>
  <si>
    <t>462513161</t>
  </si>
  <si>
    <t>Zához z lomového kamene záhozového hmotnost kamenů do 500 kg bez výplně</t>
  </si>
  <si>
    <t>42</t>
  </si>
  <si>
    <t>46451111R</t>
  </si>
  <si>
    <t>Pohoz z lomového kamene 80-200 kg s urovnáním líce</t>
  </si>
  <si>
    <t>Komunikace pozemní</t>
  </si>
  <si>
    <t>43</t>
  </si>
  <si>
    <t>564251111</t>
  </si>
  <si>
    <t>Podklad nebo podsyp ze štěrkopísku ŠP tl 150 mm</t>
  </si>
  <si>
    <t>svodný příkop 29.85=29,850 [A] 
odtokový objekt 335=335,000 [B] 
zához lomovým kamenem 28=28,000 [C] 
Celkem: A+B+C=392,850 [D]</t>
  </si>
  <si>
    <t>44</t>
  </si>
  <si>
    <t>594511111</t>
  </si>
  <si>
    <t>Dlažba z lomového kamene s provedením lože z betonu</t>
  </si>
  <si>
    <t>spadiště 67=67,000 [A] 
svodný příkop 29.85=29,850 [B] 
odtokový objekt 335=335,000 [C] 
Celkem: A+B+C=431,850 [D]</t>
  </si>
  <si>
    <t>45</t>
  </si>
  <si>
    <t>599632111</t>
  </si>
  <si>
    <t>Vyplnění spár dlažby z lomového kamene MC se zatřením</t>
  </si>
  <si>
    <t>767</t>
  </si>
  <si>
    <t>Konstrukce zámečnické</t>
  </si>
  <si>
    <t>61</t>
  </si>
  <si>
    <t>76716121R</t>
  </si>
  <si>
    <t>Ocelové zábradlí v. 1100 mm, žárově zinkované  D+M</t>
  </si>
  <si>
    <t>14.5+12.5+4.07*2+0.53*2=36,200 [A]</t>
  </si>
  <si>
    <t>62</t>
  </si>
  <si>
    <t>76716123R</t>
  </si>
  <si>
    <t>Řetízek dl. 1,1 m  D+M</t>
  </si>
  <si>
    <t>63</t>
  </si>
  <si>
    <t>76716124R</t>
  </si>
  <si>
    <t>Žebřík š. 600 mm, žárově zinkovaný, včetně madel  D+M</t>
  </si>
  <si>
    <t>64</t>
  </si>
  <si>
    <t>767590110R</t>
  </si>
  <si>
    <t>Montáž podlahového roštu svařovaného D+M</t>
  </si>
  <si>
    <t>3.8*1.5=5,700 [A]</t>
  </si>
  <si>
    <t>783</t>
  </si>
  <si>
    <t>Dokončovací práce - nátěry</t>
  </si>
  <si>
    <t>65</t>
  </si>
  <si>
    <t>783813101</t>
  </si>
  <si>
    <t>Penetrační syntetický nátěr hladkých betonových povrchů</t>
  </si>
  <si>
    <t>opěrná zeď 3.2*25.4=81,280 [A]</t>
  </si>
  <si>
    <t>52</t>
  </si>
  <si>
    <t>28661760R</t>
  </si>
  <si>
    <t>poklop uzamykatelný žárově zinkovaný 1000 x 1250 mm</t>
  </si>
  <si>
    <t>47</t>
  </si>
  <si>
    <t>592225400</t>
  </si>
  <si>
    <t>trouba hrdlová přímá železobet. s integrovaným těsněním TZH-Q 400/1000 integro 40 x 100 x 7,5 cm</t>
  </si>
  <si>
    <t>29.1/2.5=11,640 [A] 
zaokrouhlení 12=12,000 [B]</t>
  </si>
  <si>
    <t>46</t>
  </si>
  <si>
    <t>822392111</t>
  </si>
  <si>
    <t>Montáž potrubí z trub TZH s integrovaným těsněním otevřený výkop sklon do 20 % DN 400</t>
  </si>
  <si>
    <t>VP 1 29.1=29,100 [A]</t>
  </si>
  <si>
    <t>48</t>
  </si>
  <si>
    <t>87749043R</t>
  </si>
  <si>
    <t>Šachtová vložka pro ŽB potrubí DN 400</t>
  </si>
  <si>
    <t>požerák 1=1,000 [A]</t>
  </si>
  <si>
    <t>49</t>
  </si>
  <si>
    <t>89139233R</t>
  </si>
  <si>
    <t>Dřevěná hradidla výšky 10 cm utěsněná v drážce z půleného jeklu 100 x 50 x 3 mm kotveného vodotěsně do betonu</t>
  </si>
  <si>
    <t>50</t>
  </si>
  <si>
    <t>89139234R</t>
  </si>
  <si>
    <t>Česlicová mříž výšky 400 mm</t>
  </si>
  <si>
    <t>51</t>
  </si>
  <si>
    <t>899104111</t>
  </si>
  <si>
    <t>Osazení poklopů litinových nebo ocelových včetně rámů hmotnosti nad 150 kg</t>
  </si>
  <si>
    <t>RŠ 1 1=1,000 [A]</t>
  </si>
  <si>
    <t>53</t>
  </si>
  <si>
    <t>899501411</t>
  </si>
  <si>
    <t>Stupadla do šachet ocelová PE povlak vidlicová s vysekáním otvoru v betonu</t>
  </si>
  <si>
    <t>54</t>
  </si>
  <si>
    <t>899623161</t>
  </si>
  <si>
    <t>Obetonování potrubí nebo zdiva stok betonem prostým tř. C 20/25 v otevřeném výkopu</t>
  </si>
  <si>
    <t>29.1*0.72=20,952 [A]</t>
  </si>
  <si>
    <t>55</t>
  </si>
  <si>
    <t>89962821R</t>
  </si>
  <si>
    <t>Výztuž obetonování potrubí ze svařovaných sítí typu Kari</t>
  </si>
  <si>
    <t>29.1*5.33*0.001=0,155 [A]</t>
  </si>
  <si>
    <t>56</t>
  </si>
  <si>
    <t>89999999R</t>
  </si>
  <si>
    <t>Podkladní práh pod betonové potrubí</t>
  </si>
  <si>
    <t>29.1*0.4*2=23,280 [A]</t>
  </si>
  <si>
    <t>57</t>
  </si>
  <si>
    <t>93199212R</t>
  </si>
  <si>
    <t>Výplň dilatačních spár těsnícím pásem se středovým profilem, š. 320mm, dvěma bentonitovými pásy, včetně zatmelení spáry</t>
  </si>
  <si>
    <t>23*0.32=7,360 [A]</t>
  </si>
  <si>
    <t>58</t>
  </si>
  <si>
    <t>953312122</t>
  </si>
  <si>
    <t>Vložky do svislých dilatačních spár z extrudovaných polystyrénových desek tl 20 mm</t>
  </si>
  <si>
    <t>opěrná zeď 1.7*25.4=43,180 [A]</t>
  </si>
  <si>
    <t>59</t>
  </si>
  <si>
    <t>953334617</t>
  </si>
  <si>
    <t>Těsnící křížový plech do řízených smršťovacích spar betonových kcí š do 200 mm</t>
  </si>
  <si>
    <t>23+24.5+3*5=62,500 [A]</t>
  </si>
  <si>
    <t>998</t>
  </si>
  <si>
    <t>Přesun hmot</t>
  </si>
  <si>
    <t>60</t>
  </si>
  <si>
    <t>998142251</t>
  </si>
  <si>
    <t>Přesun hmot pro nádrže, jímky, zásobníky a jámy betonové monolitické v do 25 m</t>
  </si>
  <si>
    <t>SO 302</t>
  </si>
  <si>
    <t>Nátok na sádky</t>
  </si>
  <si>
    <t>131251202</t>
  </si>
  <si>
    <t>Hloubení jam zapažených v hornině třídy těžitelnosti I, skupiny 3 objem do 50 m3 strojně</t>
  </si>
  <si>
    <t>53 pro OS1 - odhad 35=35,000 [A] 
53 pro RŠ1 - odhad 18=18,000 [B] 
Celkem: A+B=53,000 [C]</t>
  </si>
  <si>
    <t>132254101</t>
  </si>
  <si>
    <t>Hloubení rýh zapažených š do 800 mm v hornině třídy těžitelnosti I, skupiny 3 objem do 20 m3 strojně</t>
  </si>
  <si>
    <t>OS 1 - lávka (0.3+0.1*2)*(1+0.1*2)*1.3=0,780 [A] 
OS 1 - schodiště (0.34+0.1*2)*(1.5+0.1*2)*0.9=0,826 [B] 
Celkem: A+B=1,606 [C]</t>
  </si>
  <si>
    <t>132254204</t>
  </si>
  <si>
    <t>Hloubení zapažených rýh š do 2000 mm v hornině třídy těžitelnosti I, skupiny 3 objem do 500 m3</t>
  </si>
  <si>
    <t>1.86=1,860 [A] 
1.2=1,200 [B] 
1.7=1,700 [C] 
1.2=1,200 [D] 
39.6*1.2*1.86+NP 3 12.8*1.7*1.2=114,499 [E]</t>
  </si>
  <si>
    <t>151101101</t>
  </si>
  <si>
    <t>Zřízení příložného pažení a rozepření stěn rýh hl do 2 m</t>
  </si>
  <si>
    <t>39.6*1.86*2+NP 3 12.8*1.7*2=190,832 [A]</t>
  </si>
  <si>
    <t>151101111</t>
  </si>
  <si>
    <t>Odstranění příložného pažení a rozepření stěn rýh hl do 2 m</t>
  </si>
  <si>
    <t>190.832=190,832 [A]</t>
  </si>
  <si>
    <t>151101201</t>
  </si>
  <si>
    <t>Zřízení příložného pažení stěn výkopu hl do 4 m</t>
  </si>
  <si>
    <t>53 pro OS1 - odhad 25=25,000 [A] 
53 pro RŠ1 - odhad 10=10,000 [B] 
Celkem: A+B=35,000 [C]</t>
  </si>
  <si>
    <t>151101211</t>
  </si>
  <si>
    <t>Odstranění příložného pažení stěn hl do 4 m</t>
  </si>
  <si>
    <t>87.702*2=175,404 [A]</t>
  </si>
  <si>
    <t>162751117</t>
  </si>
  <si>
    <t>Vodorovné přemístění do 10000 m výkopku/sypaniny z horniny třídy těžitelnosti I, skupiny 1 až 3</t>
  </si>
  <si>
    <t>114.499+1.606+53-87.702=81,403 [A]</t>
  </si>
  <si>
    <t>162751119</t>
  </si>
  <si>
    <t>Příplatek k vodorovnému přemístění výkopku/sypaniny z horniny třídy těžitelnosti I, skupiny 1 až 3 ZKD 1000 m přes 10000 m</t>
  </si>
  <si>
    <t>81.403*10=814,030 [A]</t>
  </si>
  <si>
    <t>167151101</t>
  </si>
  <si>
    <t>Nakládání výkopku z hornin třídy těžitelnosti I, skupiny 1 až 3 do 100 m3</t>
  </si>
  <si>
    <t>87.702=87,702 [A]</t>
  </si>
  <si>
    <t>171201201</t>
  </si>
  <si>
    <t>Uložení sypaniny na skládky nebo meziskládky</t>
  </si>
  <si>
    <t>81.403=81,403 [A]</t>
  </si>
  <si>
    <t>171201211</t>
  </si>
  <si>
    <t>Poplatek za uložení odpadu ze sypaniny na skládce (skládkovné)</t>
  </si>
  <si>
    <t>81.403*1.8=146,525 [A]</t>
  </si>
  <si>
    <t>39.6*1.2*(1.86-0.2-1.24-0.3)+55*1.2*(1.7-0.15)-39.6+4.5*1.2*2=79,202 [A] 
87.702 mezi korunou hráze a lávkou u OS1 8.5=8,500 [B] 
Celkem: A+B=87,702 [C]</t>
  </si>
  <si>
    <t>175151101</t>
  </si>
  <si>
    <t>Obsypání potrubí strojně sypaninou bez prohození, uloženou do 3 m</t>
  </si>
  <si>
    <t>39.6*1.2*(0.3+1+2*0.12)-3.14*0.5*0.5*39.6=42,095 [A]</t>
  </si>
  <si>
    <t>583312000</t>
  </si>
  <si>
    <t>štěrkopísek netříděný zásypový materiál</t>
  </si>
  <si>
    <t>42.095 * 2  Přepočtené koeficientem množství=84,190 [A]</t>
  </si>
  <si>
    <t>212752101</t>
  </si>
  <si>
    <t>Trativod z drenážních trubek korugovaných PE-HD SN 4 perforace 360° včetně lože otevřený výkop DN 100 pro liniové stavby</t>
  </si>
  <si>
    <t>39.6=39,600 [A]</t>
  </si>
  <si>
    <t>OS 1 (2.675+0.1*2)*(2.45+0.1*2)*0.1=0,762 [A] 
OS 1 - lávka (0.3+0.1*2)*(1+0.1*2)*0.1+4.3*(1+0.1*2)*0.1=0,576 [B] 
OS 1 - schodiště (0.34+0.1*2)*(1.5+0.1*2)*0.1+2.9*(1.5+0.1*2)*0.1=0,585 [C] 
RŠ 1 (3.25+0.1*2)*(2.45+0.1*2)*0.1=0,914 [D] 
Celkem: A+B+C+D=2,837 [E]</t>
  </si>
  <si>
    <t>podkladní deska OS 1 2.675*2.45*0.25=1,638 [A] 
podkladní deska RŠ 1 3.25*2.45*0.25=1,991 [B] 
Celkem: A+B=3,629 [C]</t>
  </si>
  <si>
    <t>273351121</t>
  </si>
  <si>
    <t>Zřízení bednění základových desek</t>
  </si>
  <si>
    <t>podkladní deska OS 1 2.675*0.25*2+2.45*0.25*2=2,563 [A] 
podkladní deska OS 1 3.25*0.25*2+2.45*0.25*2=2,850 [B] 
Celkem: A+B=5,413 [C]</t>
  </si>
  <si>
    <t>273351122</t>
  </si>
  <si>
    <t>Odstranění bednění základových desek</t>
  </si>
  <si>
    <t>274313711</t>
  </si>
  <si>
    <t>Základové pásy z betonu tř. C 20/25</t>
  </si>
  <si>
    <t>OS 1 - lávka 0.3*1.35*1*2=0,810 [A]</t>
  </si>
  <si>
    <t>274351111</t>
  </si>
  <si>
    <t>Bednění základových pasů tradiční oboustranné</t>
  </si>
  <si>
    <t>OS 1 - lávka 1.35*1*2*2+1.35*0.3*4=7,020 [A]</t>
  </si>
  <si>
    <t>312322611</t>
  </si>
  <si>
    <t>Výplňová zeď ze ŽB odolného proti agresivnímu prostředí tř. C 30/37 bez výztuže</t>
  </si>
  <si>
    <t>RŠ 1 2.5*0.35*1+(1.03+0.89)*0.35*1 + OS 1 0.8=2,347 [A]</t>
  </si>
  <si>
    <t>312351121</t>
  </si>
  <si>
    <t>Zřízení oboustranného bednění výplňových nadzákladových zdí</t>
  </si>
  <si>
    <t>RŠ 1 2.5*1+(1.03+0.89)*1+0.35*1*2=5,120 [A]</t>
  </si>
  <si>
    <t>312351122</t>
  </si>
  <si>
    <t>Odstranění oboustranného bednění výplňových nadzákladových zdí</t>
  </si>
  <si>
    <t>320101112</t>
  </si>
  <si>
    <t>Osazení betonových a železobetonových prefabrikátů hmotnosti nad 1000 do 5000 kg</t>
  </si>
  <si>
    <t>zákrytová deska RŠ 1 3*2.2*0.25-1*1.25*0.25=1,338 [A]</t>
  </si>
  <si>
    <t>320101114</t>
  </si>
  <si>
    <t>Osazení betonových a železobetonových prefabrikátů hmotnosti nad 7000 do 10000 kg</t>
  </si>
  <si>
    <t>prefa šachtové dno OS 1 2.2*2.55*0.25+1.5*(1.1+1.7+2.55+1.95)*0.25-3.14*0.5*0.5*0.25-3.14*0.2*0.2*0.25=3,912 [A] 
prefa šachtové dno RŠ 1 2.2*3*0.25+(3*2+1.7*2)*0.25*1.65-3.14*0.2*0.2*0.25-3.14*0.5*0.5*0.25=5,300 [B] 
Celkem: A+B=9,212 [C]</t>
  </si>
  <si>
    <t>321321118</t>
  </si>
  <si>
    <t>Konstrukce vodních staveb ze ŽB mrazuvzdorného tř. C 40/50</t>
  </si>
  <si>
    <t>lávka u OS 1 4.6*1*0.18=0,828 [A] 
schodiště u OS 1 1.5*(0.9*0.34*2+0.34*0.14*8+2.9*0.1)=1,924 [B] 
Celkem: A+B=2,752 [C]</t>
  </si>
  <si>
    <t>321351010</t>
  </si>
  <si>
    <t>Bednění konstrukcí vodních staveb rovinné - zřízení</t>
  </si>
  <si>
    <t>lávka u OS 1 4.6*1+(4.6*2+1*2)*0.18=6,616 [A] 
schodiště u OS 1 1.5*0.14*7+0.9*1.5*4+0.34*0.9*4+0.65*2=9,394 [B] 
Celkem: A+B=16,010 [C]</t>
  </si>
  <si>
    <t>321352010</t>
  </si>
  <si>
    <t>Bednění konstrukcí vodních staveb rovinné - odstranění</t>
  </si>
  <si>
    <t>321366111</t>
  </si>
  <si>
    <t>Výztuž železobetonových konstrukcí vodních staveb z oceli 10 505 D do 12 mm</t>
  </si>
  <si>
    <t>lávka u OS 1 
R8 2*2.7*32*0.4*0.001=0,069 [A] 
schodiště u OS 1 
R8 2*19*1.5*0.4*0.001=0,023 [B] 
R12 (2.5+1.55+0.25+1.2+0.25)*2*2*0.89*0.001=0,020 [C] 
Celkem: A+B+C=0,112 [D]</t>
  </si>
  <si>
    <t>321366112</t>
  </si>
  <si>
    <t>Výztuž železobetonových konstrukcí vodních staveb z oceli 10 505 D do 32 mm</t>
  </si>
  <si>
    <t>lávka u OS 1 
R14 11*2*1.21*0.001=0,027 [A]</t>
  </si>
  <si>
    <t>59224368R</t>
  </si>
  <si>
    <t>prefabrikované obdélníkové šachtové dno atyp OS 1</t>
  </si>
  <si>
    <t>59224369R</t>
  </si>
  <si>
    <t>prefabrikované obdélníkové šachtové dno atyp RŠ 1</t>
  </si>
  <si>
    <t>59224397R</t>
  </si>
  <si>
    <t>zákrytová deska RŠ 1</t>
  </si>
  <si>
    <t>39.6*1.2*0.2+55*1.2*0.15=19,404 [A]</t>
  </si>
  <si>
    <t>OS 1 2.3+0.85+0.85+1.075+3.4=8,475 [A]</t>
  </si>
  <si>
    <t>76716122R</t>
  </si>
  <si>
    <t>Ocelový sloupek zábradlí v. 1100 mm, žárově zinkovaný, včetně 2 ks řetízku délky 1,2 m  D+M</t>
  </si>
  <si>
    <t>OS 1 2=2,000 [A]</t>
  </si>
  <si>
    <t>592224140</t>
  </si>
  <si>
    <t>trouba hrdlová přímá železobet. s integrovaným těsněním DEHA TZH-Q 1000/2500 100 x 250 x 13 cm</t>
  </si>
  <si>
    <t>39.6/2.5=15,840 [A] 
zaokouhleno 16=16,000 [B]</t>
  </si>
  <si>
    <t>55 * 0.4  Přepočtené koeficientem množství=22,000 [A]</t>
  </si>
  <si>
    <t>NP 1 20.8 + NP 3 12.8 + NP 4 21.4 =55,000 [A]</t>
  </si>
  <si>
    <t>822492111</t>
  </si>
  <si>
    <t>Montáž potrubí z trub TZH s integrovaným těsněním otevřený výkop sklon do 20 % DN 1000</t>
  </si>
  <si>
    <t>NP 2 39.6=39,600 [A]</t>
  </si>
  <si>
    <t>OS 1 1=1,000 [A] 
RŠ 1 1=1,000 [B] 
Celkem: A+B=2,000 [C]</t>
  </si>
  <si>
    <t>87749044R</t>
  </si>
  <si>
    <t>Šachtová vložka pro ŽB potrubí DN 1000</t>
  </si>
  <si>
    <t>OS1 1 + RŠ2=3,000 [A]</t>
  </si>
  <si>
    <t>89139232R</t>
  </si>
  <si>
    <t>Dřevěná hradidla výšky 10 cm utěsněná v drážce 60 x 60 mm z půleného jeklu 120 x 60 x 3 mm kotveného vodotěsně do betonu</t>
  </si>
  <si>
    <t>OS 1 2=2,000 [A] 
RŠ 1 3=3,000 [B] 
Celkem: A+B=5,000 [C]</t>
  </si>
  <si>
    <t>OS 1 8=8,000 [A] 
RŠ 1 5=5,000 [B] 
Celkem: A+B=13,000 [C]</t>
  </si>
  <si>
    <t>55*0.72=39,600 [A]</t>
  </si>
  <si>
    <t>55*5.33*0.001=0,293 [A]</t>
  </si>
  <si>
    <t>55*0.4*2=44,000 [A]</t>
  </si>
  <si>
    <t>998274101</t>
  </si>
  <si>
    <t>Přesun hmot pro trubní vedení z trub betonových otevřený výkop</t>
  </si>
  <si>
    <t>SO 303</t>
  </si>
  <si>
    <t>Přeložka přípojky VDV</t>
  </si>
  <si>
    <t>119001412</t>
  </si>
  <si>
    <t>Dočasné zajištění potrubí betonového, ŽB nebo kameninového DN do 500 mm</t>
  </si>
  <si>
    <t>1*1.1=1,100 [A]</t>
  </si>
  <si>
    <t>119001421</t>
  </si>
  <si>
    <t>Dočasné zajištění kabelů a kabelových tratí ze 3 volně ložených kabelů</t>
  </si>
  <si>
    <t>130001101</t>
  </si>
  <si>
    <t>Příplatek za ztížení vykopávky v blízkosti podzemního vedení</t>
  </si>
  <si>
    <t>2*1*1.4*1.1=3,080 [A]</t>
  </si>
  <si>
    <t>132254203</t>
  </si>
  <si>
    <t>Hloubení zapažených rýh š do 2000 mm v hornině třídy těžitelnosti I, skupiny 3 objem do 100 m3</t>
  </si>
  <si>
    <t>1.4=1,400 [A] 
1.1=1,100 [B] 
63.9*1.1*1.4=98,406 [C]</t>
  </si>
  <si>
    <t>63.9*1.4*2=178,920 [A]</t>
  </si>
  <si>
    <t>178.92=178,920 [A]</t>
  </si>
  <si>
    <t>62.347*2=124,694 [A]</t>
  </si>
  <si>
    <t>98.406-62.347=36,059 [A]</t>
  </si>
  <si>
    <t>36.059*10=360,590 [A]</t>
  </si>
  <si>
    <t>62.347=62,347 [A]</t>
  </si>
  <si>
    <t>36.059=36,059 [A]</t>
  </si>
  <si>
    <t>36.059*1.8=64,906 [A]</t>
  </si>
  <si>
    <t>63.9*1.1*(1.4-0.15-0.063-0.3)=62,347 [A]</t>
  </si>
  <si>
    <t>63.9*1.1*(0.3+0.063)-3.14*0.0315*0.0315*63.9=25,316 [A]</t>
  </si>
  <si>
    <t>25.316 * 2  Přepočtené koeficientem množství=50,632 [A]</t>
  </si>
  <si>
    <t>63.9=63,900 [A]</t>
  </si>
  <si>
    <t>63.9*1.1*0.15=10,544 [A]</t>
  </si>
  <si>
    <t>452313141</t>
  </si>
  <si>
    <t>Podkladní bloky z betonu prostého tř. C 16/20 otevřený výkop</t>
  </si>
  <si>
    <t>6*0.25*0.25*0.25=0,094 [A]</t>
  </si>
  <si>
    <t>452353101</t>
  </si>
  <si>
    <t>Bednění podkladních bloků otevřený výkop</t>
  </si>
  <si>
    <t>6*0.25*0.25*4=1,500 [A]</t>
  </si>
  <si>
    <t>28612360R</t>
  </si>
  <si>
    <t>nákružek lemový  PE100 SDR17, d 63</t>
  </si>
  <si>
    <t>286131270</t>
  </si>
  <si>
    <t>potrubí vodovodní PE100 PN10 SDR17 6 m, 100 m, 63 x 3,8 mm</t>
  </si>
  <si>
    <t>286149460</t>
  </si>
  <si>
    <t>elektrokoleno 45°, PE 100, PN 16, d 63</t>
  </si>
  <si>
    <t>42221424R</t>
  </si>
  <si>
    <t>šoupátko s vnějším závitem 2" a ISO hrdlem pr. 63 mm</t>
  </si>
  <si>
    <t>422735890</t>
  </si>
  <si>
    <t>hydrant podzemní DN80 PN16 tvárná litina, jednoduchý uzávěr, krycí výška 1000 mm</t>
  </si>
  <si>
    <t>42291072R</t>
  </si>
  <si>
    <t>zemní souprava šoupátková pro pr. 63 mm teleskopická (0,8 - 1,2 m)</t>
  </si>
  <si>
    <t>422913520</t>
  </si>
  <si>
    <t>poklop litinový typ 504-šoupátkový</t>
  </si>
  <si>
    <t>422914520</t>
  </si>
  <si>
    <t>poklop litinový typ 522-hydrantový DN 80</t>
  </si>
  <si>
    <t>552506420</t>
  </si>
  <si>
    <t>koleno přírubové s patkou PP litinové DN 80</t>
  </si>
  <si>
    <t>55251399R</t>
  </si>
  <si>
    <t>speciální příruba jištěná proti posunu DN 50</t>
  </si>
  <si>
    <t>552536080</t>
  </si>
  <si>
    <t>přechod přírubový,práškový epoxid, tl.250µm FFR-kus litinový délka 200 mm DN 80/50 mm</t>
  </si>
  <si>
    <t>56251206R</t>
  </si>
  <si>
    <t>ISO spojka pr. 63/63</t>
  </si>
  <si>
    <t>56251215R</t>
  </si>
  <si>
    <t>ISO T-kus pr. 63/2"</t>
  </si>
  <si>
    <t>56251236R</t>
  </si>
  <si>
    <t>ISO koncovka pr. 63 mm</t>
  </si>
  <si>
    <t>857241131</t>
  </si>
  <si>
    <t>Montáž litinových tvarovek jednoosých hrdlových otevřený výkop s integrovaným těsněním DN 80</t>
  </si>
  <si>
    <t>871241220</t>
  </si>
  <si>
    <t>Montáž potrubí z PE100 SDR 17 otevřený výkop svařovaných elektrotvarovkou D 63 x 3,8 mm</t>
  </si>
  <si>
    <t>87721110R</t>
  </si>
  <si>
    <t>Montáž tvarovek na potrubí z PE trub d 63</t>
  </si>
  <si>
    <t>877211110</t>
  </si>
  <si>
    <t>Montáž elektrokolen 45° na vodovodním potrubí z PE trub d 63</t>
  </si>
  <si>
    <t>891211112</t>
  </si>
  <si>
    <t>Montáž vodovodních šoupátek otevřený výkop DN 50</t>
  </si>
  <si>
    <t>891247111</t>
  </si>
  <si>
    <t>Montáž hydrantů podzemních DN 80</t>
  </si>
  <si>
    <t>892233122</t>
  </si>
  <si>
    <t>Proplach a dezinfekce vodovodního potrubí DN od 40 do 70</t>
  </si>
  <si>
    <t>892241111</t>
  </si>
  <si>
    <t>Tlaková zkouška vodou potrubí do 80</t>
  </si>
  <si>
    <t>899401112</t>
  </si>
  <si>
    <t>Osazení poklopů litinových šoupátkových</t>
  </si>
  <si>
    <t>899401113</t>
  </si>
  <si>
    <t>Osazení poklopů litinových hydrantových</t>
  </si>
  <si>
    <t>899713111</t>
  </si>
  <si>
    <t>Orientační tabulky na sloupku betonovém nebo ocelovém</t>
  </si>
  <si>
    <t>998276101</t>
  </si>
  <si>
    <t>Přesun hmot pro trubní vedení z trub z plastických hmot otevřený výkop</t>
  </si>
  <si>
    <t>SO 304</t>
  </si>
  <si>
    <t>Bourací práce</t>
  </si>
  <si>
    <t>112101101</t>
  </si>
  <si>
    <t>Odstranění stromů listnatých průměru kmene do 300 mm</t>
  </si>
  <si>
    <t>112201101</t>
  </si>
  <si>
    <t>Odstranění pařezů D do 300 mm</t>
  </si>
  <si>
    <t>114203102</t>
  </si>
  <si>
    <t>Rozebrání dlažeb z lomového kamene nebo betonových tvárnic na sucho se zalitými spárami</t>
  </si>
  <si>
    <t>130901113</t>
  </si>
  <si>
    <t>Bourání kcí v hloubených vykopávkách ze zdiva kamenného na MC ručně</t>
  </si>
  <si>
    <t>Vybourání stavidlo odtoku ST.P.3 47.95=47,950 [A] 
Vybourání jalový přepad ST.P.2 34.06=34,060 [B] 
Vybourání stavidlo přelivu ST.P.1 9.2+10.2=19,400 [C] 
Celkem: A+B+C=101,410 [D]</t>
  </si>
  <si>
    <t>130901121</t>
  </si>
  <si>
    <t>Bourání kcí v hloubených vykopávkách ze zdiva z betonu prostého ručně</t>
  </si>
  <si>
    <t>Vybourání potrubí ST.PO.4 2.34+0.39=2,730 [A] 
Vybourání potrubí ST.PO.3 1.2+1.2=2,400 [B] 
Vybourání potrubí ST.PO.2 2.01=2,010 [C] 
Vybourání stavidlo odtoku ST.P.3 0.55=0,550 [D] 
Vybourání spodní výpust ST.PO.1 4.91=4,910 [E] 
Celkem: A+B+C+D+E=12,600 [F]</t>
  </si>
  <si>
    <t>130901123</t>
  </si>
  <si>
    <t>Bourání kcí v hloubených vykopávkách ze zdiva ze ŽB nebo předpjatého ručně</t>
  </si>
  <si>
    <t>Vybourání potrubí ST.PO.3 24.2=24,200 [A] 
Vybourání potrubí ST.PO.2 3.04=3,040 [B] 
Vybourání stavidlo odtoku ST.P.3 8.2=8,200 [C] 
Vybourání jalový přepad ST.P.2 11+9.6=20,600 [D] 
Vybourání spodní výpust ST.PO.1 2.29=2,290 [E] 
Vybourání stavidlo přelivu ST.P.1 8.85=8,850 [F] 
Celkem: A+B+C+D+E+F=67,180 [G]</t>
  </si>
  <si>
    <t>131251104</t>
  </si>
  <si>
    <t>Hloubení jam nezapažených v hornině třídy těžitelnosti I, skupiny 3 objem do 500 m3 strojně</t>
  </si>
  <si>
    <t>ST.P 3 7*16+10*11=222,000 [A] 
ST.P 2 3*16+6*10+8.7*11=203,700 [B] 
ST.P 1 3.5*16+5*10+3.5*11=144,500 [C] 
-101.41-67.18=- 168,590 [D] 
odečet vnitřních částí bouraných kcí 
ST.P 3 -17*1.4*1.7=-40,460 [E] 
ST.P 2 -(11.7*1.8*1.4+6*1.6*0.3)=-32,364 [F] 
ST.P 1 -(7*1.5*1.4+5*1.5*0.85)=-21,075 [G] 
Celkem: A+B+C+D+E+F+G=307,711 [H]</t>
  </si>
  <si>
    <t>ST.PO 1 20*0.6*3.5+4.5*0.6=44,700 [A] 
ST.PO 2 20.4*1.2*1.6+4.5*1.2=44,568 [B] 
ST.PO 3 12*0.6*1.7+4.5*0.6=14,940 [C] 
ST.PO 4 21.4*1.2*1.7+4.5*1.2=49,056 [D] 
ST.P 3 - beton potrubí DN 800 17*1*2.1+4.5*1=40,200 [E] 
-12.6=-12,600 [F] 
odečet vnitřních částí bouraných kcí 
ST.PO 1 -20*3.14*0.2*0.2=-2,512 [G] 
ST.PO 2 -20*3.14*0.15*0.15=-1,413 [H] 
ST.PO 3 -12*3.14*0.15*0.15=-0,848 [I] 
ST.PO 4 -21.4*3.14*0.15*0.15=-1,512 [J] 
ST.P 3 - beton potrubí DN 800 -17*3.14*0.4*0.4=-8,541 [K] 
Celkem: A+B+C+D+E+F+G+H+I+J+K=166,038 [L]</t>
  </si>
  <si>
    <t>ST.PO 1 20*3.5*2=140,000 [A] 
ST.PO 2 20.4*1.6*2=65,280 [B] 
ST.PO 3 12*1.7*2=40,800 [C] 
ST.PO 4 21.4*1.7*2=72,760 [D] 
Celkem: A+B+C+D=318,840 [E]</t>
  </si>
  <si>
    <t>318.84=318,840 [A]</t>
  </si>
  <si>
    <t>161151123</t>
  </si>
  <si>
    <t>Svislé přemístění výkopku z horniny třídy těžitelnosti III, skupiny 6 a 7 hl výkopu přes 4 do 8 m</t>
  </si>
  <si>
    <t>101.41+12.6+67.18=181,190 [A]</t>
  </si>
  <si>
    <t>162201401</t>
  </si>
  <si>
    <t>Vodorovné přemístění větví stromů listnatých do 1 km D kmene do 300 mm</t>
  </si>
  <si>
    <t>25=25,000 [A]</t>
  </si>
  <si>
    <t>162201411</t>
  </si>
  <si>
    <t>Vodorovné přemístění kmenů stromů listnatých do 1 km D kmene do 300 mm</t>
  </si>
  <si>
    <t>162201421</t>
  </si>
  <si>
    <t>Vodorovné přemístění pařezů do 1 km D do 300 mm</t>
  </si>
  <si>
    <t>162301931</t>
  </si>
  <si>
    <t>Příplatek k vodorovnému přemístění větví stromů listnatých D kmene do 300 mm ZKD 1 km</t>
  </si>
  <si>
    <t>do 20km19*25=475,000 [A]</t>
  </si>
  <si>
    <t>162301951</t>
  </si>
  <si>
    <t>Příplatek k vodorovnému přemístění kmenů stromů listnatých D kmene do 300 mm ZKD 1 km</t>
  </si>
  <si>
    <t>162301971</t>
  </si>
  <si>
    <t>Příplatek k vodorovnému přemístění pařezů D 300 mm ZKD 1 km</t>
  </si>
  <si>
    <t>629.96*2=1 259,920 [A]</t>
  </si>
  <si>
    <t>162701155</t>
  </si>
  <si>
    <t>Vodorovné přemístění do 10000 m výkopku/sypaniny z horniny tř. 5 až 7</t>
  </si>
  <si>
    <t>162701159</t>
  </si>
  <si>
    <t>Příplatek k vodorovnému přemístění výkopku/sypaniny z horniny tř. 5 až 7 ZKD 1000 m přes 10000 m</t>
  </si>
  <si>
    <t>181.19*10=1 811,900 [A]</t>
  </si>
  <si>
    <t>629.96=629,960 [A]</t>
  </si>
  <si>
    <t>ST.PO 1 20*0.6*3.5+4.6*0.6=44,760 [A] 
'ST.PO 2 - v položce zásypu v objektu SO 202 Nátok na sádky' 
ST.PO 3 12*0.6*1.7+4.6*0.6=15,000 [B] 
'ST.PO 4 - v položce zásypu v objektu SO 202 Nátok na sádky' 
ST.P 3 7*16+10*11=222,000 [C] 
ST.P 2 3*16+6*10+8.7*11=203,700 [D] 
ST.P 1 3.5*16+5*10+3.5*11=144,500 [E] 
Celkem: A+B+C+D+E=629,960 [F]</t>
  </si>
  <si>
    <t>18445311R</t>
  </si>
  <si>
    <t>Náhradní výsadba za vykácené dřeviny</t>
  </si>
  <si>
    <t>předpoklad 25 ks listnatých stromů1=1,000 [A]</t>
  </si>
  <si>
    <t>966005211</t>
  </si>
  <si>
    <t>Rozebrání a odstranění silničního zábradlí se sloupky osazenými do říms nebo krycích desek</t>
  </si>
  <si>
    <t>3.2+3.5+3.8=10,500 [A]</t>
  </si>
  <si>
    <t>966999R01</t>
  </si>
  <si>
    <t>Demontáž česlové mříže ocelové</t>
  </si>
  <si>
    <t>966999R02</t>
  </si>
  <si>
    <t>Demontáž stavidla - ocelový rám+dřevěná hradidla</t>
  </si>
  <si>
    <t>997</t>
  </si>
  <si>
    <t>Přesun sutě</t>
  </si>
  <si>
    <t>997221815</t>
  </si>
  <si>
    <t>Poplatek za uložení betonového odpadu na skládce (skládkovné)</t>
  </si>
  <si>
    <t>12.6*2.2=27,720 [A]</t>
  </si>
  <si>
    <t>997221825</t>
  </si>
  <si>
    <t>Poplatek za uložení železobetonového odpadu na skládce (skládkovné)</t>
  </si>
  <si>
    <t>67.18*2.2=147,796 [A]</t>
  </si>
  <si>
    <t>997221855</t>
  </si>
  <si>
    <t>Poplatek za uložení odpadu z kameniva na skládce (skládkovné)</t>
  </si>
  <si>
    <t>101.41*2=202,820 [A]</t>
  </si>
  <si>
    <t>Objekt:</t>
  </si>
  <si>
    <t>SO 401</t>
  </si>
  <si>
    <t>Veřejné osvětlení</t>
  </si>
  <si>
    <t>O1</t>
  </si>
  <si>
    <t>01</t>
  </si>
  <si>
    <t>Přidružená stavební výroba</t>
  </si>
  <si>
    <t>741100</t>
  </si>
  <si>
    <t>N</t>
  </si>
  <si>
    <t>nacenit dle přiloženého výkazu výměr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</si>
</sst>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2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02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14</v>
      </c>
      <c s="23" t="s">
        <v>44</v>
      </c>
      <c s="19" t="s">
        <v>37</v>
      </c>
      <c s="24" t="s">
        <v>45</v>
      </c>
      <c s="25" t="s">
        <v>46</v>
      </c>
      <c s="26">
        <v>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51">
      <c r="A14" s="28" t="s">
        <v>40</v>
      </c>
      <c r="E14" s="29" t="s">
        <v>47</v>
      </c>
    </row>
    <row r="15" spans="1:5" ht="12.75">
      <c r="A15" s="30" t="s">
        <v>42</v>
      </c>
      <c r="E15" s="31" t="s">
        <v>48</v>
      </c>
    </row>
    <row r="16" spans="1:5" ht="12.75">
      <c r="A16" t="s">
        <v>43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37</v>
      </c>
      <c s="24" t="s">
        <v>51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52</v>
      </c>
    </row>
    <row r="19" spans="1:5" ht="12.75">
      <c r="A19" s="30" t="s">
        <v>42</v>
      </c>
      <c r="E19" s="31" t="s">
        <v>48</v>
      </c>
    </row>
    <row r="20" spans="1:5" ht="12.75">
      <c r="A20" t="s">
        <v>43</v>
      </c>
      <c r="E20" s="29" t="s">
        <v>49</v>
      </c>
    </row>
    <row r="21" spans="1:16" ht="12.75">
      <c r="A21" s="19" t="s">
        <v>35</v>
      </c>
      <c s="23" t="s">
        <v>24</v>
      </c>
      <c s="23" t="s">
        <v>50</v>
      </c>
      <c s="19" t="s">
        <v>20</v>
      </c>
      <c s="24" t="s">
        <v>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63.75">
      <c r="A22" s="28" t="s">
        <v>40</v>
      </c>
      <c r="E22" s="29" t="s">
        <v>53</v>
      </c>
    </row>
    <row r="23" spans="1:5" ht="12.75">
      <c r="A23" s="30" t="s">
        <v>42</v>
      </c>
      <c r="E23" s="31" t="s">
        <v>48</v>
      </c>
    </row>
    <row r="24" spans="1:5" ht="12.75">
      <c r="A24" t="s">
        <v>43</v>
      </c>
      <c r="E24" s="29" t="s">
        <v>49</v>
      </c>
    </row>
    <row r="25" spans="1:16" ht="12.75">
      <c r="A25" s="19" t="s">
        <v>35</v>
      </c>
      <c s="23" t="s">
        <v>26</v>
      </c>
      <c s="23" t="s">
        <v>54</v>
      </c>
      <c s="19" t="s">
        <v>37</v>
      </c>
      <c s="24" t="s">
        <v>55</v>
      </c>
      <c s="25" t="s">
        <v>46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51">
      <c r="A26" s="28" t="s">
        <v>40</v>
      </c>
      <c r="E26" s="29" t="s">
        <v>56</v>
      </c>
    </row>
    <row r="27" spans="1:5" ht="12.75">
      <c r="A27" s="30" t="s">
        <v>42</v>
      </c>
      <c r="E27" s="31" t="s">
        <v>48</v>
      </c>
    </row>
    <row r="28" spans="1:5" ht="12.75">
      <c r="A28" t="s">
        <v>43</v>
      </c>
      <c r="E28" s="29" t="s">
        <v>49</v>
      </c>
    </row>
    <row r="29" spans="1:16" ht="12.75">
      <c r="A29" s="19" t="s">
        <v>35</v>
      </c>
      <c s="23" t="s">
        <v>13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58</v>
      </c>
    </row>
    <row r="31" spans="1:5" ht="12.75">
      <c r="A31" s="30" t="s">
        <v>42</v>
      </c>
      <c r="E31" s="31" t="s">
        <v>48</v>
      </c>
    </row>
    <row r="32" spans="1:5" ht="12.75">
      <c r="A32" t="s">
        <v>43</v>
      </c>
      <c r="E32" s="29" t="s">
        <v>49</v>
      </c>
    </row>
    <row r="33" spans="1:16" ht="12.75">
      <c r="A33" s="19" t="s">
        <v>35</v>
      </c>
      <c s="23" t="s">
        <v>59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62</v>
      </c>
    </row>
    <row r="35" spans="1:5" ht="12.75">
      <c r="A35" s="30" t="s">
        <v>42</v>
      </c>
      <c r="E35" s="31" t="s">
        <v>48</v>
      </c>
    </row>
    <row r="36" spans="1:5" ht="12.75">
      <c r="A36" t="s">
        <v>43</v>
      </c>
      <c r="E36" s="29" t="s">
        <v>63</v>
      </c>
    </row>
    <row r="37" spans="1:16" ht="12.75">
      <c r="A37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51">
      <c r="A38" s="28" t="s">
        <v>40</v>
      </c>
      <c r="E38" s="29" t="s">
        <v>67</v>
      </c>
    </row>
    <row r="39" spans="1:5" ht="12.75">
      <c r="A39" s="30" t="s">
        <v>42</v>
      </c>
      <c r="E39" s="31" t="s">
        <v>48</v>
      </c>
    </row>
    <row r="40" spans="1:5" ht="63.75">
      <c r="A40" t="s">
        <v>43</v>
      </c>
      <c r="E40" s="29" t="s">
        <v>68</v>
      </c>
    </row>
    <row r="41" spans="1:16" ht="12.75">
      <c r="A41" s="19" t="s">
        <v>35</v>
      </c>
      <c s="23" t="s">
        <v>30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70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</v>
      </c>
      <c s="32">
        <f>0+I8+I17+I46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72</v>
      </c>
      <c s="5"/>
      <c s="14" t="s">
        <v>73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74</v>
      </c>
      <c s="15"/>
      <c s="21" t="s">
        <v>75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76</v>
      </c>
      <c s="23" t="s">
        <v>77</v>
      </c>
      <c s="19" t="s">
        <v>37</v>
      </c>
      <c s="24" t="s">
        <v>78</v>
      </c>
      <c s="25" t="s">
        <v>79</v>
      </c>
      <c s="26">
        <v>11.3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79</v>
      </c>
      <c s="26">
        <v>11.3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37</v>
      </c>
    </row>
    <row r="17" spans="1:18" ht="12.75" customHeight="1">
      <c r="A17" s="5" t="s">
        <v>33</v>
      </c>
      <c s="5"/>
      <c s="35" t="s">
        <v>64</v>
      </c>
      <c s="5"/>
      <c s="21" t="s">
        <v>83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14</v>
      </c>
      <c s="23" t="s">
        <v>84</v>
      </c>
      <c s="19" t="s">
        <v>37</v>
      </c>
      <c s="24" t="s">
        <v>85</v>
      </c>
      <c s="25" t="s">
        <v>86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37</v>
      </c>
    </row>
    <row r="21" spans="1:5" ht="12.75">
      <c r="A21" t="s">
        <v>43</v>
      </c>
      <c r="E21" s="29" t="s">
        <v>37</v>
      </c>
    </row>
    <row r="22" spans="1:16" ht="12.75">
      <c r="A22" s="19" t="s">
        <v>35</v>
      </c>
      <c s="23" t="s">
        <v>20</v>
      </c>
      <c s="23" t="s">
        <v>87</v>
      </c>
      <c s="19" t="s">
        <v>37</v>
      </c>
      <c s="24" t="s">
        <v>88</v>
      </c>
      <c s="25" t="s">
        <v>86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37</v>
      </c>
    </row>
    <row r="25" spans="1:5" ht="12.75">
      <c r="A25" t="s">
        <v>43</v>
      </c>
      <c r="E25" s="29" t="s">
        <v>37</v>
      </c>
    </row>
    <row r="26" spans="1:16" ht="12.75">
      <c r="A26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91</v>
      </c>
      <c s="26">
        <v>89.6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51">
      <c r="A28" s="30" t="s">
        <v>42</v>
      </c>
      <c r="E28" s="31" t="s">
        <v>92</v>
      </c>
    </row>
    <row r="29" spans="1:5" ht="12.75">
      <c r="A29" t="s">
        <v>43</v>
      </c>
      <c r="E29" s="29" t="s">
        <v>37</v>
      </c>
    </row>
    <row r="30" spans="1:16" ht="12.75">
      <c r="A30" s="19" t="s">
        <v>35</v>
      </c>
      <c s="23" t="s">
        <v>59</v>
      </c>
      <c s="23" t="s">
        <v>93</v>
      </c>
      <c s="19" t="s">
        <v>37</v>
      </c>
      <c s="24" t="s">
        <v>94</v>
      </c>
      <c s="25" t="s">
        <v>86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37</v>
      </c>
    </row>
    <row r="33" spans="1:5" ht="12.75">
      <c r="A33" t="s">
        <v>43</v>
      </c>
      <c r="E33" s="29" t="s">
        <v>37</v>
      </c>
    </row>
    <row r="34" spans="1:16" ht="25.5">
      <c r="A34" s="19" t="s">
        <v>35</v>
      </c>
      <c s="23" t="s">
        <v>24</v>
      </c>
      <c s="23" t="s">
        <v>95</v>
      </c>
      <c s="19" t="s">
        <v>37</v>
      </c>
      <c s="24" t="s">
        <v>96</v>
      </c>
      <c s="25" t="s">
        <v>91</v>
      </c>
      <c s="26">
        <v>47.7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97</v>
      </c>
    </row>
    <row r="37" spans="1:5" ht="12.75">
      <c r="A37" t="s">
        <v>43</v>
      </c>
      <c r="E37" s="29" t="s">
        <v>37</v>
      </c>
    </row>
    <row r="38" spans="1:16" ht="25.5">
      <c r="A38" s="19" t="s">
        <v>35</v>
      </c>
      <c s="23" t="s">
        <v>26</v>
      </c>
      <c s="23" t="s">
        <v>98</v>
      </c>
      <c s="19" t="s">
        <v>37</v>
      </c>
      <c s="24" t="s">
        <v>99</v>
      </c>
      <c s="25" t="s">
        <v>91</v>
      </c>
      <c s="26">
        <v>31.8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100</v>
      </c>
    </row>
    <row r="41" spans="1:5" ht="12.75">
      <c r="A41" t="s">
        <v>43</v>
      </c>
      <c r="E41" s="29" t="s">
        <v>37</v>
      </c>
    </row>
    <row r="42" spans="1:16" ht="25.5">
      <c r="A42" s="19" t="s">
        <v>35</v>
      </c>
      <c s="23" t="s">
        <v>13</v>
      </c>
      <c s="23" t="s">
        <v>101</v>
      </c>
      <c s="19" t="s">
        <v>37</v>
      </c>
      <c s="24" t="s">
        <v>99</v>
      </c>
      <c s="25" t="s">
        <v>91</v>
      </c>
      <c s="26">
        <v>10.1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102</v>
      </c>
    </row>
    <row r="45" spans="1:5" ht="12.75">
      <c r="A45" t="s">
        <v>43</v>
      </c>
      <c r="E45" s="29" t="s">
        <v>37</v>
      </c>
    </row>
    <row r="46" spans="1:18" ht="12.75" customHeight="1">
      <c r="A46" s="5" t="s">
        <v>33</v>
      </c>
      <c s="5"/>
      <c s="35" t="s">
        <v>30</v>
      </c>
      <c s="5"/>
      <c s="21" t="s">
        <v>103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35</v>
      </c>
      <c s="23" t="s">
        <v>104</v>
      </c>
      <c s="23" t="s">
        <v>105</v>
      </c>
      <c s="19" t="s">
        <v>37</v>
      </c>
      <c s="24" t="s">
        <v>106</v>
      </c>
      <c s="25" t="s">
        <v>86</v>
      </c>
      <c s="26">
        <v>1</v>
      </c>
      <c s="27">
        <v>0</v>
      </c>
      <c s="27">
        <f>ROUND(ROUND(H47,2)*ROUND(G47,3),2)</f>
      </c>
      <c r="O47">
        <f>(I47*21)/100</f>
      </c>
      <c t="s">
        <v>14</v>
      </c>
    </row>
    <row r="48" spans="1:5" ht="12.75">
      <c r="A48" s="28" t="s">
        <v>40</v>
      </c>
      <c r="E48" s="29" t="s">
        <v>37</v>
      </c>
    </row>
    <row r="49" spans="1:5" ht="12.75">
      <c r="A49" s="30" t="s">
        <v>42</v>
      </c>
      <c r="E49" s="31" t="s">
        <v>37</v>
      </c>
    </row>
    <row r="50" spans="1:5" ht="12.75">
      <c r="A50" t="s">
        <v>43</v>
      </c>
      <c r="E50" s="29" t="s">
        <v>37</v>
      </c>
    </row>
    <row r="51" spans="1:16" ht="12.75">
      <c r="A51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86</v>
      </c>
      <c s="26">
        <v>1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40</v>
      </c>
      <c r="E52" s="29" t="s">
        <v>37</v>
      </c>
    </row>
    <row r="53" spans="1:5" ht="12.75">
      <c r="A53" s="30" t="s">
        <v>42</v>
      </c>
      <c r="E53" s="31" t="s">
        <v>37</v>
      </c>
    </row>
    <row r="54" spans="1:5" ht="12.75">
      <c r="A54" t="s">
        <v>43</v>
      </c>
      <c r="E54" s="29" t="s">
        <v>37</v>
      </c>
    </row>
    <row r="55" spans="1:16" ht="12.75">
      <c r="A55" s="19" t="s">
        <v>35</v>
      </c>
      <c s="23" t="s">
        <v>110</v>
      </c>
      <c s="23" t="s">
        <v>111</v>
      </c>
      <c s="19" t="s">
        <v>37</v>
      </c>
      <c s="24" t="s">
        <v>112</v>
      </c>
      <c s="25" t="s">
        <v>86</v>
      </c>
      <c s="26">
        <v>1</v>
      </c>
      <c s="27">
        <v>0</v>
      </c>
      <c s="27">
        <f>ROUND(ROUND(H55,2)*ROUND(G55,3),2)</f>
      </c>
      <c r="O55">
        <f>(I55*21)/100</f>
      </c>
      <c t="s">
        <v>14</v>
      </c>
    </row>
    <row r="56" spans="1:5" ht="12.75">
      <c r="A56" s="28" t="s">
        <v>40</v>
      </c>
      <c r="E56" s="29" t="s">
        <v>37</v>
      </c>
    </row>
    <row r="57" spans="1:5" ht="12.75">
      <c r="A57" s="30" t="s">
        <v>42</v>
      </c>
      <c r="E57" s="31" t="s">
        <v>37</v>
      </c>
    </row>
    <row r="58" spans="1:5" ht="12.75">
      <c r="A58" t="s">
        <v>43</v>
      </c>
      <c r="E58" s="29" t="s">
        <v>37</v>
      </c>
    </row>
    <row r="59" spans="1:16" ht="38.25">
      <c r="A59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86</v>
      </c>
      <c s="26">
        <v>1</v>
      </c>
      <c s="27">
        <v>0</v>
      </c>
      <c s="27">
        <f>ROUND(ROUND(H59,2)*ROUND(G59,3),2)</f>
      </c>
      <c r="O59">
        <f>(I59*21)/100</f>
      </c>
      <c t="s">
        <v>14</v>
      </c>
    </row>
    <row r="60" spans="1:5" ht="12.75">
      <c r="A60" s="28" t="s">
        <v>40</v>
      </c>
      <c r="E60" s="29" t="s">
        <v>37</v>
      </c>
    </row>
    <row r="61" spans="1:5" ht="12.75">
      <c r="A61" s="30" t="s">
        <v>42</v>
      </c>
      <c r="E61" s="31" t="s">
        <v>37</v>
      </c>
    </row>
    <row r="62" spans="1:5" ht="12.75">
      <c r="A62" t="s">
        <v>43</v>
      </c>
      <c r="E62" s="29" t="s">
        <v>37</v>
      </c>
    </row>
    <row r="63" spans="1:16" ht="12.75">
      <c r="A63" s="19" t="s">
        <v>35</v>
      </c>
      <c s="23" t="s">
        <v>64</v>
      </c>
      <c s="23" t="s">
        <v>115</v>
      </c>
      <c s="19" t="s">
        <v>37</v>
      </c>
      <c s="24" t="s">
        <v>116</v>
      </c>
      <c s="25" t="s">
        <v>86</v>
      </c>
      <c s="26">
        <v>1</v>
      </c>
      <c s="27">
        <v>0</v>
      </c>
      <c s="27">
        <f>ROUND(ROUND(H63,2)*ROUND(G63,3),2)</f>
      </c>
      <c r="O63">
        <f>(I63*21)/100</f>
      </c>
      <c t="s">
        <v>14</v>
      </c>
    </row>
    <row r="64" spans="1:5" ht="12.75">
      <c r="A64" s="28" t="s">
        <v>40</v>
      </c>
      <c r="E64" s="29" t="s">
        <v>37</v>
      </c>
    </row>
    <row r="65" spans="1:5" ht="12.75">
      <c r="A65" s="30" t="s">
        <v>42</v>
      </c>
      <c r="E65" s="31" t="s">
        <v>37</v>
      </c>
    </row>
    <row r="66" spans="1:5" ht="12.75">
      <c r="A66" t="s">
        <v>43</v>
      </c>
      <c r="E66" s="29" t="s">
        <v>37</v>
      </c>
    </row>
    <row r="67" spans="1:16" ht="12.75">
      <c r="A67" s="19" t="s">
        <v>35</v>
      </c>
      <c s="23" t="s">
        <v>32</v>
      </c>
      <c s="23" t="s">
        <v>117</v>
      </c>
      <c s="19" t="s">
        <v>37</v>
      </c>
      <c s="24" t="s">
        <v>118</v>
      </c>
      <c s="25" t="s">
        <v>86</v>
      </c>
      <c s="26">
        <v>1</v>
      </c>
      <c s="27">
        <v>0</v>
      </c>
      <c s="27">
        <f>ROUND(ROUND(H67,2)*ROUND(G67,3),2)</f>
      </c>
      <c r="O67">
        <f>(I67*21)/100</f>
      </c>
      <c t="s">
        <v>14</v>
      </c>
    </row>
    <row r="68" spans="1:5" ht="12.75">
      <c r="A68" s="28" t="s">
        <v>40</v>
      </c>
      <c r="E68" s="29" t="s">
        <v>37</v>
      </c>
    </row>
    <row r="69" spans="1:5" ht="12.75">
      <c r="A69" s="30" t="s">
        <v>42</v>
      </c>
      <c r="E69" s="31" t="s">
        <v>37</v>
      </c>
    </row>
    <row r="70" spans="1:5" ht="12.75">
      <c r="A70" t="s">
        <v>43</v>
      </c>
      <c r="E7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0+O8+O45+O50+O83+O100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119</v>
      </c>
      <c s="32">
        <f>0+I8+I45+I50+I83+I100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119</v>
      </c>
      <c s="5"/>
      <c s="14" t="s">
        <v>120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121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20</v>
      </c>
      <c s="23" t="s">
        <v>122</v>
      </c>
      <c s="19" t="s">
        <v>37</v>
      </c>
      <c s="24" t="s">
        <v>123</v>
      </c>
      <c s="25" t="s">
        <v>124</v>
      </c>
      <c s="26">
        <v>265.5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123</v>
      </c>
    </row>
    <row r="11" spans="1:5" ht="12.75">
      <c r="A11" s="30" t="s">
        <v>42</v>
      </c>
      <c r="E11" s="31" t="s">
        <v>125</v>
      </c>
    </row>
    <row r="12" spans="1:5" ht="38.25">
      <c r="A12" t="s">
        <v>43</v>
      </c>
      <c r="E12" s="29" t="s">
        <v>126</v>
      </c>
    </row>
    <row r="13" spans="1:16" ht="25.5">
      <c r="A13" s="19" t="s">
        <v>35</v>
      </c>
      <c s="23" t="s">
        <v>14</v>
      </c>
      <c s="23" t="s">
        <v>127</v>
      </c>
      <c s="19" t="s">
        <v>37</v>
      </c>
      <c s="24" t="s">
        <v>128</v>
      </c>
      <c s="25" t="s">
        <v>129</v>
      </c>
      <c s="26">
        <v>51.75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128</v>
      </c>
    </row>
    <row r="15" spans="1:5" ht="25.5">
      <c r="A15" s="30" t="s">
        <v>42</v>
      </c>
      <c r="E15" s="31" t="s">
        <v>130</v>
      </c>
    </row>
    <row r="16" spans="1:5" ht="63.75">
      <c r="A16" t="s">
        <v>43</v>
      </c>
      <c r="E16" s="29" t="s">
        <v>131</v>
      </c>
    </row>
    <row r="17" spans="1:16" ht="12.75">
      <c r="A17" s="19" t="s">
        <v>35</v>
      </c>
      <c s="23" t="s">
        <v>12</v>
      </c>
      <c s="23" t="s">
        <v>132</v>
      </c>
      <c s="19" t="s">
        <v>37</v>
      </c>
      <c s="24" t="s">
        <v>133</v>
      </c>
      <c s="25" t="s">
        <v>129</v>
      </c>
      <c s="26">
        <v>28.725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133</v>
      </c>
    </row>
    <row r="19" spans="1:5" ht="25.5">
      <c r="A19" s="30" t="s">
        <v>42</v>
      </c>
      <c r="E19" s="31" t="s">
        <v>134</v>
      </c>
    </row>
    <row r="20" spans="1:5" ht="38.25">
      <c r="A20" t="s">
        <v>43</v>
      </c>
      <c r="E20" s="29" t="s">
        <v>135</v>
      </c>
    </row>
    <row r="21" spans="1:16" ht="12.75">
      <c r="A21" s="19" t="s">
        <v>35</v>
      </c>
      <c s="23" t="s">
        <v>24</v>
      </c>
      <c s="23" t="s">
        <v>136</v>
      </c>
      <c s="19" t="s">
        <v>37</v>
      </c>
      <c s="24" t="s">
        <v>137</v>
      </c>
      <c s="25" t="s">
        <v>129</v>
      </c>
      <c s="26">
        <v>4.347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137</v>
      </c>
    </row>
    <row r="23" spans="1:5" ht="25.5">
      <c r="A23" s="30" t="s">
        <v>42</v>
      </c>
      <c r="E23" s="31" t="s">
        <v>138</v>
      </c>
    </row>
    <row r="24" spans="1:5" ht="369.75">
      <c r="A24" t="s">
        <v>43</v>
      </c>
      <c r="E24" s="29" t="s">
        <v>139</v>
      </c>
    </row>
    <row r="25" spans="1:16" ht="12.75">
      <c r="A25" s="19" t="s">
        <v>35</v>
      </c>
      <c s="23" t="s">
        <v>26</v>
      </c>
      <c s="23" t="s">
        <v>140</v>
      </c>
      <c s="19" t="s">
        <v>37</v>
      </c>
      <c s="24" t="s">
        <v>137</v>
      </c>
      <c s="25" t="s">
        <v>129</v>
      </c>
      <c s="26">
        <v>43.968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141</v>
      </c>
    </row>
    <row r="27" spans="1:5" ht="38.25">
      <c r="A27" s="30" t="s">
        <v>42</v>
      </c>
      <c r="E27" s="31" t="s">
        <v>142</v>
      </c>
    </row>
    <row r="28" spans="1:5" ht="369.75">
      <c r="A28" t="s">
        <v>43</v>
      </c>
      <c r="E28" s="29" t="s">
        <v>139</v>
      </c>
    </row>
    <row r="29" spans="1:16" ht="12.75">
      <c r="A29" s="19" t="s">
        <v>35</v>
      </c>
      <c s="23" t="s">
        <v>13</v>
      </c>
      <c s="23" t="s">
        <v>143</v>
      </c>
      <c s="19" t="s">
        <v>37</v>
      </c>
      <c s="24" t="s">
        <v>144</v>
      </c>
      <c s="25" t="s">
        <v>129</v>
      </c>
      <c s="26">
        <v>152.667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144</v>
      </c>
    </row>
    <row r="31" spans="1:5" ht="25.5">
      <c r="A31" s="30" t="s">
        <v>42</v>
      </c>
      <c r="E31" s="31" t="s">
        <v>145</v>
      </c>
    </row>
    <row r="32" spans="1:5" ht="229.5">
      <c r="A32" t="s">
        <v>43</v>
      </c>
      <c r="E32" s="29" t="s">
        <v>146</v>
      </c>
    </row>
    <row r="33" spans="1:16" ht="12.75">
      <c r="A33" s="19" t="s">
        <v>35</v>
      </c>
      <c s="23" t="s">
        <v>59</v>
      </c>
      <c s="23" t="s">
        <v>147</v>
      </c>
      <c s="19" t="s">
        <v>37</v>
      </c>
      <c s="24" t="s">
        <v>148</v>
      </c>
      <c s="25" t="s">
        <v>124</v>
      </c>
      <c s="26">
        <v>187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148</v>
      </c>
    </row>
    <row r="35" spans="1:5" ht="25.5">
      <c r="A35" s="30" t="s">
        <v>42</v>
      </c>
      <c r="E35" s="31" t="s">
        <v>149</v>
      </c>
    </row>
    <row r="36" spans="1:5" ht="38.25">
      <c r="A36" t="s">
        <v>43</v>
      </c>
      <c r="E36" s="29" t="s">
        <v>150</v>
      </c>
    </row>
    <row r="37" spans="1:16" ht="12.75">
      <c r="A37" s="19" t="s">
        <v>35</v>
      </c>
      <c s="23" t="s">
        <v>64</v>
      </c>
      <c s="23" t="s">
        <v>151</v>
      </c>
      <c s="19" t="s">
        <v>37</v>
      </c>
      <c s="24" t="s">
        <v>152</v>
      </c>
      <c s="25" t="s">
        <v>124</v>
      </c>
      <c s="26">
        <v>187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152</v>
      </c>
    </row>
    <row r="39" spans="1:5" ht="25.5">
      <c r="A39" s="30" t="s">
        <v>42</v>
      </c>
      <c r="E39" s="31" t="s">
        <v>149</v>
      </c>
    </row>
    <row r="40" spans="1:5" ht="25.5">
      <c r="A40" t="s">
        <v>43</v>
      </c>
      <c r="E40" s="29" t="s">
        <v>153</v>
      </c>
    </row>
    <row r="41" spans="1:16" ht="12.75">
      <c r="A41" s="19" t="s">
        <v>35</v>
      </c>
      <c s="23" t="s">
        <v>30</v>
      </c>
      <c s="23" t="s">
        <v>154</v>
      </c>
      <c s="19" t="s">
        <v>37</v>
      </c>
      <c s="24" t="s">
        <v>155</v>
      </c>
      <c s="25" t="s">
        <v>86</v>
      </c>
      <c s="26">
        <v>294.286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155</v>
      </c>
    </row>
    <row r="43" spans="1:5" ht="12.75">
      <c r="A43" s="30" t="s">
        <v>42</v>
      </c>
      <c r="E43" s="31" t="s">
        <v>156</v>
      </c>
    </row>
    <row r="44" spans="1:5" ht="76.5">
      <c r="A44" t="s">
        <v>43</v>
      </c>
      <c r="E44" s="29" t="s">
        <v>157</v>
      </c>
    </row>
    <row r="45" spans="1:18" ht="12.75" customHeight="1">
      <c r="A45" s="5" t="s">
        <v>33</v>
      </c>
      <c s="5"/>
      <c s="35" t="s">
        <v>14</v>
      </c>
      <c s="5"/>
      <c s="21" t="s">
        <v>158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9" t="s">
        <v>35</v>
      </c>
      <c s="23" t="s">
        <v>32</v>
      </c>
      <c s="23" t="s">
        <v>159</v>
      </c>
      <c s="19" t="s">
        <v>37</v>
      </c>
      <c s="24" t="s">
        <v>160</v>
      </c>
      <c s="25" t="s">
        <v>124</v>
      </c>
      <c s="26">
        <v>109.92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161</v>
      </c>
    </row>
    <row r="48" spans="1:5" ht="25.5">
      <c r="A48" s="30" t="s">
        <v>42</v>
      </c>
      <c r="E48" s="31" t="s">
        <v>162</v>
      </c>
    </row>
    <row r="49" spans="1:5" ht="102">
      <c r="A49" t="s">
        <v>43</v>
      </c>
      <c r="E49" s="29" t="s">
        <v>163</v>
      </c>
    </row>
    <row r="50" spans="1:18" ht="12.75" customHeight="1">
      <c r="A50" s="5" t="s">
        <v>33</v>
      </c>
      <c s="5"/>
      <c s="35" t="s">
        <v>26</v>
      </c>
      <c s="5"/>
      <c s="21" t="s">
        <v>164</v>
      </c>
      <c s="5"/>
      <c s="5"/>
      <c s="5"/>
      <c s="36">
        <f>0+Q50</f>
      </c>
      <c r="O50">
        <f>0+R50</f>
      </c>
      <c r="Q50">
        <f>0+I51+I55+I59+I63+I67+I71+I75+I79</f>
      </c>
      <c>
        <f>0+O51+O55+O59+O63+O67+O71+O75+O79</f>
      </c>
    </row>
    <row r="51" spans="1:16" ht="12.75">
      <c r="A51" s="19" t="s">
        <v>35</v>
      </c>
      <c s="23" t="s">
        <v>104</v>
      </c>
      <c s="23" t="s">
        <v>165</v>
      </c>
      <c s="19" t="s">
        <v>37</v>
      </c>
      <c s="24" t="s">
        <v>166</v>
      </c>
      <c s="25" t="s">
        <v>129</v>
      </c>
      <c s="26">
        <v>5.2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40</v>
      </c>
      <c r="E52" s="29" t="s">
        <v>166</v>
      </c>
    </row>
    <row r="53" spans="1:5" ht="38.25">
      <c r="A53" s="30" t="s">
        <v>42</v>
      </c>
      <c r="E53" s="37" t="s">
        <v>167</v>
      </c>
    </row>
    <row r="54" spans="1:5" ht="51">
      <c r="A54" t="s">
        <v>43</v>
      </c>
      <c r="E54" s="29" t="s">
        <v>168</v>
      </c>
    </row>
    <row r="55" spans="1:16" ht="12.75">
      <c r="A55" s="19" t="s">
        <v>35</v>
      </c>
      <c s="23" t="s">
        <v>107</v>
      </c>
      <c s="23" t="s">
        <v>169</v>
      </c>
      <c s="19" t="s">
        <v>37</v>
      </c>
      <c s="24" t="s">
        <v>166</v>
      </c>
      <c s="25" t="s">
        <v>129</v>
      </c>
      <c s="26">
        <v>43.968</v>
      </c>
      <c s="27">
        <v>0</v>
      </c>
      <c s="27">
        <f>ROUND(ROUND(H55,2)*ROUND(G55,3),2)</f>
      </c>
      <c r="O55">
        <f>(I55*21)/100</f>
      </c>
      <c t="s">
        <v>14</v>
      </c>
    </row>
    <row r="56" spans="1:5" ht="25.5">
      <c r="A56" s="28" t="s">
        <v>40</v>
      </c>
      <c r="E56" s="29" t="s">
        <v>170</v>
      </c>
    </row>
    <row r="57" spans="1:5" ht="25.5">
      <c r="A57" s="30" t="s">
        <v>42</v>
      </c>
      <c r="E57" s="31" t="s">
        <v>171</v>
      </c>
    </row>
    <row r="58" spans="1:5" ht="51">
      <c r="A58" t="s">
        <v>43</v>
      </c>
      <c r="E58" s="29" t="s">
        <v>168</v>
      </c>
    </row>
    <row r="59" spans="1:16" ht="12.75">
      <c r="A59" s="19" t="s">
        <v>35</v>
      </c>
      <c s="23" t="s">
        <v>110</v>
      </c>
      <c s="23" t="s">
        <v>172</v>
      </c>
      <c s="19" t="s">
        <v>37</v>
      </c>
      <c s="24" t="s">
        <v>173</v>
      </c>
      <c s="25" t="s">
        <v>124</v>
      </c>
      <c s="26">
        <v>458</v>
      </c>
      <c s="27">
        <v>0</v>
      </c>
      <c s="27">
        <f>ROUND(ROUND(H59,2)*ROUND(G59,3),2)</f>
      </c>
      <c r="O59">
        <f>(I59*21)/100</f>
      </c>
      <c t="s">
        <v>14</v>
      </c>
    </row>
    <row r="60" spans="1:5" ht="12.75">
      <c r="A60" s="28" t="s">
        <v>40</v>
      </c>
      <c r="E60" s="29" t="s">
        <v>173</v>
      </c>
    </row>
    <row r="61" spans="1:5" ht="12.75">
      <c r="A61" s="30" t="s">
        <v>42</v>
      </c>
      <c r="E61" s="31" t="s">
        <v>174</v>
      </c>
    </row>
    <row r="62" spans="1:5" ht="51">
      <c r="A62" t="s">
        <v>43</v>
      </c>
      <c r="E62" s="29" t="s">
        <v>168</v>
      </c>
    </row>
    <row r="63" spans="1:16" ht="12.75">
      <c r="A63" s="19" t="s">
        <v>35</v>
      </c>
      <c s="23" t="s">
        <v>76</v>
      </c>
      <c s="23" t="s">
        <v>175</v>
      </c>
      <c s="19" t="s">
        <v>37</v>
      </c>
      <c s="24" t="s">
        <v>176</v>
      </c>
      <c s="25" t="s">
        <v>124</v>
      </c>
      <c s="26">
        <v>70</v>
      </c>
      <c s="27">
        <v>0</v>
      </c>
      <c s="27">
        <f>ROUND(ROUND(H63,2)*ROUND(G63,3),2)</f>
      </c>
      <c r="O63">
        <f>(I63*21)/100</f>
      </c>
      <c t="s">
        <v>14</v>
      </c>
    </row>
    <row r="64" spans="1:5" ht="12.75">
      <c r="A64" s="28" t="s">
        <v>40</v>
      </c>
      <c r="E64" s="29" t="s">
        <v>176</v>
      </c>
    </row>
    <row r="65" spans="1:5" ht="12.75">
      <c r="A65" s="30" t="s">
        <v>42</v>
      </c>
      <c r="E65" s="31" t="s">
        <v>177</v>
      </c>
    </row>
    <row r="66" spans="1:5" ht="38.25">
      <c r="A66" t="s">
        <v>43</v>
      </c>
      <c r="E66" s="29" t="s">
        <v>178</v>
      </c>
    </row>
    <row r="67" spans="1:16" ht="12.75">
      <c r="A67" s="19" t="s">
        <v>35</v>
      </c>
      <c s="23" t="s">
        <v>80</v>
      </c>
      <c s="23" t="s">
        <v>179</v>
      </c>
      <c s="19" t="s">
        <v>37</v>
      </c>
      <c s="24" t="s">
        <v>180</v>
      </c>
      <c s="25" t="s">
        <v>124</v>
      </c>
      <c s="26">
        <v>437</v>
      </c>
      <c s="27">
        <v>0</v>
      </c>
      <c s="27">
        <f>ROUND(ROUND(H67,2)*ROUND(G67,3),2)</f>
      </c>
      <c r="O67">
        <f>(I67*21)/100</f>
      </c>
      <c t="s">
        <v>14</v>
      </c>
    </row>
    <row r="68" spans="1:5" ht="12.75">
      <c r="A68" s="28" t="s">
        <v>40</v>
      </c>
      <c r="E68" s="29" t="s">
        <v>180</v>
      </c>
    </row>
    <row r="69" spans="1:5" ht="25.5">
      <c r="A69" s="30" t="s">
        <v>42</v>
      </c>
      <c r="E69" s="31" t="s">
        <v>181</v>
      </c>
    </row>
    <row r="70" spans="1:5" ht="153">
      <c r="A70" t="s">
        <v>43</v>
      </c>
      <c r="E70" s="29" t="s">
        <v>182</v>
      </c>
    </row>
    <row r="71" spans="1:16" ht="12.75">
      <c r="A71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124</v>
      </c>
      <c s="26">
        <v>19</v>
      </c>
      <c s="27">
        <v>0</v>
      </c>
      <c s="27">
        <f>ROUND(ROUND(H71,2)*ROUND(G71,3),2)</f>
      </c>
      <c r="O71">
        <f>(I71*21)/100</f>
      </c>
      <c t="s">
        <v>14</v>
      </c>
    </row>
    <row r="72" spans="1:5" ht="12.75">
      <c r="A72" s="28" t="s">
        <v>40</v>
      </c>
      <c r="E72" s="29" t="s">
        <v>185</v>
      </c>
    </row>
    <row r="73" spans="1:5" ht="12.75">
      <c r="A73" s="30" t="s">
        <v>42</v>
      </c>
      <c r="E73" s="31" t="s">
        <v>186</v>
      </c>
    </row>
    <row r="74" spans="1:5" ht="153">
      <c r="A74" t="s">
        <v>43</v>
      </c>
      <c r="E74" s="29" t="s">
        <v>182</v>
      </c>
    </row>
    <row r="75" spans="1:16" ht="25.5">
      <c r="A75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124</v>
      </c>
      <c s="26">
        <v>21</v>
      </c>
      <c s="27">
        <v>0</v>
      </c>
      <c s="27">
        <f>ROUND(ROUND(H75,2)*ROUND(G75,3),2)</f>
      </c>
      <c r="O75">
        <f>(I75*21)/100</f>
      </c>
      <c t="s">
        <v>14</v>
      </c>
    </row>
    <row r="76" spans="1:5" ht="25.5">
      <c r="A76" s="28" t="s">
        <v>40</v>
      </c>
      <c r="E76" s="29" t="s">
        <v>189</v>
      </c>
    </row>
    <row r="77" spans="1:5" ht="12.75">
      <c r="A77" s="30" t="s">
        <v>42</v>
      </c>
      <c r="E77" s="31" t="s">
        <v>190</v>
      </c>
    </row>
    <row r="78" spans="1:5" ht="153">
      <c r="A78" t="s">
        <v>43</v>
      </c>
      <c r="E78" s="29" t="s">
        <v>182</v>
      </c>
    </row>
    <row r="79" spans="1:16" ht="25.5">
      <c r="A79" s="19" t="s">
        <v>35</v>
      </c>
      <c s="23" t="s">
        <v>191</v>
      </c>
      <c s="23" t="s">
        <v>192</v>
      </c>
      <c s="19" t="s">
        <v>37</v>
      </c>
      <c s="24" t="s">
        <v>193</v>
      </c>
      <c s="25" t="s">
        <v>124</v>
      </c>
      <c s="26">
        <v>7</v>
      </c>
      <c s="27">
        <v>0</v>
      </c>
      <c s="27">
        <f>ROUND(ROUND(H79,2)*ROUND(G79,3),2)</f>
      </c>
      <c r="O79">
        <f>(I79*21)/100</f>
      </c>
      <c t="s">
        <v>14</v>
      </c>
    </row>
    <row r="80" spans="1:5" ht="25.5">
      <c r="A80" s="28" t="s">
        <v>40</v>
      </c>
      <c r="E80" s="29" t="s">
        <v>193</v>
      </c>
    </row>
    <row r="81" spans="1:5" ht="12.75">
      <c r="A81" s="30" t="s">
        <v>42</v>
      </c>
      <c r="E81" s="31" t="s">
        <v>194</v>
      </c>
    </row>
    <row r="82" spans="1:5" ht="153">
      <c r="A82" t="s">
        <v>43</v>
      </c>
      <c r="E82" s="29" t="s">
        <v>182</v>
      </c>
    </row>
    <row r="83" spans="1:18" ht="12.75" customHeight="1">
      <c r="A83" s="5" t="s">
        <v>33</v>
      </c>
      <c s="5"/>
      <c s="35" t="s">
        <v>30</v>
      </c>
      <c s="5"/>
      <c s="21" t="s">
        <v>103</v>
      </c>
      <c s="5"/>
      <c s="5"/>
      <c s="5"/>
      <c s="36">
        <f>0+Q83</f>
      </c>
      <c r="O83">
        <f>0+R83</f>
      </c>
      <c r="Q83">
        <f>0+I84+I88+I92+I96</f>
      </c>
      <c>
        <f>0+O84+O88+O92+O96</f>
      </c>
    </row>
    <row r="84" spans="1:16" ht="12.75">
      <c r="A84" s="19" t="s">
        <v>35</v>
      </c>
      <c s="23" t="s">
        <v>195</v>
      </c>
      <c s="23" t="s">
        <v>196</v>
      </c>
      <c s="19" t="s">
        <v>37</v>
      </c>
      <c s="24" t="s">
        <v>197</v>
      </c>
      <c s="25" t="s">
        <v>79</v>
      </c>
      <c s="26">
        <v>188</v>
      </c>
      <c s="27">
        <v>0</v>
      </c>
      <c s="27">
        <f>ROUND(ROUND(H84,2)*ROUND(G84,3),2)</f>
      </c>
      <c r="O84">
        <f>(I84*21)/100</f>
      </c>
      <c t="s">
        <v>14</v>
      </c>
    </row>
    <row r="85" spans="1:5" ht="12.75">
      <c r="A85" s="28" t="s">
        <v>40</v>
      </c>
      <c r="E85" s="29" t="s">
        <v>197</v>
      </c>
    </row>
    <row r="86" spans="1:5" ht="12.75">
      <c r="A86" s="30" t="s">
        <v>42</v>
      </c>
      <c r="E86" s="31" t="s">
        <v>198</v>
      </c>
    </row>
    <row r="87" spans="1:5" ht="63.75">
      <c r="A87" t="s">
        <v>43</v>
      </c>
      <c r="E87" s="29" t="s">
        <v>199</v>
      </c>
    </row>
    <row r="88" spans="1:16" ht="12.75">
      <c r="A88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79</v>
      </c>
      <c s="26">
        <v>181</v>
      </c>
      <c s="27">
        <v>0</v>
      </c>
      <c s="27">
        <f>ROUND(ROUND(H88,2)*ROUND(G88,3),2)</f>
      </c>
      <c r="O88">
        <f>(I88*21)/100</f>
      </c>
      <c t="s">
        <v>14</v>
      </c>
    </row>
    <row r="89" spans="1:5" ht="12.75">
      <c r="A89" s="28" t="s">
        <v>40</v>
      </c>
      <c r="E89" s="29" t="s">
        <v>202</v>
      </c>
    </row>
    <row r="90" spans="1:5" ht="12.75">
      <c r="A90" s="30" t="s">
        <v>42</v>
      </c>
      <c r="E90" s="31" t="s">
        <v>203</v>
      </c>
    </row>
    <row r="91" spans="1:5" ht="38.25">
      <c r="A91" t="s">
        <v>43</v>
      </c>
      <c r="E91" s="29" t="s">
        <v>204</v>
      </c>
    </row>
    <row r="92" spans="1:16" ht="12.75">
      <c r="A92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79</v>
      </c>
      <c s="26">
        <v>346.333</v>
      </c>
      <c s="27">
        <v>0</v>
      </c>
      <c s="27">
        <f>ROUND(ROUND(H92,2)*ROUND(G92,3),2)</f>
      </c>
      <c r="O92">
        <f>(I92*21)/100</f>
      </c>
      <c t="s">
        <v>14</v>
      </c>
    </row>
    <row r="93" spans="1:5" ht="12.75">
      <c r="A93" s="28" t="s">
        <v>40</v>
      </c>
      <c r="E93" s="29" t="s">
        <v>207</v>
      </c>
    </row>
    <row r="94" spans="1:5" ht="25.5">
      <c r="A94" s="30" t="s">
        <v>42</v>
      </c>
      <c r="E94" s="31" t="s">
        <v>208</v>
      </c>
    </row>
    <row r="95" spans="1:5" ht="51">
      <c r="A95" t="s">
        <v>43</v>
      </c>
      <c r="E95" s="29" t="s">
        <v>209</v>
      </c>
    </row>
    <row r="96" spans="1:16" ht="12.75">
      <c r="A96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79</v>
      </c>
      <c s="26">
        <v>277.333</v>
      </c>
      <c s="27">
        <v>0</v>
      </c>
      <c s="27">
        <f>ROUND(ROUND(H96,2)*ROUND(G96,3),2)</f>
      </c>
      <c r="O96">
        <f>(I96*21)/100</f>
      </c>
      <c t="s">
        <v>14</v>
      </c>
    </row>
    <row r="97" spans="1:5" ht="12.75">
      <c r="A97" s="28" t="s">
        <v>40</v>
      </c>
      <c r="E97" s="29" t="s">
        <v>212</v>
      </c>
    </row>
    <row r="98" spans="1:5" ht="12.75">
      <c r="A98" s="30" t="s">
        <v>42</v>
      </c>
      <c r="E98" s="31" t="s">
        <v>213</v>
      </c>
    </row>
    <row r="99" spans="1:5" ht="51">
      <c r="A99" t="s">
        <v>43</v>
      </c>
      <c r="E99" s="29" t="s">
        <v>209</v>
      </c>
    </row>
    <row r="100" spans="1:18" ht="12.75" customHeight="1">
      <c r="A100" s="5" t="s">
        <v>33</v>
      </c>
      <c s="5"/>
      <c s="35" t="s">
        <v>214</v>
      </c>
      <c s="5"/>
      <c s="21" t="s">
        <v>215</v>
      </c>
      <c s="5"/>
      <c s="5"/>
      <c s="5"/>
      <c s="36">
        <f>0+Q100</f>
      </c>
      <c r="O100">
        <f>0+R100</f>
      </c>
      <c r="Q100">
        <f>0+I101+I105</f>
      </c>
      <c>
        <f>0+O101+O105</f>
      </c>
    </row>
    <row r="101" spans="1:16" ht="12.75">
      <c r="A101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219</v>
      </c>
      <c s="26">
        <v>124.2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220</v>
      </c>
    </row>
    <row r="103" spans="1:5" ht="12.75">
      <c r="A103" s="30" t="s">
        <v>42</v>
      </c>
      <c r="E103" s="31" t="s">
        <v>221</v>
      </c>
    </row>
    <row r="104" spans="1:5" ht="12.75">
      <c r="A104" t="s">
        <v>43</v>
      </c>
      <c r="E104" s="29" t="s">
        <v>37</v>
      </c>
    </row>
    <row r="105" spans="1:16" ht="12.75">
      <c r="A105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219</v>
      </c>
      <c s="26">
        <v>86.967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220</v>
      </c>
    </row>
    <row r="107" spans="1:5" ht="38.25">
      <c r="A107" s="30" t="s">
        <v>42</v>
      </c>
      <c r="E107" s="31" t="s">
        <v>225</v>
      </c>
    </row>
    <row r="108" spans="1:5" ht="12.75">
      <c r="A108" t="s">
        <v>43</v>
      </c>
      <c r="E10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0+O8+O13+O18+O23+O32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226</v>
      </c>
      <c s="32">
        <f>0+I8+I13+I18+I23+I32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226</v>
      </c>
      <c s="5"/>
      <c s="14" t="s">
        <v>227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228</v>
      </c>
      <c s="15"/>
      <c s="21" t="s">
        <v>229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230</v>
      </c>
      <c s="19" t="s">
        <v>37</v>
      </c>
      <c s="24" t="s">
        <v>229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8" ht="12.75" customHeight="1">
      <c r="A13" s="5" t="s">
        <v>33</v>
      </c>
      <c s="5"/>
      <c s="35" t="s">
        <v>231</v>
      </c>
      <c s="5"/>
      <c s="21" t="s">
        <v>232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9" t="s">
        <v>35</v>
      </c>
      <c s="23" t="s">
        <v>14</v>
      </c>
      <c s="23" t="s">
        <v>233</v>
      </c>
      <c s="19" t="s">
        <v>37</v>
      </c>
      <c s="24" t="s">
        <v>234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37</v>
      </c>
    </row>
    <row r="17" spans="1:5" ht="12.75">
      <c r="A17" t="s">
        <v>43</v>
      </c>
      <c r="E17" s="29" t="s">
        <v>37</v>
      </c>
    </row>
    <row r="18" spans="1:18" ht="12.75" customHeight="1">
      <c r="A18" s="5" t="s">
        <v>33</v>
      </c>
      <c s="5"/>
      <c s="35" t="s">
        <v>235</v>
      </c>
      <c s="5"/>
      <c s="21" t="s">
        <v>236</v>
      </c>
      <c s="5"/>
      <c s="5"/>
      <c s="5"/>
      <c s="36">
        <f>0+Q18</f>
      </c>
      <c r="O18">
        <f>0+R18</f>
      </c>
      <c r="Q18">
        <f>0+I19</f>
      </c>
      <c>
        <f>0+O19</f>
      </c>
    </row>
    <row r="19" spans="1:16" ht="12.75">
      <c r="A19" s="19" t="s">
        <v>35</v>
      </c>
      <c s="23" t="s">
        <v>12</v>
      </c>
      <c s="23" t="s">
        <v>237</v>
      </c>
      <c s="19" t="s">
        <v>37</v>
      </c>
      <c s="24" t="s">
        <v>236</v>
      </c>
      <c s="25" t="s">
        <v>39</v>
      </c>
      <c s="26">
        <v>1</v>
      </c>
      <c s="27">
        <v>0</v>
      </c>
      <c s="27">
        <f>ROUND(ROUND(H19,2)*ROUND(G19,3),2)</f>
      </c>
      <c r="O19">
        <f>(I19*21)/100</f>
      </c>
      <c t="s">
        <v>14</v>
      </c>
    </row>
    <row r="20" spans="1:5" ht="12.75">
      <c r="A20" s="28" t="s">
        <v>40</v>
      </c>
      <c r="E20" s="29" t="s">
        <v>37</v>
      </c>
    </row>
    <row r="21" spans="1:5" ht="12.75">
      <c r="A21" s="30" t="s">
        <v>42</v>
      </c>
      <c r="E21" s="31" t="s">
        <v>37</v>
      </c>
    </row>
    <row r="22" spans="1:5" ht="12.75">
      <c r="A22" t="s">
        <v>43</v>
      </c>
      <c r="E22" s="29" t="s">
        <v>37</v>
      </c>
    </row>
    <row r="23" spans="1:18" ht="12.75" customHeight="1">
      <c r="A23" s="5" t="s">
        <v>33</v>
      </c>
      <c s="5"/>
      <c s="35" t="s">
        <v>238</v>
      </c>
      <c s="5"/>
      <c s="21" t="s">
        <v>239</v>
      </c>
      <c s="5"/>
      <c s="5"/>
      <c s="5"/>
      <c s="36">
        <f>0+Q23</f>
      </c>
      <c r="O23">
        <f>0+R23</f>
      </c>
      <c r="Q23">
        <f>0+I24+I28</f>
      </c>
      <c>
        <f>0+O24+O28</f>
      </c>
    </row>
    <row r="24" spans="1:16" ht="12.75">
      <c r="A24" s="19" t="s">
        <v>35</v>
      </c>
      <c s="23" t="s">
        <v>24</v>
      </c>
      <c s="23" t="s">
        <v>240</v>
      </c>
      <c s="19" t="s">
        <v>37</v>
      </c>
      <c s="24" t="s">
        <v>239</v>
      </c>
      <c s="25" t="s">
        <v>39</v>
      </c>
      <c s="26">
        <v>1</v>
      </c>
      <c s="27">
        <v>0</v>
      </c>
      <c s="27">
        <f>ROUND(ROUND(H24,2)*ROUND(G24,3),2)</f>
      </c>
      <c r="O24">
        <f>(I24*21)/100</f>
      </c>
      <c t="s">
        <v>14</v>
      </c>
    </row>
    <row r="25" spans="1:5" ht="12.75">
      <c r="A25" s="28" t="s">
        <v>40</v>
      </c>
      <c r="E25" s="29" t="s">
        <v>37</v>
      </c>
    </row>
    <row r="26" spans="1:5" ht="12.75">
      <c r="A26" s="30" t="s">
        <v>42</v>
      </c>
      <c r="E26" s="31" t="s">
        <v>37</v>
      </c>
    </row>
    <row r="27" spans="1:5" ht="12.75">
      <c r="A27" t="s">
        <v>43</v>
      </c>
      <c r="E27" s="29" t="s">
        <v>37</v>
      </c>
    </row>
    <row r="28" spans="1:16" ht="12.75">
      <c r="A28" s="19" t="s">
        <v>35</v>
      </c>
      <c s="23" t="s">
        <v>26</v>
      </c>
      <c s="23" t="s">
        <v>241</v>
      </c>
      <c s="19" t="s">
        <v>37</v>
      </c>
      <c s="24" t="s">
        <v>242</v>
      </c>
      <c s="25" t="s">
        <v>39</v>
      </c>
      <c s="26">
        <v>1</v>
      </c>
      <c s="27">
        <v>0</v>
      </c>
      <c s="27">
        <f>ROUND(ROUND(H28,2)*ROUND(G28,3),2)</f>
      </c>
      <c r="O28">
        <f>(I28*21)/100</f>
      </c>
      <c t="s">
        <v>14</v>
      </c>
    </row>
    <row r="29" spans="1:5" ht="12.75">
      <c r="A29" s="28" t="s">
        <v>40</v>
      </c>
      <c r="E29" s="29" t="s">
        <v>37</v>
      </c>
    </row>
    <row r="30" spans="1:5" ht="12.75">
      <c r="A30" s="30" t="s">
        <v>42</v>
      </c>
      <c r="E30" s="31" t="s">
        <v>243</v>
      </c>
    </row>
    <row r="31" spans="1:5" ht="12.75">
      <c r="A31" t="s">
        <v>43</v>
      </c>
      <c r="E31" s="29" t="s">
        <v>37</v>
      </c>
    </row>
    <row r="32" spans="1:18" ht="12.75" customHeight="1">
      <c r="A32" s="5" t="s">
        <v>33</v>
      </c>
      <c s="5"/>
      <c s="35" t="s">
        <v>244</v>
      </c>
      <c s="5"/>
      <c s="21" t="s">
        <v>245</v>
      </c>
      <c s="5"/>
      <c s="5"/>
      <c s="5"/>
      <c s="36">
        <f>0+Q32</f>
      </c>
      <c r="O32">
        <f>0+R32</f>
      </c>
      <c r="Q32">
        <f>0+I33</f>
      </c>
      <c>
        <f>0+O33</f>
      </c>
    </row>
    <row r="33" spans="1:16" ht="12.75">
      <c r="A33" s="19" t="s">
        <v>35</v>
      </c>
      <c s="23" t="s">
        <v>13</v>
      </c>
      <c s="23" t="s">
        <v>246</v>
      </c>
      <c s="19" t="s">
        <v>37</v>
      </c>
      <c s="24" t="s">
        <v>247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0+O8+O49+O102+O151+O180+O193+O210+O215+O260+O273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248</v>
      </c>
      <c s="32">
        <f>0+I8+I49+I102+I151+I180+I193+I210+I215+I260+I273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248</v>
      </c>
      <c s="5"/>
      <c s="14" t="s">
        <v>249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121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32</v>
      </c>
      <c s="23" t="s">
        <v>250</v>
      </c>
      <c s="19" t="s">
        <v>37</v>
      </c>
      <c s="24" t="s">
        <v>251</v>
      </c>
      <c s="25" t="s">
        <v>91</v>
      </c>
      <c s="26">
        <v>15.698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252</v>
      </c>
    </row>
    <row r="12" spans="1:5" ht="12.75">
      <c r="A12" t="s">
        <v>43</v>
      </c>
      <c r="E12" s="29" t="s">
        <v>37</v>
      </c>
    </row>
    <row r="13" spans="1:16" ht="25.5">
      <c r="A13" s="19" t="s">
        <v>35</v>
      </c>
      <c s="23" t="s">
        <v>20</v>
      </c>
      <c s="23" t="s">
        <v>253</v>
      </c>
      <c s="19" t="s">
        <v>37</v>
      </c>
      <c s="24" t="s">
        <v>254</v>
      </c>
      <c s="25" t="s">
        <v>129</v>
      </c>
      <c s="26">
        <v>580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255</v>
      </c>
    </row>
    <row r="16" spans="1:5" ht="12.75">
      <c r="A16" t="s">
        <v>43</v>
      </c>
      <c r="E16" s="29" t="s">
        <v>37</v>
      </c>
    </row>
    <row r="17" spans="1:16" ht="25.5">
      <c r="A17" s="19" t="s">
        <v>35</v>
      </c>
      <c s="23" t="s">
        <v>14</v>
      </c>
      <c s="23" t="s">
        <v>256</v>
      </c>
      <c s="19" t="s">
        <v>37</v>
      </c>
      <c s="24" t="s">
        <v>257</v>
      </c>
      <c s="25" t="s">
        <v>129</v>
      </c>
      <c s="26">
        <v>1025.128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37</v>
      </c>
    </row>
    <row r="19" spans="1:5" ht="51">
      <c r="A19" s="30" t="s">
        <v>42</v>
      </c>
      <c r="E19" s="31" t="s">
        <v>258</v>
      </c>
    </row>
    <row r="20" spans="1:5" ht="12.75">
      <c r="A20" t="s">
        <v>43</v>
      </c>
      <c r="E20" s="29" t="s">
        <v>37</v>
      </c>
    </row>
    <row r="21" spans="1:16" ht="25.5">
      <c r="A21" s="19" t="s">
        <v>35</v>
      </c>
      <c s="23" t="s">
        <v>12</v>
      </c>
      <c s="23" t="s">
        <v>259</v>
      </c>
      <c s="19" t="s">
        <v>37</v>
      </c>
      <c s="24" t="s">
        <v>260</v>
      </c>
      <c s="25" t="s">
        <v>129</v>
      </c>
      <c s="26">
        <v>45.396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261</v>
      </c>
    </row>
    <row r="24" spans="1:5" ht="12.75">
      <c r="A24" t="s">
        <v>43</v>
      </c>
      <c r="E24" s="29" t="s">
        <v>37</v>
      </c>
    </row>
    <row r="25" spans="1:16" ht="25.5">
      <c r="A25" s="19" t="s">
        <v>35</v>
      </c>
      <c s="23" t="s">
        <v>24</v>
      </c>
      <c s="23" t="s">
        <v>262</v>
      </c>
      <c s="19" t="s">
        <v>37</v>
      </c>
      <c s="24" t="s">
        <v>263</v>
      </c>
      <c s="25" t="s">
        <v>129</v>
      </c>
      <c s="26">
        <v>3190.028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264</v>
      </c>
    </row>
    <row r="28" spans="1:5" ht="12.75">
      <c r="A28" t="s">
        <v>43</v>
      </c>
      <c r="E28" s="29" t="s">
        <v>37</v>
      </c>
    </row>
    <row r="29" spans="1:16" ht="12.75">
      <c r="A29" s="19" t="s">
        <v>35</v>
      </c>
      <c s="23" t="s">
        <v>26</v>
      </c>
      <c s="23" t="s">
        <v>265</v>
      </c>
      <c s="19" t="s">
        <v>37</v>
      </c>
      <c s="24" t="s">
        <v>266</v>
      </c>
      <c s="25" t="s">
        <v>129</v>
      </c>
      <c s="26">
        <v>1595.014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267</v>
      </c>
    </row>
    <row r="32" spans="1:5" ht="12.75">
      <c r="A32" t="s">
        <v>43</v>
      </c>
      <c r="E32" s="29" t="s">
        <v>37</v>
      </c>
    </row>
    <row r="33" spans="1:16" ht="12.75">
      <c r="A33" s="19" t="s">
        <v>35</v>
      </c>
      <c s="23" t="s">
        <v>13</v>
      </c>
      <c s="23" t="s">
        <v>268</v>
      </c>
      <c s="19" t="s">
        <v>37</v>
      </c>
      <c s="24" t="s">
        <v>269</v>
      </c>
      <c s="25" t="s">
        <v>129</v>
      </c>
      <c s="26">
        <v>895.665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270</v>
      </c>
    </row>
    <row r="36" spans="1:5" ht="12.75">
      <c r="A36" t="s">
        <v>43</v>
      </c>
      <c r="E36" s="29" t="s">
        <v>37</v>
      </c>
    </row>
    <row r="37" spans="1:16" ht="12.75">
      <c r="A37" s="19" t="s">
        <v>35</v>
      </c>
      <c s="23" t="s">
        <v>59</v>
      </c>
      <c s="23" t="s">
        <v>271</v>
      </c>
      <c s="19" t="s">
        <v>37</v>
      </c>
      <c s="24" t="s">
        <v>272</v>
      </c>
      <c s="25" t="s">
        <v>129</v>
      </c>
      <c s="26">
        <v>699.349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37</v>
      </c>
    </row>
    <row r="39" spans="1:5" ht="76.5">
      <c r="A39" s="30" t="s">
        <v>42</v>
      </c>
      <c r="E39" s="31" t="s">
        <v>273</v>
      </c>
    </row>
    <row r="40" spans="1:5" ht="12.75">
      <c r="A40" t="s">
        <v>43</v>
      </c>
      <c r="E40" s="29" t="s">
        <v>37</v>
      </c>
    </row>
    <row r="41" spans="1:16" ht="12.75">
      <c r="A41" s="19" t="s">
        <v>35</v>
      </c>
      <c s="23" t="s">
        <v>64</v>
      </c>
      <c s="23" t="s">
        <v>274</v>
      </c>
      <c s="19" t="s">
        <v>37</v>
      </c>
      <c s="24" t="s">
        <v>275</v>
      </c>
      <c s="25" t="s">
        <v>129</v>
      </c>
      <c s="26">
        <v>699.349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276</v>
      </c>
    </row>
    <row r="44" spans="1:5" ht="12.75">
      <c r="A44" t="s">
        <v>43</v>
      </c>
      <c r="E44" s="29" t="s">
        <v>37</v>
      </c>
    </row>
    <row r="45" spans="1:16" ht="12.75">
      <c r="A45" s="19" t="s">
        <v>35</v>
      </c>
      <c s="23" t="s">
        <v>30</v>
      </c>
      <c s="23" t="s">
        <v>277</v>
      </c>
      <c s="19" t="s">
        <v>37</v>
      </c>
      <c s="24" t="s">
        <v>278</v>
      </c>
      <c s="25" t="s">
        <v>124</v>
      </c>
      <c s="26">
        <v>1046.5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279</v>
      </c>
    </row>
    <row r="48" spans="1:5" ht="12.75">
      <c r="A48" t="s">
        <v>43</v>
      </c>
      <c r="E48" s="29" t="s">
        <v>37</v>
      </c>
    </row>
    <row r="49" spans="1:18" ht="12.75" customHeight="1">
      <c r="A49" s="5" t="s">
        <v>33</v>
      </c>
      <c s="5"/>
      <c s="35" t="s">
        <v>14</v>
      </c>
      <c s="5"/>
      <c s="21" t="s">
        <v>158</v>
      </c>
      <c s="5"/>
      <c s="5"/>
      <c s="5"/>
      <c s="36">
        <f>0+Q49</f>
      </c>
      <c r="O49">
        <f>0+R49</f>
      </c>
      <c r="Q49">
        <f>0+I50+I54+I58+I62+I66+I70+I74+I78+I82+I86+I90+I94+I98</f>
      </c>
      <c>
        <f>0+O50+O54+O58+O62+O66+O70+O74+O78+O82+O86+O90+O94+O98</f>
      </c>
    </row>
    <row r="50" spans="1:16" ht="12.75">
      <c r="A50" s="19" t="s">
        <v>35</v>
      </c>
      <c s="23" t="s">
        <v>104</v>
      </c>
      <c s="23" t="s">
        <v>280</v>
      </c>
      <c s="19" t="s">
        <v>37</v>
      </c>
      <c s="24" t="s">
        <v>281</v>
      </c>
      <c s="25" t="s">
        <v>129</v>
      </c>
      <c s="26">
        <v>50.524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282</v>
      </c>
    </row>
    <row r="53" spans="1:5" ht="12.75">
      <c r="A53" t="s">
        <v>43</v>
      </c>
      <c r="E53" s="29" t="s">
        <v>37</v>
      </c>
    </row>
    <row r="54" spans="1:16" ht="12.75">
      <c r="A54" s="19" t="s">
        <v>35</v>
      </c>
      <c s="23" t="s">
        <v>107</v>
      </c>
      <c s="23" t="s">
        <v>283</v>
      </c>
      <c s="19" t="s">
        <v>37</v>
      </c>
      <c s="24" t="s">
        <v>284</v>
      </c>
      <c s="25" t="s">
        <v>129</v>
      </c>
      <c s="26">
        <v>87.1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285</v>
      </c>
    </row>
    <row r="57" spans="1:5" ht="12.75">
      <c r="A57" t="s">
        <v>43</v>
      </c>
      <c r="E57" s="29" t="s">
        <v>37</v>
      </c>
    </row>
    <row r="58" spans="1:16" ht="12.75">
      <c r="A58" s="19" t="s">
        <v>35</v>
      </c>
      <c s="23" t="s">
        <v>110</v>
      </c>
      <c s="23" t="s">
        <v>286</v>
      </c>
      <c s="19" t="s">
        <v>37</v>
      </c>
      <c s="24" t="s">
        <v>287</v>
      </c>
      <c s="25" t="s">
        <v>129</v>
      </c>
      <c s="26">
        <v>180.078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37</v>
      </c>
    </row>
    <row r="60" spans="1:5" ht="38.25">
      <c r="A60" s="30" t="s">
        <v>42</v>
      </c>
      <c r="E60" s="31" t="s">
        <v>288</v>
      </c>
    </row>
    <row r="61" spans="1:5" ht="12.75">
      <c r="A61" t="s">
        <v>43</v>
      </c>
      <c r="E61" s="29" t="s">
        <v>37</v>
      </c>
    </row>
    <row r="62" spans="1:16" ht="12.75">
      <c r="A62" s="19" t="s">
        <v>35</v>
      </c>
      <c s="23" t="s">
        <v>76</v>
      </c>
      <c s="23" t="s">
        <v>289</v>
      </c>
      <c s="19" t="s">
        <v>37</v>
      </c>
      <c s="24" t="s">
        <v>290</v>
      </c>
      <c s="25" t="s">
        <v>129</v>
      </c>
      <c s="26">
        <v>174.955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291</v>
      </c>
    </row>
    <row r="65" spans="1:5" ht="12.75">
      <c r="A65" t="s">
        <v>43</v>
      </c>
      <c r="E65" s="29" t="s">
        <v>37</v>
      </c>
    </row>
    <row r="66" spans="1:16" ht="12.75">
      <c r="A66" s="19" t="s">
        <v>35</v>
      </c>
      <c s="23" t="s">
        <v>80</v>
      </c>
      <c s="23" t="s">
        <v>292</v>
      </c>
      <c s="19" t="s">
        <v>37</v>
      </c>
      <c s="24" t="s">
        <v>293</v>
      </c>
      <c s="25" t="s">
        <v>129</v>
      </c>
      <c s="26">
        <v>77.51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37</v>
      </c>
    </row>
    <row r="68" spans="1:5" ht="12.75">
      <c r="A68" s="30" t="s">
        <v>42</v>
      </c>
      <c r="E68" s="31" t="s">
        <v>294</v>
      </c>
    </row>
    <row r="69" spans="1:5" ht="12.75">
      <c r="A69" t="s">
        <v>43</v>
      </c>
      <c r="E69" s="29" t="s">
        <v>37</v>
      </c>
    </row>
    <row r="70" spans="1:16" ht="12.75">
      <c r="A70" s="19" t="s">
        <v>35</v>
      </c>
      <c s="23" t="s">
        <v>183</v>
      </c>
      <c s="23" t="s">
        <v>295</v>
      </c>
      <c s="19" t="s">
        <v>37</v>
      </c>
      <c s="24" t="s">
        <v>296</v>
      </c>
      <c s="25" t="s">
        <v>124</v>
      </c>
      <c s="26">
        <v>215.856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37</v>
      </c>
    </row>
    <row r="72" spans="1:5" ht="63.75">
      <c r="A72" s="30" t="s">
        <v>42</v>
      </c>
      <c r="E72" s="31" t="s">
        <v>297</v>
      </c>
    </row>
    <row r="73" spans="1:5" ht="12.75">
      <c r="A73" t="s">
        <v>43</v>
      </c>
      <c r="E73" s="29" t="s">
        <v>37</v>
      </c>
    </row>
    <row r="74" spans="1:16" ht="12.75">
      <c r="A74" s="19" t="s">
        <v>35</v>
      </c>
      <c s="23" t="s">
        <v>187</v>
      </c>
      <c s="23" t="s">
        <v>298</v>
      </c>
      <c s="19" t="s">
        <v>37</v>
      </c>
      <c s="24" t="s">
        <v>299</v>
      </c>
      <c s="25" t="s">
        <v>124</v>
      </c>
      <c s="26">
        <v>215.856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37</v>
      </c>
    </row>
    <row r="77" spans="1:5" ht="12.75">
      <c r="A77" t="s">
        <v>43</v>
      </c>
      <c r="E77" s="29" t="s">
        <v>37</v>
      </c>
    </row>
    <row r="78" spans="1:16" ht="12.75">
      <c r="A78" s="19" t="s">
        <v>35</v>
      </c>
      <c s="23" t="s">
        <v>191</v>
      </c>
      <c s="23" t="s">
        <v>300</v>
      </c>
      <c s="19" t="s">
        <v>37</v>
      </c>
      <c s="24" t="s">
        <v>301</v>
      </c>
      <c s="25" t="s">
        <v>219</v>
      </c>
      <c s="26">
        <v>19.076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37</v>
      </c>
    </row>
    <row r="80" spans="1:5" ht="114.75">
      <c r="A80" s="30" t="s">
        <v>42</v>
      </c>
      <c r="E80" s="31" t="s">
        <v>302</v>
      </c>
    </row>
    <row r="81" spans="1:5" ht="12.75">
      <c r="A81" t="s">
        <v>43</v>
      </c>
      <c r="E81" s="29" t="s">
        <v>37</v>
      </c>
    </row>
    <row r="82" spans="1:16" ht="12.75">
      <c r="A82" s="19" t="s">
        <v>35</v>
      </c>
      <c s="23" t="s">
        <v>195</v>
      </c>
      <c s="23" t="s">
        <v>303</v>
      </c>
      <c s="19" t="s">
        <v>37</v>
      </c>
      <c s="24" t="s">
        <v>304</v>
      </c>
      <c s="25" t="s">
        <v>129</v>
      </c>
      <c s="26">
        <v>25.4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37</v>
      </c>
    </row>
    <row r="84" spans="1:5" ht="12.75">
      <c r="A84" s="30" t="s">
        <v>42</v>
      </c>
      <c r="E84" s="31" t="s">
        <v>305</v>
      </c>
    </row>
    <row r="85" spans="1:5" ht="12.75">
      <c r="A85" t="s">
        <v>43</v>
      </c>
      <c r="E85" s="29" t="s">
        <v>37</v>
      </c>
    </row>
    <row r="86" spans="1:16" ht="12.75">
      <c r="A86" s="19" t="s">
        <v>35</v>
      </c>
      <c s="23" t="s">
        <v>200</v>
      </c>
      <c s="23" t="s">
        <v>306</v>
      </c>
      <c s="19" t="s">
        <v>37</v>
      </c>
      <c s="24" t="s">
        <v>307</v>
      </c>
      <c s="25" t="s">
        <v>129</v>
      </c>
      <c s="26">
        <v>6.563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37</v>
      </c>
    </row>
    <row r="88" spans="1:5" ht="12.75">
      <c r="A88" s="30" t="s">
        <v>42</v>
      </c>
      <c r="E88" s="31" t="s">
        <v>308</v>
      </c>
    </row>
    <row r="89" spans="1:5" ht="12.75">
      <c r="A89" t="s">
        <v>43</v>
      </c>
      <c r="E89" s="29" t="s">
        <v>37</v>
      </c>
    </row>
    <row r="90" spans="1:16" ht="12.75">
      <c r="A90" s="19" t="s">
        <v>35</v>
      </c>
      <c s="23" t="s">
        <v>205</v>
      </c>
      <c s="23" t="s">
        <v>309</v>
      </c>
      <c s="19" t="s">
        <v>37</v>
      </c>
      <c s="24" t="s">
        <v>310</v>
      </c>
      <c s="25" t="s">
        <v>124</v>
      </c>
      <c s="26">
        <v>63.3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37</v>
      </c>
    </row>
    <row r="92" spans="1:5" ht="38.25">
      <c r="A92" s="30" t="s">
        <v>42</v>
      </c>
      <c r="E92" s="31" t="s">
        <v>311</v>
      </c>
    </row>
    <row r="93" spans="1:5" ht="12.75">
      <c r="A93" t="s">
        <v>43</v>
      </c>
      <c r="E93" s="29" t="s">
        <v>37</v>
      </c>
    </row>
    <row r="94" spans="1:16" ht="12.75">
      <c r="A94" s="19" t="s">
        <v>35</v>
      </c>
      <c s="23" t="s">
        <v>210</v>
      </c>
      <c s="23" t="s">
        <v>312</v>
      </c>
      <c s="19" t="s">
        <v>37</v>
      </c>
      <c s="24" t="s">
        <v>313</v>
      </c>
      <c s="25" t="s">
        <v>124</v>
      </c>
      <c s="26">
        <v>63.3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37</v>
      </c>
    </row>
    <row r="96" spans="1:5" ht="12.75">
      <c r="A96" s="30" t="s">
        <v>42</v>
      </c>
      <c r="E96" s="31" t="s">
        <v>37</v>
      </c>
    </row>
    <row r="97" spans="1:5" ht="12.75">
      <c r="A97" t="s">
        <v>43</v>
      </c>
      <c r="E97" s="29" t="s">
        <v>37</v>
      </c>
    </row>
    <row r="98" spans="1:16" ht="12.75">
      <c r="A98" s="19" t="s">
        <v>35</v>
      </c>
      <c s="23" t="s">
        <v>216</v>
      </c>
      <c s="23" t="s">
        <v>314</v>
      </c>
      <c s="19" t="s">
        <v>37</v>
      </c>
      <c s="24" t="s">
        <v>315</v>
      </c>
      <c s="25" t="s">
        <v>219</v>
      </c>
      <c s="26">
        <v>4.337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37</v>
      </c>
    </row>
    <row r="100" spans="1:5" ht="76.5">
      <c r="A100" s="30" t="s">
        <v>42</v>
      </c>
      <c r="E100" s="31" t="s">
        <v>316</v>
      </c>
    </row>
    <row r="101" spans="1:5" ht="12.75">
      <c r="A101" t="s">
        <v>43</v>
      </c>
      <c r="E101" s="29" t="s">
        <v>37</v>
      </c>
    </row>
    <row r="102" spans="1:18" ht="12.75" customHeight="1">
      <c r="A102" s="5" t="s">
        <v>33</v>
      </c>
      <c s="5"/>
      <c s="35" t="s">
        <v>12</v>
      </c>
      <c s="5"/>
      <c s="21" t="s">
        <v>317</v>
      </c>
      <c s="5"/>
      <c s="5"/>
      <c s="5"/>
      <c s="36">
        <f>0+Q102</f>
      </c>
      <c r="O102">
        <f>0+R102</f>
      </c>
      <c r="Q102">
        <f>0+I103+I107+I111+I115+I119+I123+I127+I131+I135+I139+I143+I147</f>
      </c>
      <c>
        <f>0+O103+O107+O111+O115+O119+O123+O127+O131+O135+O139+O143+O147</f>
      </c>
    </row>
    <row r="103" spans="1:16" ht="12.75">
      <c r="A103" s="19" t="s">
        <v>35</v>
      </c>
      <c s="23" t="s">
        <v>222</v>
      </c>
      <c s="23" t="s">
        <v>318</v>
      </c>
      <c s="19" t="s">
        <v>37</v>
      </c>
      <c s="24" t="s">
        <v>319</v>
      </c>
      <c s="25" t="s">
        <v>129</v>
      </c>
      <c s="26">
        <v>125.578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37</v>
      </c>
    </row>
    <row r="105" spans="1:5" ht="51">
      <c r="A105" s="30" t="s">
        <v>42</v>
      </c>
      <c r="E105" s="31" t="s">
        <v>320</v>
      </c>
    </row>
    <row r="106" spans="1:5" ht="12.75">
      <c r="A106" t="s">
        <v>43</v>
      </c>
      <c r="E106" s="29" t="s">
        <v>37</v>
      </c>
    </row>
    <row r="107" spans="1:16" ht="12.75">
      <c r="A107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124</v>
      </c>
      <c s="26">
        <v>209.49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37</v>
      </c>
    </row>
    <row r="109" spans="1:5" ht="38.25">
      <c r="A109" s="30" t="s">
        <v>42</v>
      </c>
      <c r="E109" s="31" t="s">
        <v>324</v>
      </c>
    </row>
    <row r="110" spans="1:5" ht="12.75">
      <c r="A110" t="s">
        <v>43</v>
      </c>
      <c r="E110" s="29" t="s">
        <v>37</v>
      </c>
    </row>
    <row r="111" spans="1:16" ht="12.75">
      <c r="A111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124</v>
      </c>
      <c s="26">
        <v>209.49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37</v>
      </c>
    </row>
    <row r="113" spans="1:5" ht="12.75">
      <c r="A113" s="30" t="s">
        <v>42</v>
      </c>
      <c r="E113" s="31" t="s">
        <v>37</v>
      </c>
    </row>
    <row r="114" spans="1:5" ht="12.75">
      <c r="A114" t="s">
        <v>43</v>
      </c>
      <c r="E114" s="29" t="s">
        <v>37</v>
      </c>
    </row>
    <row r="115" spans="1:16" ht="12.75">
      <c r="A115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219</v>
      </c>
      <c s="26">
        <v>13.738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37</v>
      </c>
    </row>
    <row r="117" spans="1:5" ht="63.75">
      <c r="A117" s="30" t="s">
        <v>42</v>
      </c>
      <c r="E117" s="31" t="s">
        <v>331</v>
      </c>
    </row>
    <row r="118" spans="1:5" ht="12.75">
      <c r="A118" t="s">
        <v>43</v>
      </c>
      <c r="E118" s="29" t="s">
        <v>37</v>
      </c>
    </row>
    <row r="119" spans="1:16" ht="25.5">
      <c r="A119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129</v>
      </c>
      <c s="26">
        <v>4.188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37</v>
      </c>
    </row>
    <row r="121" spans="1:5" ht="12.75">
      <c r="A121" s="30" t="s">
        <v>42</v>
      </c>
      <c r="E121" s="31" t="s">
        <v>335</v>
      </c>
    </row>
    <row r="122" spans="1:5" ht="12.75">
      <c r="A122" t="s">
        <v>43</v>
      </c>
      <c r="E122" s="29" t="s">
        <v>37</v>
      </c>
    </row>
    <row r="123" spans="1:16" ht="25.5">
      <c r="A123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129</v>
      </c>
      <c s="26">
        <v>27.6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37</v>
      </c>
    </row>
    <row r="125" spans="1:5" ht="12.75">
      <c r="A125" s="30" t="s">
        <v>42</v>
      </c>
      <c r="E125" s="31" t="s">
        <v>339</v>
      </c>
    </row>
    <row r="126" spans="1:5" ht="12.75">
      <c r="A126" t="s">
        <v>43</v>
      </c>
      <c r="E126" s="29" t="s">
        <v>37</v>
      </c>
    </row>
    <row r="127" spans="1:16" ht="25.5">
      <c r="A127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124</v>
      </c>
      <c s="26">
        <v>72.38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37</v>
      </c>
    </row>
    <row r="129" spans="1:5" ht="12.75">
      <c r="A129" s="30" t="s">
        <v>42</v>
      </c>
      <c r="E129" s="31" t="s">
        <v>343</v>
      </c>
    </row>
    <row r="130" spans="1:5" ht="12.75">
      <c r="A130" t="s">
        <v>43</v>
      </c>
      <c r="E130" s="29" t="s">
        <v>37</v>
      </c>
    </row>
    <row r="131" spans="1:16" ht="25.5">
      <c r="A131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124</v>
      </c>
      <c s="26">
        <v>72.38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12.75">
      <c r="A133" s="30" t="s">
        <v>42</v>
      </c>
      <c r="E133" s="31" t="s">
        <v>37</v>
      </c>
    </row>
    <row r="134" spans="1:5" ht="12.75">
      <c r="A134" t="s">
        <v>43</v>
      </c>
      <c r="E134" s="29" t="s">
        <v>37</v>
      </c>
    </row>
    <row r="135" spans="1:16" ht="25.5">
      <c r="A135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124</v>
      </c>
      <c s="26">
        <v>94.3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12.75">
      <c r="A136" s="28" t="s">
        <v>40</v>
      </c>
      <c r="E136" s="29" t="s">
        <v>37</v>
      </c>
    </row>
    <row r="137" spans="1:5" ht="12.75">
      <c r="A137" s="30" t="s">
        <v>42</v>
      </c>
      <c r="E137" s="31" t="s">
        <v>350</v>
      </c>
    </row>
    <row r="138" spans="1:5" ht="12.75">
      <c r="A138" t="s">
        <v>43</v>
      </c>
      <c r="E138" s="29" t="s">
        <v>37</v>
      </c>
    </row>
    <row r="139" spans="1:16" ht="25.5">
      <c r="A139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124</v>
      </c>
      <c s="26">
        <v>94.3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12.75">
      <c r="A141" s="30" t="s">
        <v>42</v>
      </c>
      <c r="E141" s="31" t="s">
        <v>37</v>
      </c>
    </row>
    <row r="142" spans="1:5" ht="12.75">
      <c r="A142" t="s">
        <v>43</v>
      </c>
      <c r="E142" s="29" t="s">
        <v>37</v>
      </c>
    </row>
    <row r="143" spans="1:16" ht="25.5">
      <c r="A143" s="19" t="s">
        <v>35</v>
      </c>
      <c s="23" t="s">
        <v>354</v>
      </c>
      <c s="23" t="s">
        <v>355</v>
      </c>
      <c s="19" t="s">
        <v>37</v>
      </c>
      <c s="24" t="s">
        <v>356</v>
      </c>
      <c s="25" t="s">
        <v>219</v>
      </c>
      <c s="26">
        <v>2.908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37</v>
      </c>
    </row>
    <row r="145" spans="1:5" ht="89.25">
      <c r="A145" s="30" t="s">
        <v>42</v>
      </c>
      <c r="E145" s="31" t="s">
        <v>357</v>
      </c>
    </row>
    <row r="146" spans="1:5" ht="12.75">
      <c r="A146" t="s">
        <v>43</v>
      </c>
      <c r="E146" s="29" t="s">
        <v>37</v>
      </c>
    </row>
    <row r="147" spans="1:16" ht="38.25">
      <c r="A147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46</v>
      </c>
      <c s="26">
        <v>3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37</v>
      </c>
    </row>
    <row r="149" spans="1:5" ht="12.75">
      <c r="A149" s="30" t="s">
        <v>42</v>
      </c>
      <c r="E149" s="31" t="s">
        <v>37</v>
      </c>
    </row>
    <row r="150" spans="1:5" ht="12.75">
      <c r="A150" t="s">
        <v>43</v>
      </c>
      <c r="E150" s="29" t="s">
        <v>37</v>
      </c>
    </row>
    <row r="151" spans="1:18" ht="12.75" customHeight="1">
      <c r="A151" s="5" t="s">
        <v>33</v>
      </c>
      <c s="5"/>
      <c s="35" t="s">
        <v>24</v>
      </c>
      <c s="5"/>
      <c s="21" t="s">
        <v>361</v>
      </c>
      <c s="5"/>
      <c s="5"/>
      <c s="5"/>
      <c s="36">
        <f>0+Q151</f>
      </c>
      <c r="O151">
        <f>0+R151</f>
      </c>
      <c r="Q151">
        <f>0+I152+I156+I160+I164+I168+I172+I176</f>
      </c>
      <c>
        <f>0+O152+O156+O160+O164+O168+O172+O176</f>
      </c>
    </row>
    <row r="152" spans="1:16" ht="12.75">
      <c r="A152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219</v>
      </c>
      <c s="26">
        <v>0.042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12.75">
      <c r="A153" s="28" t="s">
        <v>40</v>
      </c>
      <c r="E153" s="29" t="s">
        <v>37</v>
      </c>
    </row>
    <row r="154" spans="1:5" ht="12.75">
      <c r="A154" s="30" t="s">
        <v>42</v>
      </c>
      <c r="E154" s="31" t="s">
        <v>37</v>
      </c>
    </row>
    <row r="155" spans="1:5" ht="12.75">
      <c r="A155" t="s">
        <v>43</v>
      </c>
      <c r="E155" s="29" t="s">
        <v>37</v>
      </c>
    </row>
    <row r="156" spans="1:16" ht="12.75">
      <c r="A156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219</v>
      </c>
      <c s="26">
        <v>0.096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12.75">
      <c r="A157" s="28" t="s">
        <v>40</v>
      </c>
      <c r="E157" s="29" t="s">
        <v>37</v>
      </c>
    </row>
    <row r="158" spans="1:5" ht="12.75">
      <c r="A158" s="30" t="s">
        <v>42</v>
      </c>
      <c r="E158" s="31" t="s">
        <v>37</v>
      </c>
    </row>
    <row r="159" spans="1:5" ht="12.75">
      <c r="A159" t="s">
        <v>43</v>
      </c>
      <c r="E159" s="29" t="s">
        <v>37</v>
      </c>
    </row>
    <row r="160" spans="1:16" ht="12.75">
      <c r="A160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219</v>
      </c>
      <c s="26">
        <v>0.042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12.75">
      <c r="A161" s="28" t="s">
        <v>40</v>
      </c>
      <c r="E161" s="29" t="s">
        <v>37</v>
      </c>
    </row>
    <row r="162" spans="1:5" ht="12.75">
      <c r="A162" s="30" t="s">
        <v>42</v>
      </c>
      <c r="E162" s="31" t="s">
        <v>371</v>
      </c>
    </row>
    <row r="163" spans="1:5" ht="12.75">
      <c r="A163" t="s">
        <v>43</v>
      </c>
      <c r="E163" s="29" t="s">
        <v>37</v>
      </c>
    </row>
    <row r="164" spans="1:16" ht="12.75">
      <c r="A164" s="19" t="s">
        <v>35</v>
      </c>
      <c s="23" t="s">
        <v>372</v>
      </c>
      <c s="23" t="s">
        <v>373</v>
      </c>
      <c s="19" t="s">
        <v>37</v>
      </c>
      <c s="24" t="s">
        <v>374</v>
      </c>
      <c s="25" t="s">
        <v>219</v>
      </c>
      <c s="26">
        <v>0.096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12.75">
      <c r="A165" s="28" t="s">
        <v>40</v>
      </c>
      <c r="E165" s="29" t="s">
        <v>37</v>
      </c>
    </row>
    <row r="166" spans="1:5" ht="12.75">
      <c r="A166" s="30" t="s">
        <v>42</v>
      </c>
      <c r="E166" s="31" t="s">
        <v>375</v>
      </c>
    </row>
    <row r="167" spans="1:5" ht="12.75">
      <c r="A167" t="s">
        <v>43</v>
      </c>
      <c r="E167" s="29" t="s">
        <v>37</v>
      </c>
    </row>
    <row r="168" spans="1:16" ht="12.75">
      <c r="A168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129</v>
      </c>
      <c s="26">
        <v>5.238</v>
      </c>
      <c s="27">
        <v>0</v>
      </c>
      <c s="27">
        <f>ROUND(ROUND(H168,2)*ROUND(G168,3),2)</f>
      </c>
      <c r="O168">
        <f>(I168*21)/100</f>
      </c>
      <c t="s">
        <v>14</v>
      </c>
    </row>
    <row r="169" spans="1:5" ht="12.75">
      <c r="A169" s="28" t="s">
        <v>40</v>
      </c>
      <c r="E169" s="29" t="s">
        <v>37</v>
      </c>
    </row>
    <row r="170" spans="1:5" ht="12.75">
      <c r="A170" s="30" t="s">
        <v>42</v>
      </c>
      <c r="E170" s="31" t="s">
        <v>379</v>
      </c>
    </row>
    <row r="171" spans="1:5" ht="12.75">
      <c r="A171" t="s">
        <v>43</v>
      </c>
      <c r="E171" s="29" t="s">
        <v>37</v>
      </c>
    </row>
    <row r="172" spans="1:16" ht="12.75">
      <c r="A172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129</v>
      </c>
      <c s="26">
        <v>21.59</v>
      </c>
      <c s="27">
        <v>0</v>
      </c>
      <c s="27">
        <f>ROUND(ROUND(H172,2)*ROUND(G172,3),2)</f>
      </c>
      <c r="O172">
        <f>(I172*21)/100</f>
      </c>
      <c t="s">
        <v>14</v>
      </c>
    </row>
    <row r="173" spans="1:5" ht="12.75">
      <c r="A173" s="28" t="s">
        <v>40</v>
      </c>
      <c r="E173" s="29" t="s">
        <v>37</v>
      </c>
    </row>
    <row r="174" spans="1:5" ht="12.75">
      <c r="A174" s="30" t="s">
        <v>42</v>
      </c>
      <c r="E174" s="31" t="s">
        <v>37</v>
      </c>
    </row>
    <row r="175" spans="1:5" ht="12.75">
      <c r="A175" t="s">
        <v>43</v>
      </c>
      <c r="E175" s="29" t="s">
        <v>37</v>
      </c>
    </row>
    <row r="176" spans="1:16" ht="12.75">
      <c r="A176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129</v>
      </c>
      <c s="26">
        <v>48.92</v>
      </c>
      <c s="27">
        <v>0</v>
      </c>
      <c s="27">
        <f>ROUND(ROUND(H176,2)*ROUND(G176,3),2)</f>
      </c>
      <c r="O176">
        <f>(I176*21)/100</f>
      </c>
      <c t="s">
        <v>14</v>
      </c>
    </row>
    <row r="177" spans="1:5" ht="12.75">
      <c r="A177" s="28" t="s">
        <v>40</v>
      </c>
      <c r="E177" s="29" t="s">
        <v>37</v>
      </c>
    </row>
    <row r="178" spans="1:5" ht="12.75">
      <c r="A178" s="30" t="s">
        <v>42</v>
      </c>
      <c r="E178" s="31" t="s">
        <v>37</v>
      </c>
    </row>
    <row r="179" spans="1:5" ht="12.75">
      <c r="A179" t="s">
        <v>43</v>
      </c>
      <c r="E179" s="29" t="s">
        <v>37</v>
      </c>
    </row>
    <row r="180" spans="1:18" ht="12.75" customHeight="1">
      <c r="A180" s="5" t="s">
        <v>33</v>
      </c>
      <c s="5"/>
      <c s="35" t="s">
        <v>26</v>
      </c>
      <c s="5"/>
      <c s="21" t="s">
        <v>386</v>
      </c>
      <c s="5"/>
      <c s="5"/>
      <c s="5"/>
      <c s="36">
        <f>0+Q180</f>
      </c>
      <c r="O180">
        <f>0+R180</f>
      </c>
      <c r="Q180">
        <f>0+I181+I185+I189</f>
      </c>
      <c>
        <f>0+O181+O185+O189</f>
      </c>
    </row>
    <row r="181" spans="1:16" ht="12.75">
      <c r="A181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124</v>
      </c>
      <c s="26">
        <v>392.85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12.75">
      <c r="A182" s="28" t="s">
        <v>40</v>
      </c>
      <c r="E182" s="29" t="s">
        <v>37</v>
      </c>
    </row>
    <row r="183" spans="1:5" ht="51">
      <c r="A183" s="30" t="s">
        <v>42</v>
      </c>
      <c r="E183" s="31" t="s">
        <v>390</v>
      </c>
    </row>
    <row r="184" spans="1:5" ht="12.75">
      <c r="A184" t="s">
        <v>43</v>
      </c>
      <c r="E184" s="29" t="s">
        <v>37</v>
      </c>
    </row>
    <row r="185" spans="1:16" ht="12.75">
      <c r="A185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124</v>
      </c>
      <c s="26">
        <v>431.85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12.75">
      <c r="A186" s="28" t="s">
        <v>40</v>
      </c>
      <c r="E186" s="29" t="s">
        <v>37</v>
      </c>
    </row>
    <row r="187" spans="1:5" ht="51">
      <c r="A187" s="30" t="s">
        <v>42</v>
      </c>
      <c r="E187" s="31" t="s">
        <v>394</v>
      </c>
    </row>
    <row r="188" spans="1:5" ht="12.75">
      <c r="A188" t="s">
        <v>43</v>
      </c>
      <c r="E188" s="29" t="s">
        <v>37</v>
      </c>
    </row>
    <row r="189" spans="1:16" ht="12.75">
      <c r="A189" s="19" t="s">
        <v>35</v>
      </c>
      <c s="23" t="s">
        <v>395</v>
      </c>
      <c s="23" t="s">
        <v>396</v>
      </c>
      <c s="19" t="s">
        <v>37</v>
      </c>
      <c s="24" t="s">
        <v>397</v>
      </c>
      <c s="25" t="s">
        <v>124</v>
      </c>
      <c s="26">
        <v>431.85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12.75">
      <c r="A190" s="28" t="s">
        <v>40</v>
      </c>
      <c r="E190" s="29" t="s">
        <v>37</v>
      </c>
    </row>
    <row r="191" spans="1:5" ht="51">
      <c r="A191" s="30" t="s">
        <v>42</v>
      </c>
      <c r="E191" s="31" t="s">
        <v>394</v>
      </c>
    </row>
    <row r="192" spans="1:5" ht="12.75">
      <c r="A192" t="s">
        <v>43</v>
      </c>
      <c r="E192" s="29" t="s">
        <v>37</v>
      </c>
    </row>
    <row r="193" spans="1:18" ht="12.75" customHeight="1">
      <c r="A193" s="5" t="s">
        <v>33</v>
      </c>
      <c s="5"/>
      <c s="35" t="s">
        <v>398</v>
      </c>
      <c s="5"/>
      <c s="21" t="s">
        <v>399</v>
      </c>
      <c s="5"/>
      <c s="5"/>
      <c s="5"/>
      <c s="36">
        <f>0+Q193</f>
      </c>
      <c r="O193">
        <f>0+R193</f>
      </c>
      <c r="Q193">
        <f>0+I194+I198+I202+I206</f>
      </c>
      <c>
        <f>0+O194+O198+O202+O206</f>
      </c>
    </row>
    <row r="194" spans="1:16" ht="12.75">
      <c r="A194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79</v>
      </c>
      <c s="26">
        <v>36.2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37</v>
      </c>
    </row>
    <row r="196" spans="1:5" ht="12.75">
      <c r="A196" s="30" t="s">
        <v>42</v>
      </c>
      <c r="E196" s="31" t="s">
        <v>403</v>
      </c>
    </row>
    <row r="197" spans="1:5" ht="12.75">
      <c r="A197" t="s">
        <v>43</v>
      </c>
      <c r="E197" s="29" t="s">
        <v>37</v>
      </c>
    </row>
    <row r="198" spans="1:16" ht="12.75">
      <c r="A198" s="19" t="s">
        <v>35</v>
      </c>
      <c s="23" t="s">
        <v>404</v>
      </c>
      <c s="23" t="s">
        <v>405</v>
      </c>
      <c s="19" t="s">
        <v>37</v>
      </c>
      <c s="24" t="s">
        <v>406</v>
      </c>
      <c s="25" t="s">
        <v>86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37</v>
      </c>
    </row>
    <row r="200" spans="1:5" ht="12.75">
      <c r="A200" s="30" t="s">
        <v>42</v>
      </c>
      <c r="E200" s="31" t="s">
        <v>37</v>
      </c>
    </row>
    <row r="201" spans="1:5" ht="12.75">
      <c r="A201" t="s">
        <v>43</v>
      </c>
      <c r="E201" s="29" t="s">
        <v>37</v>
      </c>
    </row>
    <row r="202" spans="1:16" ht="12.75">
      <c r="A202" s="19" t="s">
        <v>35</v>
      </c>
      <c s="23" t="s">
        <v>407</v>
      </c>
      <c s="23" t="s">
        <v>408</v>
      </c>
      <c s="19" t="s">
        <v>37</v>
      </c>
      <c s="24" t="s">
        <v>409</v>
      </c>
      <c s="25" t="s">
        <v>79</v>
      </c>
      <c s="26">
        <v>0.9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42</v>
      </c>
      <c r="E204" s="31" t="s">
        <v>37</v>
      </c>
    </row>
    <row r="205" spans="1:5" ht="12.75">
      <c r="A205" t="s">
        <v>43</v>
      </c>
      <c r="E205" s="29" t="s">
        <v>37</v>
      </c>
    </row>
    <row r="206" spans="1:16" ht="12.75">
      <c r="A206" s="19" t="s">
        <v>35</v>
      </c>
      <c s="23" t="s">
        <v>410</v>
      </c>
      <c s="23" t="s">
        <v>411</v>
      </c>
      <c s="19" t="s">
        <v>37</v>
      </c>
      <c s="24" t="s">
        <v>412</v>
      </c>
      <c s="25" t="s">
        <v>124</v>
      </c>
      <c s="26">
        <v>5.7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42</v>
      </c>
      <c r="E208" s="31" t="s">
        <v>413</v>
      </c>
    </row>
    <row r="209" spans="1:5" ht="12.75">
      <c r="A209" t="s">
        <v>43</v>
      </c>
      <c r="E209" s="29" t="s">
        <v>37</v>
      </c>
    </row>
    <row r="210" spans="1:18" ht="12.75" customHeight="1">
      <c r="A210" s="5" t="s">
        <v>33</v>
      </c>
      <c s="5"/>
      <c s="35" t="s">
        <v>414</v>
      </c>
      <c s="5"/>
      <c s="21" t="s">
        <v>415</v>
      </c>
      <c s="5"/>
      <c s="5"/>
      <c s="5"/>
      <c s="36">
        <f>0+Q210</f>
      </c>
      <c r="O210">
        <f>0+R210</f>
      </c>
      <c r="Q210">
        <f>0+I211</f>
      </c>
      <c>
        <f>0+O211</f>
      </c>
    </row>
    <row r="211" spans="1:16" ht="12.75">
      <c r="A211" s="19" t="s">
        <v>35</v>
      </c>
      <c s="23" t="s">
        <v>416</v>
      </c>
      <c s="23" t="s">
        <v>417</v>
      </c>
      <c s="19" t="s">
        <v>37</v>
      </c>
      <c s="24" t="s">
        <v>418</v>
      </c>
      <c s="25" t="s">
        <v>124</v>
      </c>
      <c s="26">
        <v>81.28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12.75">
      <c r="A212" s="28" t="s">
        <v>40</v>
      </c>
      <c r="E212" s="29" t="s">
        <v>37</v>
      </c>
    </row>
    <row r="213" spans="1:5" ht="12.75">
      <c r="A213" s="30" t="s">
        <v>42</v>
      </c>
      <c r="E213" s="31" t="s">
        <v>419</v>
      </c>
    </row>
    <row r="214" spans="1:5" ht="12.75">
      <c r="A214" t="s">
        <v>43</v>
      </c>
      <c r="E214" s="29" t="s">
        <v>37</v>
      </c>
    </row>
    <row r="215" spans="1:18" ht="12.75" customHeight="1">
      <c r="A215" s="5" t="s">
        <v>33</v>
      </c>
      <c s="5"/>
      <c s="35" t="s">
        <v>64</v>
      </c>
      <c s="5"/>
      <c s="21" t="s">
        <v>83</v>
      </c>
      <c s="5"/>
      <c s="5"/>
      <c s="5"/>
      <c s="36">
        <f>0+Q215</f>
      </c>
      <c r="O215">
        <f>0+R215</f>
      </c>
      <c r="Q215">
        <f>0+I216+I220+I224+I228+I232+I236+I240+I244+I248+I252+I256</f>
      </c>
      <c>
        <f>0+O216+O220+O224+O228+O232+O236+O240+O244+O248+O252+O256</f>
      </c>
    </row>
    <row r="216" spans="1:16" ht="12.75">
      <c r="A216" s="19" t="s">
        <v>35</v>
      </c>
      <c s="23" t="s">
        <v>420</v>
      </c>
      <c s="23" t="s">
        <v>421</v>
      </c>
      <c s="19" t="s">
        <v>37</v>
      </c>
      <c s="24" t="s">
        <v>422</v>
      </c>
      <c s="25" t="s">
        <v>86</v>
      </c>
      <c s="26">
        <v>1</v>
      </c>
      <c s="27">
        <v>0</v>
      </c>
      <c s="27">
        <f>ROUND(ROUND(H216,2)*ROUND(G216,3),2)</f>
      </c>
      <c r="O216">
        <f>(I216*21)/100</f>
      </c>
      <c t="s">
        <v>14</v>
      </c>
    </row>
    <row r="217" spans="1:5" ht="12.75">
      <c r="A217" s="28" t="s">
        <v>40</v>
      </c>
      <c r="E217" s="29" t="s">
        <v>37</v>
      </c>
    </row>
    <row r="218" spans="1:5" ht="12.75">
      <c r="A218" s="30" t="s">
        <v>42</v>
      </c>
      <c r="E218" s="31" t="s">
        <v>37</v>
      </c>
    </row>
    <row r="219" spans="1:5" ht="12.75">
      <c r="A219" t="s">
        <v>43</v>
      </c>
      <c r="E219" s="29" t="s">
        <v>37</v>
      </c>
    </row>
    <row r="220" spans="1:16" ht="25.5">
      <c r="A220" s="19" t="s">
        <v>35</v>
      </c>
      <c s="23" t="s">
        <v>423</v>
      </c>
      <c s="23" t="s">
        <v>424</v>
      </c>
      <c s="19" t="s">
        <v>37</v>
      </c>
      <c s="24" t="s">
        <v>425</v>
      </c>
      <c s="25" t="s">
        <v>86</v>
      </c>
      <c s="26">
        <v>12</v>
      </c>
      <c s="27">
        <v>0</v>
      </c>
      <c s="27">
        <f>ROUND(ROUND(H220,2)*ROUND(G220,3),2)</f>
      </c>
      <c r="O220">
        <f>(I220*21)/100</f>
      </c>
      <c t="s">
        <v>14</v>
      </c>
    </row>
    <row r="221" spans="1:5" ht="12.75">
      <c r="A221" s="28" t="s">
        <v>40</v>
      </c>
      <c r="E221" s="29" t="s">
        <v>37</v>
      </c>
    </row>
    <row r="222" spans="1:5" ht="25.5">
      <c r="A222" s="30" t="s">
        <v>42</v>
      </c>
      <c r="E222" s="31" t="s">
        <v>426</v>
      </c>
    </row>
    <row r="223" spans="1:5" ht="12.75">
      <c r="A223" t="s">
        <v>43</v>
      </c>
      <c r="E223" s="29" t="s">
        <v>37</v>
      </c>
    </row>
    <row r="224" spans="1:16" ht="25.5">
      <c r="A224" s="19" t="s">
        <v>35</v>
      </c>
      <c s="23" t="s">
        <v>427</v>
      </c>
      <c s="23" t="s">
        <v>428</v>
      </c>
      <c s="19" t="s">
        <v>37</v>
      </c>
      <c s="24" t="s">
        <v>429</v>
      </c>
      <c s="25" t="s">
        <v>79</v>
      </c>
      <c s="26">
        <v>29.1</v>
      </c>
      <c s="27">
        <v>0</v>
      </c>
      <c s="27">
        <f>ROUND(ROUND(H224,2)*ROUND(G224,3),2)</f>
      </c>
      <c r="O224">
        <f>(I224*21)/100</f>
      </c>
      <c t="s">
        <v>14</v>
      </c>
    </row>
    <row r="225" spans="1:5" ht="12.75">
      <c r="A225" s="28" t="s">
        <v>40</v>
      </c>
      <c r="E225" s="29" t="s">
        <v>37</v>
      </c>
    </row>
    <row r="226" spans="1:5" ht="12.75">
      <c r="A226" s="30" t="s">
        <v>42</v>
      </c>
      <c r="E226" s="31" t="s">
        <v>430</v>
      </c>
    </row>
    <row r="227" spans="1:5" ht="12.75">
      <c r="A227" t="s">
        <v>43</v>
      </c>
      <c r="E227" s="29" t="s">
        <v>37</v>
      </c>
    </row>
    <row r="228" spans="1:16" ht="12.75">
      <c r="A228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86</v>
      </c>
      <c s="26">
        <v>1</v>
      </c>
      <c s="27">
        <v>0</v>
      </c>
      <c s="27">
        <f>ROUND(ROUND(H228,2)*ROUND(G228,3),2)</f>
      </c>
      <c r="O228">
        <f>(I228*21)/100</f>
      </c>
      <c t="s">
        <v>14</v>
      </c>
    </row>
    <row r="229" spans="1:5" ht="12.75">
      <c r="A229" s="28" t="s">
        <v>40</v>
      </c>
      <c r="E229" s="29" t="s">
        <v>37</v>
      </c>
    </row>
    <row r="230" spans="1:5" ht="12.75">
      <c r="A230" s="30" t="s">
        <v>42</v>
      </c>
      <c r="E230" s="31" t="s">
        <v>434</v>
      </c>
    </row>
    <row r="231" spans="1:5" ht="12.75">
      <c r="A231" t="s">
        <v>43</v>
      </c>
      <c r="E231" s="29" t="s">
        <v>37</v>
      </c>
    </row>
    <row r="232" spans="1:16" ht="25.5">
      <c r="A232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46</v>
      </c>
      <c s="26">
        <v>2</v>
      </c>
      <c s="27">
        <v>0</v>
      </c>
      <c s="27">
        <f>ROUND(ROUND(H232,2)*ROUND(G232,3),2)</f>
      </c>
      <c r="O232">
        <f>(I232*21)/100</f>
      </c>
      <c t="s">
        <v>14</v>
      </c>
    </row>
    <row r="233" spans="1:5" ht="12.75">
      <c r="A233" s="28" t="s">
        <v>40</v>
      </c>
      <c r="E233" s="29" t="s">
        <v>37</v>
      </c>
    </row>
    <row r="234" spans="1:5" ht="12.75">
      <c r="A234" s="30" t="s">
        <v>42</v>
      </c>
      <c r="E234" s="31" t="s">
        <v>37</v>
      </c>
    </row>
    <row r="235" spans="1:5" ht="12.75">
      <c r="A235" t="s">
        <v>43</v>
      </c>
      <c r="E235" s="29" t="s">
        <v>37</v>
      </c>
    </row>
    <row r="236" spans="1:16" ht="12.75">
      <c r="A236" s="19" t="s">
        <v>35</v>
      </c>
      <c s="23" t="s">
        <v>438</v>
      </c>
      <c s="23" t="s">
        <v>439</v>
      </c>
      <c s="19" t="s">
        <v>37</v>
      </c>
      <c s="24" t="s">
        <v>440</v>
      </c>
      <c s="25" t="s">
        <v>86</v>
      </c>
      <c s="26">
        <v>1</v>
      </c>
      <c s="27">
        <v>0</v>
      </c>
      <c s="27">
        <f>ROUND(ROUND(H236,2)*ROUND(G236,3),2)</f>
      </c>
      <c r="O236">
        <f>(I236*21)/100</f>
      </c>
      <c t="s">
        <v>14</v>
      </c>
    </row>
    <row r="237" spans="1:5" ht="12.75">
      <c r="A237" s="28" t="s">
        <v>40</v>
      </c>
      <c r="E237" s="29" t="s">
        <v>37</v>
      </c>
    </row>
    <row r="238" spans="1:5" ht="12.75">
      <c r="A238" s="30" t="s">
        <v>42</v>
      </c>
      <c r="E238" s="31" t="s">
        <v>37</v>
      </c>
    </row>
    <row r="239" spans="1:5" ht="12.75">
      <c r="A239" t="s">
        <v>43</v>
      </c>
      <c r="E239" s="29" t="s">
        <v>37</v>
      </c>
    </row>
    <row r="240" spans="1:16" ht="12.75">
      <c r="A240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86</v>
      </c>
      <c s="26">
        <v>1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12.75">
      <c r="A241" s="28" t="s">
        <v>40</v>
      </c>
      <c r="E241" s="29" t="s">
        <v>37</v>
      </c>
    </row>
    <row r="242" spans="1:5" ht="12.75">
      <c r="A242" s="30" t="s">
        <v>42</v>
      </c>
      <c r="E242" s="31" t="s">
        <v>444</v>
      </c>
    </row>
    <row r="243" spans="1:5" ht="12.75">
      <c r="A243" t="s">
        <v>43</v>
      </c>
      <c r="E243" s="29" t="s">
        <v>37</v>
      </c>
    </row>
    <row r="244" spans="1:16" ht="12.75">
      <c r="A244" s="19" t="s">
        <v>35</v>
      </c>
      <c s="23" t="s">
        <v>445</v>
      </c>
      <c s="23" t="s">
        <v>446</v>
      </c>
      <c s="19" t="s">
        <v>37</v>
      </c>
      <c s="24" t="s">
        <v>447</v>
      </c>
      <c s="25" t="s">
        <v>86</v>
      </c>
      <c s="26">
        <v>24</v>
      </c>
      <c s="27">
        <v>0</v>
      </c>
      <c s="27">
        <f>ROUND(ROUND(H244,2)*ROUND(G244,3),2)</f>
      </c>
      <c r="O244">
        <f>(I244*21)/100</f>
      </c>
      <c t="s">
        <v>14</v>
      </c>
    </row>
    <row r="245" spans="1:5" ht="12.75">
      <c r="A245" s="28" t="s">
        <v>40</v>
      </c>
      <c r="E245" s="29" t="s">
        <v>37</v>
      </c>
    </row>
    <row r="246" spans="1:5" ht="12.75">
      <c r="A246" s="30" t="s">
        <v>42</v>
      </c>
      <c r="E246" s="31" t="s">
        <v>37</v>
      </c>
    </row>
    <row r="247" spans="1:5" ht="12.75">
      <c r="A247" t="s">
        <v>43</v>
      </c>
      <c r="E247" s="29" t="s">
        <v>37</v>
      </c>
    </row>
    <row r="248" spans="1:16" ht="25.5">
      <c r="A248" s="19" t="s">
        <v>35</v>
      </c>
      <c s="23" t="s">
        <v>448</v>
      </c>
      <c s="23" t="s">
        <v>449</v>
      </c>
      <c s="19" t="s">
        <v>37</v>
      </c>
      <c s="24" t="s">
        <v>450</v>
      </c>
      <c s="25" t="s">
        <v>129</v>
      </c>
      <c s="26">
        <v>20.952</v>
      </c>
      <c s="27">
        <v>0</v>
      </c>
      <c s="27">
        <f>ROUND(ROUND(H248,2)*ROUND(G248,3),2)</f>
      </c>
      <c r="O248">
        <f>(I248*21)/100</f>
      </c>
      <c t="s">
        <v>14</v>
      </c>
    </row>
    <row r="249" spans="1:5" ht="12.75">
      <c r="A249" s="28" t="s">
        <v>40</v>
      </c>
      <c r="E249" s="29" t="s">
        <v>37</v>
      </c>
    </row>
    <row r="250" spans="1:5" ht="12.75">
      <c r="A250" s="30" t="s">
        <v>42</v>
      </c>
      <c r="E250" s="31" t="s">
        <v>451</v>
      </c>
    </row>
    <row r="251" spans="1:5" ht="12.75">
      <c r="A251" t="s">
        <v>43</v>
      </c>
      <c r="E251" s="29" t="s">
        <v>37</v>
      </c>
    </row>
    <row r="252" spans="1:16" ht="12.75">
      <c r="A252" s="19" t="s">
        <v>35</v>
      </c>
      <c s="23" t="s">
        <v>452</v>
      </c>
      <c s="23" t="s">
        <v>453</v>
      </c>
      <c s="19" t="s">
        <v>37</v>
      </c>
      <c s="24" t="s">
        <v>454</v>
      </c>
      <c s="25" t="s">
        <v>219</v>
      </c>
      <c s="26">
        <v>0.155</v>
      </c>
      <c s="27">
        <v>0</v>
      </c>
      <c s="27">
        <f>ROUND(ROUND(H252,2)*ROUND(G252,3),2)</f>
      </c>
      <c r="O252">
        <f>(I252*21)/100</f>
      </c>
      <c t="s">
        <v>14</v>
      </c>
    </row>
    <row r="253" spans="1:5" ht="12.75">
      <c r="A253" s="28" t="s">
        <v>40</v>
      </c>
      <c r="E253" s="29" t="s">
        <v>37</v>
      </c>
    </row>
    <row r="254" spans="1:5" ht="12.75">
      <c r="A254" s="30" t="s">
        <v>42</v>
      </c>
      <c r="E254" s="31" t="s">
        <v>455</v>
      </c>
    </row>
    <row r="255" spans="1:5" ht="12.75">
      <c r="A255" t="s">
        <v>43</v>
      </c>
      <c r="E255" s="29" t="s">
        <v>37</v>
      </c>
    </row>
    <row r="256" spans="1:16" ht="12.75">
      <c r="A256" s="19" t="s">
        <v>35</v>
      </c>
      <c s="23" t="s">
        <v>456</v>
      </c>
      <c s="23" t="s">
        <v>457</v>
      </c>
      <c s="19" t="s">
        <v>37</v>
      </c>
      <c s="24" t="s">
        <v>458</v>
      </c>
      <c s="25" t="s">
        <v>86</v>
      </c>
      <c s="26">
        <v>23.28</v>
      </c>
      <c s="27">
        <v>0</v>
      </c>
      <c s="27">
        <f>ROUND(ROUND(H256,2)*ROUND(G256,3),2)</f>
      </c>
      <c r="O256">
        <f>(I256*21)/100</f>
      </c>
      <c t="s">
        <v>14</v>
      </c>
    </row>
    <row r="257" spans="1:5" ht="12.75">
      <c r="A257" s="28" t="s">
        <v>40</v>
      </c>
      <c r="E257" s="29" t="s">
        <v>37</v>
      </c>
    </row>
    <row r="258" spans="1:5" ht="12.75">
      <c r="A258" s="30" t="s">
        <v>42</v>
      </c>
      <c r="E258" s="31" t="s">
        <v>459</v>
      </c>
    </row>
    <row r="259" spans="1:5" ht="12.75">
      <c r="A259" t="s">
        <v>43</v>
      </c>
      <c r="E259" s="29" t="s">
        <v>37</v>
      </c>
    </row>
    <row r="260" spans="1:18" ht="12.75" customHeight="1">
      <c r="A260" s="5" t="s">
        <v>33</v>
      </c>
      <c s="5"/>
      <c s="35" t="s">
        <v>30</v>
      </c>
      <c s="5"/>
      <c s="21" t="s">
        <v>103</v>
      </c>
      <c s="5"/>
      <c s="5"/>
      <c s="5"/>
      <c s="36">
        <f>0+Q260</f>
      </c>
      <c r="O260">
        <f>0+R260</f>
      </c>
      <c r="Q260">
        <f>0+I261+I265+I269</f>
      </c>
      <c>
        <f>0+O261+O265+O269</f>
      </c>
    </row>
    <row r="261" spans="1:16" ht="25.5">
      <c r="A261" s="19" t="s">
        <v>35</v>
      </c>
      <c s="23" t="s">
        <v>460</v>
      </c>
      <c s="23" t="s">
        <v>461</v>
      </c>
      <c s="19" t="s">
        <v>37</v>
      </c>
      <c s="24" t="s">
        <v>462</v>
      </c>
      <c s="25" t="s">
        <v>124</v>
      </c>
      <c s="26">
        <v>7.36</v>
      </c>
      <c s="27">
        <v>0</v>
      </c>
      <c s="27">
        <f>ROUND(ROUND(H261,2)*ROUND(G261,3),2)</f>
      </c>
      <c r="O261">
        <f>(I261*21)/100</f>
      </c>
      <c t="s">
        <v>14</v>
      </c>
    </row>
    <row r="262" spans="1:5" ht="12.75">
      <c r="A262" s="28" t="s">
        <v>40</v>
      </c>
      <c r="E262" s="29" t="s">
        <v>37</v>
      </c>
    </row>
    <row r="263" spans="1:5" ht="12.75">
      <c r="A263" s="30" t="s">
        <v>42</v>
      </c>
      <c r="E263" s="31" t="s">
        <v>463</v>
      </c>
    </row>
    <row r="264" spans="1:5" ht="12.75">
      <c r="A264" t="s">
        <v>43</v>
      </c>
      <c r="E264" s="29" t="s">
        <v>37</v>
      </c>
    </row>
    <row r="265" spans="1:16" ht="25.5">
      <c r="A265" s="19" t="s">
        <v>35</v>
      </c>
      <c s="23" t="s">
        <v>464</v>
      </c>
      <c s="23" t="s">
        <v>465</v>
      </c>
      <c s="19" t="s">
        <v>37</v>
      </c>
      <c s="24" t="s">
        <v>466</v>
      </c>
      <c s="25" t="s">
        <v>124</v>
      </c>
      <c s="26">
        <v>43.18</v>
      </c>
      <c s="27">
        <v>0</v>
      </c>
      <c s="27">
        <f>ROUND(ROUND(H265,2)*ROUND(G265,3),2)</f>
      </c>
      <c r="O265">
        <f>(I265*21)/100</f>
      </c>
      <c t="s">
        <v>14</v>
      </c>
    </row>
    <row r="266" spans="1:5" ht="12.75">
      <c r="A266" s="28" t="s">
        <v>40</v>
      </c>
      <c r="E266" s="29" t="s">
        <v>37</v>
      </c>
    </row>
    <row r="267" spans="1:5" ht="12.75">
      <c r="A267" s="30" t="s">
        <v>42</v>
      </c>
      <c r="E267" s="31" t="s">
        <v>467</v>
      </c>
    </row>
    <row r="268" spans="1:5" ht="12.75">
      <c r="A268" t="s">
        <v>43</v>
      </c>
      <c r="E268" s="29" t="s">
        <v>37</v>
      </c>
    </row>
    <row r="269" spans="1:16" ht="12.75">
      <c r="A269" s="19" t="s">
        <v>35</v>
      </c>
      <c s="23" t="s">
        <v>468</v>
      </c>
      <c s="23" t="s">
        <v>469</v>
      </c>
      <c s="19" t="s">
        <v>37</v>
      </c>
      <c s="24" t="s">
        <v>470</v>
      </c>
      <c s="25" t="s">
        <v>79</v>
      </c>
      <c s="26">
        <v>62.5</v>
      </c>
      <c s="27">
        <v>0</v>
      </c>
      <c s="27">
        <f>ROUND(ROUND(H269,2)*ROUND(G269,3),2)</f>
      </c>
      <c r="O269">
        <f>(I269*21)/100</f>
      </c>
      <c t="s">
        <v>14</v>
      </c>
    </row>
    <row r="270" spans="1:5" ht="12.75">
      <c r="A270" s="28" t="s">
        <v>40</v>
      </c>
      <c r="E270" s="29" t="s">
        <v>37</v>
      </c>
    </row>
    <row r="271" spans="1:5" ht="12.75">
      <c r="A271" s="30" t="s">
        <v>42</v>
      </c>
      <c r="E271" s="31" t="s">
        <v>471</v>
      </c>
    </row>
    <row r="272" spans="1:5" ht="12.75">
      <c r="A272" t="s">
        <v>43</v>
      </c>
      <c r="E272" s="29" t="s">
        <v>37</v>
      </c>
    </row>
    <row r="273" spans="1:18" ht="12.75" customHeight="1">
      <c r="A273" s="5" t="s">
        <v>33</v>
      </c>
      <c s="5"/>
      <c s="35" t="s">
        <v>472</v>
      </c>
      <c s="5"/>
      <c s="21" t="s">
        <v>473</v>
      </c>
      <c s="5"/>
      <c s="5"/>
      <c s="5"/>
      <c s="36">
        <f>0+Q273</f>
      </c>
      <c r="O273">
        <f>0+R273</f>
      </c>
      <c r="Q273">
        <f>0+I274</f>
      </c>
      <c>
        <f>0+O274</f>
      </c>
    </row>
    <row r="274" spans="1:16" ht="12.75">
      <c r="A274" s="19" t="s">
        <v>35</v>
      </c>
      <c s="23" t="s">
        <v>474</v>
      </c>
      <c s="23" t="s">
        <v>475</v>
      </c>
      <c s="19" t="s">
        <v>37</v>
      </c>
      <c s="24" t="s">
        <v>476</v>
      </c>
      <c s="25" t="s">
        <v>219</v>
      </c>
      <c s="26">
        <v>2039.922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37</v>
      </c>
    </row>
    <row r="276" spans="1:5" ht="12.75">
      <c r="A276" s="30" t="s">
        <v>42</v>
      </c>
      <c r="E276" s="31" t="s">
        <v>37</v>
      </c>
    </row>
    <row r="277" spans="1:5" ht="12.75">
      <c r="A277" t="s">
        <v>43</v>
      </c>
      <c r="E27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0+O8+O77+O106+O159+O164+O173+O226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477</v>
      </c>
      <c s="32">
        <f>0+I8+I77+I106+I159+I164+I173+I226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477</v>
      </c>
      <c s="5"/>
      <c s="14" t="s">
        <v>478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121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25.5">
      <c r="A9" s="19" t="s">
        <v>35</v>
      </c>
      <c s="23" t="s">
        <v>20</v>
      </c>
      <c s="23" t="s">
        <v>479</v>
      </c>
      <c s="19" t="s">
        <v>37</v>
      </c>
      <c s="24" t="s">
        <v>480</v>
      </c>
      <c s="25" t="s">
        <v>129</v>
      </c>
      <c s="26">
        <v>53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38.25">
      <c r="A11" s="30" t="s">
        <v>42</v>
      </c>
      <c r="E11" s="31" t="s">
        <v>481</v>
      </c>
    </row>
    <row r="12" spans="1:5" ht="12.75">
      <c r="A12" t="s">
        <v>43</v>
      </c>
      <c r="E12" s="29" t="s">
        <v>37</v>
      </c>
    </row>
    <row r="13" spans="1:16" ht="25.5">
      <c r="A13" s="19" t="s">
        <v>35</v>
      </c>
      <c s="23" t="s">
        <v>14</v>
      </c>
      <c s="23" t="s">
        <v>482</v>
      </c>
      <c s="19" t="s">
        <v>37</v>
      </c>
      <c s="24" t="s">
        <v>483</v>
      </c>
      <c s="25" t="s">
        <v>129</v>
      </c>
      <c s="26">
        <v>1.606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37</v>
      </c>
    </row>
    <row r="15" spans="1:5" ht="38.25">
      <c r="A15" s="30" t="s">
        <v>42</v>
      </c>
      <c r="E15" s="31" t="s">
        <v>484</v>
      </c>
    </row>
    <row r="16" spans="1:5" ht="12.75">
      <c r="A16" t="s">
        <v>43</v>
      </c>
      <c r="E16" s="29" t="s">
        <v>37</v>
      </c>
    </row>
    <row r="17" spans="1:16" ht="25.5">
      <c r="A17" s="19" t="s">
        <v>35</v>
      </c>
      <c s="23" t="s">
        <v>12</v>
      </c>
      <c s="23" t="s">
        <v>485</v>
      </c>
      <c s="19" t="s">
        <v>37</v>
      </c>
      <c s="24" t="s">
        <v>486</v>
      </c>
      <c s="25" t="s">
        <v>129</v>
      </c>
      <c s="26">
        <v>114.499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37</v>
      </c>
    </row>
    <row r="19" spans="1:5" ht="63.75">
      <c r="A19" s="30" t="s">
        <v>42</v>
      </c>
      <c r="E19" s="31" t="s">
        <v>487</v>
      </c>
    </row>
    <row r="20" spans="1:5" ht="12.75">
      <c r="A20" t="s">
        <v>43</v>
      </c>
      <c r="E20" s="29" t="s">
        <v>37</v>
      </c>
    </row>
    <row r="21" spans="1:16" ht="12.75">
      <c r="A21" s="19" t="s">
        <v>35</v>
      </c>
      <c s="23" t="s">
        <v>24</v>
      </c>
      <c s="23" t="s">
        <v>488</v>
      </c>
      <c s="19" t="s">
        <v>37</v>
      </c>
      <c s="24" t="s">
        <v>489</v>
      </c>
      <c s="25" t="s">
        <v>124</v>
      </c>
      <c s="26">
        <v>190.832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37</v>
      </c>
    </row>
    <row r="23" spans="1:5" ht="12.75">
      <c r="A23" s="30" t="s">
        <v>42</v>
      </c>
      <c r="E23" s="31" t="s">
        <v>490</v>
      </c>
    </row>
    <row r="24" spans="1:5" ht="12.75">
      <c r="A24" t="s">
        <v>43</v>
      </c>
      <c r="E24" s="29" t="s">
        <v>37</v>
      </c>
    </row>
    <row r="25" spans="1:16" ht="12.75">
      <c r="A25" s="19" t="s">
        <v>35</v>
      </c>
      <c s="23" t="s">
        <v>26</v>
      </c>
      <c s="23" t="s">
        <v>491</v>
      </c>
      <c s="19" t="s">
        <v>37</v>
      </c>
      <c s="24" t="s">
        <v>492</v>
      </c>
      <c s="25" t="s">
        <v>124</v>
      </c>
      <c s="26">
        <v>190.832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493</v>
      </c>
    </row>
    <row r="28" spans="1:5" ht="12.75">
      <c r="A28" t="s">
        <v>43</v>
      </c>
      <c r="E28" s="29" t="s">
        <v>37</v>
      </c>
    </row>
    <row r="29" spans="1:16" ht="12.75">
      <c r="A29" s="19" t="s">
        <v>35</v>
      </c>
      <c s="23" t="s">
        <v>13</v>
      </c>
      <c s="23" t="s">
        <v>494</v>
      </c>
      <c s="19" t="s">
        <v>37</v>
      </c>
      <c s="24" t="s">
        <v>495</v>
      </c>
      <c s="25" t="s">
        <v>124</v>
      </c>
      <c s="26">
        <v>35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37</v>
      </c>
    </row>
    <row r="31" spans="1:5" ht="38.25">
      <c r="A31" s="30" t="s">
        <v>42</v>
      </c>
      <c r="E31" s="31" t="s">
        <v>496</v>
      </c>
    </row>
    <row r="32" spans="1:5" ht="12.75">
      <c r="A32" t="s">
        <v>43</v>
      </c>
      <c r="E32" s="29" t="s">
        <v>37</v>
      </c>
    </row>
    <row r="33" spans="1:16" ht="12.75">
      <c r="A33" s="19" t="s">
        <v>35</v>
      </c>
      <c s="23" t="s">
        <v>59</v>
      </c>
      <c s="23" t="s">
        <v>497</v>
      </c>
      <c s="19" t="s">
        <v>37</v>
      </c>
      <c s="24" t="s">
        <v>498</v>
      </c>
      <c s="25" t="s">
        <v>124</v>
      </c>
      <c s="26">
        <v>35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37</v>
      </c>
    </row>
    <row r="37" spans="1:16" ht="25.5">
      <c r="A37" s="19" t="s">
        <v>35</v>
      </c>
      <c s="23" t="s">
        <v>64</v>
      </c>
      <c s="23" t="s">
        <v>262</v>
      </c>
      <c s="19" t="s">
        <v>37</v>
      </c>
      <c s="24" t="s">
        <v>263</v>
      </c>
      <c s="25" t="s">
        <v>129</v>
      </c>
      <c s="26">
        <v>175.404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37</v>
      </c>
    </row>
    <row r="39" spans="1:5" ht="12.75">
      <c r="A39" s="30" t="s">
        <v>42</v>
      </c>
      <c r="E39" s="31" t="s">
        <v>499</v>
      </c>
    </row>
    <row r="40" spans="1:5" ht="12.75">
      <c r="A40" t="s">
        <v>43</v>
      </c>
      <c r="E40" s="29" t="s">
        <v>37</v>
      </c>
    </row>
    <row r="41" spans="1:16" ht="25.5">
      <c r="A41" s="19" t="s">
        <v>35</v>
      </c>
      <c s="23" t="s">
        <v>30</v>
      </c>
      <c s="23" t="s">
        <v>500</v>
      </c>
      <c s="19" t="s">
        <v>37</v>
      </c>
      <c s="24" t="s">
        <v>501</v>
      </c>
      <c s="25" t="s">
        <v>129</v>
      </c>
      <c s="26">
        <v>81.403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502</v>
      </c>
    </row>
    <row r="44" spans="1:5" ht="12.75">
      <c r="A44" t="s">
        <v>43</v>
      </c>
      <c r="E44" s="29" t="s">
        <v>37</v>
      </c>
    </row>
    <row r="45" spans="1:16" ht="25.5">
      <c r="A45" s="19" t="s">
        <v>35</v>
      </c>
      <c s="23" t="s">
        <v>32</v>
      </c>
      <c s="23" t="s">
        <v>503</v>
      </c>
      <c s="19" t="s">
        <v>37</v>
      </c>
      <c s="24" t="s">
        <v>504</v>
      </c>
      <c s="25" t="s">
        <v>129</v>
      </c>
      <c s="26">
        <v>814.03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505</v>
      </c>
    </row>
    <row r="48" spans="1:5" ht="12.75">
      <c r="A48" t="s">
        <v>43</v>
      </c>
      <c r="E48" s="29" t="s">
        <v>37</v>
      </c>
    </row>
    <row r="49" spans="1:16" ht="12.75">
      <c r="A49" s="19" t="s">
        <v>35</v>
      </c>
      <c s="23" t="s">
        <v>104</v>
      </c>
      <c s="23" t="s">
        <v>506</v>
      </c>
      <c s="19" t="s">
        <v>37</v>
      </c>
      <c s="24" t="s">
        <v>507</v>
      </c>
      <c s="25" t="s">
        <v>129</v>
      </c>
      <c s="26">
        <v>87.702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37</v>
      </c>
    </row>
    <row r="51" spans="1:5" ht="12.75">
      <c r="A51" s="30" t="s">
        <v>42</v>
      </c>
      <c r="E51" s="31" t="s">
        <v>508</v>
      </c>
    </row>
    <row r="52" spans="1:5" ht="12.75">
      <c r="A52" t="s">
        <v>43</v>
      </c>
      <c r="E52" s="29" t="s">
        <v>37</v>
      </c>
    </row>
    <row r="53" spans="1:16" ht="12.75">
      <c r="A53" s="19" t="s">
        <v>35</v>
      </c>
      <c s="23" t="s">
        <v>107</v>
      </c>
      <c s="23" t="s">
        <v>509</v>
      </c>
      <c s="19" t="s">
        <v>37</v>
      </c>
      <c s="24" t="s">
        <v>510</v>
      </c>
      <c s="25" t="s">
        <v>129</v>
      </c>
      <c s="26">
        <v>81.403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511</v>
      </c>
    </row>
    <row r="56" spans="1:5" ht="12.75">
      <c r="A56" t="s">
        <v>43</v>
      </c>
      <c r="E56" s="29" t="s">
        <v>37</v>
      </c>
    </row>
    <row r="57" spans="1:16" ht="12.75">
      <c r="A57" s="19" t="s">
        <v>35</v>
      </c>
      <c s="23" t="s">
        <v>110</v>
      </c>
      <c s="23" t="s">
        <v>512</v>
      </c>
      <c s="19" t="s">
        <v>37</v>
      </c>
      <c s="24" t="s">
        <v>513</v>
      </c>
      <c s="25" t="s">
        <v>219</v>
      </c>
      <c s="26">
        <v>146.525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514</v>
      </c>
    </row>
    <row r="60" spans="1:5" ht="12.75">
      <c r="A60" t="s">
        <v>43</v>
      </c>
      <c r="E60" s="29" t="s">
        <v>37</v>
      </c>
    </row>
    <row r="61" spans="1:16" ht="12.75">
      <c r="A61" s="19" t="s">
        <v>35</v>
      </c>
      <c s="23" t="s">
        <v>76</v>
      </c>
      <c s="23" t="s">
        <v>271</v>
      </c>
      <c s="19" t="s">
        <v>37</v>
      </c>
      <c s="24" t="s">
        <v>272</v>
      </c>
      <c s="25" t="s">
        <v>129</v>
      </c>
      <c s="26">
        <v>87.702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37</v>
      </c>
    </row>
    <row r="63" spans="1:5" ht="38.25">
      <c r="A63" s="30" t="s">
        <v>42</v>
      </c>
      <c r="E63" s="31" t="s">
        <v>515</v>
      </c>
    </row>
    <row r="64" spans="1:5" ht="12.75">
      <c r="A64" t="s">
        <v>43</v>
      </c>
      <c r="E64" s="29" t="s">
        <v>37</v>
      </c>
    </row>
    <row r="65" spans="1:16" ht="12.75">
      <c r="A65" s="19" t="s">
        <v>35</v>
      </c>
      <c s="23" t="s">
        <v>80</v>
      </c>
      <c s="23" t="s">
        <v>274</v>
      </c>
      <c s="19" t="s">
        <v>37</v>
      </c>
      <c s="24" t="s">
        <v>275</v>
      </c>
      <c s="25" t="s">
        <v>129</v>
      </c>
      <c s="26">
        <v>87.702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508</v>
      </c>
    </row>
    <row r="68" spans="1:5" ht="12.75">
      <c r="A68" t="s">
        <v>43</v>
      </c>
      <c r="E68" s="29" t="s">
        <v>37</v>
      </c>
    </row>
    <row r="69" spans="1:16" ht="12.75">
      <c r="A69" s="19" t="s">
        <v>35</v>
      </c>
      <c s="23" t="s">
        <v>183</v>
      </c>
      <c s="23" t="s">
        <v>516</v>
      </c>
      <c s="19" t="s">
        <v>37</v>
      </c>
      <c s="24" t="s">
        <v>517</v>
      </c>
      <c s="25" t="s">
        <v>129</v>
      </c>
      <c s="26">
        <v>42.095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518</v>
      </c>
    </row>
    <row r="72" spans="1:5" ht="12.75">
      <c r="A72" t="s">
        <v>43</v>
      </c>
      <c r="E72" s="29" t="s">
        <v>37</v>
      </c>
    </row>
    <row r="73" spans="1:16" ht="12.75">
      <c r="A73" s="19" t="s">
        <v>35</v>
      </c>
      <c s="23" t="s">
        <v>187</v>
      </c>
      <c s="23" t="s">
        <v>519</v>
      </c>
      <c s="19" t="s">
        <v>37</v>
      </c>
      <c s="24" t="s">
        <v>520</v>
      </c>
      <c s="25" t="s">
        <v>219</v>
      </c>
      <c s="26">
        <v>84.19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42</v>
      </c>
      <c r="E75" s="31" t="s">
        <v>521</v>
      </c>
    </row>
    <row r="76" spans="1:5" ht="12.75">
      <c r="A76" t="s">
        <v>43</v>
      </c>
      <c r="E76" s="29" t="s">
        <v>37</v>
      </c>
    </row>
    <row r="77" spans="1:18" ht="12.75" customHeight="1">
      <c r="A77" s="5" t="s">
        <v>33</v>
      </c>
      <c s="5"/>
      <c s="35" t="s">
        <v>14</v>
      </c>
      <c s="5"/>
      <c s="21" t="s">
        <v>158</v>
      </c>
      <c s="5"/>
      <c s="5"/>
      <c s="5"/>
      <c s="36">
        <f>0+Q77</f>
      </c>
      <c r="O77">
        <f>0+R77</f>
      </c>
      <c r="Q77">
        <f>0+I78+I82+I86+I90+I94+I98+I102</f>
      </c>
      <c>
        <f>0+O78+O82+O86+O90+O94+O98+O102</f>
      </c>
    </row>
    <row r="78" spans="1:16" ht="25.5">
      <c r="A78" s="19" t="s">
        <v>35</v>
      </c>
      <c s="23" t="s">
        <v>191</v>
      </c>
      <c s="23" t="s">
        <v>522</v>
      </c>
      <c s="19" t="s">
        <v>37</v>
      </c>
      <c s="24" t="s">
        <v>523</v>
      </c>
      <c s="25" t="s">
        <v>79</v>
      </c>
      <c s="26">
        <v>39.6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524</v>
      </c>
    </row>
    <row r="81" spans="1:5" ht="12.75">
      <c r="A81" t="s">
        <v>43</v>
      </c>
      <c r="E81" s="29" t="s">
        <v>37</v>
      </c>
    </row>
    <row r="82" spans="1:16" ht="12.75">
      <c r="A82" s="19" t="s">
        <v>35</v>
      </c>
      <c s="23" t="s">
        <v>195</v>
      </c>
      <c s="23" t="s">
        <v>280</v>
      </c>
      <c s="19" t="s">
        <v>37</v>
      </c>
      <c s="24" t="s">
        <v>281</v>
      </c>
      <c s="25" t="s">
        <v>129</v>
      </c>
      <c s="26">
        <v>2.837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37</v>
      </c>
    </row>
    <row r="84" spans="1:5" ht="63.75">
      <c r="A84" s="30" t="s">
        <v>42</v>
      </c>
      <c r="E84" s="31" t="s">
        <v>525</v>
      </c>
    </row>
    <row r="85" spans="1:5" ht="12.75">
      <c r="A85" t="s">
        <v>43</v>
      </c>
      <c r="E85" s="29" t="s">
        <v>37</v>
      </c>
    </row>
    <row r="86" spans="1:16" ht="12.75">
      <c r="A86" s="19" t="s">
        <v>35</v>
      </c>
      <c s="23" t="s">
        <v>200</v>
      </c>
      <c s="23" t="s">
        <v>286</v>
      </c>
      <c s="19" t="s">
        <v>37</v>
      </c>
      <c s="24" t="s">
        <v>287</v>
      </c>
      <c s="25" t="s">
        <v>129</v>
      </c>
      <c s="26">
        <v>3.629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37</v>
      </c>
    </row>
    <row r="88" spans="1:5" ht="38.25">
      <c r="A88" s="30" t="s">
        <v>42</v>
      </c>
      <c r="E88" s="31" t="s">
        <v>526</v>
      </c>
    </row>
    <row r="89" spans="1:5" ht="12.75">
      <c r="A89" t="s">
        <v>43</v>
      </c>
      <c r="E89" s="29" t="s">
        <v>37</v>
      </c>
    </row>
    <row r="90" spans="1:16" ht="12.75">
      <c r="A90" s="19" t="s">
        <v>35</v>
      </c>
      <c s="23" t="s">
        <v>205</v>
      </c>
      <c s="23" t="s">
        <v>527</v>
      </c>
      <c s="19" t="s">
        <v>37</v>
      </c>
      <c s="24" t="s">
        <v>528</v>
      </c>
      <c s="25" t="s">
        <v>124</v>
      </c>
      <c s="26">
        <v>5.413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37</v>
      </c>
    </row>
    <row r="92" spans="1:5" ht="38.25">
      <c r="A92" s="30" t="s">
        <v>42</v>
      </c>
      <c r="E92" s="31" t="s">
        <v>529</v>
      </c>
    </row>
    <row r="93" spans="1:5" ht="12.75">
      <c r="A93" t="s">
        <v>43</v>
      </c>
      <c r="E93" s="29" t="s">
        <v>37</v>
      </c>
    </row>
    <row r="94" spans="1:16" ht="12.75">
      <c r="A94" s="19" t="s">
        <v>35</v>
      </c>
      <c s="23" t="s">
        <v>210</v>
      </c>
      <c s="23" t="s">
        <v>530</v>
      </c>
      <c s="19" t="s">
        <v>37</v>
      </c>
      <c s="24" t="s">
        <v>531</v>
      </c>
      <c s="25" t="s">
        <v>124</v>
      </c>
      <c s="26">
        <v>5.413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37</v>
      </c>
    </row>
    <row r="96" spans="1:5" ht="38.25">
      <c r="A96" s="30" t="s">
        <v>42</v>
      </c>
      <c r="E96" s="31" t="s">
        <v>529</v>
      </c>
    </row>
    <row r="97" spans="1:5" ht="12.75">
      <c r="A97" t="s">
        <v>43</v>
      </c>
      <c r="E97" s="29" t="s">
        <v>37</v>
      </c>
    </row>
    <row r="98" spans="1:16" ht="12.75">
      <c r="A98" s="19" t="s">
        <v>35</v>
      </c>
      <c s="23" t="s">
        <v>216</v>
      </c>
      <c s="23" t="s">
        <v>532</v>
      </c>
      <c s="19" t="s">
        <v>37</v>
      </c>
      <c s="24" t="s">
        <v>533</v>
      </c>
      <c s="25" t="s">
        <v>129</v>
      </c>
      <c s="26">
        <v>0.81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37</v>
      </c>
    </row>
    <row r="100" spans="1:5" ht="12.75">
      <c r="A100" s="30" t="s">
        <v>42</v>
      </c>
      <c r="E100" s="31" t="s">
        <v>534</v>
      </c>
    </row>
    <row r="101" spans="1:5" ht="12.75">
      <c r="A101" t="s">
        <v>43</v>
      </c>
      <c r="E101" s="29" t="s">
        <v>37</v>
      </c>
    </row>
    <row r="102" spans="1:16" ht="12.75">
      <c r="A102" s="19" t="s">
        <v>35</v>
      </c>
      <c s="23" t="s">
        <v>222</v>
      </c>
      <c s="23" t="s">
        <v>535</v>
      </c>
      <c s="19" t="s">
        <v>37</v>
      </c>
      <c s="24" t="s">
        <v>536</v>
      </c>
      <c s="25" t="s">
        <v>124</v>
      </c>
      <c s="26">
        <v>7.02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37</v>
      </c>
    </row>
    <row r="104" spans="1:5" ht="12.75">
      <c r="A104" s="30" t="s">
        <v>42</v>
      </c>
      <c r="E104" s="31" t="s">
        <v>537</v>
      </c>
    </row>
    <row r="105" spans="1:5" ht="12.75">
      <c r="A105" t="s">
        <v>43</v>
      </c>
      <c r="E105" s="29" t="s">
        <v>37</v>
      </c>
    </row>
    <row r="106" spans="1:18" ht="12.75" customHeight="1">
      <c r="A106" s="5" t="s">
        <v>33</v>
      </c>
      <c s="5"/>
      <c s="35" t="s">
        <v>12</v>
      </c>
      <c s="5"/>
      <c s="21" t="s">
        <v>317</v>
      </c>
      <c s="5"/>
      <c s="5"/>
      <c s="5"/>
      <c s="36">
        <f>0+Q106</f>
      </c>
      <c r="O106">
        <f>0+R106</f>
      </c>
      <c r="Q106">
        <f>0+I107+I111+I115+I119+I123+I127+I131+I135+I139+I143+I147+I151+I155</f>
      </c>
      <c>
        <f>0+O107+O111+O115+O119+O123+O127+O131+O135+O139+O143+O147+O151+O155</f>
      </c>
    </row>
    <row r="107" spans="1:16" ht="12.75">
      <c r="A107" s="19" t="s">
        <v>35</v>
      </c>
      <c s="23" t="s">
        <v>321</v>
      </c>
      <c s="23" t="s">
        <v>538</v>
      </c>
      <c s="19" t="s">
        <v>37</v>
      </c>
      <c s="24" t="s">
        <v>539</v>
      </c>
      <c s="25" t="s">
        <v>129</v>
      </c>
      <c s="26">
        <v>2.347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37</v>
      </c>
    </row>
    <row r="109" spans="1:5" ht="12.75">
      <c r="A109" s="30" t="s">
        <v>42</v>
      </c>
      <c r="E109" s="31" t="s">
        <v>540</v>
      </c>
    </row>
    <row r="110" spans="1:5" ht="12.75">
      <c r="A110" t="s">
        <v>43</v>
      </c>
      <c r="E110" s="29" t="s">
        <v>37</v>
      </c>
    </row>
    <row r="111" spans="1:16" ht="12.75">
      <c r="A111" s="19" t="s">
        <v>35</v>
      </c>
      <c s="23" t="s">
        <v>325</v>
      </c>
      <c s="23" t="s">
        <v>541</v>
      </c>
      <c s="19" t="s">
        <v>37</v>
      </c>
      <c s="24" t="s">
        <v>542</v>
      </c>
      <c s="25" t="s">
        <v>124</v>
      </c>
      <c s="26">
        <v>5.12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37</v>
      </c>
    </row>
    <row r="113" spans="1:5" ht="12.75">
      <c r="A113" s="30" t="s">
        <v>42</v>
      </c>
      <c r="E113" s="31" t="s">
        <v>543</v>
      </c>
    </row>
    <row r="114" spans="1:5" ht="12.75">
      <c r="A114" t="s">
        <v>43</v>
      </c>
      <c r="E114" s="29" t="s">
        <v>37</v>
      </c>
    </row>
    <row r="115" spans="1:16" ht="12.75">
      <c r="A115" s="19" t="s">
        <v>35</v>
      </c>
      <c s="23" t="s">
        <v>328</v>
      </c>
      <c s="23" t="s">
        <v>544</v>
      </c>
      <c s="19" t="s">
        <v>37</v>
      </c>
      <c s="24" t="s">
        <v>545</v>
      </c>
      <c s="25" t="s">
        <v>124</v>
      </c>
      <c s="26">
        <v>5.12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37</v>
      </c>
    </row>
    <row r="117" spans="1:5" ht="12.75">
      <c r="A117" s="30" t="s">
        <v>42</v>
      </c>
      <c r="E117" s="31" t="s">
        <v>543</v>
      </c>
    </row>
    <row r="118" spans="1:5" ht="12.75">
      <c r="A118" t="s">
        <v>43</v>
      </c>
      <c r="E118" s="29" t="s">
        <v>37</v>
      </c>
    </row>
    <row r="119" spans="1:16" ht="25.5">
      <c r="A119" s="19" t="s">
        <v>35</v>
      </c>
      <c s="23" t="s">
        <v>332</v>
      </c>
      <c s="23" t="s">
        <v>546</v>
      </c>
      <c s="19" t="s">
        <v>37</v>
      </c>
      <c s="24" t="s">
        <v>547</v>
      </c>
      <c s="25" t="s">
        <v>129</v>
      </c>
      <c s="26">
        <v>1.338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37</v>
      </c>
    </row>
    <row r="121" spans="1:5" ht="12.75">
      <c r="A121" s="30" t="s">
        <v>42</v>
      </c>
      <c r="E121" s="31" t="s">
        <v>548</v>
      </c>
    </row>
    <row r="122" spans="1:5" ht="12.75">
      <c r="A122" t="s">
        <v>43</v>
      </c>
      <c r="E122" s="29" t="s">
        <v>37</v>
      </c>
    </row>
    <row r="123" spans="1:16" ht="25.5">
      <c r="A123" s="19" t="s">
        <v>35</v>
      </c>
      <c s="23" t="s">
        <v>340</v>
      </c>
      <c s="23" t="s">
        <v>549</v>
      </c>
      <c s="19" t="s">
        <v>37</v>
      </c>
      <c s="24" t="s">
        <v>550</v>
      </c>
      <c s="25" t="s">
        <v>129</v>
      </c>
      <c s="26">
        <v>9.212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37</v>
      </c>
    </row>
    <row r="125" spans="1:5" ht="63.75">
      <c r="A125" s="30" t="s">
        <v>42</v>
      </c>
      <c r="E125" s="31" t="s">
        <v>551</v>
      </c>
    </row>
    <row r="126" spans="1:5" ht="12.75">
      <c r="A126" t="s">
        <v>43</v>
      </c>
      <c r="E126" s="29" t="s">
        <v>37</v>
      </c>
    </row>
    <row r="127" spans="1:16" ht="12.75">
      <c r="A127" s="19" t="s">
        <v>35</v>
      </c>
      <c s="23" t="s">
        <v>351</v>
      </c>
      <c s="23" t="s">
        <v>552</v>
      </c>
      <c s="19" t="s">
        <v>37</v>
      </c>
      <c s="24" t="s">
        <v>553</v>
      </c>
      <c s="25" t="s">
        <v>129</v>
      </c>
      <c s="26">
        <v>2.752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37</v>
      </c>
    </row>
    <row r="129" spans="1:5" ht="38.25">
      <c r="A129" s="30" t="s">
        <v>42</v>
      </c>
      <c r="E129" s="31" t="s">
        <v>554</v>
      </c>
    </row>
    <row r="130" spans="1:5" ht="12.75">
      <c r="A130" t="s">
        <v>43</v>
      </c>
      <c r="E130" s="29" t="s">
        <v>37</v>
      </c>
    </row>
    <row r="131" spans="1:16" ht="12.75">
      <c r="A131" s="19" t="s">
        <v>35</v>
      </c>
      <c s="23" t="s">
        <v>354</v>
      </c>
      <c s="23" t="s">
        <v>555</v>
      </c>
      <c s="19" t="s">
        <v>37</v>
      </c>
      <c s="24" t="s">
        <v>556</v>
      </c>
      <c s="25" t="s">
        <v>124</v>
      </c>
      <c s="26">
        <v>16.01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38.25">
      <c r="A133" s="30" t="s">
        <v>42</v>
      </c>
      <c r="E133" s="31" t="s">
        <v>557</v>
      </c>
    </row>
    <row r="134" spans="1:5" ht="12.75">
      <c r="A134" t="s">
        <v>43</v>
      </c>
      <c r="E134" s="29" t="s">
        <v>37</v>
      </c>
    </row>
    <row r="135" spans="1:16" ht="12.75">
      <c r="A135" s="19" t="s">
        <v>35</v>
      </c>
      <c s="23" t="s">
        <v>358</v>
      </c>
      <c s="23" t="s">
        <v>558</v>
      </c>
      <c s="19" t="s">
        <v>37</v>
      </c>
      <c s="24" t="s">
        <v>559</v>
      </c>
      <c s="25" t="s">
        <v>124</v>
      </c>
      <c s="26">
        <v>16.01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12.75">
      <c r="A136" s="28" t="s">
        <v>40</v>
      </c>
      <c r="E136" s="29" t="s">
        <v>37</v>
      </c>
    </row>
    <row r="137" spans="1:5" ht="12.75">
      <c r="A137" s="30" t="s">
        <v>42</v>
      </c>
      <c r="E137" s="31" t="s">
        <v>37</v>
      </c>
    </row>
    <row r="138" spans="1:5" ht="12.75">
      <c r="A138" t="s">
        <v>43</v>
      </c>
      <c r="E138" s="29" t="s">
        <v>37</v>
      </c>
    </row>
    <row r="139" spans="1:16" ht="12.75">
      <c r="A139" s="19" t="s">
        <v>35</v>
      </c>
      <c s="23" t="s">
        <v>368</v>
      </c>
      <c s="23" t="s">
        <v>560</v>
      </c>
      <c s="19" t="s">
        <v>37</v>
      </c>
      <c s="24" t="s">
        <v>561</v>
      </c>
      <c s="25" t="s">
        <v>219</v>
      </c>
      <c s="26">
        <v>0.112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76.5">
      <c r="A141" s="30" t="s">
        <v>42</v>
      </c>
      <c r="E141" s="31" t="s">
        <v>562</v>
      </c>
    </row>
    <row r="142" spans="1:5" ht="12.75">
      <c r="A142" t="s">
        <v>43</v>
      </c>
      <c r="E142" s="29" t="s">
        <v>37</v>
      </c>
    </row>
    <row r="143" spans="1:16" ht="12.75">
      <c r="A143" s="19" t="s">
        <v>35</v>
      </c>
      <c s="23" t="s">
        <v>362</v>
      </c>
      <c s="23" t="s">
        <v>563</v>
      </c>
      <c s="19" t="s">
        <v>37</v>
      </c>
      <c s="24" t="s">
        <v>564</v>
      </c>
      <c s="25" t="s">
        <v>219</v>
      </c>
      <c s="26">
        <v>0.027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37</v>
      </c>
    </row>
    <row r="145" spans="1:5" ht="25.5">
      <c r="A145" s="30" t="s">
        <v>42</v>
      </c>
      <c r="E145" s="31" t="s">
        <v>565</v>
      </c>
    </row>
    <row r="146" spans="1:5" ht="12.75">
      <c r="A146" t="s">
        <v>43</v>
      </c>
      <c r="E146" s="29" t="s">
        <v>37</v>
      </c>
    </row>
    <row r="147" spans="1:16" ht="12.75">
      <c r="A147" s="19" t="s">
        <v>35</v>
      </c>
      <c s="23" t="s">
        <v>344</v>
      </c>
      <c s="23" t="s">
        <v>566</v>
      </c>
      <c s="19" t="s">
        <v>37</v>
      </c>
      <c s="24" t="s">
        <v>567</v>
      </c>
      <c s="25" t="s">
        <v>86</v>
      </c>
      <c s="26">
        <v>1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37</v>
      </c>
    </row>
    <row r="149" spans="1:5" ht="12.75">
      <c r="A149" s="30" t="s">
        <v>42</v>
      </c>
      <c r="E149" s="31" t="s">
        <v>37</v>
      </c>
    </row>
    <row r="150" spans="1:5" ht="12.75">
      <c r="A150" t="s">
        <v>43</v>
      </c>
      <c r="E150" s="29" t="s">
        <v>37</v>
      </c>
    </row>
    <row r="151" spans="1:16" ht="12.75">
      <c r="A151" s="19" t="s">
        <v>35</v>
      </c>
      <c s="23" t="s">
        <v>347</v>
      </c>
      <c s="23" t="s">
        <v>568</v>
      </c>
      <c s="19" t="s">
        <v>37</v>
      </c>
      <c s="24" t="s">
        <v>569</v>
      </c>
      <c s="25" t="s">
        <v>86</v>
      </c>
      <c s="26">
        <v>1</v>
      </c>
      <c s="27">
        <v>0</v>
      </c>
      <c s="27">
        <f>ROUND(ROUND(H151,2)*ROUND(G151,3),2)</f>
      </c>
      <c r="O151">
        <f>(I151*21)/100</f>
      </c>
      <c t="s">
        <v>14</v>
      </c>
    </row>
    <row r="152" spans="1:5" ht="12.75">
      <c r="A152" s="28" t="s">
        <v>40</v>
      </c>
      <c r="E152" s="29" t="s">
        <v>37</v>
      </c>
    </row>
    <row r="153" spans="1:5" ht="12.75">
      <c r="A153" s="30" t="s">
        <v>42</v>
      </c>
      <c r="E153" s="31" t="s">
        <v>37</v>
      </c>
    </row>
    <row r="154" spans="1:5" ht="12.75">
      <c r="A154" t="s">
        <v>43</v>
      </c>
      <c r="E154" s="29" t="s">
        <v>37</v>
      </c>
    </row>
    <row r="155" spans="1:16" ht="12.75">
      <c r="A155" s="19" t="s">
        <v>35</v>
      </c>
      <c s="23" t="s">
        <v>336</v>
      </c>
      <c s="23" t="s">
        <v>570</v>
      </c>
      <c s="19" t="s">
        <v>37</v>
      </c>
      <c s="24" t="s">
        <v>571</v>
      </c>
      <c s="25" t="s">
        <v>86</v>
      </c>
      <c s="26">
        <v>1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12.75">
      <c r="A156" s="28" t="s">
        <v>40</v>
      </c>
      <c r="E156" s="29" t="s">
        <v>37</v>
      </c>
    </row>
    <row r="157" spans="1:5" ht="12.75">
      <c r="A157" s="30" t="s">
        <v>42</v>
      </c>
      <c r="E157" s="31" t="s">
        <v>37</v>
      </c>
    </row>
    <row r="158" spans="1:5" ht="12.75">
      <c r="A158" t="s">
        <v>43</v>
      </c>
      <c r="E158" s="29" t="s">
        <v>37</v>
      </c>
    </row>
    <row r="159" spans="1:18" ht="12.75" customHeight="1">
      <c r="A159" s="5" t="s">
        <v>33</v>
      </c>
      <c s="5"/>
      <c s="35" t="s">
        <v>24</v>
      </c>
      <c s="5"/>
      <c s="21" t="s">
        <v>361</v>
      </c>
      <c s="5"/>
      <c s="5"/>
      <c s="5"/>
      <c s="36">
        <f>0+Q159</f>
      </c>
      <c r="O159">
        <f>0+R159</f>
      </c>
      <c r="Q159">
        <f>0+I160</f>
      </c>
      <c>
        <f>0+O160</f>
      </c>
    </row>
    <row r="160" spans="1:16" ht="12.75">
      <c r="A160" s="19" t="s">
        <v>35</v>
      </c>
      <c s="23" t="s">
        <v>372</v>
      </c>
      <c s="23" t="s">
        <v>377</v>
      </c>
      <c s="19" t="s">
        <v>37</v>
      </c>
      <c s="24" t="s">
        <v>378</v>
      </c>
      <c s="25" t="s">
        <v>129</v>
      </c>
      <c s="26">
        <v>19.404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12.75">
      <c r="A161" s="28" t="s">
        <v>40</v>
      </c>
      <c r="E161" s="29" t="s">
        <v>37</v>
      </c>
    </row>
    <row r="162" spans="1:5" ht="12.75">
      <c r="A162" s="30" t="s">
        <v>42</v>
      </c>
      <c r="E162" s="31" t="s">
        <v>572</v>
      </c>
    </row>
    <row r="163" spans="1:5" ht="12.75">
      <c r="A163" t="s">
        <v>43</v>
      </c>
      <c r="E163" s="29" t="s">
        <v>37</v>
      </c>
    </row>
    <row r="164" spans="1:18" ht="12.75" customHeight="1">
      <c r="A164" s="5" t="s">
        <v>33</v>
      </c>
      <c s="5"/>
      <c s="35" t="s">
        <v>398</v>
      </c>
      <c s="5"/>
      <c s="21" t="s">
        <v>399</v>
      </c>
      <c s="5"/>
      <c s="5"/>
      <c s="5"/>
      <c s="36">
        <f>0+Q164</f>
      </c>
      <c r="O164">
        <f>0+R164</f>
      </c>
      <c r="Q164">
        <f>0+I165+I169</f>
      </c>
      <c>
        <f>0+O165+O169</f>
      </c>
    </row>
    <row r="165" spans="1:16" ht="12.75">
      <c r="A165" s="19" t="s">
        <v>35</v>
      </c>
      <c s="23" t="s">
        <v>445</v>
      </c>
      <c s="23" t="s">
        <v>401</v>
      </c>
      <c s="19" t="s">
        <v>37</v>
      </c>
      <c s="24" t="s">
        <v>402</v>
      </c>
      <c s="25" t="s">
        <v>79</v>
      </c>
      <c s="26">
        <v>8.475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40</v>
      </c>
      <c r="E166" s="29" t="s">
        <v>37</v>
      </c>
    </row>
    <row r="167" spans="1:5" ht="12.75">
      <c r="A167" s="30" t="s">
        <v>42</v>
      </c>
      <c r="E167" s="31" t="s">
        <v>573</v>
      </c>
    </row>
    <row r="168" spans="1:5" ht="12.75">
      <c r="A168" t="s">
        <v>43</v>
      </c>
      <c r="E168" s="29" t="s">
        <v>37</v>
      </c>
    </row>
    <row r="169" spans="1:16" ht="25.5">
      <c r="A169" s="19" t="s">
        <v>35</v>
      </c>
      <c s="23" t="s">
        <v>448</v>
      </c>
      <c s="23" t="s">
        <v>574</v>
      </c>
      <c s="19" t="s">
        <v>37</v>
      </c>
      <c s="24" t="s">
        <v>575</v>
      </c>
      <c s="25" t="s">
        <v>86</v>
      </c>
      <c s="26">
        <v>2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40</v>
      </c>
      <c r="E170" s="29" t="s">
        <v>37</v>
      </c>
    </row>
    <row r="171" spans="1:5" ht="12.75">
      <c r="A171" s="30" t="s">
        <v>42</v>
      </c>
      <c r="E171" s="31" t="s">
        <v>576</v>
      </c>
    </row>
    <row r="172" spans="1:5" ht="12.75">
      <c r="A172" t="s">
        <v>43</v>
      </c>
      <c r="E172" s="29" t="s">
        <v>37</v>
      </c>
    </row>
    <row r="173" spans="1:18" ht="12.75" customHeight="1">
      <c r="A173" s="5" t="s">
        <v>33</v>
      </c>
      <c s="5"/>
      <c s="35" t="s">
        <v>64</v>
      </c>
      <c s="5"/>
      <c s="21" t="s">
        <v>83</v>
      </c>
      <c s="5"/>
      <c s="5"/>
      <c s="5"/>
      <c s="36">
        <f>0+Q173</f>
      </c>
      <c r="O173">
        <f>0+R173</f>
      </c>
      <c r="Q173">
        <f>0+I174+I178+I182+I186+I190+I194+I198+I202+I206+I210+I214+I218+I222</f>
      </c>
      <c>
        <f>0+O174+O178+O182+O186+O190+O194+O198+O202+O206+O210+O214+O218+O222</f>
      </c>
    </row>
    <row r="174" spans="1:16" ht="12.75">
      <c r="A174" s="19" t="s">
        <v>35</v>
      </c>
      <c s="23" t="s">
        <v>423</v>
      </c>
      <c s="23" t="s">
        <v>421</v>
      </c>
      <c s="19" t="s">
        <v>37</v>
      </c>
      <c s="24" t="s">
        <v>422</v>
      </c>
      <c s="25" t="s">
        <v>86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37</v>
      </c>
    </row>
    <row r="177" spans="1:5" ht="12.75">
      <c r="A177" t="s">
        <v>43</v>
      </c>
      <c r="E177" s="29" t="s">
        <v>37</v>
      </c>
    </row>
    <row r="178" spans="1:16" ht="25.5">
      <c r="A178" s="19" t="s">
        <v>35</v>
      </c>
      <c s="23" t="s">
        <v>383</v>
      </c>
      <c s="23" t="s">
        <v>577</v>
      </c>
      <c s="19" t="s">
        <v>37</v>
      </c>
      <c s="24" t="s">
        <v>578</v>
      </c>
      <c s="25" t="s">
        <v>86</v>
      </c>
      <c s="26">
        <v>16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37</v>
      </c>
    </row>
    <row r="180" spans="1:5" ht="25.5">
      <c r="A180" s="30" t="s">
        <v>42</v>
      </c>
      <c r="E180" s="31" t="s">
        <v>579</v>
      </c>
    </row>
    <row r="181" spans="1:5" ht="12.75">
      <c r="A181" t="s">
        <v>43</v>
      </c>
      <c r="E181" s="29" t="s">
        <v>37</v>
      </c>
    </row>
    <row r="182" spans="1:16" ht="25.5">
      <c r="A182" s="19" t="s">
        <v>35</v>
      </c>
      <c s="23" t="s">
        <v>376</v>
      </c>
      <c s="23" t="s">
        <v>424</v>
      </c>
      <c s="19" t="s">
        <v>37</v>
      </c>
      <c s="24" t="s">
        <v>425</v>
      </c>
      <c s="25" t="s">
        <v>86</v>
      </c>
      <c s="26">
        <v>22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37</v>
      </c>
    </row>
    <row r="184" spans="1:5" ht="12.75">
      <c r="A184" s="30" t="s">
        <v>42</v>
      </c>
      <c r="E184" s="31" t="s">
        <v>580</v>
      </c>
    </row>
    <row r="185" spans="1:5" ht="12.75">
      <c r="A185" t="s">
        <v>43</v>
      </c>
      <c r="E185" s="29" t="s">
        <v>37</v>
      </c>
    </row>
    <row r="186" spans="1:16" ht="25.5">
      <c r="A186" s="19" t="s">
        <v>35</v>
      </c>
      <c s="23" t="s">
        <v>365</v>
      </c>
      <c s="23" t="s">
        <v>428</v>
      </c>
      <c s="19" t="s">
        <v>37</v>
      </c>
      <c s="24" t="s">
        <v>429</v>
      </c>
      <c s="25" t="s">
        <v>79</v>
      </c>
      <c s="26">
        <v>55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37</v>
      </c>
    </row>
    <row r="188" spans="1:5" ht="12.75">
      <c r="A188" s="30" t="s">
        <v>42</v>
      </c>
      <c r="E188" s="31" t="s">
        <v>581</v>
      </c>
    </row>
    <row r="189" spans="1:5" ht="12.75">
      <c r="A189" t="s">
        <v>43</v>
      </c>
      <c r="E189" s="29" t="s">
        <v>37</v>
      </c>
    </row>
    <row r="190" spans="1:16" ht="25.5">
      <c r="A190" s="19" t="s">
        <v>35</v>
      </c>
      <c s="23" t="s">
        <v>380</v>
      </c>
      <c s="23" t="s">
        <v>582</v>
      </c>
      <c s="19" t="s">
        <v>37</v>
      </c>
      <c s="24" t="s">
        <v>583</v>
      </c>
      <c s="25" t="s">
        <v>79</v>
      </c>
      <c s="26">
        <v>39.6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42</v>
      </c>
      <c r="E192" s="31" t="s">
        <v>584</v>
      </c>
    </row>
    <row r="193" spans="1:5" ht="12.75">
      <c r="A193" t="s">
        <v>43</v>
      </c>
      <c r="E193" s="29" t="s">
        <v>37</v>
      </c>
    </row>
    <row r="194" spans="1:16" ht="12.75">
      <c r="A194" s="19" t="s">
        <v>35</v>
      </c>
      <c s="23" t="s">
        <v>387</v>
      </c>
      <c s="23" t="s">
        <v>432</v>
      </c>
      <c s="19" t="s">
        <v>37</v>
      </c>
      <c s="24" t="s">
        <v>433</v>
      </c>
      <c s="25" t="s">
        <v>86</v>
      </c>
      <c s="26">
        <v>2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37</v>
      </c>
    </row>
    <row r="196" spans="1:5" ht="38.25">
      <c r="A196" s="30" t="s">
        <v>42</v>
      </c>
      <c r="E196" s="31" t="s">
        <v>585</v>
      </c>
    </row>
    <row r="197" spans="1:5" ht="12.75">
      <c r="A197" t="s">
        <v>43</v>
      </c>
      <c r="E197" s="29" t="s">
        <v>37</v>
      </c>
    </row>
    <row r="198" spans="1:16" ht="12.75">
      <c r="A198" s="19" t="s">
        <v>35</v>
      </c>
      <c s="23" t="s">
        <v>391</v>
      </c>
      <c s="23" t="s">
        <v>586</v>
      </c>
      <c s="19" t="s">
        <v>37</v>
      </c>
      <c s="24" t="s">
        <v>587</v>
      </c>
      <c s="25" t="s">
        <v>86</v>
      </c>
      <c s="26">
        <v>3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37</v>
      </c>
    </row>
    <row r="200" spans="1:5" ht="12.75">
      <c r="A200" s="30" t="s">
        <v>42</v>
      </c>
      <c r="E200" s="31" t="s">
        <v>588</v>
      </c>
    </row>
    <row r="201" spans="1:5" ht="12.75">
      <c r="A201" t="s">
        <v>43</v>
      </c>
      <c r="E201" s="29" t="s">
        <v>37</v>
      </c>
    </row>
    <row r="202" spans="1:16" ht="25.5">
      <c r="A202" s="19" t="s">
        <v>35</v>
      </c>
      <c s="23" t="s">
        <v>395</v>
      </c>
      <c s="23" t="s">
        <v>589</v>
      </c>
      <c s="19" t="s">
        <v>37</v>
      </c>
      <c s="24" t="s">
        <v>590</v>
      </c>
      <c s="25" t="s">
        <v>46</v>
      </c>
      <c s="26">
        <v>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38.25">
      <c r="A204" s="30" t="s">
        <v>42</v>
      </c>
      <c r="E204" s="31" t="s">
        <v>591</v>
      </c>
    </row>
    <row r="205" spans="1:5" ht="12.75">
      <c r="A205" t="s">
        <v>43</v>
      </c>
      <c r="E205" s="29" t="s">
        <v>37</v>
      </c>
    </row>
    <row r="206" spans="1:16" ht="12.75">
      <c r="A206" s="19" t="s">
        <v>35</v>
      </c>
      <c s="23" t="s">
        <v>427</v>
      </c>
      <c s="23" t="s">
        <v>442</v>
      </c>
      <c s="19" t="s">
        <v>37</v>
      </c>
      <c s="24" t="s">
        <v>443</v>
      </c>
      <c s="25" t="s">
        <v>86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42</v>
      </c>
      <c r="E208" s="31" t="s">
        <v>444</v>
      </c>
    </row>
    <row r="209" spans="1:5" ht="12.75">
      <c r="A209" t="s">
        <v>43</v>
      </c>
      <c r="E209" s="29" t="s">
        <v>37</v>
      </c>
    </row>
    <row r="210" spans="1:16" ht="12.75">
      <c r="A210" s="19" t="s">
        <v>35</v>
      </c>
      <c s="23" t="s">
        <v>431</v>
      </c>
      <c s="23" t="s">
        <v>446</v>
      </c>
      <c s="19" t="s">
        <v>37</v>
      </c>
      <c s="24" t="s">
        <v>447</v>
      </c>
      <c s="25" t="s">
        <v>86</v>
      </c>
      <c s="26">
        <v>13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37</v>
      </c>
    </row>
    <row r="212" spans="1:5" ht="38.25">
      <c r="A212" s="30" t="s">
        <v>42</v>
      </c>
      <c r="E212" s="31" t="s">
        <v>592</v>
      </c>
    </row>
    <row r="213" spans="1:5" ht="12.75">
      <c r="A213" t="s">
        <v>43</v>
      </c>
      <c r="E213" s="29" t="s">
        <v>37</v>
      </c>
    </row>
    <row r="214" spans="1:16" ht="25.5">
      <c r="A214" s="19" t="s">
        <v>35</v>
      </c>
      <c s="23" t="s">
        <v>435</v>
      </c>
      <c s="23" t="s">
        <v>449</v>
      </c>
      <c s="19" t="s">
        <v>37</v>
      </c>
      <c s="24" t="s">
        <v>450</v>
      </c>
      <c s="25" t="s">
        <v>129</v>
      </c>
      <c s="26">
        <v>39.6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12.75">
      <c r="A216" s="30" t="s">
        <v>42</v>
      </c>
      <c r="E216" s="31" t="s">
        <v>593</v>
      </c>
    </row>
    <row r="217" spans="1:5" ht="12.75">
      <c r="A217" t="s">
        <v>43</v>
      </c>
      <c r="E217" s="29" t="s">
        <v>37</v>
      </c>
    </row>
    <row r="218" spans="1:16" ht="12.75">
      <c r="A218" s="19" t="s">
        <v>35</v>
      </c>
      <c s="23" t="s">
        <v>438</v>
      </c>
      <c s="23" t="s">
        <v>453</v>
      </c>
      <c s="19" t="s">
        <v>37</v>
      </c>
      <c s="24" t="s">
        <v>454</v>
      </c>
      <c s="25" t="s">
        <v>219</v>
      </c>
      <c s="26">
        <v>0.293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37</v>
      </c>
    </row>
    <row r="220" spans="1:5" ht="12.75">
      <c r="A220" s="30" t="s">
        <v>42</v>
      </c>
      <c r="E220" s="31" t="s">
        <v>594</v>
      </c>
    </row>
    <row r="221" spans="1:5" ht="12.75">
      <c r="A221" t="s">
        <v>43</v>
      </c>
      <c r="E221" s="29" t="s">
        <v>37</v>
      </c>
    </row>
    <row r="222" spans="1:16" ht="12.75">
      <c r="A222" s="19" t="s">
        <v>35</v>
      </c>
      <c s="23" t="s">
        <v>441</v>
      </c>
      <c s="23" t="s">
        <v>457</v>
      </c>
      <c s="19" t="s">
        <v>37</v>
      </c>
      <c s="24" t="s">
        <v>458</v>
      </c>
      <c s="25" t="s">
        <v>86</v>
      </c>
      <c s="26">
        <v>44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42</v>
      </c>
      <c r="E224" s="31" t="s">
        <v>595</v>
      </c>
    </row>
    <row r="225" spans="1:5" ht="12.75">
      <c r="A225" t="s">
        <v>43</v>
      </c>
      <c r="E225" s="29" t="s">
        <v>37</v>
      </c>
    </row>
    <row r="226" spans="1:18" ht="12.75" customHeight="1">
      <c r="A226" s="5" t="s">
        <v>33</v>
      </c>
      <c s="5"/>
      <c s="35" t="s">
        <v>472</v>
      </c>
      <c s="5"/>
      <c s="21" t="s">
        <v>473</v>
      </c>
      <c s="5"/>
      <c s="5"/>
      <c s="5"/>
      <c s="36">
        <f>0+Q226</f>
      </c>
      <c r="O226">
        <f>0+R226</f>
      </c>
      <c r="Q226">
        <f>0+I227</f>
      </c>
      <c>
        <f>0+O227</f>
      </c>
    </row>
    <row r="227" spans="1:16" ht="12.75">
      <c r="A227" s="19" t="s">
        <v>35</v>
      </c>
      <c s="23" t="s">
        <v>420</v>
      </c>
      <c s="23" t="s">
        <v>596</v>
      </c>
      <c s="19" t="s">
        <v>37</v>
      </c>
      <c s="24" t="s">
        <v>597</v>
      </c>
      <c s="25" t="s">
        <v>219</v>
      </c>
      <c s="26">
        <v>197.977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12.75">
      <c r="A228" s="28" t="s">
        <v>40</v>
      </c>
      <c r="E228" s="29" t="s">
        <v>37</v>
      </c>
    </row>
    <row r="229" spans="1:5" ht="12.75">
      <c r="A229" s="30" t="s">
        <v>42</v>
      </c>
      <c r="E229" s="31" t="s">
        <v>37</v>
      </c>
    </row>
    <row r="230" spans="1:5" ht="12.75">
      <c r="A230" t="s">
        <v>43</v>
      </c>
      <c r="E23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0+O8+O73+O78+O91+O192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598</v>
      </c>
      <c s="32">
        <f>0+I8+I73+I78+I91+I192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598</v>
      </c>
      <c s="5"/>
      <c s="14" t="s">
        <v>599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121</v>
      </c>
      <c s="15"/>
      <c s="15"/>
      <c s="15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19" t="s">
        <v>35</v>
      </c>
      <c s="23" t="s">
        <v>20</v>
      </c>
      <c s="23" t="s">
        <v>600</v>
      </c>
      <c s="19" t="s">
        <v>37</v>
      </c>
      <c s="24" t="s">
        <v>601</v>
      </c>
      <c s="25" t="s">
        <v>79</v>
      </c>
      <c s="26">
        <v>1.1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602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14</v>
      </c>
      <c s="23" t="s">
        <v>603</v>
      </c>
      <c s="19" t="s">
        <v>37</v>
      </c>
      <c s="24" t="s">
        <v>604</v>
      </c>
      <c s="25" t="s">
        <v>79</v>
      </c>
      <c s="26">
        <v>1.1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602</v>
      </c>
    </row>
    <row r="16" spans="1:5" ht="12.75">
      <c r="A16" t="s">
        <v>43</v>
      </c>
      <c r="E16" s="29" t="s">
        <v>37</v>
      </c>
    </row>
    <row r="17" spans="1:16" ht="12.75">
      <c r="A17" s="19" t="s">
        <v>35</v>
      </c>
      <c s="23" t="s">
        <v>12</v>
      </c>
      <c s="23" t="s">
        <v>605</v>
      </c>
      <c s="19" t="s">
        <v>37</v>
      </c>
      <c s="24" t="s">
        <v>606</v>
      </c>
      <c s="25" t="s">
        <v>129</v>
      </c>
      <c s="26">
        <v>3.08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607</v>
      </c>
    </row>
    <row r="20" spans="1:5" ht="12.75">
      <c r="A20" t="s">
        <v>43</v>
      </c>
      <c r="E20" s="29" t="s">
        <v>37</v>
      </c>
    </row>
    <row r="21" spans="1:16" ht="25.5">
      <c r="A21" s="19" t="s">
        <v>35</v>
      </c>
      <c s="23" t="s">
        <v>24</v>
      </c>
      <c s="23" t="s">
        <v>608</v>
      </c>
      <c s="19" t="s">
        <v>37</v>
      </c>
      <c s="24" t="s">
        <v>609</v>
      </c>
      <c s="25" t="s">
        <v>129</v>
      </c>
      <c s="26">
        <v>98.406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610</v>
      </c>
    </row>
    <row r="24" spans="1:5" ht="12.75">
      <c r="A24" t="s">
        <v>43</v>
      </c>
      <c r="E24" s="29" t="s">
        <v>37</v>
      </c>
    </row>
    <row r="25" spans="1:16" ht="12.75">
      <c r="A25" s="19" t="s">
        <v>35</v>
      </c>
      <c s="23" t="s">
        <v>26</v>
      </c>
      <c s="23" t="s">
        <v>488</v>
      </c>
      <c s="19" t="s">
        <v>37</v>
      </c>
      <c s="24" t="s">
        <v>489</v>
      </c>
      <c s="25" t="s">
        <v>124</v>
      </c>
      <c s="26">
        <v>178.92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611</v>
      </c>
    </row>
    <row r="28" spans="1:5" ht="12.75">
      <c r="A28" t="s">
        <v>43</v>
      </c>
      <c r="E28" s="29" t="s">
        <v>37</v>
      </c>
    </row>
    <row r="29" spans="1:16" ht="12.75">
      <c r="A29" s="19" t="s">
        <v>35</v>
      </c>
      <c s="23" t="s">
        <v>13</v>
      </c>
      <c s="23" t="s">
        <v>491</v>
      </c>
      <c s="19" t="s">
        <v>37</v>
      </c>
      <c s="24" t="s">
        <v>492</v>
      </c>
      <c s="25" t="s">
        <v>124</v>
      </c>
      <c s="26">
        <v>178.92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612</v>
      </c>
    </row>
    <row r="32" spans="1:5" ht="12.75">
      <c r="A32" t="s">
        <v>43</v>
      </c>
      <c r="E32" s="29" t="s">
        <v>37</v>
      </c>
    </row>
    <row r="33" spans="1:16" ht="25.5">
      <c r="A33" s="19" t="s">
        <v>35</v>
      </c>
      <c s="23" t="s">
        <v>59</v>
      </c>
      <c s="23" t="s">
        <v>262</v>
      </c>
      <c s="19" t="s">
        <v>37</v>
      </c>
      <c s="24" t="s">
        <v>263</v>
      </c>
      <c s="25" t="s">
        <v>129</v>
      </c>
      <c s="26">
        <v>124.694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613</v>
      </c>
    </row>
    <row r="36" spans="1:5" ht="12.75">
      <c r="A36" t="s">
        <v>43</v>
      </c>
      <c r="E36" s="29" t="s">
        <v>37</v>
      </c>
    </row>
    <row r="37" spans="1:16" ht="25.5">
      <c r="A37" s="19" t="s">
        <v>35</v>
      </c>
      <c s="23" t="s">
        <v>64</v>
      </c>
      <c s="23" t="s">
        <v>500</v>
      </c>
      <c s="19" t="s">
        <v>37</v>
      </c>
      <c s="24" t="s">
        <v>501</v>
      </c>
      <c s="25" t="s">
        <v>129</v>
      </c>
      <c s="26">
        <v>36.059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37</v>
      </c>
    </row>
    <row r="39" spans="1:5" ht="12.75">
      <c r="A39" s="30" t="s">
        <v>42</v>
      </c>
      <c r="E39" s="31" t="s">
        <v>614</v>
      </c>
    </row>
    <row r="40" spans="1:5" ht="12.75">
      <c r="A40" t="s">
        <v>43</v>
      </c>
      <c r="E40" s="29" t="s">
        <v>37</v>
      </c>
    </row>
    <row r="41" spans="1:16" ht="25.5">
      <c r="A41" s="19" t="s">
        <v>35</v>
      </c>
      <c s="23" t="s">
        <v>30</v>
      </c>
      <c s="23" t="s">
        <v>503</v>
      </c>
      <c s="19" t="s">
        <v>37</v>
      </c>
      <c s="24" t="s">
        <v>504</v>
      </c>
      <c s="25" t="s">
        <v>129</v>
      </c>
      <c s="26">
        <v>360.59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615</v>
      </c>
    </row>
    <row r="44" spans="1:5" ht="12.75">
      <c r="A44" t="s">
        <v>43</v>
      </c>
      <c r="E44" s="29" t="s">
        <v>37</v>
      </c>
    </row>
    <row r="45" spans="1:16" ht="12.75">
      <c r="A45" s="19" t="s">
        <v>35</v>
      </c>
      <c s="23" t="s">
        <v>32</v>
      </c>
      <c s="23" t="s">
        <v>506</v>
      </c>
      <c s="19" t="s">
        <v>37</v>
      </c>
      <c s="24" t="s">
        <v>507</v>
      </c>
      <c s="25" t="s">
        <v>129</v>
      </c>
      <c s="26">
        <v>62.347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616</v>
      </c>
    </row>
    <row r="48" spans="1:5" ht="12.75">
      <c r="A48" t="s">
        <v>43</v>
      </c>
      <c r="E48" s="29" t="s">
        <v>37</v>
      </c>
    </row>
    <row r="49" spans="1:16" ht="12.75">
      <c r="A49" s="19" t="s">
        <v>35</v>
      </c>
      <c s="23" t="s">
        <v>104</v>
      </c>
      <c s="23" t="s">
        <v>509</v>
      </c>
      <c s="19" t="s">
        <v>37</v>
      </c>
      <c s="24" t="s">
        <v>510</v>
      </c>
      <c s="25" t="s">
        <v>129</v>
      </c>
      <c s="26">
        <v>36.059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37</v>
      </c>
    </row>
    <row r="51" spans="1:5" ht="12.75">
      <c r="A51" s="30" t="s">
        <v>42</v>
      </c>
      <c r="E51" s="31" t="s">
        <v>617</v>
      </c>
    </row>
    <row r="52" spans="1:5" ht="12.75">
      <c r="A52" t="s">
        <v>43</v>
      </c>
      <c r="E52" s="29" t="s">
        <v>37</v>
      </c>
    </row>
    <row r="53" spans="1:16" ht="12.75">
      <c r="A53" s="19" t="s">
        <v>35</v>
      </c>
      <c s="23" t="s">
        <v>107</v>
      </c>
      <c s="23" t="s">
        <v>512</v>
      </c>
      <c s="19" t="s">
        <v>37</v>
      </c>
      <c s="24" t="s">
        <v>513</v>
      </c>
      <c s="25" t="s">
        <v>219</v>
      </c>
      <c s="26">
        <v>64.906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618</v>
      </c>
    </row>
    <row r="56" spans="1:5" ht="12.75">
      <c r="A56" t="s">
        <v>43</v>
      </c>
      <c r="E56" s="29" t="s">
        <v>37</v>
      </c>
    </row>
    <row r="57" spans="1:16" ht="12.75">
      <c r="A57" s="19" t="s">
        <v>35</v>
      </c>
      <c s="23" t="s">
        <v>110</v>
      </c>
      <c s="23" t="s">
        <v>271</v>
      </c>
      <c s="19" t="s">
        <v>37</v>
      </c>
      <c s="24" t="s">
        <v>272</v>
      </c>
      <c s="25" t="s">
        <v>129</v>
      </c>
      <c s="26">
        <v>62.347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619</v>
      </c>
    </row>
    <row r="60" spans="1:5" ht="12.75">
      <c r="A60" t="s">
        <v>43</v>
      </c>
      <c r="E60" s="29" t="s">
        <v>37</v>
      </c>
    </row>
    <row r="61" spans="1:16" ht="12.75">
      <c r="A61" s="19" t="s">
        <v>35</v>
      </c>
      <c s="23" t="s">
        <v>76</v>
      </c>
      <c s="23" t="s">
        <v>274</v>
      </c>
      <c s="19" t="s">
        <v>37</v>
      </c>
      <c s="24" t="s">
        <v>275</v>
      </c>
      <c s="25" t="s">
        <v>129</v>
      </c>
      <c s="26">
        <v>62.347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37</v>
      </c>
    </row>
    <row r="63" spans="1:5" ht="12.75">
      <c r="A63" s="30" t="s">
        <v>42</v>
      </c>
      <c r="E63" s="31" t="s">
        <v>616</v>
      </c>
    </row>
    <row r="64" spans="1:5" ht="12.75">
      <c r="A64" t="s">
        <v>43</v>
      </c>
      <c r="E64" s="29" t="s">
        <v>37</v>
      </c>
    </row>
    <row r="65" spans="1:16" ht="12.75">
      <c r="A65" s="19" t="s">
        <v>35</v>
      </c>
      <c s="23" t="s">
        <v>80</v>
      </c>
      <c s="23" t="s">
        <v>516</v>
      </c>
      <c s="19" t="s">
        <v>37</v>
      </c>
      <c s="24" t="s">
        <v>517</v>
      </c>
      <c s="25" t="s">
        <v>129</v>
      </c>
      <c s="26">
        <v>25.316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620</v>
      </c>
    </row>
    <row r="68" spans="1:5" ht="12.75">
      <c r="A68" t="s">
        <v>43</v>
      </c>
      <c r="E68" s="29" t="s">
        <v>37</v>
      </c>
    </row>
    <row r="69" spans="1:16" ht="12.75">
      <c r="A69" s="19" t="s">
        <v>35</v>
      </c>
      <c s="23" t="s">
        <v>183</v>
      </c>
      <c s="23" t="s">
        <v>519</v>
      </c>
      <c s="19" t="s">
        <v>37</v>
      </c>
      <c s="24" t="s">
        <v>520</v>
      </c>
      <c s="25" t="s">
        <v>219</v>
      </c>
      <c s="26">
        <v>50.632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621</v>
      </c>
    </row>
    <row r="72" spans="1:5" ht="12.75">
      <c r="A72" t="s">
        <v>43</v>
      </c>
      <c r="E72" s="29" t="s">
        <v>37</v>
      </c>
    </row>
    <row r="73" spans="1:18" ht="12.75" customHeight="1">
      <c r="A73" s="5" t="s">
        <v>33</v>
      </c>
      <c s="5"/>
      <c s="35" t="s">
        <v>14</v>
      </c>
      <c s="5"/>
      <c s="21" t="s">
        <v>158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25.5">
      <c r="A74" s="19" t="s">
        <v>35</v>
      </c>
      <c s="23" t="s">
        <v>187</v>
      </c>
      <c s="23" t="s">
        <v>522</v>
      </c>
      <c s="19" t="s">
        <v>37</v>
      </c>
      <c s="24" t="s">
        <v>523</v>
      </c>
      <c s="25" t="s">
        <v>79</v>
      </c>
      <c s="26">
        <v>63.9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622</v>
      </c>
    </row>
    <row r="77" spans="1:5" ht="12.75">
      <c r="A77" t="s">
        <v>43</v>
      </c>
      <c r="E77" s="29" t="s">
        <v>37</v>
      </c>
    </row>
    <row r="78" spans="1:18" ht="12.75" customHeight="1">
      <c r="A78" s="5" t="s">
        <v>33</v>
      </c>
      <c s="5"/>
      <c s="35" t="s">
        <v>24</v>
      </c>
      <c s="5"/>
      <c s="21" t="s">
        <v>361</v>
      </c>
      <c s="5"/>
      <c s="5"/>
      <c s="5"/>
      <c s="36">
        <f>0+Q78</f>
      </c>
      <c r="O78">
        <f>0+R78</f>
      </c>
      <c r="Q78">
        <f>0+I79+I83+I87</f>
      </c>
      <c>
        <f>0+O79+O83+O87</f>
      </c>
    </row>
    <row r="79" spans="1:16" ht="12.75">
      <c r="A79" s="19" t="s">
        <v>35</v>
      </c>
      <c s="23" t="s">
        <v>191</v>
      </c>
      <c s="23" t="s">
        <v>377</v>
      </c>
      <c s="19" t="s">
        <v>37</v>
      </c>
      <c s="24" t="s">
        <v>378</v>
      </c>
      <c s="25" t="s">
        <v>129</v>
      </c>
      <c s="26">
        <v>10.544</v>
      </c>
      <c s="27">
        <v>0</v>
      </c>
      <c s="27">
        <f>ROUND(ROUND(H79,2)*ROUND(G79,3),2)</f>
      </c>
      <c r="O79">
        <f>(I79*21)/100</f>
      </c>
      <c t="s">
        <v>14</v>
      </c>
    </row>
    <row r="80" spans="1:5" ht="12.75">
      <c r="A80" s="28" t="s">
        <v>40</v>
      </c>
      <c r="E80" s="29" t="s">
        <v>37</v>
      </c>
    </row>
    <row r="81" spans="1:5" ht="12.75">
      <c r="A81" s="30" t="s">
        <v>42</v>
      </c>
      <c r="E81" s="31" t="s">
        <v>623</v>
      </c>
    </row>
    <row r="82" spans="1:5" ht="12.75">
      <c r="A82" t="s">
        <v>43</v>
      </c>
      <c r="E82" s="29" t="s">
        <v>37</v>
      </c>
    </row>
    <row r="83" spans="1:16" ht="12.75">
      <c r="A83" s="19" t="s">
        <v>35</v>
      </c>
      <c s="23" t="s">
        <v>195</v>
      </c>
      <c s="23" t="s">
        <v>624</v>
      </c>
      <c s="19" t="s">
        <v>37</v>
      </c>
      <c s="24" t="s">
        <v>625</v>
      </c>
      <c s="25" t="s">
        <v>129</v>
      </c>
      <c s="26">
        <v>0.094</v>
      </c>
      <c s="27">
        <v>0</v>
      </c>
      <c s="27">
        <f>ROUND(ROUND(H83,2)*ROUND(G83,3),2)</f>
      </c>
      <c r="O83">
        <f>(I83*21)/100</f>
      </c>
      <c t="s">
        <v>14</v>
      </c>
    </row>
    <row r="84" spans="1:5" ht="12.75">
      <c r="A84" s="28" t="s">
        <v>40</v>
      </c>
      <c r="E84" s="29" t="s">
        <v>37</v>
      </c>
    </row>
    <row r="85" spans="1:5" ht="12.75">
      <c r="A85" s="30" t="s">
        <v>42</v>
      </c>
      <c r="E85" s="31" t="s">
        <v>626</v>
      </c>
    </row>
    <row r="86" spans="1:5" ht="12.75">
      <c r="A86" t="s">
        <v>43</v>
      </c>
      <c r="E86" s="29" t="s">
        <v>37</v>
      </c>
    </row>
    <row r="87" spans="1:16" ht="12.75">
      <c r="A87" s="19" t="s">
        <v>35</v>
      </c>
      <c s="23" t="s">
        <v>200</v>
      </c>
      <c s="23" t="s">
        <v>627</v>
      </c>
      <c s="19" t="s">
        <v>37</v>
      </c>
      <c s="24" t="s">
        <v>628</v>
      </c>
      <c s="25" t="s">
        <v>124</v>
      </c>
      <c s="26">
        <v>1.5</v>
      </c>
      <c s="27">
        <v>0</v>
      </c>
      <c s="27">
        <f>ROUND(ROUND(H87,2)*ROUND(G87,3),2)</f>
      </c>
      <c r="O87">
        <f>(I87*21)/100</f>
      </c>
      <c t="s">
        <v>14</v>
      </c>
    </row>
    <row r="88" spans="1:5" ht="12.75">
      <c r="A88" s="28" t="s">
        <v>40</v>
      </c>
      <c r="E88" s="29" t="s">
        <v>37</v>
      </c>
    </row>
    <row r="89" spans="1:5" ht="12.75">
      <c r="A89" s="30" t="s">
        <v>42</v>
      </c>
      <c r="E89" s="31" t="s">
        <v>629</v>
      </c>
    </row>
    <row r="90" spans="1:5" ht="12.75">
      <c r="A90" t="s">
        <v>43</v>
      </c>
      <c r="E90" s="29" t="s">
        <v>37</v>
      </c>
    </row>
    <row r="91" spans="1:18" ht="12.75" customHeight="1">
      <c r="A91" s="5" t="s">
        <v>33</v>
      </c>
      <c s="5"/>
      <c s="35" t="s">
        <v>64</v>
      </c>
      <c s="5"/>
      <c s="21" t="s">
        <v>83</v>
      </c>
      <c s="5"/>
      <c s="5"/>
      <c s="5"/>
      <c s="36">
        <f>0+Q91</f>
      </c>
      <c r="O91">
        <f>0+R91</f>
      </c>
      <c r="Q91">
        <f>0+I92+I96+I100+I104+I108+I112+I116+I120+I124+I128+I132+I136+I140+I144+I148+I152+I156+I160+I164+I168+I172+I176+I180+I184+I188</f>
      </c>
      <c>
        <f>0+O92+O96+O100+O104+O108+O112+O116+O120+O124+O128+O132+O136+O140+O144+O148+O152+O156+O160+O164+O168+O172+O176+O180+O184+O188</f>
      </c>
    </row>
    <row r="92" spans="1:16" ht="12.75">
      <c r="A92" s="19" t="s">
        <v>35</v>
      </c>
      <c s="23" t="s">
        <v>328</v>
      </c>
      <c s="23" t="s">
        <v>630</v>
      </c>
      <c s="19" t="s">
        <v>37</v>
      </c>
      <c s="24" t="s">
        <v>631</v>
      </c>
      <c s="25" t="s">
        <v>86</v>
      </c>
      <c s="26">
        <v>2</v>
      </c>
      <c s="27">
        <v>0</v>
      </c>
      <c s="27">
        <f>ROUND(ROUND(H92,2)*ROUND(G92,3),2)</f>
      </c>
      <c r="O92">
        <f>(I92*21)/100</f>
      </c>
      <c t="s">
        <v>14</v>
      </c>
    </row>
    <row r="93" spans="1:5" ht="12.75">
      <c r="A93" s="28" t="s">
        <v>40</v>
      </c>
      <c r="E93" s="29" t="s">
        <v>37</v>
      </c>
    </row>
    <row r="94" spans="1:5" ht="12.75">
      <c r="A94" s="30" t="s">
        <v>42</v>
      </c>
      <c r="E94" s="31" t="s">
        <v>37</v>
      </c>
    </row>
    <row r="95" spans="1:5" ht="12.75">
      <c r="A95" t="s">
        <v>43</v>
      </c>
      <c r="E95" s="29" t="s">
        <v>37</v>
      </c>
    </row>
    <row r="96" spans="1:16" ht="12.75">
      <c r="A96" s="19" t="s">
        <v>35</v>
      </c>
      <c s="23" t="s">
        <v>321</v>
      </c>
      <c s="23" t="s">
        <v>632</v>
      </c>
      <c s="19" t="s">
        <v>37</v>
      </c>
      <c s="24" t="s">
        <v>633</v>
      </c>
      <c s="25" t="s">
        <v>79</v>
      </c>
      <c s="26">
        <v>63.9</v>
      </c>
      <c s="27">
        <v>0</v>
      </c>
      <c s="27">
        <f>ROUND(ROUND(H96,2)*ROUND(G96,3),2)</f>
      </c>
      <c r="O96">
        <f>(I96*21)/100</f>
      </c>
      <c t="s">
        <v>14</v>
      </c>
    </row>
    <row r="97" spans="1:5" ht="12.75">
      <c r="A97" s="28" t="s">
        <v>40</v>
      </c>
      <c r="E97" s="29" t="s">
        <v>37</v>
      </c>
    </row>
    <row r="98" spans="1:5" ht="12.75">
      <c r="A98" s="30" t="s">
        <v>42</v>
      </c>
      <c r="E98" s="31" t="s">
        <v>37</v>
      </c>
    </row>
    <row r="99" spans="1:5" ht="12.75">
      <c r="A99" t="s">
        <v>43</v>
      </c>
      <c r="E99" s="29" t="s">
        <v>37</v>
      </c>
    </row>
    <row r="100" spans="1:16" ht="12.75">
      <c r="A100" s="19" t="s">
        <v>35</v>
      </c>
      <c s="23" t="s">
        <v>351</v>
      </c>
      <c s="23" t="s">
        <v>634</v>
      </c>
      <c s="19" t="s">
        <v>37</v>
      </c>
      <c s="24" t="s">
        <v>635</v>
      </c>
      <c s="25" t="s">
        <v>86</v>
      </c>
      <c s="26">
        <v>6</v>
      </c>
      <c s="27">
        <v>0</v>
      </c>
      <c s="27">
        <f>ROUND(ROUND(H100,2)*ROUND(G100,3),2)</f>
      </c>
      <c r="O100">
        <f>(I100*21)/100</f>
      </c>
      <c t="s">
        <v>14</v>
      </c>
    </row>
    <row r="101" spans="1:5" ht="12.75">
      <c r="A101" s="28" t="s">
        <v>40</v>
      </c>
      <c r="E101" s="29" t="s">
        <v>37</v>
      </c>
    </row>
    <row r="102" spans="1:5" ht="12.75">
      <c r="A102" s="30" t="s">
        <v>42</v>
      </c>
      <c r="E102" s="31" t="s">
        <v>37</v>
      </c>
    </row>
    <row r="103" spans="1:5" ht="12.75">
      <c r="A103" t="s">
        <v>43</v>
      </c>
      <c r="E103" s="29" t="s">
        <v>37</v>
      </c>
    </row>
    <row r="104" spans="1:16" ht="12.75">
      <c r="A104" s="19" t="s">
        <v>35</v>
      </c>
      <c s="23" t="s">
        <v>358</v>
      </c>
      <c s="23" t="s">
        <v>636</v>
      </c>
      <c s="19" t="s">
        <v>37</v>
      </c>
      <c s="24" t="s">
        <v>637</v>
      </c>
      <c s="25" t="s">
        <v>86</v>
      </c>
      <c s="26">
        <v>1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12.75">
      <c r="A105" s="28" t="s">
        <v>40</v>
      </c>
      <c r="E105" s="29" t="s">
        <v>37</v>
      </c>
    </row>
    <row r="106" spans="1:5" ht="12.75">
      <c r="A106" s="30" t="s">
        <v>42</v>
      </c>
      <c r="E106" s="31" t="s">
        <v>37</v>
      </c>
    </row>
    <row r="107" spans="1:5" ht="12.75">
      <c r="A107" t="s">
        <v>43</v>
      </c>
      <c r="E107" s="29" t="s">
        <v>37</v>
      </c>
    </row>
    <row r="108" spans="1:16" ht="12.75">
      <c r="A108" s="19" t="s">
        <v>35</v>
      </c>
      <c s="23" t="s">
        <v>372</v>
      </c>
      <c s="23" t="s">
        <v>638</v>
      </c>
      <c s="19" t="s">
        <v>37</v>
      </c>
      <c s="24" t="s">
        <v>639</v>
      </c>
      <c s="25" t="s">
        <v>86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40</v>
      </c>
      <c r="E109" s="29" t="s">
        <v>37</v>
      </c>
    </row>
    <row r="110" spans="1:5" ht="12.75">
      <c r="A110" s="30" t="s">
        <v>42</v>
      </c>
      <c r="E110" s="31" t="s">
        <v>37</v>
      </c>
    </row>
    <row r="111" spans="1:5" ht="12.75">
      <c r="A111" t="s">
        <v>43</v>
      </c>
      <c r="E111" s="29" t="s">
        <v>37</v>
      </c>
    </row>
    <row r="112" spans="1:16" ht="12.75">
      <c r="A112" s="19" t="s">
        <v>35</v>
      </c>
      <c s="23" t="s">
        <v>368</v>
      </c>
      <c s="23" t="s">
        <v>640</v>
      </c>
      <c s="19" t="s">
        <v>37</v>
      </c>
      <c s="24" t="s">
        <v>641</v>
      </c>
      <c s="25" t="s">
        <v>86</v>
      </c>
      <c s="26">
        <v>1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12.75">
      <c r="A113" s="28" t="s">
        <v>40</v>
      </c>
      <c r="E113" s="29" t="s">
        <v>37</v>
      </c>
    </row>
    <row r="114" spans="1:5" ht="12.75">
      <c r="A114" s="30" t="s">
        <v>42</v>
      </c>
      <c r="E114" s="31" t="s">
        <v>37</v>
      </c>
    </row>
    <row r="115" spans="1:5" ht="12.75">
      <c r="A115" t="s">
        <v>43</v>
      </c>
      <c r="E115" s="29" t="s">
        <v>37</v>
      </c>
    </row>
    <row r="116" spans="1:16" ht="12.75">
      <c r="A116" s="19" t="s">
        <v>35</v>
      </c>
      <c s="23" t="s">
        <v>383</v>
      </c>
      <c s="23" t="s">
        <v>642</v>
      </c>
      <c s="19" t="s">
        <v>37</v>
      </c>
      <c s="24" t="s">
        <v>643</v>
      </c>
      <c s="25" t="s">
        <v>86</v>
      </c>
      <c s="26">
        <v>1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12.75">
      <c r="A117" s="28" t="s">
        <v>40</v>
      </c>
      <c r="E117" s="29" t="s">
        <v>37</v>
      </c>
    </row>
    <row r="118" spans="1:5" ht="12.75">
      <c r="A118" s="30" t="s">
        <v>42</v>
      </c>
      <c r="E118" s="31" t="s">
        <v>37</v>
      </c>
    </row>
    <row r="119" spans="1:5" ht="12.75">
      <c r="A119" t="s">
        <v>43</v>
      </c>
      <c r="E119" s="29" t="s">
        <v>37</v>
      </c>
    </row>
    <row r="120" spans="1:16" ht="12.75">
      <c r="A120" s="19" t="s">
        <v>35</v>
      </c>
      <c s="23" t="s">
        <v>391</v>
      </c>
      <c s="23" t="s">
        <v>644</v>
      </c>
      <c s="19" t="s">
        <v>37</v>
      </c>
      <c s="24" t="s">
        <v>645</v>
      </c>
      <c s="25" t="s">
        <v>86</v>
      </c>
      <c s="26">
        <v>1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12.75">
      <c r="A121" s="28" t="s">
        <v>40</v>
      </c>
      <c r="E121" s="29" t="s">
        <v>37</v>
      </c>
    </row>
    <row r="122" spans="1:5" ht="12.75">
      <c r="A122" s="30" t="s">
        <v>42</v>
      </c>
      <c r="E122" s="31" t="s">
        <v>37</v>
      </c>
    </row>
    <row r="123" spans="1:5" ht="12.75">
      <c r="A123" t="s">
        <v>43</v>
      </c>
      <c r="E123" s="29" t="s">
        <v>37</v>
      </c>
    </row>
    <row r="124" spans="1:16" ht="12.75">
      <c r="A124" s="19" t="s">
        <v>35</v>
      </c>
      <c s="23" t="s">
        <v>210</v>
      </c>
      <c s="23" t="s">
        <v>646</v>
      </c>
      <c s="19" t="s">
        <v>37</v>
      </c>
      <c s="24" t="s">
        <v>647</v>
      </c>
      <c s="25" t="s">
        <v>86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37</v>
      </c>
    </row>
    <row r="126" spans="1:5" ht="12.75">
      <c r="A126" s="30" t="s">
        <v>42</v>
      </c>
      <c r="E126" s="31" t="s">
        <v>37</v>
      </c>
    </row>
    <row r="127" spans="1:5" ht="12.75">
      <c r="A127" t="s">
        <v>43</v>
      </c>
      <c r="E127" s="29" t="s">
        <v>37</v>
      </c>
    </row>
    <row r="128" spans="1:16" ht="12.75">
      <c r="A128" s="19" t="s">
        <v>35</v>
      </c>
      <c s="23" t="s">
        <v>344</v>
      </c>
      <c s="23" t="s">
        <v>648</v>
      </c>
      <c s="19" t="s">
        <v>37</v>
      </c>
      <c s="24" t="s">
        <v>649</v>
      </c>
      <c s="25" t="s">
        <v>86</v>
      </c>
      <c s="26">
        <v>1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12.75">
      <c r="A129" s="28" t="s">
        <v>40</v>
      </c>
      <c r="E129" s="29" t="s">
        <v>37</v>
      </c>
    </row>
    <row r="130" spans="1:5" ht="12.75">
      <c r="A130" s="30" t="s">
        <v>42</v>
      </c>
      <c r="E130" s="31" t="s">
        <v>37</v>
      </c>
    </row>
    <row r="131" spans="1:5" ht="12.75">
      <c r="A131" t="s">
        <v>43</v>
      </c>
      <c r="E131" s="29" t="s">
        <v>37</v>
      </c>
    </row>
    <row r="132" spans="1:16" ht="25.5">
      <c r="A132" s="19" t="s">
        <v>35</v>
      </c>
      <c s="23" t="s">
        <v>216</v>
      </c>
      <c s="23" t="s">
        <v>650</v>
      </c>
      <c s="19" t="s">
        <v>37</v>
      </c>
      <c s="24" t="s">
        <v>651</v>
      </c>
      <c s="25" t="s">
        <v>86</v>
      </c>
      <c s="26">
        <v>1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12.75">
      <c r="A133" s="28" t="s">
        <v>40</v>
      </c>
      <c r="E133" s="29" t="s">
        <v>37</v>
      </c>
    </row>
    <row r="134" spans="1:5" ht="12.75">
      <c r="A134" s="30" t="s">
        <v>42</v>
      </c>
      <c r="E134" s="31" t="s">
        <v>37</v>
      </c>
    </row>
    <row r="135" spans="1:5" ht="12.75">
      <c r="A135" t="s">
        <v>43</v>
      </c>
      <c r="E135" s="29" t="s">
        <v>37</v>
      </c>
    </row>
    <row r="136" spans="1:16" ht="12.75">
      <c r="A136" s="19" t="s">
        <v>35</v>
      </c>
      <c s="23" t="s">
        <v>332</v>
      </c>
      <c s="23" t="s">
        <v>652</v>
      </c>
      <c s="19" t="s">
        <v>37</v>
      </c>
      <c s="24" t="s">
        <v>653</v>
      </c>
      <c s="25" t="s">
        <v>86</v>
      </c>
      <c s="26">
        <v>1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12.75">
      <c r="A137" s="28" t="s">
        <v>40</v>
      </c>
      <c r="E137" s="29" t="s">
        <v>37</v>
      </c>
    </row>
    <row r="138" spans="1:5" ht="12.75">
      <c r="A138" s="30" t="s">
        <v>42</v>
      </c>
      <c r="E138" s="31" t="s">
        <v>37</v>
      </c>
    </row>
    <row r="139" spans="1:5" ht="12.75">
      <c r="A139" t="s">
        <v>43</v>
      </c>
      <c r="E139" s="29" t="s">
        <v>37</v>
      </c>
    </row>
    <row r="140" spans="1:16" ht="12.75">
      <c r="A140" s="19" t="s">
        <v>35</v>
      </c>
      <c s="23" t="s">
        <v>336</v>
      </c>
      <c s="23" t="s">
        <v>654</v>
      </c>
      <c s="19" t="s">
        <v>37</v>
      </c>
      <c s="24" t="s">
        <v>655</v>
      </c>
      <c s="25" t="s">
        <v>86</v>
      </c>
      <c s="26">
        <v>1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12.75">
      <c r="A141" s="28" t="s">
        <v>40</v>
      </c>
      <c r="E141" s="29" t="s">
        <v>37</v>
      </c>
    </row>
    <row r="142" spans="1:5" ht="12.75">
      <c r="A142" s="30" t="s">
        <v>42</v>
      </c>
      <c r="E142" s="31" t="s">
        <v>37</v>
      </c>
    </row>
    <row r="143" spans="1:5" ht="12.75">
      <c r="A143" t="s">
        <v>43</v>
      </c>
      <c r="E143" s="29" t="s">
        <v>37</v>
      </c>
    </row>
    <row r="144" spans="1:16" ht="12.75">
      <c r="A144" s="19" t="s">
        <v>35</v>
      </c>
      <c s="23" t="s">
        <v>340</v>
      </c>
      <c s="23" t="s">
        <v>656</v>
      </c>
      <c s="19" t="s">
        <v>37</v>
      </c>
      <c s="24" t="s">
        <v>657</v>
      </c>
      <c s="25" t="s">
        <v>86</v>
      </c>
      <c s="26">
        <v>1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12.75">
      <c r="A145" s="28" t="s">
        <v>40</v>
      </c>
      <c r="E145" s="29" t="s">
        <v>37</v>
      </c>
    </row>
    <row r="146" spans="1:5" ht="12.75">
      <c r="A146" s="30" t="s">
        <v>42</v>
      </c>
      <c r="E146" s="31" t="s">
        <v>37</v>
      </c>
    </row>
    <row r="147" spans="1:5" ht="12.75">
      <c r="A147" t="s">
        <v>43</v>
      </c>
      <c r="E147" s="29" t="s">
        <v>37</v>
      </c>
    </row>
    <row r="148" spans="1:16" ht="25.5">
      <c r="A148" s="19" t="s">
        <v>35</v>
      </c>
      <c s="23" t="s">
        <v>205</v>
      </c>
      <c s="23" t="s">
        <v>658</v>
      </c>
      <c s="19" t="s">
        <v>37</v>
      </c>
      <c s="24" t="s">
        <v>659</v>
      </c>
      <c s="25" t="s">
        <v>86</v>
      </c>
      <c s="26">
        <v>2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12.75">
      <c r="A149" s="28" t="s">
        <v>40</v>
      </c>
      <c r="E149" s="29" t="s">
        <v>37</v>
      </c>
    </row>
    <row r="150" spans="1:5" ht="12.75">
      <c r="A150" s="30" t="s">
        <v>42</v>
      </c>
      <c r="E150" s="31" t="s">
        <v>37</v>
      </c>
    </row>
    <row r="151" spans="1:5" ht="12.75">
      <c r="A151" t="s">
        <v>43</v>
      </c>
      <c r="E151" s="29" t="s">
        <v>37</v>
      </c>
    </row>
    <row r="152" spans="1:16" ht="25.5">
      <c r="A152" s="19" t="s">
        <v>35</v>
      </c>
      <c s="23" t="s">
        <v>222</v>
      </c>
      <c s="23" t="s">
        <v>660</v>
      </c>
      <c s="19" t="s">
        <v>37</v>
      </c>
      <c s="24" t="s">
        <v>661</v>
      </c>
      <c s="25" t="s">
        <v>79</v>
      </c>
      <c s="26">
        <v>63.9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12.75">
      <c r="A153" s="28" t="s">
        <v>40</v>
      </c>
      <c r="E153" s="29" t="s">
        <v>37</v>
      </c>
    </row>
    <row r="154" spans="1:5" ht="12.75">
      <c r="A154" s="30" t="s">
        <v>42</v>
      </c>
      <c r="E154" s="31" t="s">
        <v>622</v>
      </c>
    </row>
    <row r="155" spans="1:5" ht="12.75">
      <c r="A155" t="s">
        <v>43</v>
      </c>
      <c r="E155" s="29" t="s">
        <v>37</v>
      </c>
    </row>
    <row r="156" spans="1:16" ht="12.75">
      <c r="A156" s="19" t="s">
        <v>35</v>
      </c>
      <c s="23" t="s">
        <v>325</v>
      </c>
      <c s="23" t="s">
        <v>662</v>
      </c>
      <c s="19" t="s">
        <v>37</v>
      </c>
      <c s="24" t="s">
        <v>663</v>
      </c>
      <c s="25" t="s">
        <v>86</v>
      </c>
      <c s="26">
        <v>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12.75">
      <c r="A157" s="28" t="s">
        <v>40</v>
      </c>
      <c r="E157" s="29" t="s">
        <v>37</v>
      </c>
    </row>
    <row r="158" spans="1:5" ht="12.75">
      <c r="A158" s="30" t="s">
        <v>42</v>
      </c>
      <c r="E158" s="31" t="s">
        <v>37</v>
      </c>
    </row>
    <row r="159" spans="1:5" ht="12.75">
      <c r="A159" t="s">
        <v>43</v>
      </c>
      <c r="E159" s="29" t="s">
        <v>37</v>
      </c>
    </row>
    <row r="160" spans="1:16" ht="12.75">
      <c r="A160" s="19" t="s">
        <v>35</v>
      </c>
      <c s="23" t="s">
        <v>347</v>
      </c>
      <c s="23" t="s">
        <v>664</v>
      </c>
      <c s="19" t="s">
        <v>37</v>
      </c>
      <c s="24" t="s">
        <v>665</v>
      </c>
      <c s="25" t="s">
        <v>86</v>
      </c>
      <c s="26">
        <v>6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12.75">
      <c r="A161" s="28" t="s">
        <v>40</v>
      </c>
      <c r="E161" s="29" t="s">
        <v>37</v>
      </c>
    </row>
    <row r="162" spans="1:5" ht="12.75">
      <c r="A162" s="30" t="s">
        <v>42</v>
      </c>
      <c r="E162" s="31" t="s">
        <v>37</v>
      </c>
    </row>
    <row r="163" spans="1:5" ht="12.75">
      <c r="A163" t="s">
        <v>43</v>
      </c>
      <c r="E163" s="29" t="s">
        <v>37</v>
      </c>
    </row>
    <row r="164" spans="1:16" ht="12.75">
      <c r="A164" s="19" t="s">
        <v>35</v>
      </c>
      <c s="23" t="s">
        <v>354</v>
      </c>
      <c s="23" t="s">
        <v>666</v>
      </c>
      <c s="19" t="s">
        <v>37</v>
      </c>
      <c s="24" t="s">
        <v>667</v>
      </c>
      <c s="25" t="s">
        <v>86</v>
      </c>
      <c s="26">
        <v>1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12.75">
      <c r="A165" s="28" t="s">
        <v>40</v>
      </c>
      <c r="E165" s="29" t="s">
        <v>37</v>
      </c>
    </row>
    <row r="166" spans="1:5" ht="12.75">
      <c r="A166" s="30" t="s">
        <v>42</v>
      </c>
      <c r="E166" s="31" t="s">
        <v>37</v>
      </c>
    </row>
    <row r="167" spans="1:5" ht="12.75">
      <c r="A167" t="s">
        <v>43</v>
      </c>
      <c r="E167" s="29" t="s">
        <v>37</v>
      </c>
    </row>
    <row r="168" spans="1:16" ht="12.75">
      <c r="A168" s="19" t="s">
        <v>35</v>
      </c>
      <c s="23" t="s">
        <v>362</v>
      </c>
      <c s="23" t="s">
        <v>668</v>
      </c>
      <c s="19" t="s">
        <v>37</v>
      </c>
      <c s="24" t="s">
        <v>669</v>
      </c>
      <c s="25" t="s">
        <v>86</v>
      </c>
      <c s="26">
        <v>1</v>
      </c>
      <c s="27">
        <v>0</v>
      </c>
      <c s="27">
        <f>ROUND(ROUND(H168,2)*ROUND(G168,3),2)</f>
      </c>
      <c r="O168">
        <f>(I168*21)/100</f>
      </c>
      <c t="s">
        <v>14</v>
      </c>
    </row>
    <row r="169" spans="1:5" ht="12.75">
      <c r="A169" s="28" t="s">
        <v>40</v>
      </c>
      <c r="E169" s="29" t="s">
        <v>37</v>
      </c>
    </row>
    <row r="170" spans="1:5" ht="12.75">
      <c r="A170" s="30" t="s">
        <v>42</v>
      </c>
      <c r="E170" s="31" t="s">
        <v>37</v>
      </c>
    </row>
    <row r="171" spans="1:5" ht="12.75">
      <c r="A171" t="s">
        <v>43</v>
      </c>
      <c r="E171" s="29" t="s">
        <v>37</v>
      </c>
    </row>
    <row r="172" spans="1:16" ht="12.75">
      <c r="A172" s="19" t="s">
        <v>35</v>
      </c>
      <c s="23" t="s">
        <v>365</v>
      </c>
      <c s="23" t="s">
        <v>670</v>
      </c>
      <c s="19" t="s">
        <v>37</v>
      </c>
      <c s="24" t="s">
        <v>671</v>
      </c>
      <c s="25" t="s">
        <v>79</v>
      </c>
      <c s="26">
        <v>63.9</v>
      </c>
      <c s="27">
        <v>0</v>
      </c>
      <c s="27">
        <f>ROUND(ROUND(H172,2)*ROUND(G172,3),2)</f>
      </c>
      <c r="O172">
        <f>(I172*21)/100</f>
      </c>
      <c t="s">
        <v>14</v>
      </c>
    </row>
    <row r="173" spans="1:5" ht="12.75">
      <c r="A173" s="28" t="s">
        <v>40</v>
      </c>
      <c r="E173" s="29" t="s">
        <v>37</v>
      </c>
    </row>
    <row r="174" spans="1:5" ht="12.75">
      <c r="A174" s="30" t="s">
        <v>42</v>
      </c>
      <c r="E174" s="31" t="s">
        <v>622</v>
      </c>
    </row>
    <row r="175" spans="1:5" ht="12.75">
      <c r="A175" t="s">
        <v>43</v>
      </c>
      <c r="E175" s="29" t="s">
        <v>37</v>
      </c>
    </row>
    <row r="176" spans="1:16" ht="12.75">
      <c r="A176" s="19" t="s">
        <v>35</v>
      </c>
      <c s="23" t="s">
        <v>376</v>
      </c>
      <c s="23" t="s">
        <v>672</v>
      </c>
      <c s="19" t="s">
        <v>37</v>
      </c>
      <c s="24" t="s">
        <v>673</v>
      </c>
      <c s="25" t="s">
        <v>79</v>
      </c>
      <c s="26">
        <v>63.9</v>
      </c>
      <c s="27">
        <v>0</v>
      </c>
      <c s="27">
        <f>ROUND(ROUND(H176,2)*ROUND(G176,3),2)</f>
      </c>
      <c r="O176">
        <f>(I176*21)/100</f>
      </c>
      <c t="s">
        <v>14</v>
      </c>
    </row>
    <row r="177" spans="1:5" ht="12.75">
      <c r="A177" s="28" t="s">
        <v>40</v>
      </c>
      <c r="E177" s="29" t="s">
        <v>37</v>
      </c>
    </row>
    <row r="178" spans="1:5" ht="12.75">
      <c r="A178" s="30" t="s">
        <v>42</v>
      </c>
      <c r="E178" s="31" t="s">
        <v>622</v>
      </c>
    </row>
    <row r="179" spans="1:5" ht="12.75">
      <c r="A179" t="s">
        <v>43</v>
      </c>
      <c r="E179" s="29" t="s">
        <v>37</v>
      </c>
    </row>
    <row r="180" spans="1:16" ht="12.75">
      <c r="A180" s="19" t="s">
        <v>35</v>
      </c>
      <c s="23" t="s">
        <v>380</v>
      </c>
      <c s="23" t="s">
        <v>674</v>
      </c>
      <c s="19" t="s">
        <v>37</v>
      </c>
      <c s="24" t="s">
        <v>675</v>
      </c>
      <c s="25" t="s">
        <v>86</v>
      </c>
      <c s="26">
        <v>1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12.75">
      <c r="A181" s="28" t="s">
        <v>40</v>
      </c>
      <c r="E181" s="29" t="s">
        <v>37</v>
      </c>
    </row>
    <row r="182" spans="1:5" ht="12.75">
      <c r="A182" s="30" t="s">
        <v>42</v>
      </c>
      <c r="E182" s="31" t="s">
        <v>37</v>
      </c>
    </row>
    <row r="183" spans="1:5" ht="12.75">
      <c r="A183" t="s">
        <v>43</v>
      </c>
      <c r="E183" s="29" t="s">
        <v>37</v>
      </c>
    </row>
    <row r="184" spans="1:16" ht="12.75">
      <c r="A184" s="19" t="s">
        <v>35</v>
      </c>
      <c s="23" t="s">
        <v>387</v>
      </c>
      <c s="23" t="s">
        <v>676</v>
      </c>
      <c s="19" t="s">
        <v>37</v>
      </c>
      <c s="24" t="s">
        <v>677</v>
      </c>
      <c s="25" t="s">
        <v>86</v>
      </c>
      <c s="26">
        <v>1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12.75">
      <c r="A185" s="28" t="s">
        <v>40</v>
      </c>
      <c r="E185" s="29" t="s">
        <v>37</v>
      </c>
    </row>
    <row r="186" spans="1:5" ht="12.75">
      <c r="A186" s="30" t="s">
        <v>42</v>
      </c>
      <c r="E186" s="31" t="s">
        <v>37</v>
      </c>
    </row>
    <row r="187" spans="1:5" ht="12.75">
      <c r="A187" t="s">
        <v>43</v>
      </c>
      <c r="E187" s="29" t="s">
        <v>37</v>
      </c>
    </row>
    <row r="188" spans="1:16" ht="12.75">
      <c r="A188" s="19" t="s">
        <v>35</v>
      </c>
      <c s="23" t="s">
        <v>395</v>
      </c>
      <c s="23" t="s">
        <v>678</v>
      </c>
      <c s="19" t="s">
        <v>37</v>
      </c>
      <c s="24" t="s">
        <v>679</v>
      </c>
      <c s="25" t="s">
        <v>86</v>
      </c>
      <c s="26">
        <v>6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12.75">
      <c r="A189" s="28" t="s">
        <v>40</v>
      </c>
      <c r="E189" s="29" t="s">
        <v>37</v>
      </c>
    </row>
    <row r="190" spans="1:5" ht="12.75">
      <c r="A190" s="30" t="s">
        <v>42</v>
      </c>
      <c r="E190" s="31" t="s">
        <v>37</v>
      </c>
    </row>
    <row r="191" spans="1:5" ht="12.75">
      <c r="A191" t="s">
        <v>43</v>
      </c>
      <c r="E191" s="29" t="s">
        <v>37</v>
      </c>
    </row>
    <row r="192" spans="1:18" ht="12.75" customHeight="1">
      <c r="A192" s="5" t="s">
        <v>33</v>
      </c>
      <c s="5"/>
      <c s="35" t="s">
        <v>472</v>
      </c>
      <c s="5"/>
      <c s="21" t="s">
        <v>473</v>
      </c>
      <c s="5"/>
      <c s="5"/>
      <c s="5"/>
      <c s="36">
        <f>0+Q192</f>
      </c>
      <c r="O192">
        <f>0+R192</f>
      </c>
      <c r="Q192">
        <f>0+I193</f>
      </c>
      <c>
        <f>0+O193</f>
      </c>
    </row>
    <row r="193" spans="1:16" ht="12.75">
      <c r="A193" s="19" t="s">
        <v>35</v>
      </c>
      <c s="23" t="s">
        <v>427</v>
      </c>
      <c s="23" t="s">
        <v>680</v>
      </c>
      <c s="19" t="s">
        <v>37</v>
      </c>
      <c s="24" t="s">
        <v>681</v>
      </c>
      <c s="25" t="s">
        <v>219</v>
      </c>
      <c s="26">
        <v>64.54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12.75">
      <c r="A194" s="28" t="s">
        <v>40</v>
      </c>
      <c r="E194" s="29" t="s">
        <v>37</v>
      </c>
    </row>
    <row r="195" spans="1:5" ht="12.75">
      <c r="A195" s="30" t="s">
        <v>42</v>
      </c>
      <c r="E195" s="31" t="s">
        <v>37</v>
      </c>
    </row>
    <row r="196" spans="1:5" ht="12.75">
      <c r="A196" t="s">
        <v>43</v>
      </c>
      <c r="E19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0+O8+O105+O118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682</v>
      </c>
      <c s="32">
        <f>0+I8+I105+I118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682</v>
      </c>
      <c s="5"/>
      <c s="14" t="s">
        <v>683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121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12.75">
      <c r="A9" s="19" t="s">
        <v>35</v>
      </c>
      <c s="23" t="s">
        <v>20</v>
      </c>
      <c s="23" t="s">
        <v>684</v>
      </c>
      <c s="19" t="s">
        <v>37</v>
      </c>
      <c s="24" t="s">
        <v>685</v>
      </c>
      <c s="25" t="s">
        <v>86</v>
      </c>
      <c s="26">
        <v>25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14</v>
      </c>
      <c s="23" t="s">
        <v>686</v>
      </c>
      <c s="19" t="s">
        <v>37</v>
      </c>
      <c s="24" t="s">
        <v>687</v>
      </c>
      <c s="25" t="s">
        <v>86</v>
      </c>
      <c s="26">
        <v>25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37</v>
      </c>
    </row>
    <row r="17" spans="1:16" ht="25.5">
      <c r="A17" s="19" t="s">
        <v>35</v>
      </c>
      <c s="23" t="s">
        <v>12</v>
      </c>
      <c s="23" t="s">
        <v>688</v>
      </c>
      <c s="19" t="s">
        <v>37</v>
      </c>
      <c s="24" t="s">
        <v>689</v>
      </c>
      <c s="25" t="s">
        <v>129</v>
      </c>
      <c s="26">
        <v>124.88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37</v>
      </c>
    </row>
    <row r="21" spans="1:16" ht="12.75">
      <c r="A21" s="19" t="s">
        <v>35</v>
      </c>
      <c s="23" t="s">
        <v>24</v>
      </c>
      <c s="23" t="s">
        <v>690</v>
      </c>
      <c s="19" t="s">
        <v>37</v>
      </c>
      <c s="24" t="s">
        <v>691</v>
      </c>
      <c s="25" t="s">
        <v>129</v>
      </c>
      <c s="26">
        <v>101.41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37</v>
      </c>
    </row>
    <row r="23" spans="1:5" ht="51">
      <c r="A23" s="30" t="s">
        <v>42</v>
      </c>
      <c r="E23" s="31" t="s">
        <v>692</v>
      </c>
    </row>
    <row r="24" spans="1:5" ht="12.75">
      <c r="A24" t="s">
        <v>43</v>
      </c>
      <c r="E24" s="29" t="s">
        <v>37</v>
      </c>
    </row>
    <row r="25" spans="1:16" ht="12.75">
      <c r="A25" s="19" t="s">
        <v>35</v>
      </c>
      <c s="23" t="s">
        <v>26</v>
      </c>
      <c s="23" t="s">
        <v>693</v>
      </c>
      <c s="19" t="s">
        <v>37</v>
      </c>
      <c s="24" t="s">
        <v>694</v>
      </c>
      <c s="25" t="s">
        <v>129</v>
      </c>
      <c s="26">
        <v>12.6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37</v>
      </c>
    </row>
    <row r="27" spans="1:5" ht="76.5">
      <c r="A27" s="30" t="s">
        <v>42</v>
      </c>
      <c r="E27" s="31" t="s">
        <v>695</v>
      </c>
    </row>
    <row r="28" spans="1:5" ht="12.75">
      <c r="A28" t="s">
        <v>43</v>
      </c>
      <c r="E28" s="29" t="s">
        <v>37</v>
      </c>
    </row>
    <row r="29" spans="1:16" ht="12.75">
      <c r="A29" s="19" t="s">
        <v>35</v>
      </c>
      <c s="23" t="s">
        <v>13</v>
      </c>
      <c s="23" t="s">
        <v>696</v>
      </c>
      <c s="19" t="s">
        <v>37</v>
      </c>
      <c s="24" t="s">
        <v>697</v>
      </c>
      <c s="25" t="s">
        <v>129</v>
      </c>
      <c s="26">
        <v>67.18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37</v>
      </c>
    </row>
    <row r="31" spans="1:5" ht="89.25">
      <c r="A31" s="30" t="s">
        <v>42</v>
      </c>
      <c r="E31" s="31" t="s">
        <v>698</v>
      </c>
    </row>
    <row r="32" spans="1:5" ht="12.75">
      <c r="A32" t="s">
        <v>43</v>
      </c>
      <c r="E32" s="29" t="s">
        <v>37</v>
      </c>
    </row>
    <row r="33" spans="1:16" ht="25.5">
      <c r="A33" s="19" t="s">
        <v>35</v>
      </c>
      <c s="23" t="s">
        <v>59</v>
      </c>
      <c s="23" t="s">
        <v>699</v>
      </c>
      <c s="19" t="s">
        <v>37</v>
      </c>
      <c s="24" t="s">
        <v>700</v>
      </c>
      <c s="25" t="s">
        <v>129</v>
      </c>
      <c s="26">
        <v>307.711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</v>
      </c>
    </row>
    <row r="35" spans="1:5" ht="114.75">
      <c r="A35" s="30" t="s">
        <v>42</v>
      </c>
      <c r="E35" s="31" t="s">
        <v>701</v>
      </c>
    </row>
    <row r="36" spans="1:5" ht="12.75">
      <c r="A36" t="s">
        <v>43</v>
      </c>
      <c r="E36" s="29" t="s">
        <v>37</v>
      </c>
    </row>
    <row r="37" spans="1:16" ht="25.5">
      <c r="A37" s="19" t="s">
        <v>35</v>
      </c>
      <c s="23" t="s">
        <v>64</v>
      </c>
      <c s="23" t="s">
        <v>485</v>
      </c>
      <c s="19" t="s">
        <v>37</v>
      </c>
      <c s="24" t="s">
        <v>486</v>
      </c>
      <c s="25" t="s">
        <v>129</v>
      </c>
      <c s="26">
        <v>166.038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37</v>
      </c>
    </row>
    <row r="39" spans="1:5" ht="165.75">
      <c r="A39" s="30" t="s">
        <v>42</v>
      </c>
      <c r="E39" s="31" t="s">
        <v>702</v>
      </c>
    </row>
    <row r="40" spans="1:5" ht="12.75">
      <c r="A40" t="s">
        <v>43</v>
      </c>
      <c r="E40" s="29" t="s">
        <v>37</v>
      </c>
    </row>
    <row r="41" spans="1:16" ht="12.75">
      <c r="A41" s="19" t="s">
        <v>35</v>
      </c>
      <c s="23" t="s">
        <v>30</v>
      </c>
      <c s="23" t="s">
        <v>488</v>
      </c>
      <c s="19" t="s">
        <v>37</v>
      </c>
      <c s="24" t="s">
        <v>489</v>
      </c>
      <c s="25" t="s">
        <v>124</v>
      </c>
      <c s="26">
        <v>318.84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37</v>
      </c>
    </row>
    <row r="43" spans="1:5" ht="63.75">
      <c r="A43" s="30" t="s">
        <v>42</v>
      </c>
      <c r="E43" s="31" t="s">
        <v>703</v>
      </c>
    </row>
    <row r="44" spans="1:5" ht="12.75">
      <c r="A44" t="s">
        <v>43</v>
      </c>
      <c r="E44" s="29" t="s">
        <v>37</v>
      </c>
    </row>
    <row r="45" spans="1:16" ht="12.75">
      <c r="A45" s="19" t="s">
        <v>35</v>
      </c>
      <c s="23" t="s">
        <v>32</v>
      </c>
      <c s="23" t="s">
        <v>491</v>
      </c>
      <c s="19" t="s">
        <v>37</v>
      </c>
      <c s="24" t="s">
        <v>492</v>
      </c>
      <c s="25" t="s">
        <v>124</v>
      </c>
      <c s="26">
        <v>318.84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704</v>
      </c>
    </row>
    <row r="48" spans="1:5" ht="12.75">
      <c r="A48" t="s">
        <v>43</v>
      </c>
      <c r="E48" s="29" t="s">
        <v>37</v>
      </c>
    </row>
    <row r="49" spans="1:16" ht="25.5">
      <c r="A49" s="19" t="s">
        <v>35</v>
      </c>
      <c s="23" t="s">
        <v>104</v>
      </c>
      <c s="23" t="s">
        <v>705</v>
      </c>
      <c s="19" t="s">
        <v>37</v>
      </c>
      <c s="24" t="s">
        <v>706</v>
      </c>
      <c s="25" t="s">
        <v>129</v>
      </c>
      <c s="26">
        <v>181.19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37</v>
      </c>
    </row>
    <row r="51" spans="1:5" ht="12.75">
      <c r="A51" s="30" t="s">
        <v>42</v>
      </c>
      <c r="E51" s="31" t="s">
        <v>707</v>
      </c>
    </row>
    <row r="52" spans="1:5" ht="12.75">
      <c r="A52" t="s">
        <v>43</v>
      </c>
      <c r="E52" s="29" t="s">
        <v>37</v>
      </c>
    </row>
    <row r="53" spans="1:16" ht="12.75">
      <c r="A53" s="19" t="s">
        <v>35</v>
      </c>
      <c s="23" t="s">
        <v>107</v>
      </c>
      <c s="23" t="s">
        <v>708</v>
      </c>
      <c s="19" t="s">
        <v>37</v>
      </c>
      <c s="24" t="s">
        <v>709</v>
      </c>
      <c s="25" t="s">
        <v>86</v>
      </c>
      <c s="26">
        <v>25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710</v>
      </c>
    </row>
    <row r="56" spans="1:5" ht="12.75">
      <c r="A56" t="s">
        <v>43</v>
      </c>
      <c r="E56" s="29" t="s">
        <v>37</v>
      </c>
    </row>
    <row r="57" spans="1:16" ht="12.75">
      <c r="A57" s="19" t="s">
        <v>35</v>
      </c>
      <c s="23" t="s">
        <v>110</v>
      </c>
      <c s="23" t="s">
        <v>711</v>
      </c>
      <c s="19" t="s">
        <v>37</v>
      </c>
      <c s="24" t="s">
        <v>712</v>
      </c>
      <c s="25" t="s">
        <v>86</v>
      </c>
      <c s="26">
        <v>25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710</v>
      </c>
    </row>
    <row r="60" spans="1:5" ht="12.75">
      <c r="A60" t="s">
        <v>43</v>
      </c>
      <c r="E60" s="29" t="s">
        <v>37</v>
      </c>
    </row>
    <row r="61" spans="1:16" ht="12.75">
      <c r="A61" s="19" t="s">
        <v>35</v>
      </c>
      <c s="23" t="s">
        <v>76</v>
      </c>
      <c s="23" t="s">
        <v>713</v>
      </c>
      <c s="19" t="s">
        <v>37</v>
      </c>
      <c s="24" t="s">
        <v>714</v>
      </c>
      <c s="25" t="s">
        <v>86</v>
      </c>
      <c s="26">
        <v>25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37</v>
      </c>
    </row>
    <row r="63" spans="1:5" ht="12.75">
      <c r="A63" s="30" t="s">
        <v>42</v>
      </c>
      <c r="E63" s="31" t="s">
        <v>710</v>
      </c>
    </row>
    <row r="64" spans="1:5" ht="12.75">
      <c r="A64" t="s">
        <v>43</v>
      </c>
      <c r="E64" s="29" t="s">
        <v>37</v>
      </c>
    </row>
    <row r="65" spans="1:16" ht="25.5">
      <c r="A65" s="19" t="s">
        <v>35</v>
      </c>
      <c s="23" t="s">
        <v>80</v>
      </c>
      <c s="23" t="s">
        <v>715</v>
      </c>
      <c s="19" t="s">
        <v>37</v>
      </c>
      <c s="24" t="s">
        <v>716</v>
      </c>
      <c s="25" t="s">
        <v>86</v>
      </c>
      <c s="26">
        <v>475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717</v>
      </c>
    </row>
    <row r="68" spans="1:5" ht="12.75">
      <c r="A68" t="s">
        <v>43</v>
      </c>
      <c r="E68" s="29" t="s">
        <v>37</v>
      </c>
    </row>
    <row r="69" spans="1:16" ht="25.5">
      <c r="A69" s="19" t="s">
        <v>35</v>
      </c>
      <c s="23" t="s">
        <v>183</v>
      </c>
      <c s="23" t="s">
        <v>718</v>
      </c>
      <c s="19" t="s">
        <v>37</v>
      </c>
      <c s="24" t="s">
        <v>719</v>
      </c>
      <c s="25" t="s">
        <v>86</v>
      </c>
      <c s="26">
        <v>475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717</v>
      </c>
    </row>
    <row r="72" spans="1:5" ht="12.75">
      <c r="A72" t="s">
        <v>43</v>
      </c>
      <c r="E72" s="29" t="s">
        <v>37</v>
      </c>
    </row>
    <row r="73" spans="1:16" ht="12.75">
      <c r="A73" s="19" t="s">
        <v>35</v>
      </c>
      <c s="23" t="s">
        <v>187</v>
      </c>
      <c s="23" t="s">
        <v>720</v>
      </c>
      <c s="19" t="s">
        <v>37</v>
      </c>
      <c s="24" t="s">
        <v>721</v>
      </c>
      <c s="25" t="s">
        <v>86</v>
      </c>
      <c s="26">
        <v>475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42</v>
      </c>
      <c r="E75" s="31" t="s">
        <v>717</v>
      </c>
    </row>
    <row r="76" spans="1:5" ht="12.75">
      <c r="A76" t="s">
        <v>43</v>
      </c>
      <c r="E76" s="29" t="s">
        <v>37</v>
      </c>
    </row>
    <row r="77" spans="1:16" ht="25.5">
      <c r="A77" s="19" t="s">
        <v>35</v>
      </c>
      <c s="23" t="s">
        <v>191</v>
      </c>
      <c s="23" t="s">
        <v>262</v>
      </c>
      <c s="19" t="s">
        <v>37</v>
      </c>
      <c s="24" t="s">
        <v>263</v>
      </c>
      <c s="25" t="s">
        <v>129</v>
      </c>
      <c s="26">
        <v>1259.92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722</v>
      </c>
    </row>
    <row r="80" spans="1:5" ht="12.75">
      <c r="A80" t="s">
        <v>43</v>
      </c>
      <c r="E80" s="29" t="s">
        <v>37</v>
      </c>
    </row>
    <row r="81" spans="1:16" ht="12.75">
      <c r="A81" s="19" t="s">
        <v>35</v>
      </c>
      <c s="23" t="s">
        <v>195</v>
      </c>
      <c s="23" t="s">
        <v>723</v>
      </c>
      <c s="19" t="s">
        <v>37</v>
      </c>
      <c s="24" t="s">
        <v>724</v>
      </c>
      <c s="25" t="s">
        <v>129</v>
      </c>
      <c s="26">
        <v>181.19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707</v>
      </c>
    </row>
    <row r="84" spans="1:5" ht="12.75">
      <c r="A84" t="s">
        <v>43</v>
      </c>
      <c r="E84" s="29" t="s">
        <v>37</v>
      </c>
    </row>
    <row r="85" spans="1:16" ht="25.5">
      <c r="A85" s="19" t="s">
        <v>35</v>
      </c>
      <c s="23" t="s">
        <v>200</v>
      </c>
      <c s="23" t="s">
        <v>725</v>
      </c>
      <c s="19" t="s">
        <v>37</v>
      </c>
      <c s="24" t="s">
        <v>726</v>
      </c>
      <c s="25" t="s">
        <v>129</v>
      </c>
      <c s="26">
        <v>1811.9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37</v>
      </c>
    </row>
    <row r="87" spans="1:5" ht="12.75">
      <c r="A87" s="30" t="s">
        <v>42</v>
      </c>
      <c r="E87" s="31" t="s">
        <v>727</v>
      </c>
    </row>
    <row r="88" spans="1:5" ht="12.75">
      <c r="A88" t="s">
        <v>43</v>
      </c>
      <c r="E88" s="29" t="s">
        <v>37</v>
      </c>
    </row>
    <row r="89" spans="1:16" ht="12.75">
      <c r="A89" s="19" t="s">
        <v>35</v>
      </c>
      <c s="23" t="s">
        <v>205</v>
      </c>
      <c s="23" t="s">
        <v>265</v>
      </c>
      <c s="19" t="s">
        <v>37</v>
      </c>
      <c s="24" t="s">
        <v>266</v>
      </c>
      <c s="25" t="s">
        <v>129</v>
      </c>
      <c s="26">
        <v>629.96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42</v>
      </c>
      <c r="E91" s="31" t="s">
        <v>728</v>
      </c>
    </row>
    <row r="92" spans="1:5" ht="12.75">
      <c r="A92" t="s">
        <v>43</v>
      </c>
      <c r="E92" s="29" t="s">
        <v>37</v>
      </c>
    </row>
    <row r="93" spans="1:16" ht="12.75">
      <c r="A93" s="19" t="s">
        <v>35</v>
      </c>
      <c s="23" t="s">
        <v>210</v>
      </c>
      <c s="23" t="s">
        <v>271</v>
      </c>
      <c s="19" t="s">
        <v>37</v>
      </c>
      <c s="24" t="s">
        <v>272</v>
      </c>
      <c s="25" t="s">
        <v>129</v>
      </c>
      <c s="26">
        <v>629.96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102">
      <c r="A95" s="30" t="s">
        <v>42</v>
      </c>
      <c r="E95" s="31" t="s">
        <v>729</v>
      </c>
    </row>
    <row r="96" spans="1:5" ht="12.75">
      <c r="A96" t="s">
        <v>43</v>
      </c>
      <c r="E96" s="29" t="s">
        <v>37</v>
      </c>
    </row>
    <row r="97" spans="1:16" ht="12.75">
      <c r="A97" s="19" t="s">
        <v>35</v>
      </c>
      <c s="23" t="s">
        <v>216</v>
      </c>
      <c s="23" t="s">
        <v>274</v>
      </c>
      <c s="19" t="s">
        <v>37</v>
      </c>
      <c s="24" t="s">
        <v>275</v>
      </c>
      <c s="25" t="s">
        <v>129</v>
      </c>
      <c s="26">
        <v>629.96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42</v>
      </c>
      <c r="E99" s="31" t="s">
        <v>728</v>
      </c>
    </row>
    <row r="100" spans="1:5" ht="12.75">
      <c r="A100" t="s">
        <v>43</v>
      </c>
      <c r="E100" s="29" t="s">
        <v>37</v>
      </c>
    </row>
    <row r="101" spans="1:16" ht="12.75">
      <c r="A101" s="19" t="s">
        <v>35</v>
      </c>
      <c s="23" t="s">
        <v>222</v>
      </c>
      <c s="23" t="s">
        <v>730</v>
      </c>
      <c s="19" t="s">
        <v>37</v>
      </c>
      <c s="24" t="s">
        <v>731</v>
      </c>
      <c s="25" t="s">
        <v>46</v>
      </c>
      <c s="26">
        <v>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42</v>
      </c>
      <c r="E103" s="31" t="s">
        <v>732</v>
      </c>
    </row>
    <row r="104" spans="1:5" ht="12.75">
      <c r="A104" t="s">
        <v>43</v>
      </c>
      <c r="E104" s="29" t="s">
        <v>37</v>
      </c>
    </row>
    <row r="105" spans="1:18" ht="12.75" customHeight="1">
      <c r="A105" s="5" t="s">
        <v>33</v>
      </c>
      <c s="5"/>
      <c s="35" t="s">
        <v>30</v>
      </c>
      <c s="5"/>
      <c s="21" t="s">
        <v>103</v>
      </c>
      <c s="5"/>
      <c s="5"/>
      <c s="5"/>
      <c s="36">
        <f>0+Q105</f>
      </c>
      <c r="O105">
        <f>0+R105</f>
      </c>
      <c r="Q105">
        <f>0+I106+I110+I114</f>
      </c>
      <c>
        <f>0+O106+O110+O114</f>
      </c>
    </row>
    <row r="106" spans="1:16" ht="25.5">
      <c r="A106" s="19" t="s">
        <v>35</v>
      </c>
      <c s="23" t="s">
        <v>321</v>
      </c>
      <c s="23" t="s">
        <v>733</v>
      </c>
      <c s="19" t="s">
        <v>37</v>
      </c>
      <c s="24" t="s">
        <v>734</v>
      </c>
      <c s="25" t="s">
        <v>79</v>
      </c>
      <c s="26">
        <v>10.5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735</v>
      </c>
    </row>
    <row r="109" spans="1:5" ht="12.75">
      <c r="A109" t="s">
        <v>43</v>
      </c>
      <c r="E109" s="29" t="s">
        <v>37</v>
      </c>
    </row>
    <row r="110" spans="1:16" ht="12.75">
      <c r="A110" s="19" t="s">
        <v>35</v>
      </c>
      <c s="23" t="s">
        <v>325</v>
      </c>
      <c s="23" t="s">
        <v>736</v>
      </c>
      <c s="19" t="s">
        <v>37</v>
      </c>
      <c s="24" t="s">
        <v>737</v>
      </c>
      <c s="25" t="s">
        <v>86</v>
      </c>
      <c s="26">
        <v>2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42</v>
      </c>
      <c r="E112" s="31" t="s">
        <v>37</v>
      </c>
    </row>
    <row r="113" spans="1:5" ht="12.75">
      <c r="A113" t="s">
        <v>43</v>
      </c>
      <c r="E113" s="29" t="s">
        <v>37</v>
      </c>
    </row>
    <row r="114" spans="1:16" ht="12.75">
      <c r="A114" s="19" t="s">
        <v>35</v>
      </c>
      <c s="23" t="s">
        <v>328</v>
      </c>
      <c s="23" t="s">
        <v>738</v>
      </c>
      <c s="19" t="s">
        <v>37</v>
      </c>
      <c s="24" t="s">
        <v>739</v>
      </c>
      <c s="25" t="s">
        <v>86</v>
      </c>
      <c s="26">
        <v>1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37</v>
      </c>
    </row>
    <row r="117" spans="1:5" ht="12.75">
      <c r="A117" t="s">
        <v>43</v>
      </c>
      <c r="E117" s="29" t="s">
        <v>37</v>
      </c>
    </row>
    <row r="118" spans="1:18" ht="12.75" customHeight="1">
      <c r="A118" s="5" t="s">
        <v>33</v>
      </c>
      <c s="5"/>
      <c s="35" t="s">
        <v>740</v>
      </c>
      <c s="5"/>
      <c s="21" t="s">
        <v>741</v>
      </c>
      <c s="5"/>
      <c s="5"/>
      <c s="5"/>
      <c s="36">
        <f>0+Q118</f>
      </c>
      <c r="O118">
        <f>0+R118</f>
      </c>
      <c r="Q118">
        <f>0+I119+I123+I127</f>
      </c>
      <c>
        <f>0+O119+O123+O127</f>
      </c>
    </row>
    <row r="119" spans="1:16" ht="12.75">
      <c r="A119" s="19" t="s">
        <v>35</v>
      </c>
      <c s="23" t="s">
        <v>332</v>
      </c>
      <c s="23" t="s">
        <v>742</v>
      </c>
      <c s="19" t="s">
        <v>37</v>
      </c>
      <c s="24" t="s">
        <v>743</v>
      </c>
      <c s="25" t="s">
        <v>219</v>
      </c>
      <c s="26">
        <v>27.72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37</v>
      </c>
    </row>
    <row r="121" spans="1:5" ht="12.75">
      <c r="A121" s="30" t="s">
        <v>42</v>
      </c>
      <c r="E121" s="31" t="s">
        <v>744</v>
      </c>
    </row>
    <row r="122" spans="1:5" ht="12.75">
      <c r="A122" t="s">
        <v>43</v>
      </c>
      <c r="E122" s="29" t="s">
        <v>37</v>
      </c>
    </row>
    <row r="123" spans="1:16" ht="12.75">
      <c r="A123" s="19" t="s">
        <v>35</v>
      </c>
      <c s="23" t="s">
        <v>336</v>
      </c>
      <c s="23" t="s">
        <v>745</v>
      </c>
      <c s="19" t="s">
        <v>37</v>
      </c>
      <c s="24" t="s">
        <v>746</v>
      </c>
      <c s="25" t="s">
        <v>219</v>
      </c>
      <c s="26">
        <v>147.796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37</v>
      </c>
    </row>
    <row r="125" spans="1:5" ht="12.75">
      <c r="A125" s="30" t="s">
        <v>42</v>
      </c>
      <c r="E125" s="31" t="s">
        <v>747</v>
      </c>
    </row>
    <row r="126" spans="1:5" ht="12.75">
      <c r="A126" t="s">
        <v>43</v>
      </c>
      <c r="E126" s="29" t="s">
        <v>37</v>
      </c>
    </row>
    <row r="127" spans="1:16" ht="12.75">
      <c r="A127" s="19" t="s">
        <v>35</v>
      </c>
      <c s="23" t="s">
        <v>340</v>
      </c>
      <c s="23" t="s">
        <v>748</v>
      </c>
      <c s="19" t="s">
        <v>37</v>
      </c>
      <c s="24" t="s">
        <v>749</v>
      </c>
      <c s="25" t="s">
        <v>219</v>
      </c>
      <c s="26">
        <v>202.82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37</v>
      </c>
    </row>
    <row r="129" spans="1:5" ht="12.75">
      <c r="A129" s="30" t="s">
        <v>42</v>
      </c>
      <c r="E129" s="31" t="s">
        <v>750</v>
      </c>
    </row>
    <row r="130" spans="1:5" ht="12.75">
      <c r="A130" t="s">
        <v>43</v>
      </c>
      <c r="E13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755</v>
      </c>
      <c s="32">
        <f>0+I9</f>
      </c>
      <c r="O3" t="s">
        <v>9</v>
      </c>
      <c t="s">
        <v>14</v>
      </c>
    </row>
    <row r="4" spans="1:16" ht="15" customHeight="1">
      <c r="A4" t="s">
        <v>7</v>
      </c>
      <c s="8" t="s">
        <v>751</v>
      </c>
      <c s="9" t="s">
        <v>752</v>
      </c>
      <c s="1"/>
      <c s="10" t="s">
        <v>753</v>
      </c>
      <c s="1"/>
      <c s="1"/>
      <c s="7"/>
      <c s="7"/>
      <c r="O4" t="s">
        <v>10</v>
      </c>
      <c t="s">
        <v>14</v>
      </c>
    </row>
    <row r="5" spans="1:16" ht="12.75" customHeight="1">
      <c r="A5" t="s">
        <v>754</v>
      </c>
      <c s="12" t="s">
        <v>8</v>
      </c>
      <c s="13" t="s">
        <v>755</v>
      </c>
      <c s="5"/>
      <c s="14" t="s">
        <v>753</v>
      </c>
      <c s="5"/>
      <c s="5"/>
      <c s="5"/>
      <c s="5"/>
      <c r="O5" t="s">
        <v>11</v>
      </c>
      <c t="s">
        <v>14</v>
      </c>
    </row>
    <row r="6" spans="1:9" ht="12.75" customHeight="1">
      <c r="A6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59</v>
      </c>
      <c s="15"/>
      <c s="21" t="s">
        <v>756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20</v>
      </c>
      <c s="23" t="s">
        <v>757</v>
      </c>
      <c s="19" t="s">
        <v>758</v>
      </c>
      <c s="24" t="s">
        <v>753</v>
      </c>
      <c s="25" t="s">
        <v>46</v>
      </c>
      <c s="26">
        <v>1</v>
      </c>
      <c s="27">
        <v>0</v>
      </c>
      <c s="27">
        <f>ROUND(ROUND(H10,2)*ROUND(G10,3),2)</f>
      </c>
      <c r="O10">
        <f>(I10*21)/100</f>
      </c>
      <c t="s">
        <v>14</v>
      </c>
    </row>
    <row r="11" spans="1:5" ht="12.75">
      <c r="A11" s="28" t="s">
        <v>40</v>
      </c>
      <c r="E11" s="29" t="s">
        <v>759</v>
      </c>
    </row>
    <row r="12" spans="1:5" ht="12.75">
      <c r="A12" s="30" t="s">
        <v>42</v>
      </c>
      <c r="E12" s="31" t="s">
        <v>37</v>
      </c>
    </row>
    <row r="13" spans="1:5" ht="12.75">
      <c r="A13" t="s">
        <v>43</v>
      </c>
      <c r="E13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