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pavla.charvatova" reservationPassword="0"/>
  <workbookPr/>
  <bookViews>
    <workbookView xWindow="240" yWindow="120" windowWidth="14940" windowHeight="9225" activeTab="0"/>
  </bookViews>
  <sheets>
    <sheet name="SO 101" sheetId="1" r:id="rId1"/>
  </sheets>
  <definedNames/>
  <calcPr/>
  <webPublishing/>
</workbook>
</file>

<file path=xl/sharedStrings.xml><?xml version="1.0" encoding="utf-8"?>
<sst xmlns="http://schemas.openxmlformats.org/spreadsheetml/2006/main" count="454" uniqueCount="199">
  <si>
    <t>ASPE10</t>
  </si>
  <si>
    <t>S</t>
  </si>
  <si>
    <t>Firma: ÚDRŽBA SILNIC Královéhradeckého kraje a.s.</t>
  </si>
  <si>
    <t>Soupis prací objektu</t>
  </si>
  <si>
    <t xml:space="preserve">Stavba: </t>
  </si>
  <si>
    <t>33199</t>
  </si>
  <si>
    <t>Odstranění nehodové lokality – II/284 Lázně Bělohrad_neoceněný</t>
  </si>
  <si>
    <t>O</t>
  </si>
  <si>
    <t>Rozpočet:</t>
  </si>
  <si>
    <t>0,00</t>
  </si>
  <si>
    <t>15,00</t>
  </si>
  <si>
    <t>21,00</t>
  </si>
  <si>
    <t>3</t>
  </si>
  <si>
    <t>2</t>
  </si>
  <si>
    <t>SO 101</t>
  </si>
  <si>
    <t>Odstranění nehodové lokality se stromy S084</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</si>
  <si>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</si>
  <si>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</si>
  <si>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</si>
  <si>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</si>
  <si>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</si>
  <si>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</si>
  <si>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</si>
  <si>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</si>
  <si>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</si>
  <si>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</si>
  <si>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</si>
  <si>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</si>
  <si>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</si>
  <si>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</si>
  <si>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</si>
  <si>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</si>
  <si>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</si>
  <si>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</si>
  <si>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</si>
  <si>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</si>
  <si>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014112</t>
  </si>
  <si>
    <t/>
  </si>
  <si>
    <t>POPLATKY ZA SKLÁDKU TYP S-IO (INERTNÍ ODPAD)</t>
  </si>
  <si>
    <t>T</t>
  </si>
  <si>
    <t>PP</t>
  </si>
  <si>
    <t>zemina</t>
  </si>
  <si>
    <t>VV</t>
  </si>
  <si>
    <t>zemina z krajnic (pol.č.12922) : 174*0,1*2,0=34,800 [A]</t>
  </si>
  <si>
    <t>TS</t>
  </si>
  <si>
    <t>zahrnuje veškeré poplatky provozovateli skládky související s uložením odpadu na skládce.</t>
  </si>
  <si>
    <t>02720</t>
  </si>
  <si>
    <t>A</t>
  </si>
  <si>
    <t>POMOC PRÁCE ZŘÍZ NEBO ZAJIŠŤ REGULACI A OCHRANU DOPRAVY</t>
  </si>
  <si>
    <t>KPL</t>
  </si>
  <si>
    <t>„ Položka zahrnuje montáž a demontáž vč. dílčích přesunů kompletního dopravně-inženýrského opatření pro stavbu dle projektové dokumentace vč.této dokumentace a aktuálních požadavků na provedení - TP, typových dopravně inženýrských opatření apod“.</t>
  </si>
  <si>
    <t>1=1,000 [A]</t>
  </si>
  <si>
    <t>zahrnuje veškeré náklady spojené s objednatelem požadovanými zařízeními</t>
  </si>
  <si>
    <t>B</t>
  </si>
  <si>
    <t>„Nájemné dočasného dopravního značení.“</t>
  </si>
  <si>
    <t>C</t>
  </si>
  <si>
    <t>Zajištění dopravy během stavby osobami zhotovitele vč. dočasného dopr.značení.</t>
  </si>
  <si>
    <t>" Po dobu pracovní doby při realizaci stavby bude doprava řízena pracovníky stavby. Během technologické přestávky a v nočních hodinách bude provoz řízen světelnou signalizací. Pokud nastanou nepředvidatelné (kritické) dopravní situace během technologické přestávky (vč. mimopracovních dní), zhotovitel je povinen zajistit řízení provozu pracovníky stavby po dobu nezbytně nutnou.  " 
1=1,000 [A]</t>
  </si>
  <si>
    <t>D</t>
  </si>
  <si>
    <t>Zajištění návrhu a projednání dopravního opatření potřebného pro realizaci.</t>
  </si>
  <si>
    <t>02730</t>
  </si>
  <si>
    <t>POMOC PRÁCE ZŘÍZ NEBO ZAJIŠŤ OCHRANU INŽENÝRSKÝCH SÍTÍ</t>
  </si>
  <si>
    <t>Zajištění inženýrských sítí během realizace stavby dle požadavků správců. Nutné vytyčení všech podzemních sítí s protokolárním zápisem příslušných správců. Přesnou polohu podzemních vedení ověřit ručně kopanými sondami. Podzemní plynovod, sdělovací kabely, elektrické vedení včetně vrchního vedení, vodovod, v trase příčné přechody. Přechody nutno ochránit. Zajištění stavby proti škodám na okolních pozemcích a objektech.</t>
  </si>
  <si>
    <t>7</t>
  </si>
  <si>
    <t>02991</t>
  </si>
  <si>
    <t>OSTATNÍ POŽADAVKY - INFORMAČNÍ TABULE</t>
  </si>
  <si>
    <t>KUS</t>
  </si>
  <si>
    <t>Náklady na zřízení informační tabule s údaji o stavbě s textem dle vzoru objednatele, včetně kotvení. Po ukončení stavby odstranění.</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</si>
  <si>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</si>
  <si>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Zemní práce</t>
  </si>
  <si>
    <t>8</t>
  </si>
  <si>
    <t>11242</t>
  </si>
  <si>
    <t>ÚPRAVA STROMŮ D DO 0,9M ŘEZEM VĚTVÍ</t>
  </si>
  <si>
    <t>vč.náletů, naložení a odvozu vč. likvidace dřevní hmoty</t>
  </si>
  <si>
    <t>dle potřeby v rozhledu : 3=3,000 [A]</t>
  </si>
  <si>
    <t>Zahrnuje odřezání větví 1 ks stromu přesahujících do komunikace bez ohledu na způsob a použitou mechanizaci (např. plošina), bez ohledu na počet větví  
zahrnuje všechna opatření související se silničním provozem (např. provizorní dopravní značení)  
zahrnuje odvoz a likvidaci vyzískaného materiálu dle pokynů zadávací dokumentace průměr stromů se měří ve výšce 1,3m nad terénem.</t>
  </si>
  <si>
    <t>11372</t>
  </si>
  <si>
    <t>FRÉZOVÁNÍ ZPEVNĚNÝCH PLOCH ASFALTOVÝCH</t>
  </si>
  <si>
    <t>M3</t>
  </si>
  <si>
    <t>zahrnuje veškerou manipulaci, přesuny a uložení suti, zhotovitel v ceně zohlední zpětné využití vybouraného/recyklovaného materiálu, přebytek zůstává zhotoviteli</t>
  </si>
  <si>
    <t>oprava vozovky frézováním v tl.10cm (prům. dl. x š. x tl.): 115*6*0,10=69,000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</si>
  <si>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</si>
  <si>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113767</t>
  </si>
  <si>
    <t>FRÉZOVÁNÍ DRÁŽKY PRŮŘEZU DO 1000MM2 V ASFALTOVÉ VOZOVCE</t>
  </si>
  <si>
    <t>M</t>
  </si>
  <si>
    <t>20x50</t>
  </si>
  <si>
    <t>napojení na stáv.vozovku  : 6+6+30=42,000 [B] 
středová spára : 115=115,000 [A] 
poruchy : 50=50,000 [C] 
Celkem: B+A+C=207,000 [D]</t>
  </si>
  <si>
    <t>Položka zahrnuje veškerou manipulaci s vybouranou sutí a s vybouranými hmotami vč. uložení na skládku.</t>
  </si>
  <si>
    <t>11</t>
  </si>
  <si>
    <t>12922</t>
  </si>
  <si>
    <t>ČIŠTĚNÍ KRAJNIC OD NÁNOSU TL. DO 100MM</t>
  </si>
  <si>
    <t>M2</t>
  </si>
  <si>
    <t>vč. naložení, odvozu a uložení na skládku</t>
  </si>
  <si>
    <t>nezp.krajnice : (115+115-30)*0,5=100,000 [A] 
v místě svodidel : 52*1,0+44*0,5=74,000 [B] 
Celkem: A+B=174,000 [C]</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</si>
  <si>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</si>
  <si>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Komunikace</t>
  </si>
  <si>
    <t>12</t>
  </si>
  <si>
    <t>56962</t>
  </si>
  <si>
    <t>ZPEVNĚNÍ KRAJNIC Z RECYKLOVANÉHO MATERIÁLU TL DO 100MM</t>
  </si>
  <si>
    <t>vyfrézovaný asfaltový materiál 0/32</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</si>
  <si>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</si>
  <si>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13</t>
  </si>
  <si>
    <t>572213</t>
  </si>
  <si>
    <t>SPOJOVACÍ POSTŘIK Z EMULZE DO 0,5KG/M2</t>
  </si>
  <si>
    <t>kationaktivní asfaltové emulze PS-E 0,3kg/m2</t>
  </si>
  <si>
    <t>celková plocha opravy (prům. dl. x š. x tl.): 115*6=690,000 [A]</t>
  </si>
  <si>
    <t>- dodání všech předepsaných materiálů pro postřiky v předepsaném množství  
- provedení dle předepsaného technologického předpisu  
- zřízení vrstvy bez rozlišení šířky, pokládání vrstvy po etapách  
- úpravu napojení, ukončení</t>
  </si>
  <si>
    <t>14</t>
  </si>
  <si>
    <t>kationaktivní asfaltové emulze PS-E 0,5kg/m2</t>
  </si>
  <si>
    <t>15</t>
  </si>
  <si>
    <t>572224</t>
  </si>
  <si>
    <t>SPOJOVACÍ POSTŘIK Z MODIFIK EMULZE DO 1,0KG/M2</t>
  </si>
  <si>
    <t>modifik. asfaltové emulze C 60 BP 5,  1,0 kg/m2</t>
  </si>
  <si>
    <t>oprava poruch 20% celk.plochy : 115*6*0,2=138,000 [B]</t>
  </si>
  <si>
    <t>16</t>
  </si>
  <si>
    <t>5732A</t>
  </si>
  <si>
    <t>MIKROKOBEREC DVOUVRSTVÝ FRAKCE KAMENIVA 0/8 + 0/8</t>
  </si>
  <si>
    <t>EMULZNÍ MIKROKOBEREC DVOUVRSTVÝ EMK-DV 0/8 20 MM   ČSN 736130</t>
  </si>
  <si>
    <t>mikrokoberec : 115*6=690,000 [A]</t>
  </si>
  <si>
    <t>Položka zahrnuje:  
- očištění povrchu podkladu, zakrytí poklopů, mříží a pod.  
- dodání veškerého potřebného materiálu (kamenivo předepsané frakce, emulze, přísady,  
voda)  
- pokládku dvou vrstev (tloušťka je dána frakcí použitého kameniva)  
- zhutnění (pokud je předepsáno zadávací dokumentací)  
Položka nezahrnuje odstranění vodorovného dopravního zančení a spojovací postřik</t>
  </si>
  <si>
    <t>17</t>
  </si>
  <si>
    <t>57476</t>
  </si>
  <si>
    <t>VOZOVKOVÉ VÝZTUŽNÉ VRSTVY Z GEOMŘÍŽOVINY S TKANINOU</t>
  </si>
  <si>
    <t>geotextílie s mřížkou za skalných vláken pevnost 100/100 kN dle TP115</t>
  </si>
  <si>
    <t>- dodání geomříže v požadované kvalitě a v množství včetně přesahů (přesahy započteny v jednotkové ceně)  
- očištění podkladu  
- pokládka geomříže dle předepsaného technologického předpisu</t>
  </si>
  <si>
    <t>18</t>
  </si>
  <si>
    <t>5774AE</t>
  </si>
  <si>
    <t>VRSTVY PRO OBNOVU A OPRAVY Z ASF BETONU ACO 11+, 11S</t>
  </si>
  <si>
    <t>nemodifikovaný ACO 11+ 50/70 v tl.40mm</t>
  </si>
  <si>
    <t>oprava vozovky v tl.4cm (prům. dl. x š. x tl.): 115*6*0,04=27,600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</si>
  <si>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</si>
  <si>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19</t>
  </si>
  <si>
    <t>5774EG</t>
  </si>
  <si>
    <t>VRSTVY PRO OBNOVU A OPRAVY Z ASF BETONU ACP 16+, 16S</t>
  </si>
  <si>
    <t>nemodifikovaný ACP 16+ 50/70 v tl.60mm</t>
  </si>
  <si>
    <t>oprava vozovky v tl.6cm (prům. dl. x š. x tl.): 115*6*0,06=41,400 [A]</t>
  </si>
  <si>
    <t>Ostatní konstrukce a práce</t>
  </si>
  <si>
    <t>20</t>
  </si>
  <si>
    <t>9113A1</t>
  </si>
  <si>
    <t>SVODIDLO OCEL SILNIČ JEDNOSTR, ÚROVEŇ ZADRŽ N1, N2 - DODÁVKA A MONTÁŽ</t>
  </si>
  <si>
    <t>N2 vč.náběhů a odrazek do svodnic</t>
  </si>
  <si>
    <t>podél stromů : 52+44=96,000 [A]</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</si>
  <si>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</si>
  <si>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21</t>
  </si>
  <si>
    <t>91228</t>
  </si>
  <si>
    <t>SMĚROVÉ SLOUPKY Z PLAST HMOT VČETNĚ ODRAZNÉHO PÁSKU</t>
  </si>
  <si>
    <t>bílé Z11</t>
  </si>
  <si>
    <t>výměna směrových sloupků : 26=26,000 [A]</t>
  </si>
  <si>
    <t>položka zahrnuje:  
- dodání a osazení sloupku včetně nutných zemních prací  
- vnitrostaveništní a mimostaveništní doprava  
- odrazky plastové nebo z retroreflexní fólie</t>
  </si>
  <si>
    <t>22</t>
  </si>
  <si>
    <t>Z11g - červené</t>
  </si>
  <si>
    <t>vjezd na parkoviště : 2=2,000 [A]</t>
  </si>
  <si>
    <t>23</t>
  </si>
  <si>
    <t>912283</t>
  </si>
  <si>
    <t>SMĚROVÉ SLOUPKY Z PLAST HMOT - DEMONTÁŽ A ODVOZ</t>
  </si>
  <si>
    <t>stávající směr.sl. : 24=24,000 [A]</t>
  </si>
  <si>
    <t>položka zahrnuje demontáž stávajícího sloupku, jeho odvoz do skladu nebo na skládku</t>
  </si>
  <si>
    <t>24</t>
  </si>
  <si>
    <t>914131</t>
  </si>
  <si>
    <t>DOPRAVNÍ ZNAČKY ZÁKLADNÍ VELIKOSTI OCELOVÉ FÓLIE TŘ 2 - DODÁVKA A MONTÁŽ</t>
  </si>
  <si>
    <t>retroreflexní úprava pro sil.II třídy - RA2, základní velikost  
dle stanovení místní úpravy provozu na pozemních komunikacích</t>
  </si>
  <si>
    <t>A2a : 1=1,000 [A] 
IP6 : 1=1,000 [C] 
Celkem: A+C=2,000 [D]</t>
  </si>
  <si>
    <t>položka zahrnuje:  
- dodávku a montáž značek v požadovaném provedení</t>
  </si>
  <si>
    <t>25</t>
  </si>
  <si>
    <t>914141</t>
  </si>
  <si>
    <t>DOPRAV ZNAČ ZÁKL VEL OCEL FÓLIE TŘ 3 - DODÁVKA A MONT</t>
  </si>
  <si>
    <t>zvýrazněné značky RA3</t>
  </si>
  <si>
    <t>Z3 zvýrazněná : 4=4,000 [B]</t>
  </si>
  <si>
    <t>26</t>
  </si>
  <si>
    <t>914142</t>
  </si>
  <si>
    <t>DOPRAV ZNAČ ZÁKL VEL OCEL FÓLIE TŘ 3 - MONT S PŘESUNEM</t>
  </si>
  <si>
    <t>Z3 : 4=4,000 [A]</t>
  </si>
  <si>
    <t>položka zahrnuje:  
- dopravu demontované značky z dočasné skládky  
- osazení a montáž značky na místě určeném projektem  
- nutnou opravu poškozených částí nezahrnuje dodávku značky</t>
  </si>
  <si>
    <t>27</t>
  </si>
  <si>
    <t>914921</t>
  </si>
  <si>
    <t>SLOUPKY A STOJKY DOPRAVNÍCH ZNAČEK Z OCEL TRUBEK DO PATKY - DODÁVKA A MONTÁŽ</t>
  </si>
  <si>
    <t>dle stanovení místní úpravy provozu na pozemních komunikacích</t>
  </si>
  <si>
    <t>1+1+1+4=7,000 [A]</t>
  </si>
  <si>
    <t>položka zahrnuje:  
- sloupky a upevňovací zařízení včetně jejich osazení (betonová patka, zemní práce)</t>
  </si>
  <si>
    <t>28</t>
  </si>
  <si>
    <t>914923</t>
  </si>
  <si>
    <t>SLOUPKY A STOJKY DZ Z OCEL TRUBEK DO PATKY DEMONTÁŽ</t>
  </si>
  <si>
    <t>v místě Z3 výměna za delší sloupky : 4=4,000 [A]</t>
  </si>
  <si>
    <t>Položka zahrnuje odstranění, demontáž a odklizení materiálu s odvozem na předepsané  
místo</t>
  </si>
  <si>
    <t>29</t>
  </si>
  <si>
    <t>915221</t>
  </si>
  <si>
    <t>VODOR DOPRAV ZNAČ PLASTEM STRUKTURÁLNÍ NEHLUČNÉ - DOD A POKLÁDKA</t>
  </si>
  <si>
    <t>Obnova VDZ - plast strukturální nehlučný - bílá, retroreflexní úprava pro sil.II třídy, dle TP133  
dle stanovení místní úpravy provozu na pozemních komunikacích</t>
  </si>
  <si>
    <t>obnova VDZ  :  
V1a : 120*0,125=15,000 [A] 
V4 : 120*2*0,25=60,000 [B] 
V2b : 27*0,5*0,25+30*0,5*0,25=7,125 [C] 
V9b : 2*1,5=3,000 [D] 
Celkem: A+B+C+D=85,125 [E]</t>
  </si>
  <si>
    <t>položka zahrnuje:  
- dodání a pokládku nátěrového materiálu (měří se pouze natíraná plocha)  
- předznačení a reflexní úpravu</t>
  </si>
  <si>
    <t>30</t>
  </si>
  <si>
    <t>931327</t>
  </si>
  <si>
    <t>TĚSNĚNÍ DILATAČ SPAR ASF ZÁLIVKOU MODIFIK PRŮŘ DO 1000MM2</t>
  </si>
  <si>
    <t>zalití spáry modifikovanou asf.zálivkou</t>
  </si>
  <si>
    <t>položka zahrnuje dodávku a osazení předepsaného materiálu, očištění ploch spáry před úpravou, očištění okolí spáry po úpravě  
nezahrnuje těsnící profil</t>
  </si>
  <si>
    <t>31</t>
  </si>
  <si>
    <t>93808</t>
  </si>
  <si>
    <t>OČIŠTĚNÍ VOZOVEK ZAMETENÍM</t>
  </si>
  <si>
    <t>položka zahrnuje očištění předepsaným způsobem včetně odklizení vzniklého odpadu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</si>
</sst>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xf numFmtId="177" fontId="0" fillId="2" borderId="1" xfId="0" applyNumberForma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styles" Target="styles.xml" /><Relationship Id="rId3" Type="http://schemas.openxmlformats.org/officeDocument/2006/relationships/sharedStrings" Target="sharedStrings.xml" /><Relationship Id="rId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pageSetUpPr fitToPage="1"/>
  </sheetPr>
  <dimension ref="A1:R135"/>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0+O8+O37+O54+O87</f>
      </c>
      <c t="s">
        <v>12</v>
      </c>
    </row>
    <row r="3" spans="1:16" ht="15" customHeight="1">
      <c r="A3" t="s">
        <v>1</v>
      </c>
      <c s="8" t="s">
        <v>4</v>
      </c>
      <c s="9" t="s">
        <v>5</v>
      </c>
      <c s="1"/>
      <c s="10" t="s">
        <v>6</v>
      </c>
      <c s="1"/>
      <c s="4"/>
      <c s="3" t="s">
        <v>14</v>
      </c>
      <c s="36">
        <f>0+I8+I37+I54+I87</f>
      </c>
      <c r="O3" t="s">
        <v>9</v>
      </c>
      <c t="s">
        <v>13</v>
      </c>
    </row>
    <row r="4" spans="1:16" ht="15" customHeight="1">
      <c r="A4" t="s">
        <v>7</v>
      </c>
      <c s="12" t="s">
        <v>8</v>
      </c>
      <c s="13" t="s">
        <v>14</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0+I9+I13+I17+I21+I25+I29+I33</f>
      </c>
      <c>
        <f>0+O9+O13+O17+O21+O25+O29+O33</f>
      </c>
    </row>
    <row r="9" spans="1:16" ht="12.75">
      <c r="A9" s="19" t="s">
        <v>35</v>
      </c>
      <c s="23" t="s">
        <v>19</v>
      </c>
      <c s="23" t="s">
        <v>36</v>
      </c>
      <c s="19" t="s">
        <v>37</v>
      </c>
      <c s="24" t="s">
        <v>38</v>
      </c>
      <c s="25" t="s">
        <v>39</v>
      </c>
      <c s="26">
        <v>34.8</v>
      </c>
      <c s="27">
        <v>0</v>
      </c>
      <c s="27">
        <f>ROUND(ROUND(H9,2)*ROUND(G9,3),2)</f>
      </c>
      <c r="O9">
        <f>(I9*21)/100</f>
      </c>
      <c t="s">
        <v>13</v>
      </c>
    </row>
    <row r="10" spans="1:5" ht="12.75">
      <c r="A10" s="28" t="s">
        <v>40</v>
      </c>
      <c r="E10" s="29" t="s">
        <v>41</v>
      </c>
    </row>
    <row r="11" spans="1:5" ht="12.75">
      <c r="A11" s="30" t="s">
        <v>42</v>
      </c>
      <c r="E11" s="31" t="s">
        <v>43</v>
      </c>
    </row>
    <row r="12" spans="1:5" ht="25.5">
      <c r="A12" t="s">
        <v>44</v>
      </c>
      <c r="E12" s="29" t="s">
        <v>45</v>
      </c>
    </row>
    <row r="13" spans="1:16" ht="12.75">
      <c r="A13" s="19" t="s">
        <v>35</v>
      </c>
      <c s="23" t="s">
        <v>13</v>
      </c>
      <c s="23" t="s">
        <v>46</v>
      </c>
      <c s="19" t="s">
        <v>47</v>
      </c>
      <c s="24" t="s">
        <v>48</v>
      </c>
      <c s="25" t="s">
        <v>49</v>
      </c>
      <c s="26">
        <v>1</v>
      </c>
      <c s="27">
        <v>0</v>
      </c>
      <c s="27">
        <f>ROUND(ROUND(H13,2)*ROUND(G13,3),2)</f>
      </c>
      <c r="O13">
        <f>(I13*21)/100</f>
      </c>
      <c t="s">
        <v>13</v>
      </c>
    </row>
    <row r="14" spans="1:5" ht="51">
      <c r="A14" s="28" t="s">
        <v>40</v>
      </c>
      <c r="E14" s="29" t="s">
        <v>50</v>
      </c>
    </row>
    <row r="15" spans="1:5" ht="12.75">
      <c r="A15" s="30" t="s">
        <v>42</v>
      </c>
      <c r="E15" s="31" t="s">
        <v>51</v>
      </c>
    </row>
    <row r="16" spans="1:5" ht="12.75">
      <c r="A16" t="s">
        <v>44</v>
      </c>
      <c r="E16" s="29" t="s">
        <v>52</v>
      </c>
    </row>
    <row r="17" spans="1:16" ht="12.75">
      <c r="A17" s="19" t="s">
        <v>35</v>
      </c>
      <c s="23" t="s">
        <v>12</v>
      </c>
      <c s="23" t="s">
        <v>46</v>
      </c>
      <c s="19" t="s">
        <v>53</v>
      </c>
      <c s="24" t="s">
        <v>48</v>
      </c>
      <c s="25" t="s">
        <v>49</v>
      </c>
      <c s="26">
        <v>1</v>
      </c>
      <c s="27">
        <v>0</v>
      </c>
      <c s="27">
        <f>ROUND(ROUND(H17,2)*ROUND(G17,3),2)</f>
      </c>
      <c r="O17">
        <f>(I17*21)/100</f>
      </c>
      <c t="s">
        <v>13</v>
      </c>
    </row>
    <row r="18" spans="1:5" ht="12.75">
      <c r="A18" s="28" t="s">
        <v>40</v>
      </c>
      <c r="E18" s="29" t="s">
        <v>54</v>
      </c>
    </row>
    <row r="19" spans="1:5" ht="12.75">
      <c r="A19" s="30" t="s">
        <v>42</v>
      </c>
      <c r="E19" s="31" t="s">
        <v>51</v>
      </c>
    </row>
    <row r="20" spans="1:5" ht="12.75">
      <c r="A20" t="s">
        <v>44</v>
      </c>
      <c r="E20" s="29" t="s">
        <v>52</v>
      </c>
    </row>
    <row r="21" spans="1:16" ht="12.75">
      <c r="A21" s="19" t="s">
        <v>35</v>
      </c>
      <c s="23" t="s">
        <v>23</v>
      </c>
      <c s="23" t="s">
        <v>46</v>
      </c>
      <c s="19" t="s">
        <v>55</v>
      </c>
      <c s="24" t="s">
        <v>48</v>
      </c>
      <c s="25" t="s">
        <v>49</v>
      </c>
      <c s="26">
        <v>1</v>
      </c>
      <c s="27">
        <v>0</v>
      </c>
      <c s="27">
        <f>ROUND(ROUND(H21,2)*ROUND(G21,3),2)</f>
      </c>
      <c r="O21">
        <f>(I21*21)/100</f>
      </c>
      <c t="s">
        <v>13</v>
      </c>
    </row>
    <row r="22" spans="1:5" ht="12.75">
      <c r="A22" s="28" t="s">
        <v>40</v>
      </c>
      <c r="E22" s="29" t="s">
        <v>56</v>
      </c>
    </row>
    <row r="23" spans="1:5" ht="76.5">
      <c r="A23" s="30" t="s">
        <v>42</v>
      </c>
      <c r="E23" s="31" t="s">
        <v>57</v>
      </c>
    </row>
    <row r="24" spans="1:5" ht="12.75">
      <c r="A24" t="s">
        <v>44</v>
      </c>
      <c r="E24" s="29" t="s">
        <v>52</v>
      </c>
    </row>
    <row r="25" spans="1:16" ht="12.75">
      <c r="A25" s="19" t="s">
        <v>35</v>
      </c>
      <c s="23" t="s">
        <v>25</v>
      </c>
      <c s="23" t="s">
        <v>46</v>
      </c>
      <c s="19" t="s">
        <v>58</v>
      </c>
      <c s="24" t="s">
        <v>48</v>
      </c>
      <c s="25" t="s">
        <v>49</v>
      </c>
      <c s="26">
        <v>1</v>
      </c>
      <c s="27">
        <v>0</v>
      </c>
      <c s="27">
        <f>ROUND(ROUND(H25,2)*ROUND(G25,3),2)</f>
      </c>
      <c r="O25">
        <f>(I25*0)/100</f>
      </c>
      <c t="s">
        <v>17</v>
      </c>
    </row>
    <row r="26" spans="1:5" ht="12.75">
      <c r="A26" s="28" t="s">
        <v>40</v>
      </c>
      <c r="E26" s="29" t="s">
        <v>59</v>
      </c>
    </row>
    <row r="27" spans="1:5" ht="12.75">
      <c r="A27" s="30" t="s">
        <v>42</v>
      </c>
      <c r="E27" s="31" t="s">
        <v>37</v>
      </c>
    </row>
    <row r="28" spans="1:5" ht="12.75">
      <c r="A28" t="s">
        <v>44</v>
      </c>
      <c r="E28" s="29" t="s">
        <v>52</v>
      </c>
    </row>
    <row r="29" spans="1:16" ht="12.75">
      <c r="A29" s="19" t="s">
        <v>35</v>
      </c>
      <c s="23" t="s">
        <v>27</v>
      </c>
      <c s="23" t="s">
        <v>60</v>
      </c>
      <c s="19" t="s">
        <v>37</v>
      </c>
      <c s="24" t="s">
        <v>61</v>
      </c>
      <c s="25" t="s">
        <v>49</v>
      </c>
      <c s="26">
        <v>1</v>
      </c>
      <c s="27">
        <v>0</v>
      </c>
      <c s="27">
        <f>ROUND(ROUND(H29,2)*ROUND(G29,3),2)</f>
      </c>
      <c r="O29">
        <f>(I29*0)/100</f>
      </c>
      <c t="s">
        <v>17</v>
      </c>
    </row>
    <row r="30" spans="1:5" ht="76.5">
      <c r="A30" s="28" t="s">
        <v>40</v>
      </c>
      <c r="E30" s="29" t="s">
        <v>62</v>
      </c>
    </row>
    <row r="31" spans="1:5" ht="12.75">
      <c r="A31" s="30" t="s">
        <v>42</v>
      </c>
      <c r="E31" s="31" t="s">
        <v>37</v>
      </c>
    </row>
    <row r="32" spans="1:5" ht="12.75">
      <c r="A32" t="s">
        <v>44</v>
      </c>
      <c r="E32" s="29" t="s">
        <v>52</v>
      </c>
    </row>
    <row r="33" spans="1:16" ht="12.75">
      <c r="A33" s="19" t="s">
        <v>35</v>
      </c>
      <c s="23" t="s">
        <v>63</v>
      </c>
      <c s="23" t="s">
        <v>64</v>
      </c>
      <c s="19" t="s">
        <v>37</v>
      </c>
      <c s="24" t="s">
        <v>65</v>
      </c>
      <c s="25" t="s">
        <v>66</v>
      </c>
      <c s="26">
        <v>2</v>
      </c>
      <c s="27">
        <v>0</v>
      </c>
      <c s="27">
        <f>ROUND(ROUND(H33,2)*ROUND(G33,3),2)</f>
      </c>
      <c r="O33">
        <f>(I33*0)/100</f>
      </c>
      <c t="s">
        <v>17</v>
      </c>
    </row>
    <row r="34" spans="1:5" ht="25.5">
      <c r="A34" s="28" t="s">
        <v>40</v>
      </c>
      <c r="E34" s="29" t="s">
        <v>67</v>
      </c>
    </row>
    <row r="35" spans="1:5" ht="12.75">
      <c r="A35" s="30" t="s">
        <v>42</v>
      </c>
      <c r="E35" s="31" t="s">
        <v>37</v>
      </c>
    </row>
    <row r="36" spans="1:5" ht="89.25">
      <c r="A36" t="s">
        <v>44</v>
      </c>
      <c r="E36" s="29" t="s">
        <v>68</v>
      </c>
    </row>
    <row r="37" spans="1:18" ht="12.75" customHeight="1">
      <c r="A37" s="5" t="s">
        <v>33</v>
      </c>
      <c s="5"/>
      <c s="34" t="s">
        <v>19</v>
      </c>
      <c s="5"/>
      <c s="21" t="s">
        <v>69</v>
      </c>
      <c s="5"/>
      <c s="5"/>
      <c s="5"/>
      <c s="35">
        <f>0+Q37</f>
      </c>
      <c r="O37">
        <f>0+R37</f>
      </c>
      <c r="Q37">
        <f>0+I38+I42+I46+I50</f>
      </c>
      <c>
        <f>0+O38+O42+O46+O50</f>
      </c>
    </row>
    <row r="38" spans="1:16" ht="12.75">
      <c r="A38" s="19" t="s">
        <v>35</v>
      </c>
      <c s="23" t="s">
        <v>70</v>
      </c>
      <c s="23" t="s">
        <v>71</v>
      </c>
      <c s="19" t="s">
        <v>37</v>
      </c>
      <c s="24" t="s">
        <v>72</v>
      </c>
      <c s="25" t="s">
        <v>66</v>
      </c>
      <c s="26">
        <v>3</v>
      </c>
      <c s="27">
        <v>0</v>
      </c>
      <c s="27">
        <f>ROUND(ROUND(H38,2)*ROUND(G38,3),2)</f>
      </c>
      <c r="O38">
        <f>(I38*21)/100</f>
      </c>
      <c t="s">
        <v>13</v>
      </c>
    </row>
    <row r="39" spans="1:5" ht="12.75">
      <c r="A39" s="28" t="s">
        <v>40</v>
      </c>
      <c r="E39" s="29" t="s">
        <v>73</v>
      </c>
    </row>
    <row r="40" spans="1:5" ht="12.75">
      <c r="A40" s="30" t="s">
        <v>42</v>
      </c>
      <c r="E40" s="31" t="s">
        <v>74</v>
      </c>
    </row>
    <row r="41" spans="1:5" ht="76.5">
      <c r="A41" t="s">
        <v>44</v>
      </c>
      <c r="E41" s="29" t="s">
        <v>75</v>
      </c>
    </row>
    <row r="42" spans="1:16" ht="12.75">
      <c r="A42" s="19" t="s">
        <v>35</v>
      </c>
      <c s="23" t="s">
        <v>30</v>
      </c>
      <c s="23" t="s">
        <v>76</v>
      </c>
      <c s="19" t="s">
        <v>37</v>
      </c>
      <c s="24" t="s">
        <v>77</v>
      </c>
      <c s="25" t="s">
        <v>78</v>
      </c>
      <c s="26">
        <v>69</v>
      </c>
      <c s="27">
        <v>0</v>
      </c>
      <c s="27">
        <f>ROUND(ROUND(H42,2)*ROUND(G42,3),2)</f>
      </c>
      <c r="O42">
        <f>(I42*21)/100</f>
      </c>
      <c t="s">
        <v>13</v>
      </c>
    </row>
    <row r="43" spans="1:5" ht="25.5">
      <c r="A43" s="28" t="s">
        <v>40</v>
      </c>
      <c r="E43" s="29" t="s">
        <v>79</v>
      </c>
    </row>
    <row r="44" spans="1:5" ht="12.75">
      <c r="A44" s="30" t="s">
        <v>42</v>
      </c>
      <c r="E44" s="31" t="s">
        <v>80</v>
      </c>
    </row>
    <row r="45" spans="1:5" ht="63.75">
      <c r="A45" t="s">
        <v>44</v>
      </c>
      <c r="E45" s="29" t="s">
        <v>81</v>
      </c>
    </row>
    <row r="46" spans="1:16" ht="12.75">
      <c r="A46" s="19" t="s">
        <v>35</v>
      </c>
      <c s="23" t="s">
        <v>32</v>
      </c>
      <c s="23" t="s">
        <v>82</v>
      </c>
      <c s="19" t="s">
        <v>37</v>
      </c>
      <c s="24" t="s">
        <v>83</v>
      </c>
      <c s="25" t="s">
        <v>84</v>
      </c>
      <c s="26">
        <v>207</v>
      </c>
      <c s="27">
        <v>0</v>
      </c>
      <c s="27">
        <f>ROUND(ROUND(H46,2)*ROUND(G46,3),2)</f>
      </c>
      <c r="O46">
        <f>(I46*21)/100</f>
      </c>
      <c t="s">
        <v>13</v>
      </c>
    </row>
    <row r="47" spans="1:5" ht="12.75">
      <c r="A47" s="28" t="s">
        <v>40</v>
      </c>
      <c r="E47" s="29" t="s">
        <v>85</v>
      </c>
    </row>
    <row r="48" spans="1:5" ht="51">
      <c r="A48" s="30" t="s">
        <v>42</v>
      </c>
      <c r="E48" s="31" t="s">
        <v>86</v>
      </c>
    </row>
    <row r="49" spans="1:5" ht="25.5">
      <c r="A49" t="s">
        <v>44</v>
      </c>
      <c r="E49" s="29" t="s">
        <v>87</v>
      </c>
    </row>
    <row r="50" spans="1:16" ht="12.75">
      <c r="A50" s="19" t="s">
        <v>35</v>
      </c>
      <c s="23" t="s">
        <v>88</v>
      </c>
      <c s="23" t="s">
        <v>89</v>
      </c>
      <c s="19" t="s">
        <v>37</v>
      </c>
      <c s="24" t="s">
        <v>90</v>
      </c>
      <c s="25" t="s">
        <v>91</v>
      </c>
      <c s="26">
        <v>174</v>
      </c>
      <c s="27">
        <v>0</v>
      </c>
      <c s="27">
        <f>ROUND(ROUND(H50,2)*ROUND(G50,3),2)</f>
      </c>
      <c r="O50">
        <f>(I50*21)/100</f>
      </c>
      <c t="s">
        <v>13</v>
      </c>
    </row>
    <row r="51" spans="1:5" ht="12.75">
      <c r="A51" s="28" t="s">
        <v>40</v>
      </c>
      <c r="E51" s="29" t="s">
        <v>92</v>
      </c>
    </row>
    <row r="52" spans="1:5" ht="38.25">
      <c r="A52" s="30" t="s">
        <v>42</v>
      </c>
      <c r="E52" s="31" t="s">
        <v>93</v>
      </c>
    </row>
    <row r="53" spans="1:5" ht="63.75">
      <c r="A53" t="s">
        <v>44</v>
      </c>
      <c r="E53" s="29" t="s">
        <v>94</v>
      </c>
    </row>
    <row r="54" spans="1:18" ht="12.75" customHeight="1">
      <c r="A54" s="5" t="s">
        <v>33</v>
      </c>
      <c s="5"/>
      <c s="34" t="s">
        <v>25</v>
      </c>
      <c s="5"/>
      <c s="21" t="s">
        <v>95</v>
      </c>
      <c s="5"/>
      <c s="5"/>
      <c s="5"/>
      <c s="35">
        <f>0+Q54</f>
      </c>
      <c r="O54">
        <f>0+R54</f>
      </c>
      <c r="Q54">
        <f>0+I55+I59+I63+I67+I71+I75+I79+I83</f>
      </c>
      <c>
        <f>0+O55+O59+O63+O67+O71+O75+O79+O83</f>
      </c>
    </row>
    <row r="55" spans="1:16" ht="12.75">
      <c r="A55" s="19" t="s">
        <v>35</v>
      </c>
      <c s="23" t="s">
        <v>96</v>
      </c>
      <c s="23" t="s">
        <v>97</v>
      </c>
      <c s="19" t="s">
        <v>37</v>
      </c>
      <c s="24" t="s">
        <v>98</v>
      </c>
      <c s="25" t="s">
        <v>91</v>
      </c>
      <c s="26">
        <v>174</v>
      </c>
      <c s="27">
        <v>0</v>
      </c>
      <c s="27">
        <f>ROUND(ROUND(H55,2)*ROUND(G55,3),2)</f>
      </c>
      <c r="O55">
        <f>(I55*21)/100</f>
      </c>
      <c t="s">
        <v>13</v>
      </c>
    </row>
    <row r="56" spans="1:5" ht="12.75">
      <c r="A56" s="28" t="s">
        <v>40</v>
      </c>
      <c r="E56" s="29" t="s">
        <v>99</v>
      </c>
    </row>
    <row r="57" spans="1:5" ht="38.25">
      <c r="A57" s="30" t="s">
        <v>42</v>
      </c>
      <c r="E57" s="31" t="s">
        <v>93</v>
      </c>
    </row>
    <row r="58" spans="1:5" ht="102">
      <c r="A58" t="s">
        <v>44</v>
      </c>
      <c r="E58" s="29" t="s">
        <v>100</v>
      </c>
    </row>
    <row r="59" spans="1:16" ht="12.75">
      <c r="A59" s="19" t="s">
        <v>35</v>
      </c>
      <c s="23" t="s">
        <v>101</v>
      </c>
      <c s="23" t="s">
        <v>102</v>
      </c>
      <c s="19" t="s">
        <v>47</v>
      </c>
      <c s="24" t="s">
        <v>103</v>
      </c>
      <c s="25" t="s">
        <v>91</v>
      </c>
      <c s="26">
        <v>690</v>
      </c>
      <c s="27">
        <v>0</v>
      </c>
      <c s="27">
        <f>ROUND(ROUND(H59,2)*ROUND(G59,3),2)</f>
      </c>
      <c r="O59">
        <f>(I59*21)/100</f>
      </c>
      <c t="s">
        <v>13</v>
      </c>
    </row>
    <row r="60" spans="1:5" ht="12.75">
      <c r="A60" s="28" t="s">
        <v>40</v>
      </c>
      <c r="E60" s="29" t="s">
        <v>104</v>
      </c>
    </row>
    <row r="61" spans="1:5" ht="12.75">
      <c r="A61" s="30" t="s">
        <v>42</v>
      </c>
      <c r="E61" s="31" t="s">
        <v>105</v>
      </c>
    </row>
    <row r="62" spans="1:5" ht="51">
      <c r="A62" t="s">
        <v>44</v>
      </c>
      <c r="E62" s="29" t="s">
        <v>106</v>
      </c>
    </row>
    <row r="63" spans="1:16" ht="12.75">
      <c r="A63" s="19" t="s">
        <v>35</v>
      </c>
      <c s="23" t="s">
        <v>107</v>
      </c>
      <c s="23" t="s">
        <v>102</v>
      </c>
      <c s="19" t="s">
        <v>53</v>
      </c>
      <c s="24" t="s">
        <v>103</v>
      </c>
      <c s="25" t="s">
        <v>91</v>
      </c>
      <c s="26">
        <v>690</v>
      </c>
      <c s="27">
        <v>0</v>
      </c>
      <c s="27">
        <f>ROUND(ROUND(H63,2)*ROUND(G63,3),2)</f>
      </c>
      <c r="O63">
        <f>(I63*21)/100</f>
      </c>
      <c t="s">
        <v>13</v>
      </c>
    </row>
    <row r="64" spans="1:5" ht="12.75">
      <c r="A64" s="28" t="s">
        <v>40</v>
      </c>
      <c r="E64" s="29" t="s">
        <v>108</v>
      </c>
    </row>
    <row r="65" spans="1:5" ht="12.75">
      <c r="A65" s="30" t="s">
        <v>42</v>
      </c>
      <c r="E65" s="31" t="s">
        <v>105</v>
      </c>
    </row>
    <row r="66" spans="1:5" ht="51">
      <c r="A66" t="s">
        <v>44</v>
      </c>
      <c r="E66" s="29" t="s">
        <v>106</v>
      </c>
    </row>
    <row r="67" spans="1:16" ht="12.75">
      <c r="A67" s="19" t="s">
        <v>35</v>
      </c>
      <c s="23" t="s">
        <v>109</v>
      </c>
      <c s="23" t="s">
        <v>110</v>
      </c>
      <c s="19" t="s">
        <v>37</v>
      </c>
      <c s="24" t="s">
        <v>111</v>
      </c>
      <c s="25" t="s">
        <v>91</v>
      </c>
      <c s="26">
        <v>138</v>
      </c>
      <c s="27">
        <v>0</v>
      </c>
      <c s="27">
        <f>ROUND(ROUND(H67,2)*ROUND(G67,3),2)</f>
      </c>
      <c r="O67">
        <f>(I67*21)/100</f>
      </c>
      <c t="s">
        <v>13</v>
      </c>
    </row>
    <row r="68" spans="1:5" ht="12.75">
      <c r="A68" s="28" t="s">
        <v>40</v>
      </c>
      <c r="E68" s="29" t="s">
        <v>112</v>
      </c>
    </row>
    <row r="69" spans="1:5" ht="12.75">
      <c r="A69" s="30" t="s">
        <v>42</v>
      </c>
      <c r="E69" s="31" t="s">
        <v>113</v>
      </c>
    </row>
    <row r="70" spans="1:5" ht="51">
      <c r="A70" t="s">
        <v>44</v>
      </c>
      <c r="E70" s="29" t="s">
        <v>106</v>
      </c>
    </row>
    <row r="71" spans="1:16" ht="12.75">
      <c r="A71" s="19" t="s">
        <v>35</v>
      </c>
      <c s="23" t="s">
        <v>114</v>
      </c>
      <c s="23" t="s">
        <v>115</v>
      </c>
      <c s="19" t="s">
        <v>37</v>
      </c>
      <c s="24" t="s">
        <v>116</v>
      </c>
      <c s="25" t="s">
        <v>91</v>
      </c>
      <c s="26">
        <v>690</v>
      </c>
      <c s="27">
        <v>0</v>
      </c>
      <c s="27">
        <f>ROUND(ROUND(H71,2)*ROUND(G71,3),2)</f>
      </c>
      <c r="O71">
        <f>(I71*21)/100</f>
      </c>
      <c t="s">
        <v>13</v>
      </c>
    </row>
    <row r="72" spans="1:5" ht="12.75">
      <c r="A72" s="28" t="s">
        <v>40</v>
      </c>
      <c r="E72" s="29" t="s">
        <v>117</v>
      </c>
    </row>
    <row r="73" spans="1:5" ht="12.75">
      <c r="A73" s="30" t="s">
        <v>42</v>
      </c>
      <c r="E73" s="31" t="s">
        <v>118</v>
      </c>
    </row>
    <row r="74" spans="1:5" ht="102">
      <c r="A74" t="s">
        <v>44</v>
      </c>
      <c r="E74" s="29" t="s">
        <v>119</v>
      </c>
    </row>
    <row r="75" spans="1:16" ht="12.75">
      <c r="A75" s="19" t="s">
        <v>35</v>
      </c>
      <c s="23" t="s">
        <v>120</v>
      </c>
      <c s="23" t="s">
        <v>121</v>
      </c>
      <c s="19" t="s">
        <v>37</v>
      </c>
      <c s="24" t="s">
        <v>122</v>
      </c>
      <c s="25" t="s">
        <v>91</v>
      </c>
      <c s="26">
        <v>138</v>
      </c>
      <c s="27">
        <v>0</v>
      </c>
      <c s="27">
        <f>ROUND(ROUND(H75,2)*ROUND(G75,3),2)</f>
      </c>
      <c r="O75">
        <f>(I75*21)/100</f>
      </c>
      <c t="s">
        <v>13</v>
      </c>
    </row>
    <row r="76" spans="1:5" ht="12.75">
      <c r="A76" s="28" t="s">
        <v>40</v>
      </c>
      <c r="E76" s="29" t="s">
        <v>123</v>
      </c>
    </row>
    <row r="77" spans="1:5" ht="12.75">
      <c r="A77" s="30" t="s">
        <v>42</v>
      </c>
      <c r="E77" s="31" t="s">
        <v>113</v>
      </c>
    </row>
    <row r="78" spans="1:5" ht="51">
      <c r="A78" t="s">
        <v>44</v>
      </c>
      <c r="E78" s="29" t="s">
        <v>124</v>
      </c>
    </row>
    <row r="79" spans="1:16" ht="12.75">
      <c r="A79" s="19" t="s">
        <v>35</v>
      </c>
      <c s="23" t="s">
        <v>125</v>
      </c>
      <c s="23" t="s">
        <v>126</v>
      </c>
      <c s="19" t="s">
        <v>37</v>
      </c>
      <c s="24" t="s">
        <v>127</v>
      </c>
      <c s="25" t="s">
        <v>78</v>
      </c>
      <c s="26">
        <v>27.6</v>
      </c>
      <c s="27">
        <v>0</v>
      </c>
      <c s="27">
        <f>ROUND(ROUND(H79,2)*ROUND(G79,3),2)</f>
      </c>
      <c r="O79">
        <f>(I79*21)/100</f>
      </c>
      <c t="s">
        <v>13</v>
      </c>
    </row>
    <row r="80" spans="1:5" ht="12.75">
      <c r="A80" s="28" t="s">
        <v>40</v>
      </c>
      <c r="E80" s="29" t="s">
        <v>128</v>
      </c>
    </row>
    <row r="81" spans="1:5" ht="12.75">
      <c r="A81" s="30" t="s">
        <v>42</v>
      </c>
      <c r="E81" s="31" t="s">
        <v>129</v>
      </c>
    </row>
    <row r="82" spans="1:5" ht="204">
      <c r="A82" t="s">
        <v>44</v>
      </c>
      <c r="E82" s="29" t="s">
        <v>130</v>
      </c>
    </row>
    <row r="83" spans="1:16" ht="12.75">
      <c r="A83" s="19" t="s">
        <v>35</v>
      </c>
      <c s="23" t="s">
        <v>131</v>
      </c>
      <c s="23" t="s">
        <v>132</v>
      </c>
      <c s="19" t="s">
        <v>37</v>
      </c>
      <c s="24" t="s">
        <v>133</v>
      </c>
      <c s="25" t="s">
        <v>78</v>
      </c>
      <c s="26">
        <v>41.4</v>
      </c>
      <c s="27">
        <v>0</v>
      </c>
      <c s="27">
        <f>ROUND(ROUND(H83,2)*ROUND(G83,3),2)</f>
      </c>
      <c r="O83">
        <f>(I83*21)/100</f>
      </c>
      <c t="s">
        <v>13</v>
      </c>
    </row>
    <row r="84" spans="1:5" ht="12.75">
      <c r="A84" s="28" t="s">
        <v>40</v>
      </c>
      <c r="E84" s="29" t="s">
        <v>134</v>
      </c>
    </row>
    <row r="85" spans="1:5" ht="12.75">
      <c r="A85" s="30" t="s">
        <v>42</v>
      </c>
      <c r="E85" s="31" t="s">
        <v>135</v>
      </c>
    </row>
    <row r="86" spans="1:5" ht="204">
      <c r="A86" t="s">
        <v>44</v>
      </c>
      <c r="E86" s="29" t="s">
        <v>130</v>
      </c>
    </row>
    <row r="87" spans="1:18" ht="12.75" customHeight="1">
      <c r="A87" s="5" t="s">
        <v>33</v>
      </c>
      <c s="5"/>
      <c s="34" t="s">
        <v>30</v>
      </c>
      <c s="5"/>
      <c s="21" t="s">
        <v>136</v>
      </c>
      <c s="5"/>
      <c s="5"/>
      <c s="5"/>
      <c s="35">
        <f>0+Q87</f>
      </c>
      <c r="O87">
        <f>0+R87</f>
      </c>
      <c r="Q87">
        <f>0+I88+I92+I96+I100+I104+I108+I112+I116+I120+I124+I128+I132</f>
      </c>
      <c>
        <f>0+O88+O92+O96+O100+O104+O108+O112+O116+O120+O124+O128+O132</f>
      </c>
    </row>
    <row r="88" spans="1:16" ht="25.5">
      <c r="A88" s="19" t="s">
        <v>35</v>
      </c>
      <c s="23" t="s">
        <v>137</v>
      </c>
      <c s="23" t="s">
        <v>138</v>
      </c>
      <c s="19" t="s">
        <v>37</v>
      </c>
      <c s="24" t="s">
        <v>139</v>
      </c>
      <c s="25" t="s">
        <v>84</v>
      </c>
      <c s="26">
        <v>96</v>
      </c>
      <c s="27">
        <v>0</v>
      </c>
      <c s="27">
        <f>ROUND(ROUND(H88,2)*ROUND(G88,3),2)</f>
      </c>
      <c r="O88">
        <f>(I88*21)/100</f>
      </c>
      <c t="s">
        <v>13</v>
      </c>
    </row>
    <row r="89" spans="1:5" ht="12.75">
      <c r="A89" s="28" t="s">
        <v>40</v>
      </c>
      <c r="E89" s="29" t="s">
        <v>140</v>
      </c>
    </row>
    <row r="90" spans="1:5" ht="12.75">
      <c r="A90" s="30" t="s">
        <v>42</v>
      </c>
      <c r="E90" s="31" t="s">
        <v>141</v>
      </c>
    </row>
    <row r="91" spans="1:5" ht="140.25">
      <c r="A91" t="s">
        <v>44</v>
      </c>
      <c r="E91" s="29" t="s">
        <v>142</v>
      </c>
    </row>
    <row r="92" spans="1:16" ht="12.75">
      <c r="A92" s="19" t="s">
        <v>35</v>
      </c>
      <c s="23" t="s">
        <v>143</v>
      </c>
      <c s="23" t="s">
        <v>144</v>
      </c>
      <c s="19" t="s">
        <v>47</v>
      </c>
      <c s="24" t="s">
        <v>145</v>
      </c>
      <c s="25" t="s">
        <v>66</v>
      </c>
      <c s="26">
        <v>26</v>
      </c>
      <c s="27">
        <v>0</v>
      </c>
      <c s="27">
        <f>ROUND(ROUND(H92,2)*ROUND(G92,3),2)</f>
      </c>
      <c r="O92">
        <f>(I92*21)/100</f>
      </c>
      <c t="s">
        <v>13</v>
      </c>
    </row>
    <row r="93" spans="1:5" ht="12.75">
      <c r="A93" s="28" t="s">
        <v>40</v>
      </c>
      <c r="E93" s="29" t="s">
        <v>146</v>
      </c>
    </row>
    <row r="94" spans="1:5" ht="12.75">
      <c r="A94" s="30" t="s">
        <v>42</v>
      </c>
      <c r="E94" s="31" t="s">
        <v>147</v>
      </c>
    </row>
    <row r="95" spans="1:5" ht="51">
      <c r="A95" t="s">
        <v>44</v>
      </c>
      <c r="E95" s="29" t="s">
        <v>148</v>
      </c>
    </row>
    <row r="96" spans="1:16" ht="12.75">
      <c r="A96" s="19" t="s">
        <v>35</v>
      </c>
      <c s="23" t="s">
        <v>149</v>
      </c>
      <c s="23" t="s">
        <v>144</v>
      </c>
      <c s="19" t="s">
        <v>53</v>
      </c>
      <c s="24" t="s">
        <v>145</v>
      </c>
      <c s="25" t="s">
        <v>66</v>
      </c>
      <c s="26">
        <v>2</v>
      </c>
      <c s="27">
        <v>0</v>
      </c>
      <c s="27">
        <f>ROUND(ROUND(H96,2)*ROUND(G96,3),2)</f>
      </c>
      <c r="O96">
        <f>(I96*21)/100</f>
      </c>
      <c t="s">
        <v>13</v>
      </c>
    </row>
    <row r="97" spans="1:5" ht="12.75">
      <c r="A97" s="28" t="s">
        <v>40</v>
      </c>
      <c r="E97" s="29" t="s">
        <v>150</v>
      </c>
    </row>
    <row r="98" spans="1:5" ht="12.75">
      <c r="A98" s="30" t="s">
        <v>42</v>
      </c>
      <c r="E98" s="31" t="s">
        <v>151</v>
      </c>
    </row>
    <row r="99" spans="1:5" ht="51">
      <c r="A99" t="s">
        <v>44</v>
      </c>
      <c r="E99" s="29" t="s">
        <v>148</v>
      </c>
    </row>
    <row r="100" spans="1:16" ht="12.75">
      <c r="A100" s="19" t="s">
        <v>35</v>
      </c>
      <c s="23" t="s">
        <v>152</v>
      </c>
      <c s="23" t="s">
        <v>153</v>
      </c>
      <c s="19" t="s">
        <v>37</v>
      </c>
      <c s="24" t="s">
        <v>154</v>
      </c>
      <c s="25" t="s">
        <v>66</v>
      </c>
      <c s="26">
        <v>24</v>
      </c>
      <c s="27">
        <v>0</v>
      </c>
      <c s="27">
        <f>ROUND(ROUND(H100,2)*ROUND(G100,3),2)</f>
      </c>
      <c r="O100">
        <f>(I100*21)/100</f>
      </c>
      <c t="s">
        <v>13</v>
      </c>
    </row>
    <row r="101" spans="1:5" ht="12.75">
      <c r="A101" s="28" t="s">
        <v>40</v>
      </c>
      <c r="E101" s="29" t="s">
        <v>37</v>
      </c>
    </row>
    <row r="102" spans="1:5" ht="12.75">
      <c r="A102" s="30" t="s">
        <v>42</v>
      </c>
      <c r="E102" s="31" t="s">
        <v>155</v>
      </c>
    </row>
    <row r="103" spans="1:5" ht="25.5">
      <c r="A103" t="s">
        <v>44</v>
      </c>
      <c r="E103" s="29" t="s">
        <v>156</v>
      </c>
    </row>
    <row r="104" spans="1:16" ht="25.5">
      <c r="A104" s="19" t="s">
        <v>35</v>
      </c>
      <c s="23" t="s">
        <v>157</v>
      </c>
      <c s="23" t="s">
        <v>158</v>
      </c>
      <c s="19" t="s">
        <v>37</v>
      </c>
      <c s="24" t="s">
        <v>159</v>
      </c>
      <c s="25" t="s">
        <v>66</v>
      </c>
      <c s="26">
        <v>2</v>
      </c>
      <c s="27">
        <v>0</v>
      </c>
      <c s="27">
        <f>ROUND(ROUND(H104,2)*ROUND(G104,3),2)</f>
      </c>
      <c r="O104">
        <f>(I104*21)/100</f>
      </c>
      <c t="s">
        <v>13</v>
      </c>
    </row>
    <row r="105" spans="1:5" ht="25.5">
      <c r="A105" s="28" t="s">
        <v>40</v>
      </c>
      <c r="E105" s="29" t="s">
        <v>160</v>
      </c>
    </row>
    <row r="106" spans="1:5" ht="38.25">
      <c r="A106" s="30" t="s">
        <v>42</v>
      </c>
      <c r="E106" s="31" t="s">
        <v>161</v>
      </c>
    </row>
    <row r="107" spans="1:5" ht="25.5">
      <c r="A107" t="s">
        <v>44</v>
      </c>
      <c r="E107" s="29" t="s">
        <v>162</v>
      </c>
    </row>
    <row r="108" spans="1:16" ht="12.75">
      <c r="A108" s="19" t="s">
        <v>35</v>
      </c>
      <c s="23" t="s">
        <v>163</v>
      </c>
      <c s="23" t="s">
        <v>164</v>
      </c>
      <c s="19" t="s">
        <v>37</v>
      </c>
      <c s="24" t="s">
        <v>165</v>
      </c>
      <c s="25" t="s">
        <v>66</v>
      </c>
      <c s="26">
        <v>4</v>
      </c>
      <c s="27">
        <v>0</v>
      </c>
      <c s="27">
        <f>ROUND(ROUND(H108,2)*ROUND(G108,3),2)</f>
      </c>
      <c r="O108">
        <f>(I108*21)/100</f>
      </c>
      <c t="s">
        <v>13</v>
      </c>
    </row>
    <row r="109" spans="1:5" ht="12.75">
      <c r="A109" s="28" t="s">
        <v>40</v>
      </c>
      <c r="E109" s="29" t="s">
        <v>166</v>
      </c>
    </row>
    <row r="110" spans="1:5" ht="12.75">
      <c r="A110" s="30" t="s">
        <v>42</v>
      </c>
      <c r="E110" s="31" t="s">
        <v>167</v>
      </c>
    </row>
    <row r="111" spans="1:5" ht="25.5">
      <c r="A111" t="s">
        <v>44</v>
      </c>
      <c r="E111" s="29" t="s">
        <v>162</v>
      </c>
    </row>
    <row r="112" spans="1:16" ht="12.75">
      <c r="A112" s="19" t="s">
        <v>35</v>
      </c>
      <c s="23" t="s">
        <v>168</v>
      </c>
      <c s="23" t="s">
        <v>169</v>
      </c>
      <c s="19" t="s">
        <v>37</v>
      </c>
      <c s="24" t="s">
        <v>170</v>
      </c>
      <c s="25" t="s">
        <v>66</v>
      </c>
      <c s="26">
        <v>4</v>
      </c>
      <c s="27">
        <v>0</v>
      </c>
      <c s="27">
        <f>ROUND(ROUND(H112,2)*ROUND(G112,3),2)</f>
      </c>
      <c r="O112">
        <f>(I112*21)/100</f>
      </c>
      <c t="s">
        <v>13</v>
      </c>
    </row>
    <row r="113" spans="1:5" ht="12.75">
      <c r="A113" s="28" t="s">
        <v>40</v>
      </c>
      <c r="E113" s="29" t="s">
        <v>37</v>
      </c>
    </row>
    <row r="114" spans="1:5" ht="12.75">
      <c r="A114" s="30" t="s">
        <v>42</v>
      </c>
      <c r="E114" s="31" t="s">
        <v>171</v>
      </c>
    </row>
    <row r="115" spans="1:5" ht="51">
      <c r="A115" t="s">
        <v>44</v>
      </c>
      <c r="E115" s="29" t="s">
        <v>172</v>
      </c>
    </row>
    <row r="116" spans="1:16" ht="25.5">
      <c r="A116" s="19" t="s">
        <v>35</v>
      </c>
      <c s="23" t="s">
        <v>173</v>
      </c>
      <c s="23" t="s">
        <v>174</v>
      </c>
      <c s="19" t="s">
        <v>37</v>
      </c>
      <c s="24" t="s">
        <v>175</v>
      </c>
      <c s="25" t="s">
        <v>66</v>
      </c>
      <c s="26">
        <v>7</v>
      </c>
      <c s="27">
        <v>0</v>
      </c>
      <c s="27">
        <f>ROUND(ROUND(H116,2)*ROUND(G116,3),2)</f>
      </c>
      <c r="O116">
        <f>(I116*21)/100</f>
      </c>
      <c t="s">
        <v>13</v>
      </c>
    </row>
    <row r="117" spans="1:5" ht="12.75">
      <c r="A117" s="28" t="s">
        <v>40</v>
      </c>
      <c r="E117" s="29" t="s">
        <v>176</v>
      </c>
    </row>
    <row r="118" spans="1:5" ht="12.75">
      <c r="A118" s="30" t="s">
        <v>42</v>
      </c>
      <c r="E118" s="31" t="s">
        <v>177</v>
      </c>
    </row>
    <row r="119" spans="1:5" ht="25.5">
      <c r="A119" t="s">
        <v>44</v>
      </c>
      <c r="E119" s="29" t="s">
        <v>178</v>
      </c>
    </row>
    <row r="120" spans="1:16" ht="12.75">
      <c r="A120" s="19" t="s">
        <v>35</v>
      </c>
      <c s="23" t="s">
        <v>179</v>
      </c>
      <c s="23" t="s">
        <v>180</v>
      </c>
      <c s="19" t="s">
        <v>37</v>
      </c>
      <c s="24" t="s">
        <v>181</v>
      </c>
      <c s="25" t="s">
        <v>66</v>
      </c>
      <c s="26">
        <v>4</v>
      </c>
      <c s="27">
        <v>0</v>
      </c>
      <c s="27">
        <f>ROUND(ROUND(H120,2)*ROUND(G120,3),2)</f>
      </c>
      <c r="O120">
        <f>(I120*21)/100</f>
      </c>
      <c t="s">
        <v>13</v>
      </c>
    </row>
    <row r="121" spans="1:5" ht="12.75">
      <c r="A121" s="28" t="s">
        <v>40</v>
      </c>
      <c r="E121" s="29" t="s">
        <v>92</v>
      </c>
    </row>
    <row r="122" spans="1:5" ht="12.75">
      <c r="A122" s="30" t="s">
        <v>42</v>
      </c>
      <c r="E122" s="31" t="s">
        <v>182</v>
      </c>
    </row>
    <row r="123" spans="1:5" ht="38.25">
      <c r="A123" t="s">
        <v>44</v>
      </c>
      <c r="E123" s="29" t="s">
        <v>183</v>
      </c>
    </row>
    <row r="124" spans="1:16" ht="25.5">
      <c r="A124" s="19" t="s">
        <v>35</v>
      </c>
      <c s="23" t="s">
        <v>184</v>
      </c>
      <c s="23" t="s">
        <v>185</v>
      </c>
      <c s="19" t="s">
        <v>37</v>
      </c>
      <c s="24" t="s">
        <v>186</v>
      </c>
      <c s="25" t="s">
        <v>91</v>
      </c>
      <c s="26">
        <v>85.125</v>
      </c>
      <c s="27">
        <v>0</v>
      </c>
      <c s="27">
        <f>ROUND(ROUND(H124,2)*ROUND(G124,3),2)</f>
      </c>
      <c r="O124">
        <f>(I124*21)/100</f>
      </c>
      <c t="s">
        <v>13</v>
      </c>
    </row>
    <row r="125" spans="1:5" ht="38.25">
      <c r="A125" s="28" t="s">
        <v>40</v>
      </c>
      <c r="E125" s="29" t="s">
        <v>187</v>
      </c>
    </row>
    <row r="126" spans="1:5" ht="76.5">
      <c r="A126" s="30" t="s">
        <v>42</v>
      </c>
      <c r="E126" s="31" t="s">
        <v>188</v>
      </c>
    </row>
    <row r="127" spans="1:5" ht="38.25">
      <c r="A127" t="s">
        <v>44</v>
      </c>
      <c r="E127" s="29" t="s">
        <v>189</v>
      </c>
    </row>
    <row r="128" spans="1:16" ht="12.75">
      <c r="A128" s="19" t="s">
        <v>35</v>
      </c>
      <c s="23" t="s">
        <v>190</v>
      </c>
      <c s="23" t="s">
        <v>191</v>
      </c>
      <c s="19" t="s">
        <v>37</v>
      </c>
      <c s="24" t="s">
        <v>192</v>
      </c>
      <c s="25" t="s">
        <v>84</v>
      </c>
      <c s="26">
        <v>207</v>
      </c>
      <c s="27">
        <v>0</v>
      </c>
      <c s="27">
        <f>ROUND(ROUND(H128,2)*ROUND(G128,3),2)</f>
      </c>
      <c r="O128">
        <f>(I128*21)/100</f>
      </c>
      <c t="s">
        <v>13</v>
      </c>
    </row>
    <row r="129" spans="1:5" ht="12.75">
      <c r="A129" s="28" t="s">
        <v>40</v>
      </c>
      <c r="E129" s="29" t="s">
        <v>193</v>
      </c>
    </row>
    <row r="130" spans="1:5" ht="51">
      <c r="A130" s="30" t="s">
        <v>42</v>
      </c>
      <c r="E130" s="31" t="s">
        <v>86</v>
      </c>
    </row>
    <row r="131" spans="1:5" ht="38.25">
      <c r="A131" t="s">
        <v>44</v>
      </c>
      <c r="E131" s="29" t="s">
        <v>194</v>
      </c>
    </row>
    <row r="132" spans="1:16" ht="12.75">
      <c r="A132" s="19" t="s">
        <v>35</v>
      </c>
      <c s="23" t="s">
        <v>195</v>
      </c>
      <c s="23" t="s">
        <v>196</v>
      </c>
      <c s="19" t="s">
        <v>37</v>
      </c>
      <c s="24" t="s">
        <v>197</v>
      </c>
      <c s="25" t="s">
        <v>91</v>
      </c>
      <c s="26">
        <v>690</v>
      </c>
      <c s="27">
        <v>0</v>
      </c>
      <c s="27">
        <f>ROUND(ROUND(H132,2)*ROUND(G132,3),2)</f>
      </c>
      <c r="O132">
        <f>(I132*21)/100</f>
      </c>
      <c t="s">
        <v>13</v>
      </c>
    </row>
    <row r="133" spans="1:5" ht="12.75">
      <c r="A133" s="28" t="s">
        <v>40</v>
      </c>
      <c r="E133" s="29" t="s">
        <v>92</v>
      </c>
    </row>
    <row r="134" spans="1:5" ht="12.75">
      <c r="A134" s="30" t="s">
        <v>42</v>
      </c>
      <c r="E134" s="31" t="s">
        <v>105</v>
      </c>
    </row>
    <row r="135" spans="1:5" ht="25.5">
      <c r="A135" t="s">
        <v>44</v>
      </c>
      <c r="E135" s="29" t="s">
        <v>198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