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ekce IA a IB - Oprava fa..." sheetId="2" r:id="rId2"/>
    <sheet name="Sekce IA.1 a IB.1 - Vedle...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'Sekce IA a IB - Oprava fa...'!$C$128:$K$602</definedName>
    <definedName name="_xlnm.Print_Area" localSheetId="1">'Sekce IA a IB - Oprava fa...'!$C$4:$J$76,'Sekce IA a IB - Oprava fa...'!$C$82:$J$110,'Sekce IA a IB - Oprava fa...'!$C$116:$K$602</definedName>
    <definedName name="_xlnm.Print_Titles" localSheetId="1">'Sekce IA a IB - Oprava fa...'!$128:$128</definedName>
    <definedName name="_xlnm._FilterDatabase" localSheetId="2" hidden="1">'Sekce IA.1 a IB.1 - Vedle...'!$C$120:$K$149</definedName>
    <definedName name="_xlnm.Print_Area" localSheetId="2">'Sekce IA.1 a IB.1 - Vedle...'!$C$4:$J$76,'Sekce IA.1 a IB.1 - Vedle...'!$C$82:$J$102,'Sekce IA.1 a IB.1 - Vedle...'!$C$108:$K$149</definedName>
    <definedName name="_xlnm.Print_Titles" localSheetId="2">'Sekce IA.1 a IB.1 - Vedle...'!$120:$120</definedName>
    <definedName name="_xlnm.Print_Area" localSheetId="3">'Seznam figur'!$C$4:$G$22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F117"/>
  <c r="F115"/>
  <c r="E113"/>
  <c r="J92"/>
  <c r="F91"/>
  <c r="F89"/>
  <c r="E87"/>
  <c r="J21"/>
  <c r="E21"/>
  <c r="J117"/>
  <c r="J20"/>
  <c r="J18"/>
  <c r="E18"/>
  <c r="F92"/>
  <c r="J17"/>
  <c r="J12"/>
  <c r="J115"/>
  <c r="E7"/>
  <c r="E111"/>
  <c i="2" r="J37"/>
  <c r="J36"/>
  <c i="1" r="AY95"/>
  <c i="2" r="J35"/>
  <c i="1" r="AX95"/>
  <c i="2" r="BI602"/>
  <c r="BH602"/>
  <c r="BG602"/>
  <c r="BF602"/>
  <c r="T602"/>
  <c r="T601"/>
  <c r="R602"/>
  <c r="R601"/>
  <c r="P602"/>
  <c r="P601"/>
  <c r="BI600"/>
  <c r="BH600"/>
  <c r="BG600"/>
  <c r="BF600"/>
  <c r="T600"/>
  <c r="R600"/>
  <c r="P600"/>
  <c r="BI597"/>
  <c r="BH597"/>
  <c r="BG597"/>
  <c r="BF597"/>
  <c r="T597"/>
  <c r="R597"/>
  <c r="P597"/>
  <c r="BI591"/>
  <c r="BH591"/>
  <c r="BG591"/>
  <c r="BF591"/>
  <c r="T591"/>
  <c r="R591"/>
  <c r="P591"/>
  <c r="BI585"/>
  <c r="BH585"/>
  <c r="BG585"/>
  <c r="BF585"/>
  <c r="T585"/>
  <c r="R585"/>
  <c r="P585"/>
  <c r="BI572"/>
  <c r="BH572"/>
  <c r="BG572"/>
  <c r="BF572"/>
  <c r="T572"/>
  <c r="R572"/>
  <c r="P572"/>
  <c r="BI566"/>
  <c r="BH566"/>
  <c r="BG566"/>
  <c r="BF566"/>
  <c r="T566"/>
  <c r="R566"/>
  <c r="P566"/>
  <c r="BI559"/>
  <c r="BH559"/>
  <c r="BG559"/>
  <c r="BF559"/>
  <c r="T559"/>
  <c r="R559"/>
  <c r="P559"/>
  <c r="BI544"/>
  <c r="BH544"/>
  <c r="BG544"/>
  <c r="BF544"/>
  <c r="T544"/>
  <c r="R544"/>
  <c r="P544"/>
  <c r="BI538"/>
  <c r="BH538"/>
  <c r="BG538"/>
  <c r="BF538"/>
  <c r="T538"/>
  <c r="R538"/>
  <c r="P538"/>
  <c r="BI532"/>
  <c r="BH532"/>
  <c r="BG532"/>
  <c r="BF532"/>
  <c r="T532"/>
  <c r="R532"/>
  <c r="P532"/>
  <c r="BI519"/>
  <c r="BH519"/>
  <c r="BG519"/>
  <c r="BF519"/>
  <c r="T519"/>
  <c r="R519"/>
  <c r="P519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T480"/>
  <c r="R481"/>
  <c r="R480"/>
  <c r="P481"/>
  <c r="P480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56"/>
  <c r="BH456"/>
  <c r="BG456"/>
  <c r="BF456"/>
  <c r="T456"/>
  <c r="R456"/>
  <c r="P456"/>
  <c r="BI455"/>
  <c r="BH455"/>
  <c r="BG455"/>
  <c r="BF455"/>
  <c r="T455"/>
  <c r="R455"/>
  <c r="P455"/>
  <c r="BI453"/>
  <c r="BH453"/>
  <c r="BG453"/>
  <c r="BF453"/>
  <c r="T453"/>
  <c r="R453"/>
  <c r="P453"/>
  <c r="BI447"/>
  <c r="BH447"/>
  <c r="BG447"/>
  <c r="BF447"/>
  <c r="T447"/>
  <c r="R447"/>
  <c r="P447"/>
  <c r="BI445"/>
  <c r="BH445"/>
  <c r="BG445"/>
  <c r="BF445"/>
  <c r="T445"/>
  <c r="R445"/>
  <c r="P445"/>
  <c r="BI439"/>
  <c r="BH439"/>
  <c r="BG439"/>
  <c r="BF439"/>
  <c r="T439"/>
  <c r="R439"/>
  <c r="P439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3"/>
  <c r="BH383"/>
  <c r="BG383"/>
  <c r="BF383"/>
  <c r="T383"/>
  <c r="R383"/>
  <c r="P383"/>
  <c r="BI377"/>
  <c r="BH377"/>
  <c r="BG377"/>
  <c r="BF377"/>
  <c r="T377"/>
  <c r="R377"/>
  <c r="P377"/>
  <c r="BI371"/>
  <c r="BH371"/>
  <c r="BG371"/>
  <c r="BF371"/>
  <c r="T371"/>
  <c r="R371"/>
  <c r="P371"/>
  <c r="BI365"/>
  <c r="BH365"/>
  <c r="BG365"/>
  <c r="BF365"/>
  <c r="T365"/>
  <c r="R365"/>
  <c r="P365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31"/>
  <c r="BH331"/>
  <c r="BG331"/>
  <c r="BF331"/>
  <c r="T331"/>
  <c r="R331"/>
  <c r="P331"/>
  <c r="BI325"/>
  <c r="BH325"/>
  <c r="BG325"/>
  <c r="BF325"/>
  <c r="T325"/>
  <c r="R325"/>
  <c r="P325"/>
  <c r="BI319"/>
  <c r="BH319"/>
  <c r="BG319"/>
  <c r="BF319"/>
  <c r="T319"/>
  <c r="R319"/>
  <c r="P319"/>
  <c r="BI313"/>
  <c r="BH313"/>
  <c r="BG313"/>
  <c r="BF313"/>
  <c r="T313"/>
  <c r="R313"/>
  <c r="P313"/>
  <c r="BI307"/>
  <c r="BH307"/>
  <c r="BG307"/>
  <c r="BF307"/>
  <c r="T307"/>
  <c r="R307"/>
  <c r="P307"/>
  <c r="BI300"/>
  <c r="BH300"/>
  <c r="BG300"/>
  <c r="BF300"/>
  <c r="T300"/>
  <c r="R300"/>
  <c r="P300"/>
  <c r="BI292"/>
  <c r="BH292"/>
  <c r="BG292"/>
  <c r="BF292"/>
  <c r="T292"/>
  <c r="R292"/>
  <c r="P292"/>
  <c r="BI284"/>
  <c r="BH284"/>
  <c r="BG284"/>
  <c r="BF284"/>
  <c r="T284"/>
  <c r="R284"/>
  <c r="P284"/>
  <c r="BI276"/>
  <c r="BH276"/>
  <c r="BG276"/>
  <c r="BF276"/>
  <c r="T276"/>
  <c r="R276"/>
  <c r="P276"/>
  <c r="BI268"/>
  <c r="BH268"/>
  <c r="BG268"/>
  <c r="BF268"/>
  <c r="T268"/>
  <c r="R268"/>
  <c r="P268"/>
  <c r="BI262"/>
  <c r="BH262"/>
  <c r="BG262"/>
  <c r="BF262"/>
  <c r="T262"/>
  <c r="R262"/>
  <c r="P262"/>
  <c r="BI256"/>
  <c r="BH256"/>
  <c r="BG256"/>
  <c r="BF256"/>
  <c r="T256"/>
  <c r="R256"/>
  <c r="P256"/>
  <c r="BI248"/>
  <c r="BH248"/>
  <c r="BG248"/>
  <c r="BF248"/>
  <c r="T248"/>
  <c r="R248"/>
  <c r="P248"/>
  <c r="BI240"/>
  <c r="BH240"/>
  <c r="BG240"/>
  <c r="BF240"/>
  <c r="T240"/>
  <c r="R240"/>
  <c r="P240"/>
  <c r="BI232"/>
  <c r="BH232"/>
  <c r="BG232"/>
  <c r="BF232"/>
  <c r="T232"/>
  <c r="R232"/>
  <c r="P232"/>
  <c r="BI224"/>
  <c r="BH224"/>
  <c r="BG224"/>
  <c r="BF224"/>
  <c r="T224"/>
  <c r="R224"/>
  <c r="P224"/>
  <c r="BI216"/>
  <c r="BH216"/>
  <c r="BG216"/>
  <c r="BF216"/>
  <c r="T216"/>
  <c r="R216"/>
  <c r="P216"/>
  <c r="BI208"/>
  <c r="BH208"/>
  <c r="BG208"/>
  <c r="BF208"/>
  <c r="T208"/>
  <c r="R208"/>
  <c r="P208"/>
  <c r="BI200"/>
  <c r="BH200"/>
  <c r="BG200"/>
  <c r="BF200"/>
  <c r="T200"/>
  <c r="R200"/>
  <c r="P200"/>
  <c r="BI192"/>
  <c r="BH192"/>
  <c r="BG192"/>
  <c r="BF192"/>
  <c r="T192"/>
  <c r="R192"/>
  <c r="P192"/>
  <c r="BI186"/>
  <c r="BH186"/>
  <c r="BG186"/>
  <c r="BF186"/>
  <c r="T186"/>
  <c r="R186"/>
  <c r="P186"/>
  <c r="BI172"/>
  <c r="BH172"/>
  <c r="BG172"/>
  <c r="BF172"/>
  <c r="T172"/>
  <c r="R172"/>
  <c r="P172"/>
  <c r="BI164"/>
  <c r="BH164"/>
  <c r="BG164"/>
  <c r="BF164"/>
  <c r="T164"/>
  <c r="R164"/>
  <c r="P164"/>
  <c r="BI156"/>
  <c r="BH156"/>
  <c r="BG156"/>
  <c r="BF156"/>
  <c r="T156"/>
  <c r="R156"/>
  <c r="P156"/>
  <c r="BI148"/>
  <c r="BH148"/>
  <c r="BG148"/>
  <c r="BF148"/>
  <c r="T148"/>
  <c r="R148"/>
  <c r="P148"/>
  <c r="BI140"/>
  <c r="BH140"/>
  <c r="BG140"/>
  <c r="BF140"/>
  <c r="T140"/>
  <c r="R140"/>
  <c r="P140"/>
  <c r="BI132"/>
  <c r="BH132"/>
  <c r="BG132"/>
  <c r="BF132"/>
  <c r="T132"/>
  <c r="R132"/>
  <c r="P132"/>
  <c r="J126"/>
  <c r="F125"/>
  <c r="F123"/>
  <c r="E121"/>
  <c r="J92"/>
  <c r="F91"/>
  <c r="F89"/>
  <c r="E87"/>
  <c r="J21"/>
  <c r="E21"/>
  <c r="J125"/>
  <c r="J20"/>
  <c r="J18"/>
  <c r="E18"/>
  <c r="F126"/>
  <c r="J17"/>
  <c r="J12"/>
  <c r="J123"/>
  <c r="E7"/>
  <c r="E85"/>
  <c i="1" r="L90"/>
  <c r="AM90"/>
  <c r="AM89"/>
  <c r="L89"/>
  <c r="AM87"/>
  <c r="L87"/>
  <c r="L85"/>
  <c r="L84"/>
  <c i="2" r="J572"/>
  <c r="J544"/>
  <c r="BK519"/>
  <c r="BK481"/>
  <c r="J476"/>
  <c r="BK423"/>
  <c r="J396"/>
  <c r="BK359"/>
  <c r="BK335"/>
  <c r="BK292"/>
  <c r="BK232"/>
  <c r="J186"/>
  <c r="BK140"/>
  <c r="BK585"/>
  <c r="BK513"/>
  <c r="J504"/>
  <c r="BK492"/>
  <c r="BK487"/>
  <c r="BK476"/>
  <c r="BK466"/>
  <c r="J602"/>
  <c r="BK597"/>
  <c r="J591"/>
  <c r="BK538"/>
  <c r="J507"/>
  <c r="J501"/>
  <c r="BK479"/>
  <c r="J465"/>
  <c r="BK455"/>
  <c r="BK445"/>
  <c r="BK432"/>
  <c r="BK420"/>
  <c r="J408"/>
  <c r="BK399"/>
  <c r="J383"/>
  <c r="J359"/>
  <c r="BK341"/>
  <c r="BK319"/>
  <c r="BK276"/>
  <c r="BK248"/>
  <c r="BK216"/>
  <c r="J192"/>
  <c r="J156"/>
  <c r="BK132"/>
  <c r="J532"/>
  <c r="J489"/>
  <c r="BK478"/>
  <c r="J462"/>
  <c r="J453"/>
  <c r="J439"/>
  <c r="J429"/>
  <c r="J414"/>
  <c r="J405"/>
  <c r="BK383"/>
  <c r="BK365"/>
  <c r="J335"/>
  <c r="BK313"/>
  <c r="J284"/>
  <c r="BK256"/>
  <c r="J224"/>
  <c r="J172"/>
  <c i="3" r="BK149"/>
  <c r="BK138"/>
  <c r="BK131"/>
  <c r="BK146"/>
  <c r="BK142"/>
  <c r="BK137"/>
  <c r="BK134"/>
  <c r="BK128"/>
  <c r="BK145"/>
  <c r="J142"/>
  <c r="J138"/>
  <c r="BK135"/>
  <c r="BK129"/>
  <c r="J125"/>
  <c i="2" r="J559"/>
  <c r="J538"/>
  <c r="BK507"/>
  <c r="BK501"/>
  <c r="J478"/>
  <c r="J466"/>
  <c r="BK417"/>
  <c r="J390"/>
  <c r="BK347"/>
  <c r="BK325"/>
  <c r="J256"/>
  <c r="J216"/>
  <c r="BK172"/>
  <c i="1" r="AS94"/>
  <c i="2" r="J481"/>
  <c r="BK467"/>
  <c r="BK602"/>
  <c r="J600"/>
  <c r="J597"/>
  <c r="J585"/>
  <c r="J519"/>
  <c r="J502"/>
  <c r="J495"/>
  <c r="BK473"/>
  <c r="J456"/>
  <c r="J447"/>
  <c r="BK439"/>
  <c r="BK426"/>
  <c r="J411"/>
  <c r="BK402"/>
  <c r="BK390"/>
  <c r="J377"/>
  <c r="J355"/>
  <c r="BK331"/>
  <c r="J313"/>
  <c r="BK284"/>
  <c r="J262"/>
  <c r="BK224"/>
  <c r="J200"/>
  <c r="BK186"/>
  <c r="J148"/>
  <c r="BK572"/>
  <c r="BK498"/>
  <c r="J487"/>
  <c r="J464"/>
  <c r="J455"/>
  <c r="J445"/>
  <c r="BK435"/>
  <c r="J423"/>
  <c r="J420"/>
  <c r="BK408"/>
  <c r="BK396"/>
  <c r="BK377"/>
  <c r="BK355"/>
  <c r="J347"/>
  <c r="J331"/>
  <c r="BK307"/>
  <c r="J276"/>
  <c r="BK262"/>
  <c r="BK240"/>
  <c r="BK192"/>
  <c r="J164"/>
  <c i="3" r="J145"/>
  <c r="BK132"/>
  <c r="J148"/>
  <c r="BK144"/>
  <c r="J139"/>
  <c r="J135"/>
  <c r="J129"/>
  <c r="J127"/>
  <c r="BK148"/>
  <c r="J144"/>
  <c r="J140"/>
  <c r="J137"/>
  <c r="J132"/>
  <c r="BK127"/>
  <c r="J130"/>
  <c r="J128"/>
  <c r="BK126"/>
  <c r="BK125"/>
  <c r="BK124"/>
  <c i="2" r="J566"/>
  <c r="BK532"/>
  <c r="BK502"/>
  <c r="J492"/>
  <c r="J479"/>
  <c r="J473"/>
  <c r="BK465"/>
  <c r="J399"/>
  <c r="J365"/>
  <c r="J341"/>
  <c r="J307"/>
  <c r="J240"/>
  <c r="BK200"/>
  <c r="BK156"/>
  <c r="J132"/>
  <c r="BK559"/>
  <c r="J510"/>
  <c r="BK495"/>
  <c r="BK489"/>
  <c r="BK484"/>
  <c r="J475"/>
  <c r="BK464"/>
  <c r="BK600"/>
  <c r="BK591"/>
  <c r="BK566"/>
  <c r="J513"/>
  <c r="BK504"/>
  <c r="J498"/>
  <c r="J467"/>
  <c r="BK462"/>
  <c r="BK453"/>
  <c r="J435"/>
  <c r="BK429"/>
  <c r="BK414"/>
  <c r="BK405"/>
  <c r="BK393"/>
  <c r="BK371"/>
  <c r="J351"/>
  <c r="J325"/>
  <c r="BK300"/>
  <c r="J292"/>
  <c r="BK268"/>
  <c r="J232"/>
  <c r="J208"/>
  <c r="BK164"/>
  <c r="J140"/>
  <c r="BK544"/>
  <c r="BK510"/>
  <c r="J484"/>
  <c r="BK475"/>
  <c r="BK456"/>
  <c r="BK447"/>
  <c r="J432"/>
  <c r="J426"/>
  <c r="J417"/>
  <c r="BK411"/>
  <c r="J402"/>
  <c r="J393"/>
  <c r="J371"/>
  <c r="BK351"/>
  <c r="J319"/>
  <c r="J300"/>
  <c r="J268"/>
  <c r="J248"/>
  <c r="BK208"/>
  <c r="BK148"/>
  <c i="3" r="J146"/>
  <c r="J134"/>
  <c r="J149"/>
  <c r="J143"/>
  <c r="BK140"/>
  <c r="J136"/>
  <c r="J131"/>
  <c r="BK143"/>
  <c r="BK139"/>
  <c r="BK136"/>
  <c r="BK130"/>
  <c r="J126"/>
  <c r="J124"/>
  <c i="2" l="1" r="R306"/>
  <c r="R131"/>
  <c r="R130"/>
  <c r="R389"/>
  <c r="P438"/>
  <c r="T438"/>
  <c r="R446"/>
  <c r="R474"/>
  <c r="P483"/>
  <c r="T483"/>
  <c r="P488"/>
  <c r="P503"/>
  <c r="P306"/>
  <c r="P131"/>
  <c r="P130"/>
  <c r="BK389"/>
  <c r="J389"/>
  <c r="J100"/>
  <c r="T389"/>
  <c r="BK446"/>
  <c r="J446"/>
  <c r="J102"/>
  <c r="T446"/>
  <c r="T474"/>
  <c r="BK483"/>
  <c r="J483"/>
  <c r="J106"/>
  <c r="BK503"/>
  <c r="J503"/>
  <c r="J108"/>
  <c r="R503"/>
  <c i="3" r="BK123"/>
  <c r="R123"/>
  <c r="BK133"/>
  <c r="J133"/>
  <c r="J99"/>
  <c r="P133"/>
  <c r="T133"/>
  <c r="P141"/>
  <c r="T141"/>
  <c r="P147"/>
  <c r="T147"/>
  <c i="2" r="BK306"/>
  <c r="J306"/>
  <c r="J99"/>
  <c r="T306"/>
  <c r="T131"/>
  <c r="T130"/>
  <c r="P389"/>
  <c r="BK438"/>
  <c r="J438"/>
  <c r="J101"/>
  <c r="R438"/>
  <c r="P446"/>
  <c r="BK474"/>
  <c r="J474"/>
  <c r="J103"/>
  <c r="P474"/>
  <c r="R483"/>
  <c r="BK488"/>
  <c r="J488"/>
  <c r="J107"/>
  <c r="R488"/>
  <c r="T488"/>
  <c r="T503"/>
  <c i="3" r="P123"/>
  <c r="P122"/>
  <c r="P121"/>
  <c i="1" r="AU96"/>
  <c i="3" r="T123"/>
  <c r="T122"/>
  <c r="T121"/>
  <c r="R133"/>
  <c r="BK141"/>
  <c r="J141"/>
  <c r="J100"/>
  <c r="R141"/>
  <c r="BK147"/>
  <c r="J147"/>
  <c r="J101"/>
  <c r="R147"/>
  <c i="2" r="BK601"/>
  <c r="J601"/>
  <c r="J109"/>
  <c r="BK131"/>
  <c r="J131"/>
  <c r="J98"/>
  <c r="BK480"/>
  <c r="J480"/>
  <c r="J104"/>
  <c i="3" r="F118"/>
  <c r="BE124"/>
  <c r="BE125"/>
  <c r="BE130"/>
  <c r="E85"/>
  <c r="J89"/>
  <c r="BE126"/>
  <c r="BE128"/>
  <c r="BE129"/>
  <c r="BE132"/>
  <c r="BE135"/>
  <c r="BE138"/>
  <c r="BE142"/>
  <c r="BE144"/>
  <c r="J91"/>
  <c r="BE127"/>
  <c r="BE134"/>
  <c r="BE136"/>
  <c r="BE139"/>
  <c r="BE140"/>
  <c r="BE143"/>
  <c r="BE145"/>
  <c r="BE146"/>
  <c r="BE148"/>
  <c r="BE149"/>
  <c r="BE131"/>
  <c r="BE137"/>
  <c i="2" r="J89"/>
  <c r="J91"/>
  <c r="E119"/>
  <c r="BE172"/>
  <c r="BE200"/>
  <c r="BE208"/>
  <c r="BE232"/>
  <c r="BE240"/>
  <c r="BE248"/>
  <c r="BE256"/>
  <c r="BE268"/>
  <c r="BE300"/>
  <c r="BE307"/>
  <c r="BE313"/>
  <c r="BE347"/>
  <c r="BE359"/>
  <c r="BE365"/>
  <c r="BE377"/>
  <c r="BE383"/>
  <c r="BE390"/>
  <c r="BE399"/>
  <c r="BE402"/>
  <c r="BE405"/>
  <c r="BE408"/>
  <c r="BE414"/>
  <c r="BE423"/>
  <c r="BE429"/>
  <c r="BE432"/>
  <c r="BE435"/>
  <c r="BE439"/>
  <c r="BE445"/>
  <c r="BE447"/>
  <c r="BE453"/>
  <c r="BE455"/>
  <c r="BE464"/>
  <c r="BE467"/>
  <c r="BE479"/>
  <c r="BE504"/>
  <c r="BE532"/>
  <c r="BE559"/>
  <c r="BE132"/>
  <c r="BE140"/>
  <c r="BE148"/>
  <c r="BE156"/>
  <c r="BE186"/>
  <c r="BE216"/>
  <c r="BE224"/>
  <c r="BE276"/>
  <c r="BE284"/>
  <c r="BE292"/>
  <c r="BE325"/>
  <c r="BE335"/>
  <c r="BE341"/>
  <c r="BE351"/>
  <c r="BE355"/>
  <c r="BE371"/>
  <c r="BE393"/>
  <c r="BE396"/>
  <c r="BE411"/>
  <c r="BE417"/>
  <c r="BE420"/>
  <c r="BE456"/>
  <c r="BE465"/>
  <c r="BE475"/>
  <c r="BE476"/>
  <c r="BE481"/>
  <c r="BE487"/>
  <c r="BE489"/>
  <c r="BE492"/>
  <c r="BE502"/>
  <c r="BE507"/>
  <c r="BE513"/>
  <c r="BE572"/>
  <c r="BE585"/>
  <c r="BE591"/>
  <c r="BE597"/>
  <c r="BE600"/>
  <c r="BE602"/>
  <c r="BE462"/>
  <c r="BE478"/>
  <c r="BE498"/>
  <c r="BE501"/>
  <c r="BE510"/>
  <c r="BE519"/>
  <c r="BE538"/>
  <c r="BE566"/>
  <c r="F92"/>
  <c r="BE164"/>
  <c r="BE192"/>
  <c r="BE262"/>
  <c r="BE319"/>
  <c r="BE331"/>
  <c r="BE426"/>
  <c r="BE466"/>
  <c r="BE473"/>
  <c r="BE484"/>
  <c r="BE495"/>
  <c r="BE544"/>
  <c r="F37"/>
  <c i="1" r="BD95"/>
  <c i="3" r="J34"/>
  <c i="1" r="AW96"/>
  <c i="3" r="F36"/>
  <c i="1" r="BC96"/>
  <c i="2" r="F34"/>
  <c i="1" r="BA95"/>
  <c i="2" r="J34"/>
  <c i="1" r="AW95"/>
  <c i="3" r="F35"/>
  <c i="1" r="BB96"/>
  <c i="3" r="F34"/>
  <c i="1" r="BA96"/>
  <c i="3" r="F37"/>
  <c i="1" r="BD96"/>
  <c i="2" r="F35"/>
  <c i="1" r="BB95"/>
  <c i="2" r="F36"/>
  <c i="1" r="BC95"/>
  <c i="2" l="1" r="P482"/>
  <c r="P129"/>
  <c i="1" r="AU95"/>
  <c i="2" r="R482"/>
  <c r="R129"/>
  <c i="3" r="R122"/>
  <c r="R121"/>
  <c r="BK122"/>
  <c r="BK121"/>
  <c r="J121"/>
  <c i="2" r="T482"/>
  <c r="T129"/>
  <c r="BK130"/>
  <c i="3" r="J123"/>
  <c r="J98"/>
  <c i="2" r="BK482"/>
  <c r="J482"/>
  <c r="J105"/>
  <c r="J130"/>
  <c r="J97"/>
  <c i="1" r="BC94"/>
  <c r="W32"/>
  <c r="BD94"/>
  <c r="W33"/>
  <c r="BA94"/>
  <c r="W30"/>
  <c i="3" r="J33"/>
  <c i="1" r="AV96"/>
  <c r="AT96"/>
  <c r="BB94"/>
  <c r="W31"/>
  <c i="3" r="F33"/>
  <c i="1" r="AZ96"/>
  <c i="3" r="J30"/>
  <c i="1" r="AG96"/>
  <c i="2" r="F33"/>
  <c i="1" r="AZ95"/>
  <c i="2" r="J33"/>
  <c i="1" r="AV95"/>
  <c r="AT95"/>
  <c r="AU94"/>
  <c i="2" l="1" r="BK129"/>
  <c r="J129"/>
  <c i="3" r="J96"/>
  <c r="J122"/>
  <c r="J97"/>
  <c r="J39"/>
  <c i="1" r="AN96"/>
  <c i="2" r="J30"/>
  <c i="1" r="AG95"/>
  <c r="AG94"/>
  <c r="AK26"/>
  <c r="AZ94"/>
  <c r="W29"/>
  <c r="AW94"/>
  <c r="AK30"/>
  <c r="AX94"/>
  <c r="AY94"/>
  <c i="2" l="1" r="J39"/>
  <c r="J96"/>
  <c i="1" r="AN95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<sst xmlns="http://schemas.openxmlformats.org/spreadsheetml/2006/main">
  <si>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</si>
  <si>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</si>
  <si>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</si>
  <si>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</si>
  <si>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</si>
  <si>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{af33130d-c307-4e25-bd32-1cd8fb949a98}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</si>
  <si>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</si>
  <si>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</si>
  <si>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</si>
  <si>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</si>
  <si>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</si>
  <si>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</si>
  <si>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</si>
  <si>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</si>
  <si>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2020/111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</si>
  <si>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</si>
  <si>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</si>
  <si>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Oprava fasády - Gymnázium Boženy Němcové, sekce IA a IB,  Hradec Králové, 3.1.2022, REV</t>
  </si>
  <si>
    <t>KSO:</t>
  </si>
  <si>
    <t>CC-CZ:</t>
  </si>
  <si>
    <t>Místo:</t>
  </si>
  <si>
    <t>parč. č. sr. 407/1</t>
  </si>
  <si>
    <t>Datum:</t>
  </si>
  <si>
    <t>3. 1. 2022</t>
  </si>
  <si>
    <t>Zadavatel:</t>
  </si>
  <si>
    <t>IČ:</t>
  </si>
  <si>
    <t>Královehradecký kraj, Pivovarské nám. 1245, Hradec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</si>
  <si>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</si>
  <si>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</si>
  <si>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</si>
  <si>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</si>
  <si>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</si>
  <si>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</si>
  <si>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</si>
  <si>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Projecticon s.r.o., A. Kopeckého 151, Nový Hrádek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</si>
  <si>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</si>
  <si>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</si>
  <si>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</si>
  <si>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</si>
  <si>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</si>
  <si>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</si>
  <si>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</si>
  <si>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</si>
  <si>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</si>
  <si>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</si>
  <si>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</si>
  <si>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</si>
  <si>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</si>
  <si>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</si>
  <si>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</si>
  <si>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</si>
  <si>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</si>
  <si>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</si>
  <si>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</si>
  <si>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</si>
  <si>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</si>
  <si>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</si>
  <si>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</si>
  <si>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</si>
  <si>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</si>
  <si>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</si>
  <si>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</si>
  <si>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</si>
  <si>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</si>
  <si>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</si>
  <si>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</si>
  <si>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</si>
  <si>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</si>
  <si>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</si>
  <si>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</si>
  <si>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</si>
  <si>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</si>
  <si>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</si>
  <si>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</si>
  <si>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</si>
  <si>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</si>
  <si>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</si>
  <si>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</si>
  <si>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</si>
  <si>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</si>
  <si>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</si>
  <si>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</si>
  <si>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Sekce IA a IB</t>
  </si>
  <si>
    <t>Oprava fasády</t>
  </si>
  <si>
    <t>STA</t>
  </si>
  <si>
    <t>1</t>
  </si>
  <si>
    <t>{47e7af16-0987-478b-bb2c-9fef44fad192}</t>
  </si>
  <si>
    <t>2</t>
  </si>
  <si>
    <t>Sekce IA.1 a IB.1</t>
  </si>
  <si>
    <t>Vedlejší rozpočtovací náklady</t>
  </si>
  <si>
    <t>{a003ae38-d478-4dc7-97ca-06ff120e3905}</t>
  </si>
  <si>
    <t>LES</t>
  </si>
  <si>
    <t>Lešení</t>
  </si>
  <si>
    <t>4321,352</t>
  </si>
  <si>
    <t>KRYCÍ LIST SOUPISU PRACÍ</t>
  </si>
  <si>
    <t>Objekt:</t>
  </si>
  <si>
    <t>Sekce IA a IB - Oprava fasády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</si>
  <si>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</si>
  <si>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</si>
  <si>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</si>
  <si>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</si>
  <si>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</si>
  <si>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</si>
  <si>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112 - Plocha, včetně soklu</t>
  </si>
  <si>
    <t xml:space="preserve">      120 - Fasádní prvky, kompletní oprava dle skutečného stavu</t>
  </si>
  <si>
    <t xml:space="preserve">      118 - Demontované prvky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</si>
  <si>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</si>
  <si>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</si>
  <si>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</si>
  <si>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</si>
  <si>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</si>
  <si>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</si>
  <si>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741 - Elektroinstalace - silnoproud</t>
  </si>
  <si>
    <t xml:space="preserve">    764 - Konstrukce klempířské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</si>
  <si>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</si>
  <si>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</si>
  <si>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</si>
  <si>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</si>
  <si>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</si>
  <si>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</si>
  <si>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</si>
  <si>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</si>
  <si>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</si>
  <si>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</si>
  <si>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</si>
  <si>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</si>
  <si>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</si>
  <si>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</si>
  <si>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</si>
  <si>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</si>
  <si>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</si>
  <si>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112</t>
  </si>
  <si>
    <t>Plocha, včetně soklu</t>
  </si>
  <si>
    <t>K</t>
  </si>
  <si>
    <t>783806R01</t>
  </si>
  <si>
    <t xml:space="preserve">Odstranění nátěrů z omítek oškrábáním </t>
  </si>
  <si>
    <t>m2</t>
  </si>
  <si>
    <t>CS ÚRS 2021 02</t>
  </si>
  <si>
    <t>16</t>
  </si>
  <si>
    <t>1157482548</t>
  </si>
  <si>
    <t>VV</t>
  </si>
  <si>
    <t>Viz PD, výkres D.1.1.02 - Sekce I.A - Stav poškození fasády</t>
  </si>
  <si>
    <t>"Sekce IA" 96,436+64,611+133,54</t>
  </si>
  <si>
    <t>Mezisoučet</t>
  </si>
  <si>
    <t>3</t>
  </si>
  <si>
    <t>Viz PD, výkres D.1.1.03 - Sekce I.B - Stav poškození fasády</t>
  </si>
  <si>
    <t>"Sekce IB" 0,311+39,942+250,777</t>
  </si>
  <si>
    <t>Součet</t>
  </si>
  <si>
    <t>4</t>
  </si>
  <si>
    <t>985131R01</t>
  </si>
  <si>
    <t>Ruční dočištění ploch stěn ocelových kartáči</t>
  </si>
  <si>
    <t>199742072</t>
  </si>
  <si>
    <t>985131R02</t>
  </si>
  <si>
    <t>Odstranění nesoudržných omítkových ploch</t>
  </si>
  <si>
    <t>-599808910</t>
  </si>
  <si>
    <t>978019R01</t>
  </si>
  <si>
    <t>Otlučení (osekání) vnější omítky stupně členitosti 5</t>
  </si>
  <si>
    <t>-351282223</t>
  </si>
  <si>
    <t>"Sekce IA" 96,436+64,611</t>
  </si>
  <si>
    <t>"Sekce IB" 0,311+39,942</t>
  </si>
  <si>
    <t>5</t>
  </si>
  <si>
    <t>978023R01</t>
  </si>
  <si>
    <t>Vyškrabání spár zdiva cihelného</t>
  </si>
  <si>
    <t>1221247094</t>
  </si>
  <si>
    <t>6</t>
  </si>
  <si>
    <t>629995R15</t>
  </si>
  <si>
    <t>Očištění vnějších ploch tlakovou vodou</t>
  </si>
  <si>
    <t>-1292015563</t>
  </si>
  <si>
    <t>"1x očištění s čistícím přípravkem - celá fasáda, bez otvorů"</t>
  </si>
  <si>
    <t>Viz PD , výkres D.1.1.02 - Sekce I.A - Stav poškození fasády</t>
  </si>
  <si>
    <t>"Sekce IA" 3163,118</t>
  </si>
  <si>
    <t>Viz PD , výkres D.1.1.03 - Sekce I.B - Stav poškození fasády</t>
  </si>
  <si>
    <t>"Sekce IB" 2898,253</t>
  </si>
  <si>
    <t xml:space="preserve">"1x očistění čistou vodou - celá fasáda, bez otvorů" </t>
  </si>
  <si>
    <t>7</t>
  </si>
  <si>
    <t>629995R01</t>
  </si>
  <si>
    <t xml:space="preserve">Příplatek  k očištění vnějích ploch tlakovou vodou za příměs čistícího koncentrátu na tenzidové bázi</t>
  </si>
  <si>
    <t>-1683033145</t>
  </si>
  <si>
    <t>8</t>
  </si>
  <si>
    <t>712400R01</t>
  </si>
  <si>
    <t>Odstranění povlaku odškrabáním mechu s urovnáním povrchu a očištěním</t>
  </si>
  <si>
    <t>757023314</t>
  </si>
  <si>
    <t>9</t>
  </si>
  <si>
    <t>783801R01</t>
  </si>
  <si>
    <t>Očištění 2x nátěrem biocidním přípravkem a okartáčováním omítek členitosti 5</t>
  </si>
  <si>
    <t>148636290</t>
  </si>
  <si>
    <t>10</t>
  </si>
  <si>
    <t>622121R01</t>
  </si>
  <si>
    <t>Zatření spár maltou vnějších stěn z cihel</t>
  </si>
  <si>
    <t>1430356448</t>
  </si>
  <si>
    <t>11</t>
  </si>
  <si>
    <t>622131R01</t>
  </si>
  <si>
    <t>Spojovací postřik vnějších stěn nanášený celoplošně ručně</t>
  </si>
  <si>
    <t>1484761201</t>
  </si>
  <si>
    <t>12</t>
  </si>
  <si>
    <t>622135R01</t>
  </si>
  <si>
    <t>Zpevnění podkladu pomocí čistého křemičitanu (fixativu)</t>
  </si>
  <si>
    <t>-199703473</t>
  </si>
  <si>
    <t>13</t>
  </si>
  <si>
    <t>349235R21</t>
  </si>
  <si>
    <t>Doplnění plošných fasádních prvků vyložených - bosáže a plošných prvků</t>
  </si>
  <si>
    <t>1922950002</t>
  </si>
  <si>
    <t>14</t>
  </si>
  <si>
    <t>349235R02</t>
  </si>
  <si>
    <t>Jádrová vápenná omítka na vnějších stěnách</t>
  </si>
  <si>
    <t>-983249707</t>
  </si>
  <si>
    <t>349235R09</t>
  </si>
  <si>
    <t>Štuková vápenná omítka na vnějších stěnách</t>
  </si>
  <si>
    <t>514709015</t>
  </si>
  <si>
    <t>622131R21</t>
  </si>
  <si>
    <t>Penetrační nátěr vnějších stěn nanášený ručně</t>
  </si>
  <si>
    <t>170616209</t>
  </si>
  <si>
    <t>17</t>
  </si>
  <si>
    <t>349235R03</t>
  </si>
  <si>
    <t>Nátěr minerální silikátovou barvou</t>
  </si>
  <si>
    <t>-2072360868</t>
  </si>
  <si>
    <t>18</t>
  </si>
  <si>
    <t>349235R05</t>
  </si>
  <si>
    <t>Odsolení soklu z vápencového obkladu</t>
  </si>
  <si>
    <t>464072122</t>
  </si>
  <si>
    <t>"Sekce IA" 209,045</t>
  </si>
  <si>
    <t>"Sekce IB" 157,995</t>
  </si>
  <si>
    <t>19</t>
  </si>
  <si>
    <t>349235R06</t>
  </si>
  <si>
    <t>Očištění soklu z vápencového obkladu</t>
  </si>
  <si>
    <t>2072134568</t>
  </si>
  <si>
    <t>"Sekce IB"157,995</t>
  </si>
  <si>
    <t>20</t>
  </si>
  <si>
    <t>349235R07</t>
  </si>
  <si>
    <t>Zkonsolidování soklu z vápencového obkladu pomocí zpěňovače</t>
  </si>
  <si>
    <t>-265940686</t>
  </si>
  <si>
    <t>349235R08</t>
  </si>
  <si>
    <t>Ošetření soklu z vápencového obkladu hydrofobizačním prostředkem</t>
  </si>
  <si>
    <t>223020140</t>
  </si>
  <si>
    <t>22</t>
  </si>
  <si>
    <t>349235R04</t>
  </si>
  <si>
    <t>Oprava prasklin a trhlin na fasádě</t>
  </si>
  <si>
    <t>soubor</t>
  </si>
  <si>
    <t>-643168703</t>
  </si>
  <si>
    <t>120</t>
  </si>
  <si>
    <t>Fasádní prvky, kompletní oprava dle skutečného stavu</t>
  </si>
  <si>
    <t>23</t>
  </si>
  <si>
    <t>629995R03</t>
  </si>
  <si>
    <t>Příplatek za provedení fasadních prvků - tympanon nad hlavní římsou</t>
  </si>
  <si>
    <t>kus</t>
  </si>
  <si>
    <t>-1700027219</t>
  </si>
  <si>
    <t>"Sekce IA" 2</t>
  </si>
  <si>
    <t>"Sekce IB" 1</t>
  </si>
  <si>
    <t>24</t>
  </si>
  <si>
    <t>629995R04</t>
  </si>
  <si>
    <t>Příplatek za provedení fasadních prvků okolo oken s vodorovnou nadokenní římsou se zdobením, včetně podokenního vlysu</t>
  </si>
  <si>
    <t>373023757</t>
  </si>
  <si>
    <t>"Sekce IA" 5</t>
  </si>
  <si>
    <t>"Sekce IB" 4</t>
  </si>
  <si>
    <t>25</t>
  </si>
  <si>
    <t>629993R17</t>
  </si>
  <si>
    <t xml:space="preserve">Příplatek za provedení fasadních prvků okolo okna s vodorovnou nadokenní římsou se zdobením, včetně podokenního vlysu a pilastrem s korintskou hlavicí  a patkou</t>
  </si>
  <si>
    <t>474022993</t>
  </si>
  <si>
    <t>"Sekce IB" 3</t>
  </si>
  <si>
    <t>26</t>
  </si>
  <si>
    <t>629995R05</t>
  </si>
  <si>
    <t>Příplatek za provedení fasadních prvků okolo oken s tympanonem včetně podokenního vlysu</t>
  </si>
  <si>
    <t>999083749</t>
  </si>
  <si>
    <t>"Sekce IA" 6</t>
  </si>
  <si>
    <t>"Sekce IB" 10</t>
  </si>
  <si>
    <t>27</t>
  </si>
  <si>
    <t>629995R12</t>
  </si>
  <si>
    <t>Příplatek za provedení fasadních prvků okolo obloukových oken s nadokenním a podokenním dekorativním vlysem</t>
  </si>
  <si>
    <t>55235699</t>
  </si>
  <si>
    <t>"Sekce IB"1</t>
  </si>
  <si>
    <t>28</t>
  </si>
  <si>
    <t>629939R19</t>
  </si>
  <si>
    <t>Příplatek za provedení fasadních prvků okolo okna, včetně podokenního vlysu</t>
  </si>
  <si>
    <t>-267893374</t>
  </si>
  <si>
    <t>"Sekce IB" 2</t>
  </si>
  <si>
    <t>29</t>
  </si>
  <si>
    <t>629995R26</t>
  </si>
  <si>
    <t xml:space="preserve">Příplatek za provedení fasadních prvků okolo oken s vodorovnou nadokenní římsou se zdobením, včetně podokenního vlysu - kuželek a pilastr s korintskou hlavicí  a patkou</t>
  </si>
  <si>
    <t>1796128070</t>
  </si>
  <si>
    <t>30</t>
  </si>
  <si>
    <t>629993R20</t>
  </si>
  <si>
    <t xml:space="preserve">Příplatek za provedení fasadních prvků - ostění a nadpraží okolo vstupních dveří </t>
  </si>
  <si>
    <t>-1336412710</t>
  </si>
  <si>
    <t>"Sekce IB"2</t>
  </si>
  <si>
    <t>31</t>
  </si>
  <si>
    <t>629995R09</t>
  </si>
  <si>
    <t>Příplatek za provedení fasadních prvků - pilastry s korintskou hlavicí vč. patky</t>
  </si>
  <si>
    <t>-1769213446</t>
  </si>
  <si>
    <t>"Sekce IB"4</t>
  </si>
  <si>
    <t>32</t>
  </si>
  <si>
    <t>629995R13</t>
  </si>
  <si>
    <t>Příplatek za provedení fasadních prvků - maskaron</t>
  </si>
  <si>
    <t>-218966895</t>
  </si>
  <si>
    <t>33</t>
  </si>
  <si>
    <t>629995R02</t>
  </si>
  <si>
    <t xml:space="preserve">Příplatek za provedení fasadních prvků  - hlavní (korunová římsa) se zdobením</t>
  </si>
  <si>
    <t>m</t>
  </si>
  <si>
    <t>-1137249869</t>
  </si>
  <si>
    <t>"Sekce IA" 14</t>
  </si>
  <si>
    <t>"Sekce IB"47,2</t>
  </si>
  <si>
    <t>34</t>
  </si>
  <si>
    <t>629995R22</t>
  </si>
  <si>
    <t>Příplatek za provedení fasadních prvků - parapetní římsa</t>
  </si>
  <si>
    <t>-777167352</t>
  </si>
  <si>
    <t>"Sekce IA" 29,9</t>
  </si>
  <si>
    <t>"Sekce IB" 62,5</t>
  </si>
  <si>
    <t>35</t>
  </si>
  <si>
    <t>629995R07</t>
  </si>
  <si>
    <t>Příplatek za provedení fasadních prvků - kordonová římsa</t>
  </si>
  <si>
    <t>1679735783</t>
  </si>
  <si>
    <t>"Sekce IA" 43</t>
  </si>
  <si>
    <t>"Sekce IB" 19,8</t>
  </si>
  <si>
    <t>36</t>
  </si>
  <si>
    <t>629995R11</t>
  </si>
  <si>
    <t>Příplatek za provedení fasadních prvků - průběžná římsa pod korunní</t>
  </si>
  <si>
    <t>757199690</t>
  </si>
  <si>
    <t>"Sekce IB"19,8</t>
  </si>
  <si>
    <t>37</t>
  </si>
  <si>
    <t>629995R14</t>
  </si>
  <si>
    <t>Příplatek za provedení fasadních prvků- atika s kuželkami</t>
  </si>
  <si>
    <t>588534769</t>
  </si>
  <si>
    <t>"Sekce IA"3,5</t>
  </si>
  <si>
    <t>"Sekce IB"4,2</t>
  </si>
  <si>
    <t>118</t>
  </si>
  <si>
    <t>Demontované prvky</t>
  </si>
  <si>
    <t>38</t>
  </si>
  <si>
    <t>DP 01</t>
  </si>
  <si>
    <t xml:space="preserve">01 - Stávající bleskosvody budou demontovány a uloženy pro opětovnou montáž (pouze vyhovující části,  nevyhovují uloženy do suti a budou nahrazeny novými)</t>
  </si>
  <si>
    <t>969954641</t>
  </si>
  <si>
    <t>Viz PD, výkres D.1.1.04 - Příloha demontovaných prvků SEKCE I.</t>
  </si>
  <si>
    <t>170</t>
  </si>
  <si>
    <t>39</t>
  </si>
  <si>
    <t>DP 02</t>
  </si>
  <si>
    <t>02 - Odstranění kovové tyče, bez náhrady a s uložením na skládku/do sběrného dvora</t>
  </si>
  <si>
    <t>-1136670383</t>
  </si>
  <si>
    <t>40</t>
  </si>
  <si>
    <t>DP 03</t>
  </si>
  <si>
    <t>03 - Odstranění plastové lišty, bez náhrady a s uložením na skládku/do sběrného dvora</t>
  </si>
  <si>
    <t>-1446474191</t>
  </si>
  <si>
    <t>41</t>
  </si>
  <si>
    <t>DP 04</t>
  </si>
  <si>
    <t>04 - Odstranění drobného přístroje (zvonku), bez náhrady a s uložením na skládku/do sběrného dvora</t>
  </si>
  <si>
    <t>763655382</t>
  </si>
  <si>
    <t>42</t>
  </si>
  <si>
    <t>DP 05</t>
  </si>
  <si>
    <t>05 - Odstranění kotvy s drátem, bez náhrady a s uložením na skládku/do sběrného dvora</t>
  </si>
  <si>
    <t>-607046752</t>
  </si>
  <si>
    <t>43</t>
  </si>
  <si>
    <t>DP 06</t>
  </si>
  <si>
    <t>06 - Demontáž stávající kovové ventilační mřížky, D+M nové nerezové mřížky, vč. uložení na skládku/do sběrného dvoru</t>
  </si>
  <si>
    <t>-443571490</t>
  </si>
  <si>
    <t>44</t>
  </si>
  <si>
    <t>DP 07</t>
  </si>
  <si>
    <t>07 - Demontáž tabule s číslem, D+M nové z AL plechu a polepenou folií s totožným číslem, vč. uložení na skládku/do sběrného dvoru</t>
  </si>
  <si>
    <t>-523055243</t>
  </si>
  <si>
    <t>45</t>
  </si>
  <si>
    <t>DP 08</t>
  </si>
  <si>
    <t>08 - Demontáž plastové tabulky, D+M nové plastové tabulky, vč. uložení na skládku/do sběrného dvoru</t>
  </si>
  <si>
    <t>-764949635</t>
  </si>
  <si>
    <t>46</t>
  </si>
  <si>
    <t>DP 09</t>
  </si>
  <si>
    <t>09 - Odstranění výstupků na fasádě, vč. uložení na skládku/do sběrného dvoru</t>
  </si>
  <si>
    <t>1846327475</t>
  </si>
  <si>
    <t>47</t>
  </si>
  <si>
    <t>DP 10</t>
  </si>
  <si>
    <t>10 - Demontáž a opětovná montáž kamery na stejné místo, vč. uložení na dané místo</t>
  </si>
  <si>
    <t>1757243178</t>
  </si>
  <si>
    <t>48</t>
  </si>
  <si>
    <t>DP 11</t>
  </si>
  <si>
    <t>11 - Demontáž svítilny, D+M nové nástěnné svítilny s čidlem, vč. napojení. vč. uložení na skládku/do sběrného dvoru</t>
  </si>
  <si>
    <t>-568077037</t>
  </si>
  <si>
    <t>49</t>
  </si>
  <si>
    <t>DP 12</t>
  </si>
  <si>
    <t>12 - Zakrytí zvonku po dobu realizace díla, vč. dodávky folie</t>
  </si>
  <si>
    <t>-1583342922</t>
  </si>
  <si>
    <t>50</t>
  </si>
  <si>
    <t>DP 13</t>
  </si>
  <si>
    <t>13 - Demontáž plastové tabulky ke zvonku, D+M nové plastové tabulky, vč. uložení na skládku/do sběrného dvora</t>
  </si>
  <si>
    <t>-1742409492</t>
  </si>
  <si>
    <t>51</t>
  </si>
  <si>
    <t>DP 16</t>
  </si>
  <si>
    <t>16 - Demontáž kabelu, bez náhrady, vč. uložení na skládku/do sběrného dvoru</t>
  </si>
  <si>
    <t>-349000969</t>
  </si>
  <si>
    <t>52</t>
  </si>
  <si>
    <t>DP 22</t>
  </si>
  <si>
    <t>22 - Demontáž dvířek elektroskříně, D+M nových nerezových dvířek, vč. uložení na skládku/do sběrného dvoru</t>
  </si>
  <si>
    <t>1693113202</t>
  </si>
  <si>
    <t>53</t>
  </si>
  <si>
    <t>DP 23</t>
  </si>
  <si>
    <t>23 - Demontáž plastového okapového svodu, vč. uložení na skládku/do sběrného dvoru</t>
  </si>
  <si>
    <t>-560640519</t>
  </si>
  <si>
    <t>Úpravy povrchů, podlahy a osazování výplní</t>
  </si>
  <si>
    <t>54</t>
  </si>
  <si>
    <t>629991012</t>
  </si>
  <si>
    <t>Zakrytí výplní otvorů fólií přilepenou na začišťovací lišty</t>
  </si>
  <si>
    <t>192936894</t>
  </si>
  <si>
    <t>"Sekce IA"2,4*1,5*61</t>
  </si>
  <si>
    <t>"Sekce IB" 2,4*1,5*57+5*4,2*2+5,6*2,4*3</t>
  </si>
  <si>
    <t>55</t>
  </si>
  <si>
    <t>629991R01</t>
  </si>
  <si>
    <t>Stavební přípomoce nedefinované rozpočtem</t>
  </si>
  <si>
    <t>hod</t>
  </si>
  <si>
    <t>-1748161550</t>
  </si>
  <si>
    <t>Ostatní konstrukce a práce, bourání</t>
  </si>
  <si>
    <t>56</t>
  </si>
  <si>
    <t>941111132</t>
  </si>
  <si>
    <t>Montáž lešení řadového trubkového lehkého s podlahami zatížení do 200 kg/m2 š do 1,5 m v do 25 m</t>
  </si>
  <si>
    <t>-183410816</t>
  </si>
  <si>
    <t>"Sekce IA" (14+43+2,5*3+14+19,7+4*1,5+14,2*1,2)*18,8</t>
  </si>
  <si>
    <t>"Sekce IB"(47,2+6*2+19,8+2,5+13,9+4*1,5+15,6*1,2)*17</t>
  </si>
  <si>
    <t>57</t>
  </si>
  <si>
    <t>941111232</t>
  </si>
  <si>
    <t>Příplatek k lešení řadovému trubkovému lehkému s podlahami š 1,5 m v 25 m za první a ZKD den použití</t>
  </si>
  <si>
    <t>731889009</t>
  </si>
  <si>
    <t xml:space="preserve">"Odhad doby výstavby  7 měsíců" 7*30*LES</t>
  </si>
  <si>
    <t>58</t>
  </si>
  <si>
    <t>941111832</t>
  </si>
  <si>
    <t>Demontáž lešení řadového trubkového lehkého s podlahami zatížení do 200 kg/m2 š do 1,5 m v do 25 m</t>
  </si>
  <si>
    <t>1140762228</t>
  </si>
  <si>
    <t>59</t>
  </si>
  <si>
    <t>944511111</t>
  </si>
  <si>
    <t>Montáž ochranné sítě z textilie z umělých vláken</t>
  </si>
  <si>
    <t>1464229184</t>
  </si>
  <si>
    <t>60</t>
  </si>
  <si>
    <t>944511211</t>
  </si>
  <si>
    <t>Příplatek k ochranné síti za první a ZKD den použití</t>
  </si>
  <si>
    <t>2037300914</t>
  </si>
  <si>
    <t>61</t>
  </si>
  <si>
    <t>944511811</t>
  </si>
  <si>
    <t>Demontáž ochranné sítě z textilie z umělých vláken</t>
  </si>
  <si>
    <t>837842784</t>
  </si>
  <si>
    <t>62</t>
  </si>
  <si>
    <t>944511R01</t>
  </si>
  <si>
    <t>Ochrana stávající zeleně v blízkosti lešení</t>
  </si>
  <si>
    <t>kpl</t>
  </si>
  <si>
    <t>1608783442</t>
  </si>
  <si>
    <t>63</t>
  </si>
  <si>
    <t>944511R02</t>
  </si>
  <si>
    <t>Sestříhání stávající zeleně v zasahující do prostoru lešení - mimo vegetační období</t>
  </si>
  <si>
    <t>-247261820</t>
  </si>
  <si>
    <t>64</t>
  </si>
  <si>
    <t>944511R03</t>
  </si>
  <si>
    <t>Překytí anglického dvorku zákrytovou ochrannou deskou/krytem při provádění fasády (dodávka, montáž a demontáž)</t>
  </si>
  <si>
    <t>-614678077</t>
  </si>
  <si>
    <t>65</t>
  </si>
  <si>
    <t>944511R04</t>
  </si>
  <si>
    <t>Vyčištění ploch po odstranění lešení s uvedením do původního stavu</t>
  </si>
  <si>
    <t>-877826389</t>
  </si>
  <si>
    <t>997</t>
  </si>
  <si>
    <t>Přesun sutě</t>
  </si>
  <si>
    <t>66</t>
  </si>
  <si>
    <t>997013155</t>
  </si>
  <si>
    <t>Vnitrostaveništní doprava suti a vybouraných hmot pro budovy v do 18 m s omezením mechanizace</t>
  </si>
  <si>
    <t>t</t>
  </si>
  <si>
    <t>20363013</t>
  </si>
  <si>
    <t>67</t>
  </si>
  <si>
    <t>997013509</t>
  </si>
  <si>
    <t>Příplatek k odvozu suti a vybouraných hmot na skládku ZKD 1 km přes 1 km</t>
  </si>
  <si>
    <t>-674079001</t>
  </si>
  <si>
    <t>"Odvoz na skládku do 25 km" 25*12,823</t>
  </si>
  <si>
    <t>68</t>
  </si>
  <si>
    <t>997013511</t>
  </si>
  <si>
    <t>Odvoz suti a vybouraných hmot z meziskládky na skládku do 1 km s naložením a se složením</t>
  </si>
  <si>
    <t>-1497883726</t>
  </si>
  <si>
    <t>69</t>
  </si>
  <si>
    <t>997013631</t>
  </si>
  <si>
    <t>Poplatek za uložení na skládce (skládkovné) stavebního odpadu směsného kód odpadu 17 09 04</t>
  </si>
  <si>
    <t>-1162161750</t>
  </si>
  <si>
    <t>998</t>
  </si>
  <si>
    <t>Přesun hmot</t>
  </si>
  <si>
    <t>70</t>
  </si>
  <si>
    <t>998011003</t>
  </si>
  <si>
    <t>Přesun hmot pro budovy zděné v do 24 m</t>
  </si>
  <si>
    <t>-901649324</t>
  </si>
  <si>
    <t>PSV</t>
  </si>
  <si>
    <t>Práce a dodávky PSV</t>
  </si>
  <si>
    <t>721</t>
  </si>
  <si>
    <t>Zdravotechnika - vnitřní kanalizace</t>
  </si>
  <si>
    <t>71</t>
  </si>
  <si>
    <t>721173316</t>
  </si>
  <si>
    <t>Potrubí kanalizační z PVC SN 4 dešťové DN 125</t>
  </si>
  <si>
    <t>2085131400</t>
  </si>
  <si>
    <t>"ozn.č. 23" 30</t>
  </si>
  <si>
    <t>72</t>
  </si>
  <si>
    <t>998721103</t>
  </si>
  <si>
    <t>Přesun hmot tonážní pro vnitřní kanalizace v objektech v do 24 m</t>
  </si>
  <si>
    <t>1352339009</t>
  </si>
  <si>
    <t>741</t>
  </si>
  <si>
    <t>Elektroinstalace - silnoproud</t>
  </si>
  <si>
    <t>73</t>
  </si>
  <si>
    <t>741420R01</t>
  </si>
  <si>
    <t>D+M drát nebo lano AlMgSi hromosvodné svodové D do 10 mm s podpěrou do zdiva - doplnění demontovaného hromosvodu (nevyhovujících částí)</t>
  </si>
  <si>
    <t>-1330286781</t>
  </si>
  <si>
    <t>"cca 50% demontovaného vedení nahrazeno novým" 170*0,5</t>
  </si>
  <si>
    <t>74</t>
  </si>
  <si>
    <t>741420R02</t>
  </si>
  <si>
    <t>D+M svorka hromosvodná se 3 šrouby</t>
  </si>
  <si>
    <t>381976167</t>
  </si>
  <si>
    <t>75</t>
  </si>
  <si>
    <t>741420R03</t>
  </si>
  <si>
    <t>D+M vedení hromosvodné-úhelník nebo trubka s držáky do zdiva</t>
  </si>
  <si>
    <t>-689883976</t>
  </si>
  <si>
    <t>76</t>
  </si>
  <si>
    <t>741420083</t>
  </si>
  <si>
    <t xml:space="preserve">D+M  vedení hromosvodné-štítek k označení svodu</t>
  </si>
  <si>
    <t>-896454589</t>
  </si>
  <si>
    <t>77</t>
  </si>
  <si>
    <t>998741R01</t>
  </si>
  <si>
    <t>Revize hromosvodu</t>
  </si>
  <si>
    <t>-1307173731</t>
  </si>
  <si>
    <t>78</t>
  </si>
  <si>
    <t>998741103</t>
  </si>
  <si>
    <t>Přesun hmot tonážní pro silnoproud v objektech v do 24 m</t>
  </si>
  <si>
    <t>394990051</t>
  </si>
  <si>
    <t>764</t>
  </si>
  <si>
    <t>Konstrukce klempířské</t>
  </si>
  <si>
    <t>79</t>
  </si>
  <si>
    <t>764002851</t>
  </si>
  <si>
    <t>Demontáž oplechování parapetů do suti</t>
  </si>
  <si>
    <t>270064590</t>
  </si>
  <si>
    <t>Viz PD, výkres D.1.1.05 - Výpis klempířských výrobků SEKCE I.</t>
  </si>
  <si>
    <t>"cca 50% oplechování parapetů demontovat do suti" 914,75*0,5</t>
  </si>
  <si>
    <t>80</t>
  </si>
  <si>
    <t>764002R01</t>
  </si>
  <si>
    <t>Demontáž oplechování parapetů k opětovnému použití</t>
  </si>
  <si>
    <t>-1144736225</t>
  </si>
  <si>
    <t>"cca 50% oplechování parapetů demontovat a uložit na vhodné místo" 914,75*0,5</t>
  </si>
  <si>
    <t>81</t>
  </si>
  <si>
    <t>764004861</t>
  </si>
  <si>
    <t>Demontáž svodu do suti</t>
  </si>
  <si>
    <t>967421000</t>
  </si>
  <si>
    <t>"K22" 75</t>
  </si>
  <si>
    <t>82</t>
  </si>
  <si>
    <t>764236R03</t>
  </si>
  <si>
    <t>Oplechování parapetů rovných celoplošně lepené z Cu plechu rš 350 mm</t>
  </si>
  <si>
    <t>-973612590</t>
  </si>
  <si>
    <t>D+M nové oplechování parapetů, nahrazuje 50% nevyhovujícho</t>
  </si>
  <si>
    <t>"K19" 7*5*0,5</t>
  </si>
  <si>
    <t>"K13" 29*2*0,5</t>
  </si>
  <si>
    <t>83</t>
  </si>
  <si>
    <t>764236445</t>
  </si>
  <si>
    <t>Oplechování parapetů rovných celoplošně lepené z Cu plechu rš 400 mm</t>
  </si>
  <si>
    <t>-862122712</t>
  </si>
  <si>
    <t>"K01" 27*1,85*0,5</t>
  </si>
  <si>
    <t>"K02" 4*1,9*0,5</t>
  </si>
  <si>
    <t>"K03" 14*1,75*0,5</t>
  </si>
  <si>
    <t>"K10" 26*3*0,5</t>
  </si>
  <si>
    <t>"K11" 13*2,7*0,5</t>
  </si>
  <si>
    <t>"K12" 29*2,5*0,5</t>
  </si>
  <si>
    <t>"K14"29*2,3*0,5</t>
  </si>
  <si>
    <t>"K17" 21*0,5</t>
  </si>
  <si>
    <t>"K20" 7*6,2*0,5</t>
  </si>
  <si>
    <t>84</t>
  </si>
  <si>
    <t>764236R01</t>
  </si>
  <si>
    <t>Oplechování parapetů rovných celoplošně lepené z Cu plechu rš 450 mm</t>
  </si>
  <si>
    <t>-1170267849</t>
  </si>
  <si>
    <t>"K09" 163*0,5</t>
  </si>
  <si>
    <t>"K21" 79*0,5</t>
  </si>
  <si>
    <t>85</t>
  </si>
  <si>
    <t>764236406</t>
  </si>
  <si>
    <t>Oplechování parapetů rovných mechanicky kotvené z Cu plechu rš 500 mm</t>
  </si>
  <si>
    <t>988403264</t>
  </si>
  <si>
    <t>"K15" 160*0,5</t>
  </si>
  <si>
    <t>"K16" 21*0,5</t>
  </si>
  <si>
    <t>86</t>
  </si>
  <si>
    <t>764236465</t>
  </si>
  <si>
    <t>Příplatek za zvýšenou pracnost oplechování rohů rovných parapetů z Cu plechu rš do 400 mm</t>
  </si>
  <si>
    <t>-1620256774</t>
  </si>
  <si>
    <t>"K19" 7</t>
  </si>
  <si>
    <t>"K13" 29</t>
  </si>
  <si>
    <t>"K01" 27</t>
  </si>
  <si>
    <t>"K02" 4</t>
  </si>
  <si>
    <t>"K03" 14</t>
  </si>
  <si>
    <t>"K10" 26</t>
  </si>
  <si>
    <t>"K11" 13</t>
  </si>
  <si>
    <t>"K12" 29</t>
  </si>
  <si>
    <t>"K14"29</t>
  </si>
  <si>
    <t>"K17" 21</t>
  </si>
  <si>
    <t>"K20" 7</t>
  </si>
  <si>
    <t>"K17" 1</t>
  </si>
  <si>
    <t>87</t>
  </si>
  <si>
    <t>764236467</t>
  </si>
  <si>
    <t>Příplatek za zvýšenou pracnost oplechování rohů rovných parapetů z Cu plechu rš přes 400 mm</t>
  </si>
  <si>
    <t>1217414852</t>
  </si>
  <si>
    <t>"K09" 1</t>
  </si>
  <si>
    <t>"K21" 1</t>
  </si>
  <si>
    <t>"K15" 1</t>
  </si>
  <si>
    <t>"K16" 1</t>
  </si>
  <si>
    <t>88</t>
  </si>
  <si>
    <t>764236R02</t>
  </si>
  <si>
    <t>Zpětná montáž oplechování parapetů rovných celoplošně lepené z Cu plechu rš 350 mm</t>
  </si>
  <si>
    <t>-1659271325</t>
  </si>
  <si>
    <t>Montáž parapetů vhodných k opětovnému použití, včetně přemístění z místa uložení</t>
  </si>
  <si>
    <t>89</t>
  </si>
  <si>
    <t>764236R11</t>
  </si>
  <si>
    <t>Zpětná montáž parapetů rovných celoplošně lepené z Cu plechu rš 400 mm</t>
  </si>
  <si>
    <t>875735444</t>
  </si>
  <si>
    <t>Montáž parapetů vhodných k opětovnému použítí, včetně přemístění z místa uložení</t>
  </si>
  <si>
    <t>90</t>
  </si>
  <si>
    <t>764236R12</t>
  </si>
  <si>
    <t>Zpětná montáž parapetů rovných celoplošně lepené z Cu plechu rš 450 mm</t>
  </si>
  <si>
    <t>256775474</t>
  </si>
  <si>
    <t>91</t>
  </si>
  <si>
    <t>764236R13</t>
  </si>
  <si>
    <t>Oplechování parapetů rovných celoplošně lepené z Cu plechu rš 500 mm</t>
  </si>
  <si>
    <t>1548223384</t>
  </si>
  <si>
    <t>92</t>
  </si>
  <si>
    <t>764538423</t>
  </si>
  <si>
    <t>Svody kruhové včetně objímek, kolen, odskoků z Cu plechu průměru 120 mm</t>
  </si>
  <si>
    <t>939907775</t>
  </si>
  <si>
    <t>93</t>
  </si>
  <si>
    <t>998764103</t>
  </si>
  <si>
    <t>Přesun hmot tonážní pro konstrukce klempířské v objektech v do 24 m</t>
  </si>
  <si>
    <t>889149887</t>
  </si>
  <si>
    <t>HZS</t>
  </si>
  <si>
    <t>Hodinové zúčtovací sazby</t>
  </si>
  <si>
    <t>94</t>
  </si>
  <si>
    <t>Použití plošiny pro průzkum fasády</t>
  </si>
  <si>
    <t>512</t>
  </si>
  <si>
    <t>-117344261</t>
  </si>
  <si>
    <t>Sekce IA.1 a IB.1 - Vedlejší rozpočtovací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</si>
  <si>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</si>
  <si>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</si>
  <si>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</si>
  <si>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</si>
  <si>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</si>
  <si>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</si>
  <si>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</si>
  <si>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</si>
  <si>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</si>
  <si>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010001R02</t>
  </si>
  <si>
    <t>Vyvzorkování materiálu pro chybějící štukatérské prvky, vzorek bude odpovídat technologickým a optickým požadavkům. Souhlas bude zaznamenám v SD na KD ze strany orgánu památkové péče</t>
  </si>
  <si>
    <t>Kč</t>
  </si>
  <si>
    <t>1024</t>
  </si>
  <si>
    <t>2105028544</t>
  </si>
  <si>
    <t>010001R03</t>
  </si>
  <si>
    <t>Laboratorní průzkum struktury a barevnosti původních omítek, na základě výsledku bude stanovena finální barevnost nové fasády</t>
  </si>
  <si>
    <t>1299403827</t>
  </si>
  <si>
    <t>010001R04</t>
  </si>
  <si>
    <t>Vyvzorkování struktury a barevnosti omítky přímo na fasádě obketu, souhlas bude zaznanemán do stavebního deníku na KD ze strany orgánu památkové péče.</t>
  </si>
  <si>
    <t>1101503275</t>
  </si>
  <si>
    <t>010001R05</t>
  </si>
  <si>
    <t>Úschova technických zařízení na fasádě, zpětná montáž se provede až po vydání nového závazného stanoviska k jejich umístění, tvaru, vzhledu, materiálu a barevnosti</t>
  </si>
  <si>
    <t>-1655601800</t>
  </si>
  <si>
    <t>010001R06</t>
  </si>
  <si>
    <t>Zpracování fotodokumentace před započetím stavebních prací</t>
  </si>
  <si>
    <t>-1337185200</t>
  </si>
  <si>
    <t>010001R07</t>
  </si>
  <si>
    <t>Výroba šablon a sejmutí otisků před započetím stavebních prací</t>
  </si>
  <si>
    <t>963282850</t>
  </si>
  <si>
    <t>010001R09</t>
  </si>
  <si>
    <t>Označení a popis demontovaných prvků pro opětovnou montáž</t>
  </si>
  <si>
    <t>1899716874</t>
  </si>
  <si>
    <t>013254000</t>
  </si>
  <si>
    <t>Dokumentace skutečného provedení stavby</t>
  </si>
  <si>
    <t>1600314887</t>
  </si>
  <si>
    <t>013254R08</t>
  </si>
  <si>
    <t>Inženýrské sítě</t>
  </si>
  <si>
    <t>359279682</t>
  </si>
  <si>
    <t>VRN3</t>
  </si>
  <si>
    <t>Zařízení staveniště</t>
  </si>
  <si>
    <t>032002000</t>
  </si>
  <si>
    <t>Zřízení staveniště</t>
  </si>
  <si>
    <t>-115176107</t>
  </si>
  <si>
    <t>033002000</t>
  </si>
  <si>
    <t>Připojení staveniště na inženýrské sítě</t>
  </si>
  <si>
    <t>-1158409988</t>
  </si>
  <si>
    <t>034103000</t>
  </si>
  <si>
    <t>Oplocení staveniště</t>
  </si>
  <si>
    <t>1750728324</t>
  </si>
  <si>
    <t>034303000</t>
  </si>
  <si>
    <t>Dopravní značení na staveništi</t>
  </si>
  <si>
    <t>50276586</t>
  </si>
  <si>
    <t>035103001</t>
  </si>
  <si>
    <t>Pronájem ploch</t>
  </si>
  <si>
    <t>1065034042</t>
  </si>
  <si>
    <t>039002000</t>
  </si>
  <si>
    <t>Zrušení zařízení staveniště</t>
  </si>
  <si>
    <t>-1135332317</t>
  </si>
  <si>
    <t>039203000</t>
  </si>
  <si>
    <t>Úprava terénu po zrušení zařízení staveniště</t>
  </si>
  <si>
    <t>-194241947</t>
  </si>
  <si>
    <t>VRN4</t>
  </si>
  <si>
    <t>Inženýrská činnost</t>
  </si>
  <si>
    <t>041002000</t>
  </si>
  <si>
    <t>Dozory</t>
  </si>
  <si>
    <t>694249896</t>
  </si>
  <si>
    <t>042503000</t>
  </si>
  <si>
    <t>Plán BOZP na staveništi</t>
  </si>
  <si>
    <t>-1782888700</t>
  </si>
  <si>
    <t>042603000</t>
  </si>
  <si>
    <t>Plán zkoušek</t>
  </si>
  <si>
    <t>1909193643</t>
  </si>
  <si>
    <t>045203000</t>
  </si>
  <si>
    <t>Kompletační činnost</t>
  </si>
  <si>
    <t>-755375625</t>
  </si>
  <si>
    <t>045303000</t>
  </si>
  <si>
    <t>Koordinační činnost</t>
  </si>
  <si>
    <t>-719338648</t>
  </si>
  <si>
    <t>VRN5</t>
  </si>
  <si>
    <t>Finanční náklady</t>
  </si>
  <si>
    <t>052002000</t>
  </si>
  <si>
    <t>Finanční rezerva</t>
  </si>
  <si>
    <t>1707263111</t>
  </si>
  <si>
    <t>052002R01</t>
  </si>
  <si>
    <t>Pojištění díla - náklady na pojištění odpovědnosti za škodu</t>
  </si>
  <si>
    <t>1158506060</t>
  </si>
  <si>
    <t>SEZNAM FIGUR</t>
  </si>
  <si>
    <t>Výměra</t>
  </si>
  <si>
    <t xml:space="preserve"> Sekce IA a IB</t>
  </si>
  <si>
    <t>Použití figury:</t>
  </si>
  <si>
    <t>LES_1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</si>
</sst>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2020/111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 xml:space="preserve">Oprava fasády - Gymnázium Boženy Němcové, sekce IA a IB,  Hradec Králové, 3.1.2022, REV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parč. č. sr. 407/1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3. 1. 2022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Královehradecký kraj, Pivovarské nám. 1245, Hradec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40.0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Projecticon s.r.o., A. Kopeckého 151, Nový Hrádek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24.7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'Sekce IA a IB - Oprava fa...'!J30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'Sekce IA a IB - Oprava fa...'!P129</f>
        <v>0</v>
      </c>
      <c r="AV95" s="129">
        <f>'Sekce IA a IB - Oprava fa...'!J33</f>
        <v>0</v>
      </c>
      <c r="AW95" s="129">
        <f>'Sekce IA a IB - Oprava fa...'!J34</f>
        <v>0</v>
      </c>
      <c r="AX95" s="129">
        <f>'Sekce IA a IB - Oprava fa...'!J35</f>
        <v>0</v>
      </c>
      <c r="AY95" s="129">
        <f>'Sekce IA a IB - Oprava fa...'!J36</f>
        <v>0</v>
      </c>
      <c r="AZ95" s="129">
        <f>'Sekce IA a IB - Oprava fa...'!F33</f>
        <v>0</v>
      </c>
      <c r="BA95" s="129">
        <f>'Sekce IA a IB - Oprava fa...'!F34</f>
        <v>0</v>
      </c>
      <c r="BB95" s="129">
        <f>'Sekce IA a IB - Oprava fa...'!F35</f>
        <v>0</v>
      </c>
      <c r="BC95" s="129">
        <f>'Sekce IA a IB - Oprava fa...'!F36</f>
        <v>0</v>
      </c>
      <c r="BD95" s="131">
        <f>'Sekce IA a IB - Oprava fa...'!F37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37.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'Sekce IA.1 a IB.1 - Vedle...'!J30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33">
        <v>0</v>
      </c>
      <c r="AT96" s="134">
        <f>ROUND(SUM(AV96:AW96),2)</f>
        <v>0</v>
      </c>
      <c r="AU96" s="135">
        <f>'Sekce IA.1 a IB.1 - Vedle...'!P121</f>
        <v>0</v>
      </c>
      <c r="AV96" s="134">
        <f>'Sekce IA.1 a IB.1 - Vedle...'!J33</f>
        <v>0</v>
      </c>
      <c r="AW96" s="134">
        <f>'Sekce IA.1 a IB.1 - Vedle...'!J34</f>
        <v>0</v>
      </c>
      <c r="AX96" s="134">
        <f>'Sekce IA.1 a IB.1 - Vedle...'!J35</f>
        <v>0</v>
      </c>
      <c r="AY96" s="134">
        <f>'Sekce IA.1 a IB.1 - Vedle...'!J36</f>
        <v>0</v>
      </c>
      <c r="AZ96" s="134">
        <f>'Sekce IA.1 a IB.1 - Vedle...'!F33</f>
        <v>0</v>
      </c>
      <c r="BA96" s="134">
        <f>'Sekce IA.1 a IB.1 - Vedle...'!F34</f>
        <v>0</v>
      </c>
      <c r="BB96" s="134">
        <f>'Sekce IA.1 a IB.1 - Vedle...'!F35</f>
        <v>0</v>
      </c>
      <c r="BC96" s="134">
        <f>'Sekce IA.1 a IB.1 - Vedle...'!F36</f>
        <v>0</v>
      </c>
      <c r="BD96" s="136">
        <f>'Sekce IA.1 a IB.1 - Vedle...'!F37</f>
        <v>0</v>
      </c>
      <c r="BE96" s="7"/>
      <c r="BT96" s="132" t="s">
        <v>85</v>
      </c>
      <c r="BV96" s="132" t="s">
        <v>79</v>
      </c>
      <c r="BW96" s="132" t="s">
        <v>90</v>
      </c>
      <c r="BX96" s="132" t="s">
        <v>5</v>
      </c>
      <c r="CL96" s="132" t="s">
        <v>1</v>
      </c>
      <c r="CM96" s="132" t="s">
        <v>87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KYEnAtvJ3oCWBxf243Wt9vruWXg/rpuYj+KOVjpdC3VLH8nYRCao3vM32sfeO3JUUDOmR+lvRO+COYeDjxbncg==" hashValue="nhP4TBO2608K/ibx0McotuHAaOh2AMJlyj7uqx/woaFWpLUnVK2GDqoMQ2RrnO2sw9+zTBWeJ6RJSye+oTrjN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ekce IA a IB - Oprava fa...'!C2" display="/"/>
    <hyperlink ref="A96" location="'Sekce IA.1 a IB.1 - Vedl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  <c r="AZ2" s="137" t="s">
        <v>91</v>
      </c>
      <c r="BA2" s="137" t="s">
        <v>92</v>
      </c>
      <c r="BB2" s="137" t="s">
        <v>1</v>
      </c>
      <c r="BC2" s="137" t="s">
        <v>93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94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 xml:space="preserve">Oprava fasády - Gymnázium Boženy Němcové, sekce IA a IB,  Hradec Králové, 3.1.2022, REV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95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96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3. 1. 2022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 xml:space="preserve"> </v>
      </c>
      <c r="F21" s="39"/>
      <c r="G21" s="39"/>
      <c r="H21" s="39"/>
      <c r="I21" s="142" t="s">
        <v>27</v>
      </c>
      <c r="J21" s="145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ROUND((SUM(BE129:BE602)),  2)</f>
        <v>0</v>
      </c>
      <c r="G33" s="39"/>
      <c r="H33" s="39"/>
      <c r="I33" s="157">
        <v>0.20999999999999999</v>
      </c>
      <c r="J33" s="156">
        <f>ROUND(((SUM(BE129:BE602))*I33),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ROUND((SUM(BF129:BF602)),  2)</f>
        <v>0</v>
      </c>
      <c r="G34" s="39"/>
      <c r="H34" s="39"/>
      <c r="I34" s="157">
        <v>0.14999999999999999</v>
      </c>
      <c r="J34" s="156">
        <f>ROUND(((SUM(BF129:BF602))*I34),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ROUND((SUM(BG129:BG602)),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ROUND((SUM(BH129:BH602)),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ROUND((SUM(BI129:BI602)),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 xml:space="preserve">Oprava fasády - Gymnázium Boženy Němcové, sekce IA a IB,  Hradec Králové, 3.1.2022, REV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Sekce IA a IB - Oprava fasády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parč. č. sr. 407/1</v>
      </c>
      <c r="G89" s="41"/>
      <c r="H89" s="41"/>
      <c r="I89" s="33" t="s">
        <v>22</v>
      </c>
      <c r="J89" s="80" t="str">
        <f>IF(J12="","",J12)</f>
        <v>3. 1. 2022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1245, Hradec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Projecticon s.r.o., A. Kopeckého 151, Nový Hrádek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98</v>
      </c>
      <c r="D94" s="178"/>
      <c r="E94" s="178"/>
      <c r="F94" s="178"/>
      <c r="G94" s="178"/>
      <c r="H94" s="178"/>
      <c r="I94" s="178"/>
      <c r="J94" s="179" t="s">
        <v>99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100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101</v>
      </c>
    </row>
    <row r="97" s="9" customFormat="1" ht="24.96" customHeight="1">
      <c r="A97" s="9"/>
      <c r="B97" s="181"/>
      <c r="C97" s="182"/>
      <c r="D97" s="183" t="s">
        <v>102</v>
      </c>
      <c r="E97" s="184"/>
      <c r="F97" s="184"/>
      <c r="G97" s="184"/>
      <c r="H97" s="184"/>
      <c r="I97" s="184"/>
      <c r="J97" s="185">
        <f>J130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103</v>
      </c>
      <c r="E98" s="190"/>
      <c r="F98" s="190"/>
      <c r="G98" s="190"/>
      <c r="H98" s="190"/>
      <c r="I98" s="190"/>
      <c r="J98" s="191">
        <f>J131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7"/>
      <c r="C99" s="188"/>
      <c r="D99" s="189" t="s">
        <v>104</v>
      </c>
      <c r="E99" s="190"/>
      <c r="F99" s="190"/>
      <c r="G99" s="190"/>
      <c r="H99" s="190"/>
      <c r="I99" s="190"/>
      <c r="J99" s="191">
        <f>J306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7"/>
      <c r="C100" s="188"/>
      <c r="D100" s="189" t="s">
        <v>105</v>
      </c>
      <c r="E100" s="190"/>
      <c r="F100" s="190"/>
      <c r="G100" s="190"/>
      <c r="H100" s="190"/>
      <c r="I100" s="190"/>
      <c r="J100" s="191">
        <f>J389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106</v>
      </c>
      <c r="E101" s="190"/>
      <c r="F101" s="190"/>
      <c r="G101" s="190"/>
      <c r="H101" s="190"/>
      <c r="I101" s="190"/>
      <c r="J101" s="191">
        <f>J438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107</v>
      </c>
      <c r="E102" s="190"/>
      <c r="F102" s="190"/>
      <c r="G102" s="190"/>
      <c r="H102" s="190"/>
      <c r="I102" s="190"/>
      <c r="J102" s="191">
        <f>J446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108</v>
      </c>
      <c r="E103" s="190"/>
      <c r="F103" s="190"/>
      <c r="G103" s="190"/>
      <c r="H103" s="190"/>
      <c r="I103" s="190"/>
      <c r="J103" s="191">
        <f>J474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109</v>
      </c>
      <c r="E104" s="190"/>
      <c r="F104" s="190"/>
      <c r="G104" s="190"/>
      <c r="H104" s="190"/>
      <c r="I104" s="190"/>
      <c r="J104" s="191">
        <f>J480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1"/>
      <c r="C105" s="182"/>
      <c r="D105" s="183" t="s">
        <v>110</v>
      </c>
      <c r="E105" s="184"/>
      <c r="F105" s="184"/>
      <c r="G105" s="184"/>
      <c r="H105" s="184"/>
      <c r="I105" s="184"/>
      <c r="J105" s="185">
        <f>J482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7"/>
      <c r="C106" s="188"/>
      <c r="D106" s="189" t="s">
        <v>111</v>
      </c>
      <c r="E106" s="190"/>
      <c r="F106" s="190"/>
      <c r="G106" s="190"/>
      <c r="H106" s="190"/>
      <c r="I106" s="190"/>
      <c r="J106" s="191">
        <f>J483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112</v>
      </c>
      <c r="E107" s="190"/>
      <c r="F107" s="190"/>
      <c r="G107" s="190"/>
      <c r="H107" s="190"/>
      <c r="I107" s="190"/>
      <c r="J107" s="191">
        <f>J488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113</v>
      </c>
      <c r="E108" s="190"/>
      <c r="F108" s="190"/>
      <c r="G108" s="190"/>
      <c r="H108" s="190"/>
      <c r="I108" s="190"/>
      <c r="J108" s="191">
        <f>J503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1"/>
      <c r="C109" s="182"/>
      <c r="D109" s="183" t="s">
        <v>114</v>
      </c>
      <c r="E109" s="184"/>
      <c r="F109" s="184"/>
      <c r="G109" s="184"/>
      <c r="H109" s="184"/>
      <c r="I109" s="184"/>
      <c r="J109" s="185">
        <f>J601</f>
        <v>0</v>
      </c>
      <c r="K109" s="182"/>
      <c r="L109" s="18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115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76" t="str">
        <f>E7</f>
        <v xml:space="preserve">Oprava fasády - Gymnázium Boženy Němcové, sekce IA a IB,  Hradec Králové, 3.1.2022, REV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95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Sekce IA a IB - Oprava fasády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parč. č. sr. 407/1</v>
      </c>
      <c r="G123" s="41"/>
      <c r="H123" s="41"/>
      <c r="I123" s="33" t="s">
        <v>22</v>
      </c>
      <c r="J123" s="80" t="str">
        <f>IF(J12="","",J12)</f>
        <v>3. 1. 2022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>Královehradecký kraj, Pivovarské nám. 1245, Hradec</v>
      </c>
      <c r="G125" s="41"/>
      <c r="H125" s="41"/>
      <c r="I125" s="33" t="s">
        <v>30</v>
      </c>
      <c r="J125" s="37" t="str">
        <f>E21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40.0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Projecticon s.r.o., A. Kopeckého 151, Nový Hrádek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3"/>
      <c r="B128" s="194"/>
      <c r="C128" s="195" t="s">
        <v>116</v>
      </c>
      <c r="D128" s="196" t="s">
        <v>62</v>
      </c>
      <c r="E128" s="196" t="s">
        <v>58</v>
      </c>
      <c r="F128" s="196" t="s">
        <v>59</v>
      </c>
      <c r="G128" s="196" t="s">
        <v>117</v>
      </c>
      <c r="H128" s="196" t="s">
        <v>118</v>
      </c>
      <c r="I128" s="196" t="s">
        <v>119</v>
      </c>
      <c r="J128" s="196" t="s">
        <v>99</v>
      </c>
      <c r="K128" s="197" t="s">
        <v>120</v>
      </c>
      <c r="L128" s="198"/>
      <c r="M128" s="101" t="s">
        <v>1</v>
      </c>
      <c r="N128" s="102" t="s">
        <v>41</v>
      </c>
      <c r="O128" s="102" t="s">
        <v>121</v>
      </c>
      <c r="P128" s="102" t="s">
        <v>122</v>
      </c>
      <c r="Q128" s="102" t="s">
        <v>123</v>
      </c>
      <c r="R128" s="102" t="s">
        <v>124</v>
      </c>
      <c r="S128" s="102" t="s">
        <v>125</v>
      </c>
      <c r="T128" s="103" t="s">
        <v>126</v>
      </c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</row>
    <row r="129" s="2" customFormat="1" ht="22.8" customHeight="1">
      <c r="A129" s="39"/>
      <c r="B129" s="40"/>
      <c r="C129" s="108" t="s">
        <v>127</v>
      </c>
      <c r="D129" s="41"/>
      <c r="E129" s="41"/>
      <c r="F129" s="41"/>
      <c r="G129" s="41"/>
      <c r="H129" s="41"/>
      <c r="I129" s="41"/>
      <c r="J129" s="199">
        <f>BK129</f>
        <v>0</v>
      </c>
      <c r="K129" s="41"/>
      <c r="L129" s="45"/>
      <c r="M129" s="104"/>
      <c r="N129" s="200"/>
      <c r="O129" s="105"/>
      <c r="P129" s="201">
        <f>P130+P482+P601</f>
        <v>0</v>
      </c>
      <c r="Q129" s="105"/>
      <c r="R129" s="201">
        <f>R130+R482+R601</f>
        <v>2424.7610652900007</v>
      </c>
      <c r="S129" s="105"/>
      <c r="T129" s="202">
        <f>T130+T482+T601</f>
        <v>12.858066500000001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101</v>
      </c>
      <c r="BK129" s="203">
        <f>BK130+BK482+BK601</f>
        <v>0</v>
      </c>
    </row>
    <row r="130" s="12" customFormat="1" ht="25.92" customHeight="1">
      <c r="A130" s="12"/>
      <c r="B130" s="204"/>
      <c r="C130" s="205"/>
      <c r="D130" s="206" t="s">
        <v>76</v>
      </c>
      <c r="E130" s="207" t="s">
        <v>128</v>
      </c>
      <c r="F130" s="207" t="s">
        <v>129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P131+P438+P446+P474+P480</f>
        <v>0</v>
      </c>
      <c r="Q130" s="212"/>
      <c r="R130" s="213">
        <f>R131+R438+R446+R474+R480</f>
        <v>2421.5473527900008</v>
      </c>
      <c r="S130" s="212"/>
      <c r="T130" s="214">
        <f>T131+T438+T446+T474+T480</f>
        <v>11.034934000000002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85</v>
      </c>
      <c r="AT130" s="216" t="s">
        <v>76</v>
      </c>
      <c r="AU130" s="216" t="s">
        <v>77</v>
      </c>
      <c r="AY130" s="215" t="s">
        <v>130</v>
      </c>
      <c r="BK130" s="217">
        <f>BK131+BK438+BK446+BK474+BK480</f>
        <v>0</v>
      </c>
    </row>
    <row r="131" s="12" customFormat="1" ht="22.8" customHeight="1">
      <c r="A131" s="12"/>
      <c r="B131" s="204"/>
      <c r="C131" s="205"/>
      <c r="D131" s="206" t="s">
        <v>76</v>
      </c>
      <c r="E131" s="218" t="s">
        <v>131</v>
      </c>
      <c r="F131" s="218" t="s">
        <v>132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P132+SUM(P133:P306)+P389</f>
        <v>0</v>
      </c>
      <c r="Q131" s="212"/>
      <c r="R131" s="213">
        <f>R132+SUM(R133:R306)+R389</f>
        <v>2421.5473527900008</v>
      </c>
      <c r="S131" s="212"/>
      <c r="T131" s="214">
        <f>T132+SUM(T133:T306)+T389</f>
        <v>11.034934000000002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85</v>
      </c>
      <c r="AT131" s="216" t="s">
        <v>76</v>
      </c>
      <c r="AU131" s="216" t="s">
        <v>85</v>
      </c>
      <c r="AY131" s="215" t="s">
        <v>130</v>
      </c>
      <c r="BK131" s="217">
        <f>BK132+SUM(BK133:BK306)+BK389</f>
        <v>0</v>
      </c>
    </row>
    <row r="132" s="2" customFormat="1" ht="16.5" customHeight="1">
      <c r="A132" s="39"/>
      <c r="B132" s="40"/>
      <c r="C132" s="220" t="s">
        <v>85</v>
      </c>
      <c r="D132" s="220" t="s">
        <v>133</v>
      </c>
      <c r="E132" s="221" t="s">
        <v>134</v>
      </c>
      <c r="F132" s="222" t="s">
        <v>135</v>
      </c>
      <c r="G132" s="223" t="s">
        <v>136</v>
      </c>
      <c r="H132" s="224">
        <v>585.61699999999996</v>
      </c>
      <c r="I132" s="225"/>
      <c r="J132" s="226">
        <f>ROUND(I132*H132,2)</f>
        <v>0</v>
      </c>
      <c r="K132" s="222" t="s">
        <v>137</v>
      </c>
      <c r="L132" s="45"/>
      <c r="M132" s="227" t="s">
        <v>1</v>
      </c>
      <c r="N132" s="228" t="s">
        <v>42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138</v>
      </c>
      <c r="AT132" s="231" t="s">
        <v>133</v>
      </c>
      <c r="AU132" s="231" t="s">
        <v>87</v>
      </c>
      <c r="AY132" s="18" t="s">
        <v>130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85</v>
      </c>
      <c r="BK132" s="232">
        <f>ROUND(I132*H132,2)</f>
        <v>0</v>
      </c>
      <c r="BL132" s="18" t="s">
        <v>138</v>
      </c>
      <c r="BM132" s="231" t="s">
        <v>139</v>
      </c>
    </row>
    <row r="133" s="13" customFormat="1">
      <c r="A133" s="13"/>
      <c r="B133" s="233"/>
      <c r="C133" s="234"/>
      <c r="D133" s="235" t="s">
        <v>140</v>
      </c>
      <c r="E133" s="236" t="s">
        <v>1</v>
      </c>
      <c r="F133" s="237" t="s">
        <v>141</v>
      </c>
      <c r="G133" s="234"/>
      <c r="H133" s="236" t="s">
        <v>1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140</v>
      </c>
      <c r="AU133" s="243" t="s">
        <v>87</v>
      </c>
      <c r="AV133" s="13" t="s">
        <v>85</v>
      </c>
      <c r="AW133" s="13" t="s">
        <v>32</v>
      </c>
      <c r="AX133" s="13" t="s">
        <v>77</v>
      </c>
      <c r="AY133" s="243" t="s">
        <v>130</v>
      </c>
    </row>
    <row r="134" s="14" customFormat="1">
      <c r="A134" s="14"/>
      <c r="B134" s="244"/>
      <c r="C134" s="245"/>
      <c r="D134" s="235" t="s">
        <v>140</v>
      </c>
      <c r="E134" s="246" t="s">
        <v>1</v>
      </c>
      <c r="F134" s="247" t="s">
        <v>142</v>
      </c>
      <c r="G134" s="245"/>
      <c r="H134" s="248">
        <v>294.58699999999999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140</v>
      </c>
      <c r="AU134" s="254" t="s">
        <v>87</v>
      </c>
      <c r="AV134" s="14" t="s">
        <v>87</v>
      </c>
      <c r="AW134" s="14" t="s">
        <v>32</v>
      </c>
      <c r="AX134" s="14" t="s">
        <v>77</v>
      </c>
      <c r="AY134" s="254" t="s">
        <v>130</v>
      </c>
    </row>
    <row r="135" s="15" customFormat="1">
      <c r="A135" s="15"/>
      <c r="B135" s="255"/>
      <c r="C135" s="256"/>
      <c r="D135" s="235" t="s">
        <v>140</v>
      </c>
      <c r="E135" s="257" t="s">
        <v>1</v>
      </c>
      <c r="F135" s="258" t="s">
        <v>143</v>
      </c>
      <c r="G135" s="256"/>
      <c r="H135" s="259">
        <v>294.58699999999999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140</v>
      </c>
      <c r="AU135" s="265" t="s">
        <v>87</v>
      </c>
      <c r="AV135" s="15" t="s">
        <v>144</v>
      </c>
      <c r="AW135" s="15" t="s">
        <v>32</v>
      </c>
      <c r="AX135" s="15" t="s">
        <v>77</v>
      </c>
      <c r="AY135" s="265" t="s">
        <v>130</v>
      </c>
    </row>
    <row r="136" s="13" customFormat="1">
      <c r="A136" s="13"/>
      <c r="B136" s="233"/>
      <c r="C136" s="234"/>
      <c r="D136" s="235" t="s">
        <v>140</v>
      </c>
      <c r="E136" s="236" t="s">
        <v>1</v>
      </c>
      <c r="F136" s="237" t="s">
        <v>145</v>
      </c>
      <c r="G136" s="234"/>
      <c r="H136" s="236" t="s">
        <v>1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140</v>
      </c>
      <c r="AU136" s="243" t="s">
        <v>87</v>
      </c>
      <c r="AV136" s="13" t="s">
        <v>85</v>
      </c>
      <c r="AW136" s="13" t="s">
        <v>32</v>
      </c>
      <c r="AX136" s="13" t="s">
        <v>77</v>
      </c>
      <c r="AY136" s="243" t="s">
        <v>130</v>
      </c>
    </row>
    <row r="137" s="14" customFormat="1">
      <c r="A137" s="14"/>
      <c r="B137" s="244"/>
      <c r="C137" s="245"/>
      <c r="D137" s="235" t="s">
        <v>140</v>
      </c>
      <c r="E137" s="246" t="s">
        <v>1</v>
      </c>
      <c r="F137" s="247" t="s">
        <v>146</v>
      </c>
      <c r="G137" s="245"/>
      <c r="H137" s="248">
        <v>291.02999999999997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140</v>
      </c>
      <c r="AU137" s="254" t="s">
        <v>87</v>
      </c>
      <c r="AV137" s="14" t="s">
        <v>87</v>
      </c>
      <c r="AW137" s="14" t="s">
        <v>32</v>
      </c>
      <c r="AX137" s="14" t="s">
        <v>77</v>
      </c>
      <c r="AY137" s="254" t="s">
        <v>130</v>
      </c>
    </row>
    <row r="138" s="15" customFormat="1">
      <c r="A138" s="15"/>
      <c r="B138" s="255"/>
      <c r="C138" s="256"/>
      <c r="D138" s="235" t="s">
        <v>140</v>
      </c>
      <c r="E138" s="257" t="s">
        <v>1</v>
      </c>
      <c r="F138" s="258" t="s">
        <v>143</v>
      </c>
      <c r="G138" s="256"/>
      <c r="H138" s="259">
        <v>291.02999999999997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140</v>
      </c>
      <c r="AU138" s="265" t="s">
        <v>87</v>
      </c>
      <c r="AV138" s="15" t="s">
        <v>144</v>
      </c>
      <c r="AW138" s="15" t="s">
        <v>4</v>
      </c>
      <c r="AX138" s="15" t="s">
        <v>77</v>
      </c>
      <c r="AY138" s="265" t="s">
        <v>130</v>
      </c>
    </row>
    <row r="139" s="16" customFormat="1">
      <c r="A139" s="16"/>
      <c r="B139" s="266"/>
      <c r="C139" s="267"/>
      <c r="D139" s="235" t="s">
        <v>140</v>
      </c>
      <c r="E139" s="268" t="s">
        <v>1</v>
      </c>
      <c r="F139" s="269" t="s">
        <v>147</v>
      </c>
      <c r="G139" s="267"/>
      <c r="H139" s="270">
        <v>585.61699999999996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6" t="s">
        <v>140</v>
      </c>
      <c r="AU139" s="276" t="s">
        <v>87</v>
      </c>
      <c r="AV139" s="16" t="s">
        <v>148</v>
      </c>
      <c r="AW139" s="16" t="s">
        <v>32</v>
      </c>
      <c r="AX139" s="16" t="s">
        <v>85</v>
      </c>
      <c r="AY139" s="276" t="s">
        <v>130</v>
      </c>
    </row>
    <row r="140" s="2" customFormat="1" ht="16.5" customHeight="1">
      <c r="A140" s="39"/>
      <c r="B140" s="40"/>
      <c r="C140" s="220" t="s">
        <v>87</v>
      </c>
      <c r="D140" s="220" t="s">
        <v>133</v>
      </c>
      <c r="E140" s="221" t="s">
        <v>149</v>
      </c>
      <c r="F140" s="222" t="s">
        <v>150</v>
      </c>
      <c r="G140" s="223" t="s">
        <v>136</v>
      </c>
      <c r="H140" s="224">
        <v>585.61699999999996</v>
      </c>
      <c r="I140" s="225"/>
      <c r="J140" s="226">
        <f>ROUND(I140*H140,2)</f>
        <v>0</v>
      </c>
      <c r="K140" s="222" t="s">
        <v>1</v>
      </c>
      <c r="L140" s="45"/>
      <c r="M140" s="227" t="s">
        <v>1</v>
      </c>
      <c r="N140" s="228" t="s">
        <v>42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148</v>
      </c>
      <c r="AT140" s="231" t="s">
        <v>133</v>
      </c>
      <c r="AU140" s="231" t="s">
        <v>87</v>
      </c>
      <c r="AY140" s="18" t="s">
        <v>130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85</v>
      </c>
      <c r="BK140" s="232">
        <f>ROUND(I140*H140,2)</f>
        <v>0</v>
      </c>
      <c r="BL140" s="18" t="s">
        <v>148</v>
      </c>
      <c r="BM140" s="231" t="s">
        <v>151</v>
      </c>
    </row>
    <row r="141" s="13" customFormat="1">
      <c r="A141" s="13"/>
      <c r="B141" s="233"/>
      <c r="C141" s="234"/>
      <c r="D141" s="235" t="s">
        <v>140</v>
      </c>
      <c r="E141" s="236" t="s">
        <v>1</v>
      </c>
      <c r="F141" s="237" t="s">
        <v>141</v>
      </c>
      <c r="G141" s="234"/>
      <c r="H141" s="236" t="s">
        <v>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140</v>
      </c>
      <c r="AU141" s="243" t="s">
        <v>87</v>
      </c>
      <c r="AV141" s="13" t="s">
        <v>85</v>
      </c>
      <c r="AW141" s="13" t="s">
        <v>32</v>
      </c>
      <c r="AX141" s="13" t="s">
        <v>77</v>
      </c>
      <c r="AY141" s="243" t="s">
        <v>130</v>
      </c>
    </row>
    <row r="142" s="14" customFormat="1">
      <c r="A142" s="14"/>
      <c r="B142" s="244"/>
      <c r="C142" s="245"/>
      <c r="D142" s="235" t="s">
        <v>140</v>
      </c>
      <c r="E142" s="246" t="s">
        <v>1</v>
      </c>
      <c r="F142" s="247" t="s">
        <v>142</v>
      </c>
      <c r="G142" s="245"/>
      <c r="H142" s="248">
        <v>294.58699999999999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140</v>
      </c>
      <c r="AU142" s="254" t="s">
        <v>87</v>
      </c>
      <c r="AV142" s="14" t="s">
        <v>87</v>
      </c>
      <c r="AW142" s="14" t="s">
        <v>32</v>
      </c>
      <c r="AX142" s="14" t="s">
        <v>77</v>
      </c>
      <c r="AY142" s="254" t="s">
        <v>130</v>
      </c>
    </row>
    <row r="143" s="15" customFormat="1">
      <c r="A143" s="15"/>
      <c r="B143" s="255"/>
      <c r="C143" s="256"/>
      <c r="D143" s="235" t="s">
        <v>140</v>
      </c>
      <c r="E143" s="257" t="s">
        <v>1</v>
      </c>
      <c r="F143" s="258" t="s">
        <v>143</v>
      </c>
      <c r="G143" s="256"/>
      <c r="H143" s="259">
        <v>294.58699999999999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140</v>
      </c>
      <c r="AU143" s="265" t="s">
        <v>87</v>
      </c>
      <c r="AV143" s="15" t="s">
        <v>144</v>
      </c>
      <c r="AW143" s="15" t="s">
        <v>32</v>
      </c>
      <c r="AX143" s="15" t="s">
        <v>77</v>
      </c>
      <c r="AY143" s="265" t="s">
        <v>130</v>
      </c>
    </row>
    <row r="144" s="13" customFormat="1">
      <c r="A144" s="13"/>
      <c r="B144" s="233"/>
      <c r="C144" s="234"/>
      <c r="D144" s="235" t="s">
        <v>140</v>
      </c>
      <c r="E144" s="236" t="s">
        <v>1</v>
      </c>
      <c r="F144" s="237" t="s">
        <v>145</v>
      </c>
      <c r="G144" s="234"/>
      <c r="H144" s="236" t="s">
        <v>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140</v>
      </c>
      <c r="AU144" s="243" t="s">
        <v>87</v>
      </c>
      <c r="AV144" s="13" t="s">
        <v>85</v>
      </c>
      <c r="AW144" s="13" t="s">
        <v>32</v>
      </c>
      <c r="AX144" s="13" t="s">
        <v>77</v>
      </c>
      <c r="AY144" s="243" t="s">
        <v>130</v>
      </c>
    </row>
    <row r="145" s="14" customFormat="1">
      <c r="A145" s="14"/>
      <c r="B145" s="244"/>
      <c r="C145" s="245"/>
      <c r="D145" s="235" t="s">
        <v>140</v>
      </c>
      <c r="E145" s="246" t="s">
        <v>1</v>
      </c>
      <c r="F145" s="247" t="s">
        <v>146</v>
      </c>
      <c r="G145" s="245"/>
      <c r="H145" s="248">
        <v>291.02999999999997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140</v>
      </c>
      <c r="AU145" s="254" t="s">
        <v>87</v>
      </c>
      <c r="AV145" s="14" t="s">
        <v>87</v>
      </c>
      <c r="AW145" s="14" t="s">
        <v>32</v>
      </c>
      <c r="AX145" s="14" t="s">
        <v>77</v>
      </c>
      <c r="AY145" s="254" t="s">
        <v>130</v>
      </c>
    </row>
    <row r="146" s="15" customFormat="1">
      <c r="A146" s="15"/>
      <c r="B146" s="255"/>
      <c r="C146" s="256"/>
      <c r="D146" s="235" t="s">
        <v>140</v>
      </c>
      <c r="E146" s="257" t="s">
        <v>1</v>
      </c>
      <c r="F146" s="258" t="s">
        <v>143</v>
      </c>
      <c r="G146" s="256"/>
      <c r="H146" s="259">
        <v>291.02999999999997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140</v>
      </c>
      <c r="AU146" s="265" t="s">
        <v>87</v>
      </c>
      <c r="AV146" s="15" t="s">
        <v>144</v>
      </c>
      <c r="AW146" s="15" t="s">
        <v>4</v>
      </c>
      <c r="AX146" s="15" t="s">
        <v>77</v>
      </c>
      <c r="AY146" s="265" t="s">
        <v>130</v>
      </c>
    </row>
    <row r="147" s="16" customFormat="1">
      <c r="A147" s="16"/>
      <c r="B147" s="266"/>
      <c r="C147" s="267"/>
      <c r="D147" s="235" t="s">
        <v>140</v>
      </c>
      <c r="E147" s="268" t="s">
        <v>1</v>
      </c>
      <c r="F147" s="269" t="s">
        <v>147</v>
      </c>
      <c r="G147" s="267"/>
      <c r="H147" s="270">
        <v>585.61699999999996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6" t="s">
        <v>140</v>
      </c>
      <c r="AU147" s="276" t="s">
        <v>87</v>
      </c>
      <c r="AV147" s="16" t="s">
        <v>148</v>
      </c>
      <c r="AW147" s="16" t="s">
        <v>32</v>
      </c>
      <c r="AX147" s="16" t="s">
        <v>85</v>
      </c>
      <c r="AY147" s="276" t="s">
        <v>130</v>
      </c>
    </row>
    <row r="148" s="2" customFormat="1" ht="16.5" customHeight="1">
      <c r="A148" s="39"/>
      <c r="B148" s="40"/>
      <c r="C148" s="220" t="s">
        <v>144</v>
      </c>
      <c r="D148" s="220" t="s">
        <v>133</v>
      </c>
      <c r="E148" s="221" t="s">
        <v>152</v>
      </c>
      <c r="F148" s="222" t="s">
        <v>153</v>
      </c>
      <c r="G148" s="223" t="s">
        <v>136</v>
      </c>
      <c r="H148" s="224">
        <v>585.61699999999996</v>
      </c>
      <c r="I148" s="225"/>
      <c r="J148" s="226">
        <f>ROUND(I148*H148,2)</f>
        <v>0</v>
      </c>
      <c r="K148" s="222" t="s">
        <v>1</v>
      </c>
      <c r="L148" s="45"/>
      <c r="M148" s="227" t="s">
        <v>1</v>
      </c>
      <c r="N148" s="228" t="s">
        <v>42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148</v>
      </c>
      <c r="AT148" s="231" t="s">
        <v>133</v>
      </c>
      <c r="AU148" s="231" t="s">
        <v>87</v>
      </c>
      <c r="AY148" s="18" t="s">
        <v>130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85</v>
      </c>
      <c r="BK148" s="232">
        <f>ROUND(I148*H148,2)</f>
        <v>0</v>
      </c>
      <c r="BL148" s="18" t="s">
        <v>148</v>
      </c>
      <c r="BM148" s="231" t="s">
        <v>154</v>
      </c>
    </row>
    <row r="149" s="13" customFormat="1">
      <c r="A149" s="13"/>
      <c r="B149" s="233"/>
      <c r="C149" s="234"/>
      <c r="D149" s="235" t="s">
        <v>140</v>
      </c>
      <c r="E149" s="236" t="s">
        <v>1</v>
      </c>
      <c r="F149" s="237" t="s">
        <v>141</v>
      </c>
      <c r="G149" s="234"/>
      <c r="H149" s="236" t="s">
        <v>1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140</v>
      </c>
      <c r="AU149" s="243" t="s">
        <v>87</v>
      </c>
      <c r="AV149" s="13" t="s">
        <v>85</v>
      </c>
      <c r="AW149" s="13" t="s">
        <v>32</v>
      </c>
      <c r="AX149" s="13" t="s">
        <v>77</v>
      </c>
      <c r="AY149" s="243" t="s">
        <v>130</v>
      </c>
    </row>
    <row r="150" s="14" customFormat="1">
      <c r="A150" s="14"/>
      <c r="B150" s="244"/>
      <c r="C150" s="245"/>
      <c r="D150" s="235" t="s">
        <v>140</v>
      </c>
      <c r="E150" s="246" t="s">
        <v>1</v>
      </c>
      <c r="F150" s="247" t="s">
        <v>142</v>
      </c>
      <c r="G150" s="245"/>
      <c r="H150" s="248">
        <v>294.58699999999999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140</v>
      </c>
      <c r="AU150" s="254" t="s">
        <v>87</v>
      </c>
      <c r="AV150" s="14" t="s">
        <v>87</v>
      </c>
      <c r="AW150" s="14" t="s">
        <v>32</v>
      </c>
      <c r="AX150" s="14" t="s">
        <v>77</v>
      </c>
      <c r="AY150" s="254" t="s">
        <v>130</v>
      </c>
    </row>
    <row r="151" s="15" customFormat="1">
      <c r="A151" s="15"/>
      <c r="B151" s="255"/>
      <c r="C151" s="256"/>
      <c r="D151" s="235" t="s">
        <v>140</v>
      </c>
      <c r="E151" s="257" t="s">
        <v>1</v>
      </c>
      <c r="F151" s="258" t="s">
        <v>143</v>
      </c>
      <c r="G151" s="256"/>
      <c r="H151" s="259">
        <v>294.58699999999999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140</v>
      </c>
      <c r="AU151" s="265" t="s">
        <v>87</v>
      </c>
      <c r="AV151" s="15" t="s">
        <v>144</v>
      </c>
      <c r="AW151" s="15" t="s">
        <v>32</v>
      </c>
      <c r="AX151" s="15" t="s">
        <v>77</v>
      </c>
      <c r="AY151" s="265" t="s">
        <v>130</v>
      </c>
    </row>
    <row r="152" s="13" customFormat="1">
      <c r="A152" s="13"/>
      <c r="B152" s="233"/>
      <c r="C152" s="234"/>
      <c r="D152" s="235" t="s">
        <v>140</v>
      </c>
      <c r="E152" s="236" t="s">
        <v>1</v>
      </c>
      <c r="F152" s="237" t="s">
        <v>145</v>
      </c>
      <c r="G152" s="234"/>
      <c r="H152" s="236" t="s">
        <v>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140</v>
      </c>
      <c r="AU152" s="243" t="s">
        <v>87</v>
      </c>
      <c r="AV152" s="13" t="s">
        <v>85</v>
      </c>
      <c r="AW152" s="13" t="s">
        <v>32</v>
      </c>
      <c r="AX152" s="13" t="s">
        <v>77</v>
      </c>
      <c r="AY152" s="243" t="s">
        <v>130</v>
      </c>
    </row>
    <row r="153" s="14" customFormat="1">
      <c r="A153" s="14"/>
      <c r="B153" s="244"/>
      <c r="C153" s="245"/>
      <c r="D153" s="235" t="s">
        <v>140</v>
      </c>
      <c r="E153" s="246" t="s">
        <v>1</v>
      </c>
      <c r="F153" s="247" t="s">
        <v>146</v>
      </c>
      <c r="G153" s="245"/>
      <c r="H153" s="248">
        <v>291.02999999999997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140</v>
      </c>
      <c r="AU153" s="254" t="s">
        <v>87</v>
      </c>
      <c r="AV153" s="14" t="s">
        <v>87</v>
      </c>
      <c r="AW153" s="14" t="s">
        <v>32</v>
      </c>
      <c r="AX153" s="14" t="s">
        <v>77</v>
      </c>
      <c r="AY153" s="254" t="s">
        <v>130</v>
      </c>
    </row>
    <row r="154" s="15" customFormat="1">
      <c r="A154" s="15"/>
      <c r="B154" s="255"/>
      <c r="C154" s="256"/>
      <c r="D154" s="235" t="s">
        <v>140</v>
      </c>
      <c r="E154" s="257" t="s">
        <v>1</v>
      </c>
      <c r="F154" s="258" t="s">
        <v>143</v>
      </c>
      <c r="G154" s="256"/>
      <c r="H154" s="259">
        <v>291.02999999999997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140</v>
      </c>
      <c r="AU154" s="265" t="s">
        <v>87</v>
      </c>
      <c r="AV154" s="15" t="s">
        <v>144</v>
      </c>
      <c r="AW154" s="15" t="s">
        <v>4</v>
      </c>
      <c r="AX154" s="15" t="s">
        <v>77</v>
      </c>
      <c r="AY154" s="265" t="s">
        <v>130</v>
      </c>
    </row>
    <row r="155" s="16" customFormat="1">
      <c r="A155" s="16"/>
      <c r="B155" s="266"/>
      <c r="C155" s="267"/>
      <c r="D155" s="235" t="s">
        <v>140</v>
      </c>
      <c r="E155" s="268" t="s">
        <v>1</v>
      </c>
      <c r="F155" s="269" t="s">
        <v>147</v>
      </c>
      <c r="G155" s="267"/>
      <c r="H155" s="270">
        <v>585.61699999999996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6" t="s">
        <v>140</v>
      </c>
      <c r="AU155" s="276" t="s">
        <v>87</v>
      </c>
      <c r="AV155" s="16" t="s">
        <v>148</v>
      </c>
      <c r="AW155" s="16" t="s">
        <v>32</v>
      </c>
      <c r="AX155" s="16" t="s">
        <v>85</v>
      </c>
      <c r="AY155" s="276" t="s">
        <v>130</v>
      </c>
    </row>
    <row r="156" s="2" customFormat="1" ht="21.75" customHeight="1">
      <c r="A156" s="39"/>
      <c r="B156" s="40"/>
      <c r="C156" s="220" t="s">
        <v>148</v>
      </c>
      <c r="D156" s="220" t="s">
        <v>133</v>
      </c>
      <c r="E156" s="221" t="s">
        <v>155</v>
      </c>
      <c r="F156" s="222" t="s">
        <v>156</v>
      </c>
      <c r="G156" s="223" t="s">
        <v>136</v>
      </c>
      <c r="H156" s="224">
        <v>201.30000000000001</v>
      </c>
      <c r="I156" s="225"/>
      <c r="J156" s="226">
        <f>ROUND(I156*H156,2)</f>
        <v>0</v>
      </c>
      <c r="K156" s="222" t="s">
        <v>1</v>
      </c>
      <c r="L156" s="45"/>
      <c r="M156" s="227" t="s">
        <v>1</v>
      </c>
      <c r="N156" s="228" t="s">
        <v>42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0.035000000000000003</v>
      </c>
      <c r="T156" s="230">
        <f>S156*H156</f>
        <v>7.0455000000000014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148</v>
      </c>
      <c r="AT156" s="231" t="s">
        <v>133</v>
      </c>
      <c r="AU156" s="231" t="s">
        <v>87</v>
      </c>
      <c r="AY156" s="18" t="s">
        <v>130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85</v>
      </c>
      <c r="BK156" s="232">
        <f>ROUND(I156*H156,2)</f>
        <v>0</v>
      </c>
      <c r="BL156" s="18" t="s">
        <v>148</v>
      </c>
      <c r="BM156" s="231" t="s">
        <v>157</v>
      </c>
    </row>
    <row r="157" s="13" customFormat="1">
      <c r="A157" s="13"/>
      <c r="B157" s="233"/>
      <c r="C157" s="234"/>
      <c r="D157" s="235" t="s">
        <v>140</v>
      </c>
      <c r="E157" s="236" t="s">
        <v>1</v>
      </c>
      <c r="F157" s="237" t="s">
        <v>141</v>
      </c>
      <c r="G157" s="234"/>
      <c r="H157" s="236" t="s">
        <v>1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140</v>
      </c>
      <c r="AU157" s="243" t="s">
        <v>87</v>
      </c>
      <c r="AV157" s="13" t="s">
        <v>85</v>
      </c>
      <c r="AW157" s="13" t="s">
        <v>32</v>
      </c>
      <c r="AX157" s="13" t="s">
        <v>77</v>
      </c>
      <c r="AY157" s="243" t="s">
        <v>130</v>
      </c>
    </row>
    <row r="158" s="14" customFormat="1">
      <c r="A158" s="14"/>
      <c r="B158" s="244"/>
      <c r="C158" s="245"/>
      <c r="D158" s="235" t="s">
        <v>140</v>
      </c>
      <c r="E158" s="246" t="s">
        <v>1</v>
      </c>
      <c r="F158" s="247" t="s">
        <v>158</v>
      </c>
      <c r="G158" s="245"/>
      <c r="H158" s="248">
        <v>161.047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140</v>
      </c>
      <c r="AU158" s="254" t="s">
        <v>87</v>
      </c>
      <c r="AV158" s="14" t="s">
        <v>87</v>
      </c>
      <c r="AW158" s="14" t="s">
        <v>32</v>
      </c>
      <c r="AX158" s="14" t="s">
        <v>77</v>
      </c>
      <c r="AY158" s="254" t="s">
        <v>130</v>
      </c>
    </row>
    <row r="159" s="15" customFormat="1">
      <c r="A159" s="15"/>
      <c r="B159" s="255"/>
      <c r="C159" s="256"/>
      <c r="D159" s="235" t="s">
        <v>140</v>
      </c>
      <c r="E159" s="257" t="s">
        <v>1</v>
      </c>
      <c r="F159" s="258" t="s">
        <v>143</v>
      </c>
      <c r="G159" s="256"/>
      <c r="H159" s="259">
        <v>161.047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140</v>
      </c>
      <c r="AU159" s="265" t="s">
        <v>87</v>
      </c>
      <c r="AV159" s="15" t="s">
        <v>144</v>
      </c>
      <c r="AW159" s="15" t="s">
        <v>32</v>
      </c>
      <c r="AX159" s="15" t="s">
        <v>77</v>
      </c>
      <c r="AY159" s="265" t="s">
        <v>130</v>
      </c>
    </row>
    <row r="160" s="13" customFormat="1">
      <c r="A160" s="13"/>
      <c r="B160" s="233"/>
      <c r="C160" s="234"/>
      <c r="D160" s="235" t="s">
        <v>140</v>
      </c>
      <c r="E160" s="236" t="s">
        <v>1</v>
      </c>
      <c r="F160" s="237" t="s">
        <v>145</v>
      </c>
      <c r="G160" s="234"/>
      <c r="H160" s="236" t="s">
        <v>1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140</v>
      </c>
      <c r="AU160" s="243" t="s">
        <v>87</v>
      </c>
      <c r="AV160" s="13" t="s">
        <v>85</v>
      </c>
      <c r="AW160" s="13" t="s">
        <v>32</v>
      </c>
      <c r="AX160" s="13" t="s">
        <v>77</v>
      </c>
      <c r="AY160" s="243" t="s">
        <v>130</v>
      </c>
    </row>
    <row r="161" s="14" customFormat="1">
      <c r="A161" s="14"/>
      <c r="B161" s="244"/>
      <c r="C161" s="245"/>
      <c r="D161" s="235" t="s">
        <v>140</v>
      </c>
      <c r="E161" s="246" t="s">
        <v>1</v>
      </c>
      <c r="F161" s="247" t="s">
        <v>159</v>
      </c>
      <c r="G161" s="245"/>
      <c r="H161" s="248">
        <v>40.253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140</v>
      </c>
      <c r="AU161" s="254" t="s">
        <v>87</v>
      </c>
      <c r="AV161" s="14" t="s">
        <v>87</v>
      </c>
      <c r="AW161" s="14" t="s">
        <v>32</v>
      </c>
      <c r="AX161" s="14" t="s">
        <v>77</v>
      </c>
      <c r="AY161" s="254" t="s">
        <v>130</v>
      </c>
    </row>
    <row r="162" s="15" customFormat="1">
      <c r="A162" s="15"/>
      <c r="B162" s="255"/>
      <c r="C162" s="256"/>
      <c r="D162" s="235" t="s">
        <v>140</v>
      </c>
      <c r="E162" s="257" t="s">
        <v>1</v>
      </c>
      <c r="F162" s="258" t="s">
        <v>143</v>
      </c>
      <c r="G162" s="256"/>
      <c r="H162" s="259">
        <v>40.253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140</v>
      </c>
      <c r="AU162" s="265" t="s">
        <v>87</v>
      </c>
      <c r="AV162" s="15" t="s">
        <v>144</v>
      </c>
      <c r="AW162" s="15" t="s">
        <v>4</v>
      </c>
      <c r="AX162" s="15" t="s">
        <v>77</v>
      </c>
      <c r="AY162" s="265" t="s">
        <v>130</v>
      </c>
    </row>
    <row r="163" s="16" customFormat="1">
      <c r="A163" s="16"/>
      <c r="B163" s="266"/>
      <c r="C163" s="267"/>
      <c r="D163" s="235" t="s">
        <v>140</v>
      </c>
      <c r="E163" s="268" t="s">
        <v>1</v>
      </c>
      <c r="F163" s="269" t="s">
        <v>147</v>
      </c>
      <c r="G163" s="267"/>
      <c r="H163" s="270">
        <v>201.30000000000001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6" t="s">
        <v>140</v>
      </c>
      <c r="AU163" s="276" t="s">
        <v>87</v>
      </c>
      <c r="AV163" s="16" t="s">
        <v>148</v>
      </c>
      <c r="AW163" s="16" t="s">
        <v>32</v>
      </c>
      <c r="AX163" s="16" t="s">
        <v>85</v>
      </c>
      <c r="AY163" s="276" t="s">
        <v>130</v>
      </c>
    </row>
    <row r="164" s="2" customFormat="1" ht="16.5" customHeight="1">
      <c r="A164" s="39"/>
      <c r="B164" s="40"/>
      <c r="C164" s="220" t="s">
        <v>160</v>
      </c>
      <c r="D164" s="220" t="s">
        <v>133</v>
      </c>
      <c r="E164" s="221" t="s">
        <v>161</v>
      </c>
      <c r="F164" s="222" t="s">
        <v>162</v>
      </c>
      <c r="G164" s="223" t="s">
        <v>136</v>
      </c>
      <c r="H164" s="224">
        <v>201.30000000000001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42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0.014</v>
      </c>
      <c r="T164" s="230">
        <f>S164*H164</f>
        <v>2.8182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148</v>
      </c>
      <c r="AT164" s="231" t="s">
        <v>133</v>
      </c>
      <c r="AU164" s="231" t="s">
        <v>87</v>
      </c>
      <c r="AY164" s="18" t="s">
        <v>130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85</v>
      </c>
      <c r="BK164" s="232">
        <f>ROUND(I164*H164,2)</f>
        <v>0</v>
      </c>
      <c r="BL164" s="18" t="s">
        <v>148</v>
      </c>
      <c r="BM164" s="231" t="s">
        <v>163</v>
      </c>
    </row>
    <row r="165" s="13" customFormat="1">
      <c r="A165" s="13"/>
      <c r="B165" s="233"/>
      <c r="C165" s="234"/>
      <c r="D165" s="235" t="s">
        <v>140</v>
      </c>
      <c r="E165" s="236" t="s">
        <v>1</v>
      </c>
      <c r="F165" s="237" t="s">
        <v>141</v>
      </c>
      <c r="G165" s="234"/>
      <c r="H165" s="236" t="s">
        <v>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140</v>
      </c>
      <c r="AU165" s="243" t="s">
        <v>87</v>
      </c>
      <c r="AV165" s="13" t="s">
        <v>85</v>
      </c>
      <c r="AW165" s="13" t="s">
        <v>32</v>
      </c>
      <c r="AX165" s="13" t="s">
        <v>77</v>
      </c>
      <c r="AY165" s="243" t="s">
        <v>130</v>
      </c>
    </row>
    <row r="166" s="14" customFormat="1">
      <c r="A166" s="14"/>
      <c r="B166" s="244"/>
      <c r="C166" s="245"/>
      <c r="D166" s="235" t="s">
        <v>140</v>
      </c>
      <c r="E166" s="246" t="s">
        <v>1</v>
      </c>
      <c r="F166" s="247" t="s">
        <v>158</v>
      </c>
      <c r="G166" s="245"/>
      <c r="H166" s="248">
        <v>161.047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140</v>
      </c>
      <c r="AU166" s="254" t="s">
        <v>87</v>
      </c>
      <c r="AV166" s="14" t="s">
        <v>87</v>
      </c>
      <c r="AW166" s="14" t="s">
        <v>32</v>
      </c>
      <c r="AX166" s="14" t="s">
        <v>77</v>
      </c>
      <c r="AY166" s="254" t="s">
        <v>130</v>
      </c>
    </row>
    <row r="167" s="15" customFormat="1">
      <c r="A167" s="15"/>
      <c r="B167" s="255"/>
      <c r="C167" s="256"/>
      <c r="D167" s="235" t="s">
        <v>140</v>
      </c>
      <c r="E167" s="257" t="s">
        <v>1</v>
      </c>
      <c r="F167" s="258" t="s">
        <v>143</v>
      </c>
      <c r="G167" s="256"/>
      <c r="H167" s="259">
        <v>161.047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140</v>
      </c>
      <c r="AU167" s="265" t="s">
        <v>87</v>
      </c>
      <c r="AV167" s="15" t="s">
        <v>144</v>
      </c>
      <c r="AW167" s="15" t="s">
        <v>32</v>
      </c>
      <c r="AX167" s="15" t="s">
        <v>77</v>
      </c>
      <c r="AY167" s="265" t="s">
        <v>130</v>
      </c>
    </row>
    <row r="168" s="13" customFormat="1">
      <c r="A168" s="13"/>
      <c r="B168" s="233"/>
      <c r="C168" s="234"/>
      <c r="D168" s="235" t="s">
        <v>140</v>
      </c>
      <c r="E168" s="236" t="s">
        <v>1</v>
      </c>
      <c r="F168" s="237" t="s">
        <v>145</v>
      </c>
      <c r="G168" s="234"/>
      <c r="H168" s="236" t="s">
        <v>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140</v>
      </c>
      <c r="AU168" s="243" t="s">
        <v>87</v>
      </c>
      <c r="AV168" s="13" t="s">
        <v>85</v>
      </c>
      <c r="AW168" s="13" t="s">
        <v>32</v>
      </c>
      <c r="AX168" s="13" t="s">
        <v>77</v>
      </c>
      <c r="AY168" s="243" t="s">
        <v>130</v>
      </c>
    </row>
    <row r="169" s="14" customFormat="1">
      <c r="A169" s="14"/>
      <c r="B169" s="244"/>
      <c r="C169" s="245"/>
      <c r="D169" s="235" t="s">
        <v>140</v>
      </c>
      <c r="E169" s="246" t="s">
        <v>1</v>
      </c>
      <c r="F169" s="247" t="s">
        <v>159</v>
      </c>
      <c r="G169" s="245"/>
      <c r="H169" s="248">
        <v>40.253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140</v>
      </c>
      <c r="AU169" s="254" t="s">
        <v>87</v>
      </c>
      <c r="AV169" s="14" t="s">
        <v>87</v>
      </c>
      <c r="AW169" s="14" t="s">
        <v>32</v>
      </c>
      <c r="AX169" s="14" t="s">
        <v>77</v>
      </c>
      <c r="AY169" s="254" t="s">
        <v>130</v>
      </c>
    </row>
    <row r="170" s="15" customFormat="1">
      <c r="A170" s="15"/>
      <c r="B170" s="255"/>
      <c r="C170" s="256"/>
      <c r="D170" s="235" t="s">
        <v>140</v>
      </c>
      <c r="E170" s="257" t="s">
        <v>1</v>
      </c>
      <c r="F170" s="258" t="s">
        <v>143</v>
      </c>
      <c r="G170" s="256"/>
      <c r="H170" s="259">
        <v>40.253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140</v>
      </c>
      <c r="AU170" s="265" t="s">
        <v>87</v>
      </c>
      <c r="AV170" s="15" t="s">
        <v>144</v>
      </c>
      <c r="AW170" s="15" t="s">
        <v>4</v>
      </c>
      <c r="AX170" s="15" t="s">
        <v>77</v>
      </c>
      <c r="AY170" s="265" t="s">
        <v>130</v>
      </c>
    </row>
    <row r="171" s="16" customFormat="1">
      <c r="A171" s="16"/>
      <c r="B171" s="266"/>
      <c r="C171" s="267"/>
      <c r="D171" s="235" t="s">
        <v>140</v>
      </c>
      <c r="E171" s="268" t="s">
        <v>1</v>
      </c>
      <c r="F171" s="269" t="s">
        <v>147</v>
      </c>
      <c r="G171" s="267"/>
      <c r="H171" s="270">
        <v>201.30000000000001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6" t="s">
        <v>140</v>
      </c>
      <c r="AU171" s="276" t="s">
        <v>87</v>
      </c>
      <c r="AV171" s="16" t="s">
        <v>148</v>
      </c>
      <c r="AW171" s="16" t="s">
        <v>32</v>
      </c>
      <c r="AX171" s="16" t="s">
        <v>85</v>
      </c>
      <c r="AY171" s="276" t="s">
        <v>130</v>
      </c>
    </row>
    <row r="172" s="2" customFormat="1" ht="16.5" customHeight="1">
      <c r="A172" s="39"/>
      <c r="B172" s="40"/>
      <c r="C172" s="220" t="s">
        <v>164</v>
      </c>
      <c r="D172" s="220" t="s">
        <v>133</v>
      </c>
      <c r="E172" s="221" t="s">
        <v>165</v>
      </c>
      <c r="F172" s="222" t="s">
        <v>166</v>
      </c>
      <c r="G172" s="223" t="s">
        <v>136</v>
      </c>
      <c r="H172" s="224">
        <v>12122.742</v>
      </c>
      <c r="I172" s="225"/>
      <c r="J172" s="226">
        <f>ROUND(I172*H172,2)</f>
        <v>0</v>
      </c>
      <c r="K172" s="222" t="s">
        <v>137</v>
      </c>
      <c r="L172" s="45"/>
      <c r="M172" s="227" t="s">
        <v>1</v>
      </c>
      <c r="N172" s="228" t="s">
        <v>42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148</v>
      </c>
      <c r="AT172" s="231" t="s">
        <v>133</v>
      </c>
      <c r="AU172" s="231" t="s">
        <v>87</v>
      </c>
      <c r="AY172" s="18" t="s">
        <v>130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85</v>
      </c>
      <c r="BK172" s="232">
        <f>ROUND(I172*H172,2)</f>
        <v>0</v>
      </c>
      <c r="BL172" s="18" t="s">
        <v>148</v>
      </c>
      <c r="BM172" s="231" t="s">
        <v>167</v>
      </c>
    </row>
    <row r="173" s="13" customFormat="1">
      <c r="A173" s="13"/>
      <c r="B173" s="233"/>
      <c r="C173" s="234"/>
      <c r="D173" s="235" t="s">
        <v>140</v>
      </c>
      <c r="E173" s="236" t="s">
        <v>1</v>
      </c>
      <c r="F173" s="237" t="s">
        <v>168</v>
      </c>
      <c r="G173" s="234"/>
      <c r="H173" s="236" t="s">
        <v>1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140</v>
      </c>
      <c r="AU173" s="243" t="s">
        <v>87</v>
      </c>
      <c r="AV173" s="13" t="s">
        <v>85</v>
      </c>
      <c r="AW173" s="13" t="s">
        <v>32</v>
      </c>
      <c r="AX173" s="13" t="s">
        <v>77</v>
      </c>
      <c r="AY173" s="243" t="s">
        <v>130</v>
      </c>
    </row>
    <row r="174" s="13" customFormat="1">
      <c r="A174" s="13"/>
      <c r="B174" s="233"/>
      <c r="C174" s="234"/>
      <c r="D174" s="235" t="s">
        <v>140</v>
      </c>
      <c r="E174" s="236" t="s">
        <v>1</v>
      </c>
      <c r="F174" s="237" t="s">
        <v>169</v>
      </c>
      <c r="G174" s="234"/>
      <c r="H174" s="236" t="s">
        <v>1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140</v>
      </c>
      <c r="AU174" s="243" t="s">
        <v>87</v>
      </c>
      <c r="AV174" s="13" t="s">
        <v>85</v>
      </c>
      <c r="AW174" s="13" t="s">
        <v>32</v>
      </c>
      <c r="AX174" s="13" t="s">
        <v>77</v>
      </c>
      <c r="AY174" s="243" t="s">
        <v>130</v>
      </c>
    </row>
    <row r="175" s="14" customFormat="1">
      <c r="A175" s="14"/>
      <c r="B175" s="244"/>
      <c r="C175" s="245"/>
      <c r="D175" s="235" t="s">
        <v>140</v>
      </c>
      <c r="E175" s="246" t="s">
        <v>1</v>
      </c>
      <c r="F175" s="247" t="s">
        <v>170</v>
      </c>
      <c r="G175" s="245"/>
      <c r="H175" s="248">
        <v>3163.1179999999999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140</v>
      </c>
      <c r="AU175" s="254" t="s">
        <v>87</v>
      </c>
      <c r="AV175" s="14" t="s">
        <v>87</v>
      </c>
      <c r="AW175" s="14" t="s">
        <v>32</v>
      </c>
      <c r="AX175" s="14" t="s">
        <v>77</v>
      </c>
      <c r="AY175" s="254" t="s">
        <v>130</v>
      </c>
    </row>
    <row r="176" s="13" customFormat="1">
      <c r="A176" s="13"/>
      <c r="B176" s="233"/>
      <c r="C176" s="234"/>
      <c r="D176" s="235" t="s">
        <v>140</v>
      </c>
      <c r="E176" s="236" t="s">
        <v>1</v>
      </c>
      <c r="F176" s="237" t="s">
        <v>171</v>
      </c>
      <c r="G176" s="234"/>
      <c r="H176" s="236" t="s">
        <v>1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140</v>
      </c>
      <c r="AU176" s="243" t="s">
        <v>87</v>
      </c>
      <c r="AV176" s="13" t="s">
        <v>85</v>
      </c>
      <c r="AW176" s="13" t="s">
        <v>32</v>
      </c>
      <c r="AX176" s="13" t="s">
        <v>77</v>
      </c>
      <c r="AY176" s="243" t="s">
        <v>130</v>
      </c>
    </row>
    <row r="177" s="14" customFormat="1">
      <c r="A177" s="14"/>
      <c r="B177" s="244"/>
      <c r="C177" s="245"/>
      <c r="D177" s="235" t="s">
        <v>140</v>
      </c>
      <c r="E177" s="246" t="s">
        <v>1</v>
      </c>
      <c r="F177" s="247" t="s">
        <v>172</v>
      </c>
      <c r="G177" s="245"/>
      <c r="H177" s="248">
        <v>2898.2530000000002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140</v>
      </c>
      <c r="AU177" s="254" t="s">
        <v>87</v>
      </c>
      <c r="AV177" s="14" t="s">
        <v>87</v>
      </c>
      <c r="AW177" s="14" t="s">
        <v>32</v>
      </c>
      <c r="AX177" s="14" t="s">
        <v>77</v>
      </c>
      <c r="AY177" s="254" t="s">
        <v>130</v>
      </c>
    </row>
    <row r="178" s="15" customFormat="1">
      <c r="A178" s="15"/>
      <c r="B178" s="255"/>
      <c r="C178" s="256"/>
      <c r="D178" s="235" t="s">
        <v>140</v>
      </c>
      <c r="E178" s="257" t="s">
        <v>1</v>
      </c>
      <c r="F178" s="258" t="s">
        <v>143</v>
      </c>
      <c r="G178" s="256"/>
      <c r="H178" s="259">
        <v>6061.3710000000001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140</v>
      </c>
      <c r="AU178" s="265" t="s">
        <v>87</v>
      </c>
      <c r="AV178" s="15" t="s">
        <v>144</v>
      </c>
      <c r="AW178" s="15" t="s">
        <v>32</v>
      </c>
      <c r="AX178" s="15" t="s">
        <v>77</v>
      </c>
      <c r="AY178" s="265" t="s">
        <v>130</v>
      </c>
    </row>
    <row r="179" s="13" customFormat="1">
      <c r="A179" s="13"/>
      <c r="B179" s="233"/>
      <c r="C179" s="234"/>
      <c r="D179" s="235" t="s">
        <v>140</v>
      </c>
      <c r="E179" s="236" t="s">
        <v>1</v>
      </c>
      <c r="F179" s="237" t="s">
        <v>173</v>
      </c>
      <c r="G179" s="234"/>
      <c r="H179" s="236" t="s">
        <v>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140</v>
      </c>
      <c r="AU179" s="243" t="s">
        <v>87</v>
      </c>
      <c r="AV179" s="13" t="s">
        <v>85</v>
      </c>
      <c r="AW179" s="13" t="s">
        <v>32</v>
      </c>
      <c r="AX179" s="13" t="s">
        <v>77</v>
      </c>
      <c r="AY179" s="243" t="s">
        <v>130</v>
      </c>
    </row>
    <row r="180" s="13" customFormat="1">
      <c r="A180" s="13"/>
      <c r="B180" s="233"/>
      <c r="C180" s="234"/>
      <c r="D180" s="235" t="s">
        <v>140</v>
      </c>
      <c r="E180" s="236" t="s">
        <v>1</v>
      </c>
      <c r="F180" s="237" t="s">
        <v>169</v>
      </c>
      <c r="G180" s="234"/>
      <c r="H180" s="236" t="s">
        <v>1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140</v>
      </c>
      <c r="AU180" s="243" t="s">
        <v>87</v>
      </c>
      <c r="AV180" s="13" t="s">
        <v>85</v>
      </c>
      <c r="AW180" s="13" t="s">
        <v>32</v>
      </c>
      <c r="AX180" s="13" t="s">
        <v>77</v>
      </c>
      <c r="AY180" s="243" t="s">
        <v>130</v>
      </c>
    </row>
    <row r="181" s="14" customFormat="1">
      <c r="A181" s="14"/>
      <c r="B181" s="244"/>
      <c r="C181" s="245"/>
      <c r="D181" s="235" t="s">
        <v>140</v>
      </c>
      <c r="E181" s="246" t="s">
        <v>1</v>
      </c>
      <c r="F181" s="247" t="s">
        <v>170</v>
      </c>
      <c r="G181" s="245"/>
      <c r="H181" s="248">
        <v>3163.1179999999999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140</v>
      </c>
      <c r="AU181" s="254" t="s">
        <v>87</v>
      </c>
      <c r="AV181" s="14" t="s">
        <v>87</v>
      </c>
      <c r="AW181" s="14" t="s">
        <v>32</v>
      </c>
      <c r="AX181" s="14" t="s">
        <v>77</v>
      </c>
      <c r="AY181" s="254" t="s">
        <v>130</v>
      </c>
    </row>
    <row r="182" s="13" customFormat="1">
      <c r="A182" s="13"/>
      <c r="B182" s="233"/>
      <c r="C182" s="234"/>
      <c r="D182" s="235" t="s">
        <v>140</v>
      </c>
      <c r="E182" s="236" t="s">
        <v>1</v>
      </c>
      <c r="F182" s="237" t="s">
        <v>171</v>
      </c>
      <c r="G182" s="234"/>
      <c r="H182" s="236" t="s">
        <v>1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140</v>
      </c>
      <c r="AU182" s="243" t="s">
        <v>87</v>
      </c>
      <c r="AV182" s="13" t="s">
        <v>85</v>
      </c>
      <c r="AW182" s="13" t="s">
        <v>32</v>
      </c>
      <c r="AX182" s="13" t="s">
        <v>77</v>
      </c>
      <c r="AY182" s="243" t="s">
        <v>130</v>
      </c>
    </row>
    <row r="183" s="14" customFormat="1">
      <c r="A183" s="14"/>
      <c r="B183" s="244"/>
      <c r="C183" s="245"/>
      <c r="D183" s="235" t="s">
        <v>140</v>
      </c>
      <c r="E183" s="246" t="s">
        <v>1</v>
      </c>
      <c r="F183" s="247" t="s">
        <v>172</v>
      </c>
      <c r="G183" s="245"/>
      <c r="H183" s="248">
        <v>2898.2530000000002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140</v>
      </c>
      <c r="AU183" s="254" t="s">
        <v>87</v>
      </c>
      <c r="AV183" s="14" t="s">
        <v>87</v>
      </c>
      <c r="AW183" s="14" t="s">
        <v>32</v>
      </c>
      <c r="AX183" s="14" t="s">
        <v>77</v>
      </c>
      <c r="AY183" s="254" t="s">
        <v>130</v>
      </c>
    </row>
    <row r="184" s="15" customFormat="1">
      <c r="A184" s="15"/>
      <c r="B184" s="255"/>
      <c r="C184" s="256"/>
      <c r="D184" s="235" t="s">
        <v>140</v>
      </c>
      <c r="E184" s="257" t="s">
        <v>1</v>
      </c>
      <c r="F184" s="258" t="s">
        <v>143</v>
      </c>
      <c r="G184" s="256"/>
      <c r="H184" s="259">
        <v>6061.3710000000001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140</v>
      </c>
      <c r="AU184" s="265" t="s">
        <v>87</v>
      </c>
      <c r="AV184" s="15" t="s">
        <v>144</v>
      </c>
      <c r="AW184" s="15" t="s">
        <v>32</v>
      </c>
      <c r="AX184" s="15" t="s">
        <v>77</v>
      </c>
      <c r="AY184" s="265" t="s">
        <v>130</v>
      </c>
    </row>
    <row r="185" s="16" customFormat="1">
      <c r="A185" s="16"/>
      <c r="B185" s="266"/>
      <c r="C185" s="267"/>
      <c r="D185" s="235" t="s">
        <v>140</v>
      </c>
      <c r="E185" s="268" t="s">
        <v>1</v>
      </c>
      <c r="F185" s="269" t="s">
        <v>147</v>
      </c>
      <c r="G185" s="267"/>
      <c r="H185" s="270">
        <v>12122.742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6" t="s">
        <v>140</v>
      </c>
      <c r="AU185" s="276" t="s">
        <v>87</v>
      </c>
      <c r="AV185" s="16" t="s">
        <v>148</v>
      </c>
      <c r="AW185" s="16" t="s">
        <v>32</v>
      </c>
      <c r="AX185" s="16" t="s">
        <v>85</v>
      </c>
      <c r="AY185" s="276" t="s">
        <v>130</v>
      </c>
    </row>
    <row r="186" s="2" customFormat="1" ht="33" customHeight="1">
      <c r="A186" s="39"/>
      <c r="B186" s="40"/>
      <c r="C186" s="220" t="s">
        <v>174</v>
      </c>
      <c r="D186" s="220" t="s">
        <v>133</v>
      </c>
      <c r="E186" s="221" t="s">
        <v>175</v>
      </c>
      <c r="F186" s="222" t="s">
        <v>176</v>
      </c>
      <c r="G186" s="223" t="s">
        <v>136</v>
      </c>
      <c r="H186" s="224">
        <v>6061.3710000000001</v>
      </c>
      <c r="I186" s="225"/>
      <c r="J186" s="226">
        <f>ROUND(I186*H186,2)</f>
        <v>0</v>
      </c>
      <c r="K186" s="222" t="s">
        <v>1</v>
      </c>
      <c r="L186" s="45"/>
      <c r="M186" s="227" t="s">
        <v>1</v>
      </c>
      <c r="N186" s="228" t="s">
        <v>42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148</v>
      </c>
      <c r="AT186" s="231" t="s">
        <v>133</v>
      </c>
      <c r="AU186" s="231" t="s">
        <v>87</v>
      </c>
      <c r="AY186" s="18" t="s">
        <v>130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85</v>
      </c>
      <c r="BK186" s="232">
        <f>ROUND(I186*H186,2)</f>
        <v>0</v>
      </c>
      <c r="BL186" s="18" t="s">
        <v>148</v>
      </c>
      <c r="BM186" s="231" t="s">
        <v>177</v>
      </c>
    </row>
    <row r="187" s="13" customFormat="1">
      <c r="A187" s="13"/>
      <c r="B187" s="233"/>
      <c r="C187" s="234"/>
      <c r="D187" s="235" t="s">
        <v>140</v>
      </c>
      <c r="E187" s="236" t="s">
        <v>1</v>
      </c>
      <c r="F187" s="237" t="s">
        <v>169</v>
      </c>
      <c r="G187" s="234"/>
      <c r="H187" s="236" t="s">
        <v>1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140</v>
      </c>
      <c r="AU187" s="243" t="s">
        <v>87</v>
      </c>
      <c r="AV187" s="13" t="s">
        <v>85</v>
      </c>
      <c r="AW187" s="13" t="s">
        <v>32</v>
      </c>
      <c r="AX187" s="13" t="s">
        <v>77</v>
      </c>
      <c r="AY187" s="243" t="s">
        <v>130</v>
      </c>
    </row>
    <row r="188" s="14" customFormat="1">
      <c r="A188" s="14"/>
      <c r="B188" s="244"/>
      <c r="C188" s="245"/>
      <c r="D188" s="235" t="s">
        <v>140</v>
      </c>
      <c r="E188" s="246" t="s">
        <v>1</v>
      </c>
      <c r="F188" s="247" t="s">
        <v>170</v>
      </c>
      <c r="G188" s="245"/>
      <c r="H188" s="248">
        <v>3163.1179999999999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140</v>
      </c>
      <c r="AU188" s="254" t="s">
        <v>87</v>
      </c>
      <c r="AV188" s="14" t="s">
        <v>87</v>
      </c>
      <c r="AW188" s="14" t="s">
        <v>32</v>
      </c>
      <c r="AX188" s="14" t="s">
        <v>77</v>
      </c>
      <c r="AY188" s="254" t="s">
        <v>130</v>
      </c>
    </row>
    <row r="189" s="13" customFormat="1">
      <c r="A189" s="13"/>
      <c r="B189" s="233"/>
      <c r="C189" s="234"/>
      <c r="D189" s="235" t="s">
        <v>140</v>
      </c>
      <c r="E189" s="236" t="s">
        <v>1</v>
      </c>
      <c r="F189" s="237" t="s">
        <v>171</v>
      </c>
      <c r="G189" s="234"/>
      <c r="H189" s="236" t="s">
        <v>1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140</v>
      </c>
      <c r="AU189" s="243" t="s">
        <v>87</v>
      </c>
      <c r="AV189" s="13" t="s">
        <v>85</v>
      </c>
      <c r="AW189" s="13" t="s">
        <v>32</v>
      </c>
      <c r="AX189" s="13" t="s">
        <v>77</v>
      </c>
      <c r="AY189" s="243" t="s">
        <v>130</v>
      </c>
    </row>
    <row r="190" s="14" customFormat="1">
      <c r="A190" s="14"/>
      <c r="B190" s="244"/>
      <c r="C190" s="245"/>
      <c r="D190" s="235" t="s">
        <v>140</v>
      </c>
      <c r="E190" s="246" t="s">
        <v>1</v>
      </c>
      <c r="F190" s="247" t="s">
        <v>172</v>
      </c>
      <c r="G190" s="245"/>
      <c r="H190" s="248">
        <v>2898.2530000000002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140</v>
      </c>
      <c r="AU190" s="254" t="s">
        <v>87</v>
      </c>
      <c r="AV190" s="14" t="s">
        <v>87</v>
      </c>
      <c r="AW190" s="14" t="s">
        <v>32</v>
      </c>
      <c r="AX190" s="14" t="s">
        <v>77</v>
      </c>
      <c r="AY190" s="254" t="s">
        <v>130</v>
      </c>
    </row>
    <row r="191" s="16" customFormat="1">
      <c r="A191" s="16"/>
      <c r="B191" s="266"/>
      <c r="C191" s="267"/>
      <c r="D191" s="235" t="s">
        <v>140</v>
      </c>
      <c r="E191" s="268" t="s">
        <v>1</v>
      </c>
      <c r="F191" s="269" t="s">
        <v>147</v>
      </c>
      <c r="G191" s="267"/>
      <c r="H191" s="270">
        <v>6061.3710000000001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6" t="s">
        <v>140</v>
      </c>
      <c r="AU191" s="276" t="s">
        <v>87</v>
      </c>
      <c r="AV191" s="16" t="s">
        <v>148</v>
      </c>
      <c r="AW191" s="16" t="s">
        <v>32</v>
      </c>
      <c r="AX191" s="16" t="s">
        <v>85</v>
      </c>
      <c r="AY191" s="276" t="s">
        <v>130</v>
      </c>
    </row>
    <row r="192" s="2" customFormat="1" ht="24.15" customHeight="1">
      <c r="A192" s="39"/>
      <c r="B192" s="40"/>
      <c r="C192" s="220" t="s">
        <v>178</v>
      </c>
      <c r="D192" s="220" t="s">
        <v>133</v>
      </c>
      <c r="E192" s="221" t="s">
        <v>179</v>
      </c>
      <c r="F192" s="222" t="s">
        <v>180</v>
      </c>
      <c r="G192" s="223" t="s">
        <v>136</v>
      </c>
      <c r="H192" s="224">
        <v>585.61699999999996</v>
      </c>
      <c r="I192" s="225"/>
      <c r="J192" s="226">
        <f>ROUND(I192*H192,2)</f>
        <v>0</v>
      </c>
      <c r="K192" s="222" t="s">
        <v>1</v>
      </c>
      <c r="L192" s="45"/>
      <c r="M192" s="227" t="s">
        <v>1</v>
      </c>
      <c r="N192" s="228" t="s">
        <v>42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0.002</v>
      </c>
      <c r="T192" s="230">
        <f>S192*H192</f>
        <v>1.1712339999999999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138</v>
      </c>
      <c r="AT192" s="231" t="s">
        <v>133</v>
      </c>
      <c r="AU192" s="231" t="s">
        <v>87</v>
      </c>
      <c r="AY192" s="18" t="s">
        <v>130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85</v>
      </c>
      <c r="BK192" s="232">
        <f>ROUND(I192*H192,2)</f>
        <v>0</v>
      </c>
      <c r="BL192" s="18" t="s">
        <v>138</v>
      </c>
      <c r="BM192" s="231" t="s">
        <v>181</v>
      </c>
    </row>
    <row r="193" s="13" customFormat="1">
      <c r="A193" s="13"/>
      <c r="B193" s="233"/>
      <c r="C193" s="234"/>
      <c r="D193" s="235" t="s">
        <v>140</v>
      </c>
      <c r="E193" s="236" t="s">
        <v>1</v>
      </c>
      <c r="F193" s="237" t="s">
        <v>141</v>
      </c>
      <c r="G193" s="234"/>
      <c r="H193" s="236" t="s">
        <v>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140</v>
      </c>
      <c r="AU193" s="243" t="s">
        <v>87</v>
      </c>
      <c r="AV193" s="13" t="s">
        <v>85</v>
      </c>
      <c r="AW193" s="13" t="s">
        <v>32</v>
      </c>
      <c r="AX193" s="13" t="s">
        <v>77</v>
      </c>
      <c r="AY193" s="243" t="s">
        <v>130</v>
      </c>
    </row>
    <row r="194" s="14" customFormat="1">
      <c r="A194" s="14"/>
      <c r="B194" s="244"/>
      <c r="C194" s="245"/>
      <c r="D194" s="235" t="s">
        <v>140</v>
      </c>
      <c r="E194" s="246" t="s">
        <v>1</v>
      </c>
      <c r="F194" s="247" t="s">
        <v>142</v>
      </c>
      <c r="G194" s="245"/>
      <c r="H194" s="248">
        <v>294.58699999999999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140</v>
      </c>
      <c r="AU194" s="254" t="s">
        <v>87</v>
      </c>
      <c r="AV194" s="14" t="s">
        <v>87</v>
      </c>
      <c r="AW194" s="14" t="s">
        <v>32</v>
      </c>
      <c r="AX194" s="14" t="s">
        <v>77</v>
      </c>
      <c r="AY194" s="254" t="s">
        <v>130</v>
      </c>
    </row>
    <row r="195" s="15" customFormat="1">
      <c r="A195" s="15"/>
      <c r="B195" s="255"/>
      <c r="C195" s="256"/>
      <c r="D195" s="235" t="s">
        <v>140</v>
      </c>
      <c r="E195" s="257" t="s">
        <v>1</v>
      </c>
      <c r="F195" s="258" t="s">
        <v>143</v>
      </c>
      <c r="G195" s="256"/>
      <c r="H195" s="259">
        <v>294.58699999999999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140</v>
      </c>
      <c r="AU195" s="265" t="s">
        <v>87</v>
      </c>
      <c r="AV195" s="15" t="s">
        <v>144</v>
      </c>
      <c r="AW195" s="15" t="s">
        <v>32</v>
      </c>
      <c r="AX195" s="15" t="s">
        <v>77</v>
      </c>
      <c r="AY195" s="265" t="s">
        <v>130</v>
      </c>
    </row>
    <row r="196" s="13" customFormat="1">
      <c r="A196" s="13"/>
      <c r="B196" s="233"/>
      <c r="C196" s="234"/>
      <c r="D196" s="235" t="s">
        <v>140</v>
      </c>
      <c r="E196" s="236" t="s">
        <v>1</v>
      </c>
      <c r="F196" s="237" t="s">
        <v>145</v>
      </c>
      <c r="G196" s="234"/>
      <c r="H196" s="236" t="s">
        <v>1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140</v>
      </c>
      <c r="AU196" s="243" t="s">
        <v>87</v>
      </c>
      <c r="AV196" s="13" t="s">
        <v>85</v>
      </c>
      <c r="AW196" s="13" t="s">
        <v>32</v>
      </c>
      <c r="AX196" s="13" t="s">
        <v>77</v>
      </c>
      <c r="AY196" s="243" t="s">
        <v>130</v>
      </c>
    </row>
    <row r="197" s="14" customFormat="1">
      <c r="A197" s="14"/>
      <c r="B197" s="244"/>
      <c r="C197" s="245"/>
      <c r="D197" s="235" t="s">
        <v>140</v>
      </c>
      <c r="E197" s="246" t="s">
        <v>1</v>
      </c>
      <c r="F197" s="247" t="s">
        <v>146</v>
      </c>
      <c r="G197" s="245"/>
      <c r="H197" s="248">
        <v>291.02999999999997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140</v>
      </c>
      <c r="AU197" s="254" t="s">
        <v>87</v>
      </c>
      <c r="AV197" s="14" t="s">
        <v>87</v>
      </c>
      <c r="AW197" s="14" t="s">
        <v>32</v>
      </c>
      <c r="AX197" s="14" t="s">
        <v>77</v>
      </c>
      <c r="AY197" s="254" t="s">
        <v>130</v>
      </c>
    </row>
    <row r="198" s="15" customFormat="1">
      <c r="A198" s="15"/>
      <c r="B198" s="255"/>
      <c r="C198" s="256"/>
      <c r="D198" s="235" t="s">
        <v>140</v>
      </c>
      <c r="E198" s="257" t="s">
        <v>1</v>
      </c>
      <c r="F198" s="258" t="s">
        <v>143</v>
      </c>
      <c r="G198" s="256"/>
      <c r="H198" s="259">
        <v>291.02999999999997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140</v>
      </c>
      <c r="AU198" s="265" t="s">
        <v>87</v>
      </c>
      <c r="AV198" s="15" t="s">
        <v>144</v>
      </c>
      <c r="AW198" s="15" t="s">
        <v>4</v>
      </c>
      <c r="AX198" s="15" t="s">
        <v>77</v>
      </c>
      <c r="AY198" s="265" t="s">
        <v>130</v>
      </c>
    </row>
    <row r="199" s="16" customFormat="1">
      <c r="A199" s="16"/>
      <c r="B199" s="266"/>
      <c r="C199" s="267"/>
      <c r="D199" s="235" t="s">
        <v>140</v>
      </c>
      <c r="E199" s="268" t="s">
        <v>1</v>
      </c>
      <c r="F199" s="269" t="s">
        <v>147</v>
      </c>
      <c r="G199" s="267"/>
      <c r="H199" s="270">
        <v>585.61699999999996</v>
      </c>
      <c r="I199" s="271"/>
      <c r="J199" s="267"/>
      <c r="K199" s="267"/>
      <c r="L199" s="272"/>
      <c r="M199" s="273"/>
      <c r="N199" s="274"/>
      <c r="O199" s="274"/>
      <c r="P199" s="274"/>
      <c r="Q199" s="274"/>
      <c r="R199" s="274"/>
      <c r="S199" s="274"/>
      <c r="T199" s="275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6" t="s">
        <v>140</v>
      </c>
      <c r="AU199" s="276" t="s">
        <v>87</v>
      </c>
      <c r="AV199" s="16" t="s">
        <v>148</v>
      </c>
      <c r="AW199" s="16" t="s">
        <v>32</v>
      </c>
      <c r="AX199" s="16" t="s">
        <v>85</v>
      </c>
      <c r="AY199" s="276" t="s">
        <v>130</v>
      </c>
    </row>
    <row r="200" s="2" customFormat="1" ht="24.15" customHeight="1">
      <c r="A200" s="39"/>
      <c r="B200" s="40"/>
      <c r="C200" s="220" t="s">
        <v>182</v>
      </c>
      <c r="D200" s="220" t="s">
        <v>133</v>
      </c>
      <c r="E200" s="221" t="s">
        <v>183</v>
      </c>
      <c r="F200" s="222" t="s">
        <v>184</v>
      </c>
      <c r="G200" s="223" t="s">
        <v>136</v>
      </c>
      <c r="H200" s="224">
        <v>201.30000000000001</v>
      </c>
      <c r="I200" s="225"/>
      <c r="J200" s="226">
        <f>ROUND(I200*H200,2)</f>
        <v>0</v>
      </c>
      <c r="K200" s="222" t="s">
        <v>137</v>
      </c>
      <c r="L200" s="45"/>
      <c r="M200" s="227" t="s">
        <v>1</v>
      </c>
      <c r="N200" s="228" t="s">
        <v>42</v>
      </c>
      <c r="O200" s="92"/>
      <c r="P200" s="229">
        <f>O200*H200</f>
        <v>0</v>
      </c>
      <c r="Q200" s="229">
        <v>0.00096000000000000002</v>
      </c>
      <c r="R200" s="229">
        <f>Q200*H200</f>
        <v>0.193248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138</v>
      </c>
      <c r="AT200" s="231" t="s">
        <v>133</v>
      </c>
      <c r="AU200" s="231" t="s">
        <v>87</v>
      </c>
      <c r="AY200" s="18" t="s">
        <v>130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85</v>
      </c>
      <c r="BK200" s="232">
        <f>ROUND(I200*H200,2)</f>
        <v>0</v>
      </c>
      <c r="BL200" s="18" t="s">
        <v>138</v>
      </c>
      <c r="BM200" s="231" t="s">
        <v>185</v>
      </c>
    </row>
    <row r="201" s="13" customFormat="1">
      <c r="A201" s="13"/>
      <c r="B201" s="233"/>
      <c r="C201" s="234"/>
      <c r="D201" s="235" t="s">
        <v>140</v>
      </c>
      <c r="E201" s="236" t="s">
        <v>1</v>
      </c>
      <c r="F201" s="237" t="s">
        <v>141</v>
      </c>
      <c r="G201" s="234"/>
      <c r="H201" s="236" t="s">
        <v>1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140</v>
      </c>
      <c r="AU201" s="243" t="s">
        <v>87</v>
      </c>
      <c r="AV201" s="13" t="s">
        <v>85</v>
      </c>
      <c r="AW201" s="13" t="s">
        <v>32</v>
      </c>
      <c r="AX201" s="13" t="s">
        <v>77</v>
      </c>
      <c r="AY201" s="243" t="s">
        <v>130</v>
      </c>
    </row>
    <row r="202" s="14" customFormat="1">
      <c r="A202" s="14"/>
      <c r="B202" s="244"/>
      <c r="C202" s="245"/>
      <c r="D202" s="235" t="s">
        <v>140</v>
      </c>
      <c r="E202" s="246" t="s">
        <v>1</v>
      </c>
      <c r="F202" s="247" t="s">
        <v>158</v>
      </c>
      <c r="G202" s="245"/>
      <c r="H202" s="248">
        <v>161.047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140</v>
      </c>
      <c r="AU202" s="254" t="s">
        <v>87</v>
      </c>
      <c r="AV202" s="14" t="s">
        <v>87</v>
      </c>
      <c r="AW202" s="14" t="s">
        <v>32</v>
      </c>
      <c r="AX202" s="14" t="s">
        <v>77</v>
      </c>
      <c r="AY202" s="254" t="s">
        <v>130</v>
      </c>
    </row>
    <row r="203" s="15" customFormat="1">
      <c r="A203" s="15"/>
      <c r="B203" s="255"/>
      <c r="C203" s="256"/>
      <c r="D203" s="235" t="s">
        <v>140</v>
      </c>
      <c r="E203" s="257" t="s">
        <v>1</v>
      </c>
      <c r="F203" s="258" t="s">
        <v>143</v>
      </c>
      <c r="G203" s="256"/>
      <c r="H203" s="259">
        <v>161.047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140</v>
      </c>
      <c r="AU203" s="265" t="s">
        <v>87</v>
      </c>
      <c r="AV203" s="15" t="s">
        <v>144</v>
      </c>
      <c r="AW203" s="15" t="s">
        <v>32</v>
      </c>
      <c r="AX203" s="15" t="s">
        <v>77</v>
      </c>
      <c r="AY203" s="265" t="s">
        <v>130</v>
      </c>
    </row>
    <row r="204" s="13" customFormat="1">
      <c r="A204" s="13"/>
      <c r="B204" s="233"/>
      <c r="C204" s="234"/>
      <c r="D204" s="235" t="s">
        <v>140</v>
      </c>
      <c r="E204" s="236" t="s">
        <v>1</v>
      </c>
      <c r="F204" s="237" t="s">
        <v>145</v>
      </c>
      <c r="G204" s="234"/>
      <c r="H204" s="236" t="s">
        <v>1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140</v>
      </c>
      <c r="AU204" s="243" t="s">
        <v>87</v>
      </c>
      <c r="AV204" s="13" t="s">
        <v>85</v>
      </c>
      <c r="AW204" s="13" t="s">
        <v>32</v>
      </c>
      <c r="AX204" s="13" t="s">
        <v>77</v>
      </c>
      <c r="AY204" s="243" t="s">
        <v>130</v>
      </c>
    </row>
    <row r="205" s="14" customFormat="1">
      <c r="A205" s="14"/>
      <c r="B205" s="244"/>
      <c r="C205" s="245"/>
      <c r="D205" s="235" t="s">
        <v>140</v>
      </c>
      <c r="E205" s="246" t="s">
        <v>1</v>
      </c>
      <c r="F205" s="247" t="s">
        <v>159</v>
      </c>
      <c r="G205" s="245"/>
      <c r="H205" s="248">
        <v>40.253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140</v>
      </c>
      <c r="AU205" s="254" t="s">
        <v>87</v>
      </c>
      <c r="AV205" s="14" t="s">
        <v>87</v>
      </c>
      <c r="AW205" s="14" t="s">
        <v>32</v>
      </c>
      <c r="AX205" s="14" t="s">
        <v>77</v>
      </c>
      <c r="AY205" s="254" t="s">
        <v>130</v>
      </c>
    </row>
    <row r="206" s="15" customFormat="1">
      <c r="A206" s="15"/>
      <c r="B206" s="255"/>
      <c r="C206" s="256"/>
      <c r="D206" s="235" t="s">
        <v>140</v>
      </c>
      <c r="E206" s="257" t="s">
        <v>1</v>
      </c>
      <c r="F206" s="258" t="s">
        <v>143</v>
      </c>
      <c r="G206" s="256"/>
      <c r="H206" s="259">
        <v>40.253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5" t="s">
        <v>140</v>
      </c>
      <c r="AU206" s="265" t="s">
        <v>87</v>
      </c>
      <c r="AV206" s="15" t="s">
        <v>144</v>
      </c>
      <c r="AW206" s="15" t="s">
        <v>4</v>
      </c>
      <c r="AX206" s="15" t="s">
        <v>77</v>
      </c>
      <c r="AY206" s="265" t="s">
        <v>130</v>
      </c>
    </row>
    <row r="207" s="16" customFormat="1">
      <c r="A207" s="16"/>
      <c r="B207" s="266"/>
      <c r="C207" s="267"/>
      <c r="D207" s="235" t="s">
        <v>140</v>
      </c>
      <c r="E207" s="268" t="s">
        <v>1</v>
      </c>
      <c r="F207" s="269" t="s">
        <v>147</v>
      </c>
      <c r="G207" s="267"/>
      <c r="H207" s="270">
        <v>201.30000000000001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6" t="s">
        <v>140</v>
      </c>
      <c r="AU207" s="276" t="s">
        <v>87</v>
      </c>
      <c r="AV207" s="16" t="s">
        <v>148</v>
      </c>
      <c r="AW207" s="16" t="s">
        <v>32</v>
      </c>
      <c r="AX207" s="16" t="s">
        <v>85</v>
      </c>
      <c r="AY207" s="276" t="s">
        <v>130</v>
      </c>
    </row>
    <row r="208" s="2" customFormat="1" ht="16.5" customHeight="1">
      <c r="A208" s="39"/>
      <c r="B208" s="40"/>
      <c r="C208" s="220" t="s">
        <v>186</v>
      </c>
      <c r="D208" s="220" t="s">
        <v>133</v>
      </c>
      <c r="E208" s="221" t="s">
        <v>187</v>
      </c>
      <c r="F208" s="222" t="s">
        <v>188</v>
      </c>
      <c r="G208" s="223" t="s">
        <v>136</v>
      </c>
      <c r="H208" s="224">
        <v>201.30000000000001</v>
      </c>
      <c r="I208" s="225"/>
      <c r="J208" s="226">
        <f>ROUND(I208*H208,2)</f>
        <v>0</v>
      </c>
      <c r="K208" s="222" t="s">
        <v>1</v>
      </c>
      <c r="L208" s="45"/>
      <c r="M208" s="227" t="s">
        <v>1</v>
      </c>
      <c r="N208" s="228" t="s">
        <v>42</v>
      </c>
      <c r="O208" s="92"/>
      <c r="P208" s="229">
        <f>O208*H208</f>
        <v>0</v>
      </c>
      <c r="Q208" s="229">
        <v>0.0023999999999999998</v>
      </c>
      <c r="R208" s="229">
        <f>Q208*H208</f>
        <v>0.48311999999999999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148</v>
      </c>
      <c r="AT208" s="231" t="s">
        <v>133</v>
      </c>
      <c r="AU208" s="231" t="s">
        <v>87</v>
      </c>
      <c r="AY208" s="18" t="s">
        <v>130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85</v>
      </c>
      <c r="BK208" s="232">
        <f>ROUND(I208*H208,2)</f>
        <v>0</v>
      </c>
      <c r="BL208" s="18" t="s">
        <v>148</v>
      </c>
      <c r="BM208" s="231" t="s">
        <v>189</v>
      </c>
    </row>
    <row r="209" s="13" customFormat="1">
      <c r="A209" s="13"/>
      <c r="B209" s="233"/>
      <c r="C209" s="234"/>
      <c r="D209" s="235" t="s">
        <v>140</v>
      </c>
      <c r="E209" s="236" t="s">
        <v>1</v>
      </c>
      <c r="F209" s="237" t="s">
        <v>141</v>
      </c>
      <c r="G209" s="234"/>
      <c r="H209" s="236" t="s">
        <v>1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140</v>
      </c>
      <c r="AU209" s="243" t="s">
        <v>87</v>
      </c>
      <c r="AV209" s="13" t="s">
        <v>85</v>
      </c>
      <c r="AW209" s="13" t="s">
        <v>32</v>
      </c>
      <c r="AX209" s="13" t="s">
        <v>77</v>
      </c>
      <c r="AY209" s="243" t="s">
        <v>130</v>
      </c>
    </row>
    <row r="210" s="14" customFormat="1">
      <c r="A210" s="14"/>
      <c r="B210" s="244"/>
      <c r="C210" s="245"/>
      <c r="D210" s="235" t="s">
        <v>140</v>
      </c>
      <c r="E210" s="246" t="s">
        <v>1</v>
      </c>
      <c r="F210" s="247" t="s">
        <v>158</v>
      </c>
      <c r="G210" s="245"/>
      <c r="H210" s="248">
        <v>161.047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140</v>
      </c>
      <c r="AU210" s="254" t="s">
        <v>87</v>
      </c>
      <c r="AV210" s="14" t="s">
        <v>87</v>
      </c>
      <c r="AW210" s="14" t="s">
        <v>32</v>
      </c>
      <c r="AX210" s="14" t="s">
        <v>77</v>
      </c>
      <c r="AY210" s="254" t="s">
        <v>130</v>
      </c>
    </row>
    <row r="211" s="15" customFormat="1">
      <c r="A211" s="15"/>
      <c r="B211" s="255"/>
      <c r="C211" s="256"/>
      <c r="D211" s="235" t="s">
        <v>140</v>
      </c>
      <c r="E211" s="257" t="s">
        <v>1</v>
      </c>
      <c r="F211" s="258" t="s">
        <v>143</v>
      </c>
      <c r="G211" s="256"/>
      <c r="H211" s="259">
        <v>161.047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140</v>
      </c>
      <c r="AU211" s="265" t="s">
        <v>87</v>
      </c>
      <c r="AV211" s="15" t="s">
        <v>144</v>
      </c>
      <c r="AW211" s="15" t="s">
        <v>32</v>
      </c>
      <c r="AX211" s="15" t="s">
        <v>77</v>
      </c>
      <c r="AY211" s="265" t="s">
        <v>130</v>
      </c>
    </row>
    <row r="212" s="13" customFormat="1">
      <c r="A212" s="13"/>
      <c r="B212" s="233"/>
      <c r="C212" s="234"/>
      <c r="D212" s="235" t="s">
        <v>140</v>
      </c>
      <c r="E212" s="236" t="s">
        <v>1</v>
      </c>
      <c r="F212" s="237" t="s">
        <v>145</v>
      </c>
      <c r="G212" s="234"/>
      <c r="H212" s="236" t="s">
        <v>1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140</v>
      </c>
      <c r="AU212" s="243" t="s">
        <v>87</v>
      </c>
      <c r="AV212" s="13" t="s">
        <v>85</v>
      </c>
      <c r="AW212" s="13" t="s">
        <v>32</v>
      </c>
      <c r="AX212" s="13" t="s">
        <v>77</v>
      </c>
      <c r="AY212" s="243" t="s">
        <v>130</v>
      </c>
    </row>
    <row r="213" s="14" customFormat="1">
      <c r="A213" s="14"/>
      <c r="B213" s="244"/>
      <c r="C213" s="245"/>
      <c r="D213" s="235" t="s">
        <v>140</v>
      </c>
      <c r="E213" s="246" t="s">
        <v>1</v>
      </c>
      <c r="F213" s="247" t="s">
        <v>159</v>
      </c>
      <c r="G213" s="245"/>
      <c r="H213" s="248">
        <v>40.253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140</v>
      </c>
      <c r="AU213" s="254" t="s">
        <v>87</v>
      </c>
      <c r="AV213" s="14" t="s">
        <v>87</v>
      </c>
      <c r="AW213" s="14" t="s">
        <v>32</v>
      </c>
      <c r="AX213" s="14" t="s">
        <v>77</v>
      </c>
      <c r="AY213" s="254" t="s">
        <v>130</v>
      </c>
    </row>
    <row r="214" s="15" customFormat="1">
      <c r="A214" s="15"/>
      <c r="B214" s="255"/>
      <c r="C214" s="256"/>
      <c r="D214" s="235" t="s">
        <v>140</v>
      </c>
      <c r="E214" s="257" t="s">
        <v>1</v>
      </c>
      <c r="F214" s="258" t="s">
        <v>143</v>
      </c>
      <c r="G214" s="256"/>
      <c r="H214" s="259">
        <v>40.253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140</v>
      </c>
      <c r="AU214" s="265" t="s">
        <v>87</v>
      </c>
      <c r="AV214" s="15" t="s">
        <v>144</v>
      </c>
      <c r="AW214" s="15" t="s">
        <v>4</v>
      </c>
      <c r="AX214" s="15" t="s">
        <v>77</v>
      </c>
      <c r="AY214" s="265" t="s">
        <v>130</v>
      </c>
    </row>
    <row r="215" s="16" customFormat="1">
      <c r="A215" s="16"/>
      <c r="B215" s="266"/>
      <c r="C215" s="267"/>
      <c r="D215" s="235" t="s">
        <v>140</v>
      </c>
      <c r="E215" s="268" t="s">
        <v>1</v>
      </c>
      <c r="F215" s="269" t="s">
        <v>147</v>
      </c>
      <c r="G215" s="267"/>
      <c r="H215" s="270">
        <v>201.30000000000001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6" t="s">
        <v>140</v>
      </c>
      <c r="AU215" s="276" t="s">
        <v>87</v>
      </c>
      <c r="AV215" s="16" t="s">
        <v>148</v>
      </c>
      <c r="AW215" s="16" t="s">
        <v>32</v>
      </c>
      <c r="AX215" s="16" t="s">
        <v>85</v>
      </c>
      <c r="AY215" s="276" t="s">
        <v>130</v>
      </c>
    </row>
    <row r="216" s="2" customFormat="1" ht="24.15" customHeight="1">
      <c r="A216" s="39"/>
      <c r="B216" s="40"/>
      <c r="C216" s="220" t="s">
        <v>190</v>
      </c>
      <c r="D216" s="220" t="s">
        <v>133</v>
      </c>
      <c r="E216" s="221" t="s">
        <v>191</v>
      </c>
      <c r="F216" s="222" t="s">
        <v>192</v>
      </c>
      <c r="G216" s="223" t="s">
        <v>136</v>
      </c>
      <c r="H216" s="224">
        <v>585.61699999999996</v>
      </c>
      <c r="I216" s="225"/>
      <c r="J216" s="226">
        <f>ROUND(I216*H216,2)</f>
        <v>0</v>
      </c>
      <c r="K216" s="222" t="s">
        <v>1</v>
      </c>
      <c r="L216" s="45"/>
      <c r="M216" s="227" t="s">
        <v>1</v>
      </c>
      <c r="N216" s="228" t="s">
        <v>42</v>
      </c>
      <c r="O216" s="92"/>
      <c r="P216" s="229">
        <f>O216*H216</f>
        <v>0</v>
      </c>
      <c r="Q216" s="229">
        <v>0.0073499999999999998</v>
      </c>
      <c r="R216" s="229">
        <f>Q216*H216</f>
        <v>4.3042849499999996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148</v>
      </c>
      <c r="AT216" s="231" t="s">
        <v>133</v>
      </c>
      <c r="AU216" s="231" t="s">
        <v>87</v>
      </c>
      <c r="AY216" s="18" t="s">
        <v>130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85</v>
      </c>
      <c r="BK216" s="232">
        <f>ROUND(I216*H216,2)</f>
        <v>0</v>
      </c>
      <c r="BL216" s="18" t="s">
        <v>148</v>
      </c>
      <c r="BM216" s="231" t="s">
        <v>193</v>
      </c>
    </row>
    <row r="217" s="13" customFormat="1">
      <c r="A217" s="13"/>
      <c r="B217" s="233"/>
      <c r="C217" s="234"/>
      <c r="D217" s="235" t="s">
        <v>140</v>
      </c>
      <c r="E217" s="236" t="s">
        <v>1</v>
      </c>
      <c r="F217" s="237" t="s">
        <v>141</v>
      </c>
      <c r="G217" s="234"/>
      <c r="H217" s="236" t="s">
        <v>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140</v>
      </c>
      <c r="AU217" s="243" t="s">
        <v>87</v>
      </c>
      <c r="AV217" s="13" t="s">
        <v>85</v>
      </c>
      <c r="AW217" s="13" t="s">
        <v>32</v>
      </c>
      <c r="AX217" s="13" t="s">
        <v>77</v>
      </c>
      <c r="AY217" s="243" t="s">
        <v>130</v>
      </c>
    </row>
    <row r="218" s="14" customFormat="1">
      <c r="A218" s="14"/>
      <c r="B218" s="244"/>
      <c r="C218" s="245"/>
      <c r="D218" s="235" t="s">
        <v>140</v>
      </c>
      <c r="E218" s="246" t="s">
        <v>1</v>
      </c>
      <c r="F218" s="247" t="s">
        <v>142</v>
      </c>
      <c r="G218" s="245"/>
      <c r="H218" s="248">
        <v>294.58699999999999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140</v>
      </c>
      <c r="AU218" s="254" t="s">
        <v>87</v>
      </c>
      <c r="AV218" s="14" t="s">
        <v>87</v>
      </c>
      <c r="AW218" s="14" t="s">
        <v>32</v>
      </c>
      <c r="AX218" s="14" t="s">
        <v>77</v>
      </c>
      <c r="AY218" s="254" t="s">
        <v>130</v>
      </c>
    </row>
    <row r="219" s="15" customFormat="1">
      <c r="A219" s="15"/>
      <c r="B219" s="255"/>
      <c r="C219" s="256"/>
      <c r="D219" s="235" t="s">
        <v>140</v>
      </c>
      <c r="E219" s="257" t="s">
        <v>1</v>
      </c>
      <c r="F219" s="258" t="s">
        <v>143</v>
      </c>
      <c r="G219" s="256"/>
      <c r="H219" s="259">
        <v>294.58699999999999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140</v>
      </c>
      <c r="AU219" s="265" t="s">
        <v>87</v>
      </c>
      <c r="AV219" s="15" t="s">
        <v>144</v>
      </c>
      <c r="AW219" s="15" t="s">
        <v>32</v>
      </c>
      <c r="AX219" s="15" t="s">
        <v>77</v>
      </c>
      <c r="AY219" s="265" t="s">
        <v>130</v>
      </c>
    </row>
    <row r="220" s="13" customFormat="1">
      <c r="A220" s="13"/>
      <c r="B220" s="233"/>
      <c r="C220" s="234"/>
      <c r="D220" s="235" t="s">
        <v>140</v>
      </c>
      <c r="E220" s="236" t="s">
        <v>1</v>
      </c>
      <c r="F220" s="237" t="s">
        <v>145</v>
      </c>
      <c r="G220" s="234"/>
      <c r="H220" s="236" t="s">
        <v>1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140</v>
      </c>
      <c r="AU220" s="243" t="s">
        <v>87</v>
      </c>
      <c r="AV220" s="13" t="s">
        <v>85</v>
      </c>
      <c r="AW220" s="13" t="s">
        <v>32</v>
      </c>
      <c r="AX220" s="13" t="s">
        <v>77</v>
      </c>
      <c r="AY220" s="243" t="s">
        <v>130</v>
      </c>
    </row>
    <row r="221" s="14" customFormat="1">
      <c r="A221" s="14"/>
      <c r="B221" s="244"/>
      <c r="C221" s="245"/>
      <c r="D221" s="235" t="s">
        <v>140</v>
      </c>
      <c r="E221" s="246" t="s">
        <v>1</v>
      </c>
      <c r="F221" s="247" t="s">
        <v>146</v>
      </c>
      <c r="G221" s="245"/>
      <c r="H221" s="248">
        <v>291.02999999999997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140</v>
      </c>
      <c r="AU221" s="254" t="s">
        <v>87</v>
      </c>
      <c r="AV221" s="14" t="s">
        <v>87</v>
      </c>
      <c r="AW221" s="14" t="s">
        <v>32</v>
      </c>
      <c r="AX221" s="14" t="s">
        <v>77</v>
      </c>
      <c r="AY221" s="254" t="s">
        <v>130</v>
      </c>
    </row>
    <row r="222" s="15" customFormat="1">
      <c r="A222" s="15"/>
      <c r="B222" s="255"/>
      <c r="C222" s="256"/>
      <c r="D222" s="235" t="s">
        <v>140</v>
      </c>
      <c r="E222" s="257" t="s">
        <v>1</v>
      </c>
      <c r="F222" s="258" t="s">
        <v>143</v>
      </c>
      <c r="G222" s="256"/>
      <c r="H222" s="259">
        <v>291.02999999999997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140</v>
      </c>
      <c r="AU222" s="265" t="s">
        <v>87</v>
      </c>
      <c r="AV222" s="15" t="s">
        <v>144</v>
      </c>
      <c r="AW222" s="15" t="s">
        <v>4</v>
      </c>
      <c r="AX222" s="15" t="s">
        <v>77</v>
      </c>
      <c r="AY222" s="265" t="s">
        <v>130</v>
      </c>
    </row>
    <row r="223" s="16" customFormat="1">
      <c r="A223" s="16"/>
      <c r="B223" s="266"/>
      <c r="C223" s="267"/>
      <c r="D223" s="235" t="s">
        <v>140</v>
      </c>
      <c r="E223" s="268" t="s">
        <v>1</v>
      </c>
      <c r="F223" s="269" t="s">
        <v>147</v>
      </c>
      <c r="G223" s="267"/>
      <c r="H223" s="270">
        <v>585.61699999999996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6" t="s">
        <v>140</v>
      </c>
      <c r="AU223" s="276" t="s">
        <v>87</v>
      </c>
      <c r="AV223" s="16" t="s">
        <v>148</v>
      </c>
      <c r="AW223" s="16" t="s">
        <v>32</v>
      </c>
      <c r="AX223" s="16" t="s">
        <v>85</v>
      </c>
      <c r="AY223" s="276" t="s">
        <v>130</v>
      </c>
    </row>
    <row r="224" s="2" customFormat="1" ht="24.15" customHeight="1">
      <c r="A224" s="39"/>
      <c r="B224" s="40"/>
      <c r="C224" s="220" t="s">
        <v>194</v>
      </c>
      <c r="D224" s="220" t="s">
        <v>133</v>
      </c>
      <c r="E224" s="221" t="s">
        <v>195</v>
      </c>
      <c r="F224" s="222" t="s">
        <v>196</v>
      </c>
      <c r="G224" s="223" t="s">
        <v>136</v>
      </c>
      <c r="H224" s="224">
        <v>585.61699999999996</v>
      </c>
      <c r="I224" s="225"/>
      <c r="J224" s="226">
        <f>ROUND(I224*H224,2)</f>
        <v>0</v>
      </c>
      <c r="K224" s="222" t="s">
        <v>1</v>
      </c>
      <c r="L224" s="45"/>
      <c r="M224" s="227" t="s">
        <v>1</v>
      </c>
      <c r="N224" s="228" t="s">
        <v>42</v>
      </c>
      <c r="O224" s="92"/>
      <c r="P224" s="229">
        <f>O224*H224</f>
        <v>0</v>
      </c>
      <c r="Q224" s="229">
        <v>0.020480000000000002</v>
      </c>
      <c r="R224" s="229">
        <f>Q224*H224</f>
        <v>11.99343616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148</v>
      </c>
      <c r="AT224" s="231" t="s">
        <v>133</v>
      </c>
      <c r="AU224" s="231" t="s">
        <v>87</v>
      </c>
      <c r="AY224" s="18" t="s">
        <v>130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85</v>
      </c>
      <c r="BK224" s="232">
        <f>ROUND(I224*H224,2)</f>
        <v>0</v>
      </c>
      <c r="BL224" s="18" t="s">
        <v>148</v>
      </c>
      <c r="BM224" s="231" t="s">
        <v>197</v>
      </c>
    </row>
    <row r="225" s="13" customFormat="1">
      <c r="A225" s="13"/>
      <c r="B225" s="233"/>
      <c r="C225" s="234"/>
      <c r="D225" s="235" t="s">
        <v>140</v>
      </c>
      <c r="E225" s="236" t="s">
        <v>1</v>
      </c>
      <c r="F225" s="237" t="s">
        <v>141</v>
      </c>
      <c r="G225" s="234"/>
      <c r="H225" s="236" t="s">
        <v>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140</v>
      </c>
      <c r="AU225" s="243" t="s">
        <v>87</v>
      </c>
      <c r="AV225" s="13" t="s">
        <v>85</v>
      </c>
      <c r="AW225" s="13" t="s">
        <v>32</v>
      </c>
      <c r="AX225" s="13" t="s">
        <v>77</v>
      </c>
      <c r="AY225" s="243" t="s">
        <v>130</v>
      </c>
    </row>
    <row r="226" s="14" customFormat="1">
      <c r="A226" s="14"/>
      <c r="B226" s="244"/>
      <c r="C226" s="245"/>
      <c r="D226" s="235" t="s">
        <v>140</v>
      </c>
      <c r="E226" s="246" t="s">
        <v>1</v>
      </c>
      <c r="F226" s="247" t="s">
        <v>142</v>
      </c>
      <c r="G226" s="245"/>
      <c r="H226" s="248">
        <v>294.58699999999999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140</v>
      </c>
      <c r="AU226" s="254" t="s">
        <v>87</v>
      </c>
      <c r="AV226" s="14" t="s">
        <v>87</v>
      </c>
      <c r="AW226" s="14" t="s">
        <v>32</v>
      </c>
      <c r="AX226" s="14" t="s">
        <v>77</v>
      </c>
      <c r="AY226" s="254" t="s">
        <v>130</v>
      </c>
    </row>
    <row r="227" s="15" customFormat="1">
      <c r="A227" s="15"/>
      <c r="B227" s="255"/>
      <c r="C227" s="256"/>
      <c r="D227" s="235" t="s">
        <v>140</v>
      </c>
      <c r="E227" s="257" t="s">
        <v>1</v>
      </c>
      <c r="F227" s="258" t="s">
        <v>143</v>
      </c>
      <c r="G227" s="256"/>
      <c r="H227" s="259">
        <v>294.58699999999999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140</v>
      </c>
      <c r="AU227" s="265" t="s">
        <v>87</v>
      </c>
      <c r="AV227" s="15" t="s">
        <v>144</v>
      </c>
      <c r="AW227" s="15" t="s">
        <v>32</v>
      </c>
      <c r="AX227" s="15" t="s">
        <v>77</v>
      </c>
      <c r="AY227" s="265" t="s">
        <v>130</v>
      </c>
    </row>
    <row r="228" s="13" customFormat="1">
      <c r="A228" s="13"/>
      <c r="B228" s="233"/>
      <c r="C228" s="234"/>
      <c r="D228" s="235" t="s">
        <v>140</v>
      </c>
      <c r="E228" s="236" t="s">
        <v>1</v>
      </c>
      <c r="F228" s="237" t="s">
        <v>145</v>
      </c>
      <c r="G228" s="234"/>
      <c r="H228" s="236" t="s">
        <v>1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140</v>
      </c>
      <c r="AU228" s="243" t="s">
        <v>87</v>
      </c>
      <c r="AV228" s="13" t="s">
        <v>85</v>
      </c>
      <c r="AW228" s="13" t="s">
        <v>32</v>
      </c>
      <c r="AX228" s="13" t="s">
        <v>77</v>
      </c>
      <c r="AY228" s="243" t="s">
        <v>130</v>
      </c>
    </row>
    <row r="229" s="14" customFormat="1">
      <c r="A229" s="14"/>
      <c r="B229" s="244"/>
      <c r="C229" s="245"/>
      <c r="D229" s="235" t="s">
        <v>140</v>
      </c>
      <c r="E229" s="246" t="s">
        <v>1</v>
      </c>
      <c r="F229" s="247" t="s">
        <v>146</v>
      </c>
      <c r="G229" s="245"/>
      <c r="H229" s="248">
        <v>291.02999999999997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140</v>
      </c>
      <c r="AU229" s="254" t="s">
        <v>87</v>
      </c>
      <c r="AV229" s="14" t="s">
        <v>87</v>
      </c>
      <c r="AW229" s="14" t="s">
        <v>32</v>
      </c>
      <c r="AX229" s="14" t="s">
        <v>77</v>
      </c>
      <c r="AY229" s="254" t="s">
        <v>130</v>
      </c>
    </row>
    <row r="230" s="15" customFormat="1">
      <c r="A230" s="15"/>
      <c r="B230" s="255"/>
      <c r="C230" s="256"/>
      <c r="D230" s="235" t="s">
        <v>140</v>
      </c>
      <c r="E230" s="257" t="s">
        <v>1</v>
      </c>
      <c r="F230" s="258" t="s">
        <v>143</v>
      </c>
      <c r="G230" s="256"/>
      <c r="H230" s="259">
        <v>291.02999999999997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140</v>
      </c>
      <c r="AU230" s="265" t="s">
        <v>87</v>
      </c>
      <c r="AV230" s="15" t="s">
        <v>144</v>
      </c>
      <c r="AW230" s="15" t="s">
        <v>4</v>
      </c>
      <c r="AX230" s="15" t="s">
        <v>77</v>
      </c>
      <c r="AY230" s="265" t="s">
        <v>130</v>
      </c>
    </row>
    <row r="231" s="16" customFormat="1">
      <c r="A231" s="16"/>
      <c r="B231" s="266"/>
      <c r="C231" s="267"/>
      <c r="D231" s="235" t="s">
        <v>140</v>
      </c>
      <c r="E231" s="268" t="s">
        <v>1</v>
      </c>
      <c r="F231" s="269" t="s">
        <v>147</v>
      </c>
      <c r="G231" s="267"/>
      <c r="H231" s="270">
        <v>585.61699999999996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6" t="s">
        <v>140</v>
      </c>
      <c r="AU231" s="276" t="s">
        <v>87</v>
      </c>
      <c r="AV231" s="16" t="s">
        <v>148</v>
      </c>
      <c r="AW231" s="16" t="s">
        <v>32</v>
      </c>
      <c r="AX231" s="16" t="s">
        <v>85</v>
      </c>
      <c r="AY231" s="276" t="s">
        <v>130</v>
      </c>
    </row>
    <row r="232" s="2" customFormat="1" ht="24.15" customHeight="1">
      <c r="A232" s="39"/>
      <c r="B232" s="40"/>
      <c r="C232" s="220" t="s">
        <v>198</v>
      </c>
      <c r="D232" s="220" t="s">
        <v>133</v>
      </c>
      <c r="E232" s="221" t="s">
        <v>199</v>
      </c>
      <c r="F232" s="222" t="s">
        <v>200</v>
      </c>
      <c r="G232" s="223" t="s">
        <v>136</v>
      </c>
      <c r="H232" s="224">
        <v>585.61699999999996</v>
      </c>
      <c r="I232" s="225"/>
      <c r="J232" s="226">
        <f>ROUND(I232*H232,2)</f>
        <v>0</v>
      </c>
      <c r="K232" s="222" t="s">
        <v>1</v>
      </c>
      <c r="L232" s="45"/>
      <c r="M232" s="227" t="s">
        <v>1</v>
      </c>
      <c r="N232" s="228" t="s">
        <v>42</v>
      </c>
      <c r="O232" s="92"/>
      <c r="P232" s="229">
        <f>O232*H232</f>
        <v>0</v>
      </c>
      <c r="Q232" s="229">
        <v>0.25871</v>
      </c>
      <c r="R232" s="229">
        <f>Q232*H232</f>
        <v>151.50497406999998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148</v>
      </c>
      <c r="AT232" s="231" t="s">
        <v>133</v>
      </c>
      <c r="AU232" s="231" t="s">
        <v>87</v>
      </c>
      <c r="AY232" s="18" t="s">
        <v>130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85</v>
      </c>
      <c r="BK232" s="232">
        <f>ROUND(I232*H232,2)</f>
        <v>0</v>
      </c>
      <c r="BL232" s="18" t="s">
        <v>148</v>
      </c>
      <c r="BM232" s="231" t="s">
        <v>201</v>
      </c>
    </row>
    <row r="233" s="13" customFormat="1">
      <c r="A233" s="13"/>
      <c r="B233" s="233"/>
      <c r="C233" s="234"/>
      <c r="D233" s="235" t="s">
        <v>140</v>
      </c>
      <c r="E233" s="236" t="s">
        <v>1</v>
      </c>
      <c r="F233" s="237" t="s">
        <v>141</v>
      </c>
      <c r="G233" s="234"/>
      <c r="H233" s="236" t="s">
        <v>1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140</v>
      </c>
      <c r="AU233" s="243" t="s">
        <v>87</v>
      </c>
      <c r="AV233" s="13" t="s">
        <v>85</v>
      </c>
      <c r="AW233" s="13" t="s">
        <v>32</v>
      </c>
      <c r="AX233" s="13" t="s">
        <v>77</v>
      </c>
      <c r="AY233" s="243" t="s">
        <v>130</v>
      </c>
    </row>
    <row r="234" s="14" customFormat="1">
      <c r="A234" s="14"/>
      <c r="B234" s="244"/>
      <c r="C234" s="245"/>
      <c r="D234" s="235" t="s">
        <v>140</v>
      </c>
      <c r="E234" s="246" t="s">
        <v>1</v>
      </c>
      <c r="F234" s="247" t="s">
        <v>142</v>
      </c>
      <c r="G234" s="245"/>
      <c r="H234" s="248">
        <v>294.58699999999999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140</v>
      </c>
      <c r="AU234" s="254" t="s">
        <v>87</v>
      </c>
      <c r="AV234" s="14" t="s">
        <v>87</v>
      </c>
      <c r="AW234" s="14" t="s">
        <v>32</v>
      </c>
      <c r="AX234" s="14" t="s">
        <v>77</v>
      </c>
      <c r="AY234" s="254" t="s">
        <v>130</v>
      </c>
    </row>
    <row r="235" s="15" customFormat="1">
      <c r="A235" s="15"/>
      <c r="B235" s="255"/>
      <c r="C235" s="256"/>
      <c r="D235" s="235" t="s">
        <v>140</v>
      </c>
      <c r="E235" s="257" t="s">
        <v>1</v>
      </c>
      <c r="F235" s="258" t="s">
        <v>143</v>
      </c>
      <c r="G235" s="256"/>
      <c r="H235" s="259">
        <v>294.58699999999999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140</v>
      </c>
      <c r="AU235" s="265" t="s">
        <v>87</v>
      </c>
      <c r="AV235" s="15" t="s">
        <v>144</v>
      </c>
      <c r="AW235" s="15" t="s">
        <v>32</v>
      </c>
      <c r="AX235" s="15" t="s">
        <v>77</v>
      </c>
      <c r="AY235" s="265" t="s">
        <v>130</v>
      </c>
    </row>
    <row r="236" s="13" customFormat="1">
      <c r="A236" s="13"/>
      <c r="B236" s="233"/>
      <c r="C236" s="234"/>
      <c r="D236" s="235" t="s">
        <v>140</v>
      </c>
      <c r="E236" s="236" t="s">
        <v>1</v>
      </c>
      <c r="F236" s="237" t="s">
        <v>145</v>
      </c>
      <c r="G236" s="234"/>
      <c r="H236" s="236" t="s">
        <v>1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140</v>
      </c>
      <c r="AU236" s="243" t="s">
        <v>87</v>
      </c>
      <c r="AV236" s="13" t="s">
        <v>85</v>
      </c>
      <c r="AW236" s="13" t="s">
        <v>32</v>
      </c>
      <c r="AX236" s="13" t="s">
        <v>77</v>
      </c>
      <c r="AY236" s="243" t="s">
        <v>130</v>
      </c>
    </row>
    <row r="237" s="14" customFormat="1">
      <c r="A237" s="14"/>
      <c r="B237" s="244"/>
      <c r="C237" s="245"/>
      <c r="D237" s="235" t="s">
        <v>140</v>
      </c>
      <c r="E237" s="246" t="s">
        <v>1</v>
      </c>
      <c r="F237" s="247" t="s">
        <v>146</v>
      </c>
      <c r="G237" s="245"/>
      <c r="H237" s="248">
        <v>291.02999999999997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140</v>
      </c>
      <c r="AU237" s="254" t="s">
        <v>87</v>
      </c>
      <c r="AV237" s="14" t="s">
        <v>87</v>
      </c>
      <c r="AW237" s="14" t="s">
        <v>32</v>
      </c>
      <c r="AX237" s="14" t="s">
        <v>77</v>
      </c>
      <c r="AY237" s="254" t="s">
        <v>130</v>
      </c>
    </row>
    <row r="238" s="15" customFormat="1">
      <c r="A238" s="15"/>
      <c r="B238" s="255"/>
      <c r="C238" s="256"/>
      <c r="D238" s="235" t="s">
        <v>140</v>
      </c>
      <c r="E238" s="257" t="s">
        <v>1</v>
      </c>
      <c r="F238" s="258" t="s">
        <v>143</v>
      </c>
      <c r="G238" s="256"/>
      <c r="H238" s="259">
        <v>291.02999999999997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5" t="s">
        <v>140</v>
      </c>
      <c r="AU238" s="265" t="s">
        <v>87</v>
      </c>
      <c r="AV238" s="15" t="s">
        <v>144</v>
      </c>
      <c r="AW238" s="15" t="s">
        <v>4</v>
      </c>
      <c r="AX238" s="15" t="s">
        <v>77</v>
      </c>
      <c r="AY238" s="265" t="s">
        <v>130</v>
      </c>
    </row>
    <row r="239" s="16" customFormat="1">
      <c r="A239" s="16"/>
      <c r="B239" s="266"/>
      <c r="C239" s="267"/>
      <c r="D239" s="235" t="s">
        <v>140</v>
      </c>
      <c r="E239" s="268" t="s">
        <v>1</v>
      </c>
      <c r="F239" s="269" t="s">
        <v>147</v>
      </c>
      <c r="G239" s="267"/>
      <c r="H239" s="270">
        <v>585.61699999999996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6" t="s">
        <v>140</v>
      </c>
      <c r="AU239" s="276" t="s">
        <v>87</v>
      </c>
      <c r="AV239" s="16" t="s">
        <v>148</v>
      </c>
      <c r="AW239" s="16" t="s">
        <v>32</v>
      </c>
      <c r="AX239" s="16" t="s">
        <v>85</v>
      </c>
      <c r="AY239" s="276" t="s">
        <v>130</v>
      </c>
    </row>
    <row r="240" s="2" customFormat="1" ht="16.5" customHeight="1">
      <c r="A240" s="39"/>
      <c r="B240" s="40"/>
      <c r="C240" s="220" t="s">
        <v>202</v>
      </c>
      <c r="D240" s="220" t="s">
        <v>133</v>
      </c>
      <c r="E240" s="221" t="s">
        <v>203</v>
      </c>
      <c r="F240" s="222" t="s">
        <v>204</v>
      </c>
      <c r="G240" s="223" t="s">
        <v>136</v>
      </c>
      <c r="H240" s="224">
        <v>585.61699999999996</v>
      </c>
      <c r="I240" s="225"/>
      <c r="J240" s="226">
        <f>ROUND(I240*H240,2)</f>
        <v>0</v>
      </c>
      <c r="K240" s="222" t="s">
        <v>1</v>
      </c>
      <c r="L240" s="45"/>
      <c r="M240" s="227" t="s">
        <v>1</v>
      </c>
      <c r="N240" s="228" t="s">
        <v>42</v>
      </c>
      <c r="O240" s="92"/>
      <c r="P240" s="229">
        <f>O240*H240</f>
        <v>0</v>
      </c>
      <c r="Q240" s="229">
        <v>0.25871</v>
      </c>
      <c r="R240" s="229">
        <f>Q240*H240</f>
        <v>151.50497406999998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148</v>
      </c>
      <c r="AT240" s="231" t="s">
        <v>133</v>
      </c>
      <c r="AU240" s="231" t="s">
        <v>87</v>
      </c>
      <c r="AY240" s="18" t="s">
        <v>130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85</v>
      </c>
      <c r="BK240" s="232">
        <f>ROUND(I240*H240,2)</f>
        <v>0</v>
      </c>
      <c r="BL240" s="18" t="s">
        <v>148</v>
      </c>
      <c r="BM240" s="231" t="s">
        <v>205</v>
      </c>
    </row>
    <row r="241" s="13" customFormat="1">
      <c r="A241" s="13"/>
      <c r="B241" s="233"/>
      <c r="C241" s="234"/>
      <c r="D241" s="235" t="s">
        <v>140</v>
      </c>
      <c r="E241" s="236" t="s">
        <v>1</v>
      </c>
      <c r="F241" s="237" t="s">
        <v>141</v>
      </c>
      <c r="G241" s="234"/>
      <c r="H241" s="236" t="s">
        <v>1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140</v>
      </c>
      <c r="AU241" s="243" t="s">
        <v>87</v>
      </c>
      <c r="AV241" s="13" t="s">
        <v>85</v>
      </c>
      <c r="AW241" s="13" t="s">
        <v>32</v>
      </c>
      <c r="AX241" s="13" t="s">
        <v>77</v>
      </c>
      <c r="AY241" s="243" t="s">
        <v>130</v>
      </c>
    </row>
    <row r="242" s="14" customFormat="1">
      <c r="A242" s="14"/>
      <c r="B242" s="244"/>
      <c r="C242" s="245"/>
      <c r="D242" s="235" t="s">
        <v>140</v>
      </c>
      <c r="E242" s="246" t="s">
        <v>1</v>
      </c>
      <c r="F242" s="247" t="s">
        <v>142</v>
      </c>
      <c r="G242" s="245"/>
      <c r="H242" s="248">
        <v>294.58699999999999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140</v>
      </c>
      <c r="AU242" s="254" t="s">
        <v>87</v>
      </c>
      <c r="AV242" s="14" t="s">
        <v>87</v>
      </c>
      <c r="AW242" s="14" t="s">
        <v>32</v>
      </c>
      <c r="AX242" s="14" t="s">
        <v>77</v>
      </c>
      <c r="AY242" s="254" t="s">
        <v>130</v>
      </c>
    </row>
    <row r="243" s="15" customFormat="1">
      <c r="A243" s="15"/>
      <c r="B243" s="255"/>
      <c r="C243" s="256"/>
      <c r="D243" s="235" t="s">
        <v>140</v>
      </c>
      <c r="E243" s="257" t="s">
        <v>1</v>
      </c>
      <c r="F243" s="258" t="s">
        <v>143</v>
      </c>
      <c r="G243" s="256"/>
      <c r="H243" s="259">
        <v>294.58699999999999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140</v>
      </c>
      <c r="AU243" s="265" t="s">
        <v>87</v>
      </c>
      <c r="AV243" s="15" t="s">
        <v>144</v>
      </c>
      <c r="AW243" s="15" t="s">
        <v>32</v>
      </c>
      <c r="AX243" s="15" t="s">
        <v>77</v>
      </c>
      <c r="AY243" s="265" t="s">
        <v>130</v>
      </c>
    </row>
    <row r="244" s="13" customFormat="1">
      <c r="A244" s="13"/>
      <c r="B244" s="233"/>
      <c r="C244" s="234"/>
      <c r="D244" s="235" t="s">
        <v>140</v>
      </c>
      <c r="E244" s="236" t="s">
        <v>1</v>
      </c>
      <c r="F244" s="237" t="s">
        <v>145</v>
      </c>
      <c r="G244" s="234"/>
      <c r="H244" s="236" t="s">
        <v>1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140</v>
      </c>
      <c r="AU244" s="243" t="s">
        <v>87</v>
      </c>
      <c r="AV244" s="13" t="s">
        <v>85</v>
      </c>
      <c r="AW244" s="13" t="s">
        <v>32</v>
      </c>
      <c r="AX244" s="13" t="s">
        <v>77</v>
      </c>
      <c r="AY244" s="243" t="s">
        <v>130</v>
      </c>
    </row>
    <row r="245" s="14" customFormat="1">
      <c r="A245" s="14"/>
      <c r="B245" s="244"/>
      <c r="C245" s="245"/>
      <c r="D245" s="235" t="s">
        <v>140</v>
      </c>
      <c r="E245" s="246" t="s">
        <v>1</v>
      </c>
      <c r="F245" s="247" t="s">
        <v>146</v>
      </c>
      <c r="G245" s="245"/>
      <c r="H245" s="248">
        <v>291.02999999999997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140</v>
      </c>
      <c r="AU245" s="254" t="s">
        <v>87</v>
      </c>
      <c r="AV245" s="14" t="s">
        <v>87</v>
      </c>
      <c r="AW245" s="14" t="s">
        <v>32</v>
      </c>
      <c r="AX245" s="14" t="s">
        <v>77</v>
      </c>
      <c r="AY245" s="254" t="s">
        <v>130</v>
      </c>
    </row>
    <row r="246" s="15" customFormat="1">
      <c r="A246" s="15"/>
      <c r="B246" s="255"/>
      <c r="C246" s="256"/>
      <c r="D246" s="235" t="s">
        <v>140</v>
      </c>
      <c r="E246" s="257" t="s">
        <v>1</v>
      </c>
      <c r="F246" s="258" t="s">
        <v>143</v>
      </c>
      <c r="G246" s="256"/>
      <c r="H246" s="259">
        <v>291.02999999999997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140</v>
      </c>
      <c r="AU246" s="265" t="s">
        <v>87</v>
      </c>
      <c r="AV246" s="15" t="s">
        <v>144</v>
      </c>
      <c r="AW246" s="15" t="s">
        <v>4</v>
      </c>
      <c r="AX246" s="15" t="s">
        <v>77</v>
      </c>
      <c r="AY246" s="265" t="s">
        <v>130</v>
      </c>
    </row>
    <row r="247" s="16" customFormat="1">
      <c r="A247" s="16"/>
      <c r="B247" s="266"/>
      <c r="C247" s="267"/>
      <c r="D247" s="235" t="s">
        <v>140</v>
      </c>
      <c r="E247" s="268" t="s">
        <v>1</v>
      </c>
      <c r="F247" s="269" t="s">
        <v>147</v>
      </c>
      <c r="G247" s="267"/>
      <c r="H247" s="270">
        <v>585.61699999999996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76" t="s">
        <v>140</v>
      </c>
      <c r="AU247" s="276" t="s">
        <v>87</v>
      </c>
      <c r="AV247" s="16" t="s">
        <v>148</v>
      </c>
      <c r="AW247" s="16" t="s">
        <v>32</v>
      </c>
      <c r="AX247" s="16" t="s">
        <v>85</v>
      </c>
      <c r="AY247" s="276" t="s">
        <v>130</v>
      </c>
    </row>
    <row r="248" s="2" customFormat="1" ht="16.5" customHeight="1">
      <c r="A248" s="39"/>
      <c r="B248" s="40"/>
      <c r="C248" s="220" t="s">
        <v>8</v>
      </c>
      <c r="D248" s="220" t="s">
        <v>133</v>
      </c>
      <c r="E248" s="221" t="s">
        <v>206</v>
      </c>
      <c r="F248" s="222" t="s">
        <v>207</v>
      </c>
      <c r="G248" s="223" t="s">
        <v>136</v>
      </c>
      <c r="H248" s="224">
        <v>585.61699999999996</v>
      </c>
      <c r="I248" s="225"/>
      <c r="J248" s="226">
        <f>ROUND(I248*H248,2)</f>
        <v>0</v>
      </c>
      <c r="K248" s="222" t="s">
        <v>1</v>
      </c>
      <c r="L248" s="45"/>
      <c r="M248" s="227" t="s">
        <v>1</v>
      </c>
      <c r="N248" s="228" t="s">
        <v>42</v>
      </c>
      <c r="O248" s="92"/>
      <c r="P248" s="229">
        <f>O248*H248</f>
        <v>0</v>
      </c>
      <c r="Q248" s="229">
        <v>0.25871</v>
      </c>
      <c r="R248" s="229">
        <f>Q248*H248</f>
        <v>151.50497406999998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148</v>
      </c>
      <c r="AT248" s="231" t="s">
        <v>133</v>
      </c>
      <c r="AU248" s="231" t="s">
        <v>87</v>
      </c>
      <c r="AY248" s="18" t="s">
        <v>130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85</v>
      </c>
      <c r="BK248" s="232">
        <f>ROUND(I248*H248,2)</f>
        <v>0</v>
      </c>
      <c r="BL248" s="18" t="s">
        <v>148</v>
      </c>
      <c r="BM248" s="231" t="s">
        <v>208</v>
      </c>
    </row>
    <row r="249" s="13" customFormat="1">
      <c r="A249" s="13"/>
      <c r="B249" s="233"/>
      <c r="C249" s="234"/>
      <c r="D249" s="235" t="s">
        <v>140</v>
      </c>
      <c r="E249" s="236" t="s">
        <v>1</v>
      </c>
      <c r="F249" s="237" t="s">
        <v>141</v>
      </c>
      <c r="G249" s="234"/>
      <c r="H249" s="236" t="s">
        <v>1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140</v>
      </c>
      <c r="AU249" s="243" t="s">
        <v>87</v>
      </c>
      <c r="AV249" s="13" t="s">
        <v>85</v>
      </c>
      <c r="AW249" s="13" t="s">
        <v>32</v>
      </c>
      <c r="AX249" s="13" t="s">
        <v>77</v>
      </c>
      <c r="AY249" s="243" t="s">
        <v>130</v>
      </c>
    </row>
    <row r="250" s="14" customFormat="1">
      <c r="A250" s="14"/>
      <c r="B250" s="244"/>
      <c r="C250" s="245"/>
      <c r="D250" s="235" t="s">
        <v>140</v>
      </c>
      <c r="E250" s="246" t="s">
        <v>1</v>
      </c>
      <c r="F250" s="247" t="s">
        <v>142</v>
      </c>
      <c r="G250" s="245"/>
      <c r="H250" s="248">
        <v>294.58699999999999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140</v>
      </c>
      <c r="AU250" s="254" t="s">
        <v>87</v>
      </c>
      <c r="AV250" s="14" t="s">
        <v>87</v>
      </c>
      <c r="AW250" s="14" t="s">
        <v>32</v>
      </c>
      <c r="AX250" s="14" t="s">
        <v>77</v>
      </c>
      <c r="AY250" s="254" t="s">
        <v>130</v>
      </c>
    </row>
    <row r="251" s="15" customFormat="1">
      <c r="A251" s="15"/>
      <c r="B251" s="255"/>
      <c r="C251" s="256"/>
      <c r="D251" s="235" t="s">
        <v>140</v>
      </c>
      <c r="E251" s="257" t="s">
        <v>1</v>
      </c>
      <c r="F251" s="258" t="s">
        <v>143</v>
      </c>
      <c r="G251" s="256"/>
      <c r="H251" s="259">
        <v>294.58699999999999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140</v>
      </c>
      <c r="AU251" s="265" t="s">
        <v>87</v>
      </c>
      <c r="AV251" s="15" t="s">
        <v>144</v>
      </c>
      <c r="AW251" s="15" t="s">
        <v>32</v>
      </c>
      <c r="AX251" s="15" t="s">
        <v>77</v>
      </c>
      <c r="AY251" s="265" t="s">
        <v>130</v>
      </c>
    </row>
    <row r="252" s="13" customFormat="1">
      <c r="A252" s="13"/>
      <c r="B252" s="233"/>
      <c r="C252" s="234"/>
      <c r="D252" s="235" t="s">
        <v>140</v>
      </c>
      <c r="E252" s="236" t="s">
        <v>1</v>
      </c>
      <c r="F252" s="237" t="s">
        <v>145</v>
      </c>
      <c r="G252" s="234"/>
      <c r="H252" s="236" t="s">
        <v>1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140</v>
      </c>
      <c r="AU252" s="243" t="s">
        <v>87</v>
      </c>
      <c r="AV252" s="13" t="s">
        <v>85</v>
      </c>
      <c r="AW252" s="13" t="s">
        <v>32</v>
      </c>
      <c r="AX252" s="13" t="s">
        <v>77</v>
      </c>
      <c r="AY252" s="243" t="s">
        <v>130</v>
      </c>
    </row>
    <row r="253" s="14" customFormat="1">
      <c r="A253" s="14"/>
      <c r="B253" s="244"/>
      <c r="C253" s="245"/>
      <c r="D253" s="235" t="s">
        <v>140</v>
      </c>
      <c r="E253" s="246" t="s">
        <v>1</v>
      </c>
      <c r="F253" s="247" t="s">
        <v>146</v>
      </c>
      <c r="G253" s="245"/>
      <c r="H253" s="248">
        <v>291.02999999999997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140</v>
      </c>
      <c r="AU253" s="254" t="s">
        <v>87</v>
      </c>
      <c r="AV253" s="14" t="s">
        <v>87</v>
      </c>
      <c r="AW253" s="14" t="s">
        <v>32</v>
      </c>
      <c r="AX253" s="14" t="s">
        <v>77</v>
      </c>
      <c r="AY253" s="254" t="s">
        <v>130</v>
      </c>
    </row>
    <row r="254" s="15" customFormat="1">
      <c r="A254" s="15"/>
      <c r="B254" s="255"/>
      <c r="C254" s="256"/>
      <c r="D254" s="235" t="s">
        <v>140</v>
      </c>
      <c r="E254" s="257" t="s">
        <v>1</v>
      </c>
      <c r="F254" s="258" t="s">
        <v>143</v>
      </c>
      <c r="G254" s="256"/>
      <c r="H254" s="259">
        <v>291.02999999999997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5" t="s">
        <v>140</v>
      </c>
      <c r="AU254" s="265" t="s">
        <v>87</v>
      </c>
      <c r="AV254" s="15" t="s">
        <v>144</v>
      </c>
      <c r="AW254" s="15" t="s">
        <v>4</v>
      </c>
      <c r="AX254" s="15" t="s">
        <v>77</v>
      </c>
      <c r="AY254" s="265" t="s">
        <v>130</v>
      </c>
    </row>
    <row r="255" s="16" customFormat="1">
      <c r="A255" s="16"/>
      <c r="B255" s="266"/>
      <c r="C255" s="267"/>
      <c r="D255" s="235" t="s">
        <v>140</v>
      </c>
      <c r="E255" s="268" t="s">
        <v>1</v>
      </c>
      <c r="F255" s="269" t="s">
        <v>147</v>
      </c>
      <c r="G255" s="267"/>
      <c r="H255" s="270">
        <v>585.61699999999996</v>
      </c>
      <c r="I255" s="271"/>
      <c r="J255" s="267"/>
      <c r="K255" s="267"/>
      <c r="L255" s="272"/>
      <c r="M255" s="273"/>
      <c r="N255" s="274"/>
      <c r="O255" s="274"/>
      <c r="P255" s="274"/>
      <c r="Q255" s="274"/>
      <c r="R255" s="274"/>
      <c r="S255" s="274"/>
      <c r="T255" s="275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76" t="s">
        <v>140</v>
      </c>
      <c r="AU255" s="276" t="s">
        <v>87</v>
      </c>
      <c r="AV255" s="16" t="s">
        <v>148</v>
      </c>
      <c r="AW255" s="16" t="s">
        <v>32</v>
      </c>
      <c r="AX255" s="16" t="s">
        <v>85</v>
      </c>
      <c r="AY255" s="276" t="s">
        <v>130</v>
      </c>
    </row>
    <row r="256" s="2" customFormat="1" ht="16.5" customHeight="1">
      <c r="A256" s="39"/>
      <c r="B256" s="40"/>
      <c r="C256" s="220" t="s">
        <v>138</v>
      </c>
      <c r="D256" s="220" t="s">
        <v>133</v>
      </c>
      <c r="E256" s="221" t="s">
        <v>209</v>
      </c>
      <c r="F256" s="222" t="s">
        <v>210</v>
      </c>
      <c r="G256" s="223" t="s">
        <v>136</v>
      </c>
      <c r="H256" s="224">
        <v>6061.3710000000001</v>
      </c>
      <c r="I256" s="225"/>
      <c r="J256" s="226">
        <f>ROUND(I256*H256,2)</f>
        <v>0</v>
      </c>
      <c r="K256" s="222" t="s">
        <v>137</v>
      </c>
      <c r="L256" s="45"/>
      <c r="M256" s="227" t="s">
        <v>1</v>
      </c>
      <c r="N256" s="228" t="s">
        <v>42</v>
      </c>
      <c r="O256" s="92"/>
      <c r="P256" s="229">
        <f>O256*H256</f>
        <v>0</v>
      </c>
      <c r="Q256" s="229">
        <v>0.00025999999999999998</v>
      </c>
      <c r="R256" s="229">
        <f>Q256*H256</f>
        <v>1.5759564599999998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148</v>
      </c>
      <c r="AT256" s="231" t="s">
        <v>133</v>
      </c>
      <c r="AU256" s="231" t="s">
        <v>87</v>
      </c>
      <c r="AY256" s="18" t="s">
        <v>130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85</v>
      </c>
      <c r="BK256" s="232">
        <f>ROUND(I256*H256,2)</f>
        <v>0</v>
      </c>
      <c r="BL256" s="18" t="s">
        <v>148</v>
      </c>
      <c r="BM256" s="231" t="s">
        <v>211</v>
      </c>
    </row>
    <row r="257" s="13" customFormat="1">
      <c r="A257" s="13"/>
      <c r="B257" s="233"/>
      <c r="C257" s="234"/>
      <c r="D257" s="235" t="s">
        <v>140</v>
      </c>
      <c r="E257" s="236" t="s">
        <v>1</v>
      </c>
      <c r="F257" s="237" t="s">
        <v>169</v>
      </c>
      <c r="G257" s="234"/>
      <c r="H257" s="236" t="s">
        <v>1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140</v>
      </c>
      <c r="AU257" s="243" t="s">
        <v>87</v>
      </c>
      <c r="AV257" s="13" t="s">
        <v>85</v>
      </c>
      <c r="AW257" s="13" t="s">
        <v>32</v>
      </c>
      <c r="AX257" s="13" t="s">
        <v>77</v>
      </c>
      <c r="AY257" s="243" t="s">
        <v>130</v>
      </c>
    </row>
    <row r="258" s="14" customFormat="1">
      <c r="A258" s="14"/>
      <c r="B258" s="244"/>
      <c r="C258" s="245"/>
      <c r="D258" s="235" t="s">
        <v>140</v>
      </c>
      <c r="E258" s="246" t="s">
        <v>1</v>
      </c>
      <c r="F258" s="247" t="s">
        <v>170</v>
      </c>
      <c r="G258" s="245"/>
      <c r="H258" s="248">
        <v>3163.1179999999999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140</v>
      </c>
      <c r="AU258" s="254" t="s">
        <v>87</v>
      </c>
      <c r="AV258" s="14" t="s">
        <v>87</v>
      </c>
      <c r="AW258" s="14" t="s">
        <v>32</v>
      </c>
      <c r="AX258" s="14" t="s">
        <v>77</v>
      </c>
      <c r="AY258" s="254" t="s">
        <v>130</v>
      </c>
    </row>
    <row r="259" s="13" customFormat="1">
      <c r="A259" s="13"/>
      <c r="B259" s="233"/>
      <c r="C259" s="234"/>
      <c r="D259" s="235" t="s">
        <v>140</v>
      </c>
      <c r="E259" s="236" t="s">
        <v>1</v>
      </c>
      <c r="F259" s="237" t="s">
        <v>171</v>
      </c>
      <c r="G259" s="234"/>
      <c r="H259" s="236" t="s">
        <v>1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140</v>
      </c>
      <c r="AU259" s="243" t="s">
        <v>87</v>
      </c>
      <c r="AV259" s="13" t="s">
        <v>85</v>
      </c>
      <c r="AW259" s="13" t="s">
        <v>32</v>
      </c>
      <c r="AX259" s="13" t="s">
        <v>77</v>
      </c>
      <c r="AY259" s="243" t="s">
        <v>130</v>
      </c>
    </row>
    <row r="260" s="14" customFormat="1">
      <c r="A260" s="14"/>
      <c r="B260" s="244"/>
      <c r="C260" s="245"/>
      <c r="D260" s="235" t="s">
        <v>140</v>
      </c>
      <c r="E260" s="246" t="s">
        <v>1</v>
      </c>
      <c r="F260" s="247" t="s">
        <v>172</v>
      </c>
      <c r="G260" s="245"/>
      <c r="H260" s="248">
        <v>2898.2530000000002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140</v>
      </c>
      <c r="AU260" s="254" t="s">
        <v>87</v>
      </c>
      <c r="AV260" s="14" t="s">
        <v>87</v>
      </c>
      <c r="AW260" s="14" t="s">
        <v>32</v>
      </c>
      <c r="AX260" s="14" t="s">
        <v>77</v>
      </c>
      <c r="AY260" s="254" t="s">
        <v>130</v>
      </c>
    </row>
    <row r="261" s="16" customFormat="1">
      <c r="A261" s="16"/>
      <c r="B261" s="266"/>
      <c r="C261" s="267"/>
      <c r="D261" s="235" t="s">
        <v>140</v>
      </c>
      <c r="E261" s="268" t="s">
        <v>1</v>
      </c>
      <c r="F261" s="269" t="s">
        <v>147</v>
      </c>
      <c r="G261" s="267"/>
      <c r="H261" s="270">
        <v>6061.3710000000001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6" t="s">
        <v>140</v>
      </c>
      <c r="AU261" s="276" t="s">
        <v>87</v>
      </c>
      <c r="AV261" s="16" t="s">
        <v>148</v>
      </c>
      <c r="AW261" s="16" t="s">
        <v>32</v>
      </c>
      <c r="AX261" s="16" t="s">
        <v>85</v>
      </c>
      <c r="AY261" s="276" t="s">
        <v>130</v>
      </c>
    </row>
    <row r="262" s="2" customFormat="1" ht="16.5" customHeight="1">
      <c r="A262" s="39"/>
      <c r="B262" s="40"/>
      <c r="C262" s="220" t="s">
        <v>212</v>
      </c>
      <c r="D262" s="220" t="s">
        <v>133</v>
      </c>
      <c r="E262" s="221" t="s">
        <v>213</v>
      </c>
      <c r="F262" s="222" t="s">
        <v>214</v>
      </c>
      <c r="G262" s="223" t="s">
        <v>136</v>
      </c>
      <c r="H262" s="224">
        <v>6061.3710000000001</v>
      </c>
      <c r="I262" s="225"/>
      <c r="J262" s="226">
        <f>ROUND(I262*H262,2)</f>
        <v>0</v>
      </c>
      <c r="K262" s="222" t="s">
        <v>1</v>
      </c>
      <c r="L262" s="45"/>
      <c r="M262" s="227" t="s">
        <v>1</v>
      </c>
      <c r="N262" s="228" t="s">
        <v>42</v>
      </c>
      <c r="O262" s="92"/>
      <c r="P262" s="229">
        <f>O262*H262</f>
        <v>0</v>
      </c>
      <c r="Q262" s="229">
        <v>0.25871</v>
      </c>
      <c r="R262" s="229">
        <f>Q262*H262</f>
        <v>1568.13729141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148</v>
      </c>
      <c r="AT262" s="231" t="s">
        <v>133</v>
      </c>
      <c r="AU262" s="231" t="s">
        <v>87</v>
      </c>
      <c r="AY262" s="18" t="s">
        <v>130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85</v>
      </c>
      <c r="BK262" s="232">
        <f>ROUND(I262*H262,2)</f>
        <v>0</v>
      </c>
      <c r="BL262" s="18" t="s">
        <v>148</v>
      </c>
      <c r="BM262" s="231" t="s">
        <v>215</v>
      </c>
    </row>
    <row r="263" s="13" customFormat="1">
      <c r="A263" s="13"/>
      <c r="B263" s="233"/>
      <c r="C263" s="234"/>
      <c r="D263" s="235" t="s">
        <v>140</v>
      </c>
      <c r="E263" s="236" t="s">
        <v>1</v>
      </c>
      <c r="F263" s="237" t="s">
        <v>169</v>
      </c>
      <c r="G263" s="234"/>
      <c r="H263" s="236" t="s">
        <v>1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140</v>
      </c>
      <c r="AU263" s="243" t="s">
        <v>87</v>
      </c>
      <c r="AV263" s="13" t="s">
        <v>85</v>
      </c>
      <c r="AW263" s="13" t="s">
        <v>32</v>
      </c>
      <c r="AX263" s="13" t="s">
        <v>77</v>
      </c>
      <c r="AY263" s="243" t="s">
        <v>130</v>
      </c>
    </row>
    <row r="264" s="14" customFormat="1">
      <c r="A264" s="14"/>
      <c r="B264" s="244"/>
      <c r="C264" s="245"/>
      <c r="D264" s="235" t="s">
        <v>140</v>
      </c>
      <c r="E264" s="246" t="s">
        <v>1</v>
      </c>
      <c r="F264" s="247" t="s">
        <v>170</v>
      </c>
      <c r="G264" s="245"/>
      <c r="H264" s="248">
        <v>3163.1179999999999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140</v>
      </c>
      <c r="AU264" s="254" t="s">
        <v>87</v>
      </c>
      <c r="AV264" s="14" t="s">
        <v>87</v>
      </c>
      <c r="AW264" s="14" t="s">
        <v>32</v>
      </c>
      <c r="AX264" s="14" t="s">
        <v>77</v>
      </c>
      <c r="AY264" s="254" t="s">
        <v>130</v>
      </c>
    </row>
    <row r="265" s="13" customFormat="1">
      <c r="A265" s="13"/>
      <c r="B265" s="233"/>
      <c r="C265" s="234"/>
      <c r="D265" s="235" t="s">
        <v>140</v>
      </c>
      <c r="E265" s="236" t="s">
        <v>1</v>
      </c>
      <c r="F265" s="237" t="s">
        <v>171</v>
      </c>
      <c r="G265" s="234"/>
      <c r="H265" s="236" t="s">
        <v>1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140</v>
      </c>
      <c r="AU265" s="243" t="s">
        <v>87</v>
      </c>
      <c r="AV265" s="13" t="s">
        <v>85</v>
      </c>
      <c r="AW265" s="13" t="s">
        <v>32</v>
      </c>
      <c r="AX265" s="13" t="s">
        <v>77</v>
      </c>
      <c r="AY265" s="243" t="s">
        <v>130</v>
      </c>
    </row>
    <row r="266" s="14" customFormat="1">
      <c r="A266" s="14"/>
      <c r="B266" s="244"/>
      <c r="C266" s="245"/>
      <c r="D266" s="235" t="s">
        <v>140</v>
      </c>
      <c r="E266" s="246" t="s">
        <v>1</v>
      </c>
      <c r="F266" s="247" t="s">
        <v>172</v>
      </c>
      <c r="G266" s="245"/>
      <c r="H266" s="248">
        <v>2898.2530000000002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140</v>
      </c>
      <c r="AU266" s="254" t="s">
        <v>87</v>
      </c>
      <c r="AV266" s="14" t="s">
        <v>87</v>
      </c>
      <c r="AW266" s="14" t="s">
        <v>32</v>
      </c>
      <c r="AX266" s="14" t="s">
        <v>77</v>
      </c>
      <c r="AY266" s="254" t="s">
        <v>130</v>
      </c>
    </row>
    <row r="267" s="16" customFormat="1">
      <c r="A267" s="16"/>
      <c r="B267" s="266"/>
      <c r="C267" s="267"/>
      <c r="D267" s="235" t="s">
        <v>140</v>
      </c>
      <c r="E267" s="268" t="s">
        <v>1</v>
      </c>
      <c r="F267" s="269" t="s">
        <v>147</v>
      </c>
      <c r="G267" s="267"/>
      <c r="H267" s="270">
        <v>6061.3710000000001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76" t="s">
        <v>140</v>
      </c>
      <c r="AU267" s="276" t="s">
        <v>87</v>
      </c>
      <c r="AV267" s="16" t="s">
        <v>148</v>
      </c>
      <c r="AW267" s="16" t="s">
        <v>32</v>
      </c>
      <c r="AX267" s="16" t="s">
        <v>85</v>
      </c>
      <c r="AY267" s="276" t="s">
        <v>130</v>
      </c>
    </row>
    <row r="268" s="2" customFormat="1" ht="16.5" customHeight="1">
      <c r="A268" s="39"/>
      <c r="B268" s="40"/>
      <c r="C268" s="220" t="s">
        <v>216</v>
      </c>
      <c r="D268" s="220" t="s">
        <v>133</v>
      </c>
      <c r="E268" s="221" t="s">
        <v>217</v>
      </c>
      <c r="F268" s="222" t="s">
        <v>218</v>
      </c>
      <c r="G268" s="223" t="s">
        <v>136</v>
      </c>
      <c r="H268" s="224">
        <v>367.04000000000002</v>
      </c>
      <c r="I268" s="225"/>
      <c r="J268" s="226">
        <f>ROUND(I268*H268,2)</f>
        <v>0</v>
      </c>
      <c r="K268" s="222" t="s">
        <v>1</v>
      </c>
      <c r="L268" s="45"/>
      <c r="M268" s="227" t="s">
        <v>1</v>
      </c>
      <c r="N268" s="228" t="s">
        <v>42</v>
      </c>
      <c r="O268" s="92"/>
      <c r="P268" s="229">
        <f>O268*H268</f>
        <v>0</v>
      </c>
      <c r="Q268" s="229">
        <v>0.25871</v>
      </c>
      <c r="R268" s="229">
        <f>Q268*H268</f>
        <v>94.956918400000006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148</v>
      </c>
      <c r="AT268" s="231" t="s">
        <v>133</v>
      </c>
      <c r="AU268" s="231" t="s">
        <v>87</v>
      </c>
      <c r="AY268" s="18" t="s">
        <v>130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85</v>
      </c>
      <c r="BK268" s="232">
        <f>ROUND(I268*H268,2)</f>
        <v>0</v>
      </c>
      <c r="BL268" s="18" t="s">
        <v>148</v>
      </c>
      <c r="BM268" s="231" t="s">
        <v>219</v>
      </c>
    </row>
    <row r="269" s="13" customFormat="1">
      <c r="A269" s="13"/>
      <c r="B269" s="233"/>
      <c r="C269" s="234"/>
      <c r="D269" s="235" t="s">
        <v>140</v>
      </c>
      <c r="E269" s="236" t="s">
        <v>1</v>
      </c>
      <c r="F269" s="237" t="s">
        <v>141</v>
      </c>
      <c r="G269" s="234"/>
      <c r="H269" s="236" t="s">
        <v>1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140</v>
      </c>
      <c r="AU269" s="243" t="s">
        <v>87</v>
      </c>
      <c r="AV269" s="13" t="s">
        <v>85</v>
      </c>
      <c r="AW269" s="13" t="s">
        <v>32</v>
      </c>
      <c r="AX269" s="13" t="s">
        <v>77</v>
      </c>
      <c r="AY269" s="243" t="s">
        <v>130</v>
      </c>
    </row>
    <row r="270" s="14" customFormat="1">
      <c r="A270" s="14"/>
      <c r="B270" s="244"/>
      <c r="C270" s="245"/>
      <c r="D270" s="235" t="s">
        <v>140</v>
      </c>
      <c r="E270" s="246" t="s">
        <v>1</v>
      </c>
      <c r="F270" s="247" t="s">
        <v>220</v>
      </c>
      <c r="G270" s="245"/>
      <c r="H270" s="248">
        <v>209.04499999999999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140</v>
      </c>
      <c r="AU270" s="254" t="s">
        <v>87</v>
      </c>
      <c r="AV270" s="14" t="s">
        <v>87</v>
      </c>
      <c r="AW270" s="14" t="s">
        <v>32</v>
      </c>
      <c r="AX270" s="14" t="s">
        <v>77</v>
      </c>
      <c r="AY270" s="254" t="s">
        <v>130</v>
      </c>
    </row>
    <row r="271" s="15" customFormat="1">
      <c r="A271" s="15"/>
      <c r="B271" s="255"/>
      <c r="C271" s="256"/>
      <c r="D271" s="235" t="s">
        <v>140</v>
      </c>
      <c r="E271" s="257" t="s">
        <v>1</v>
      </c>
      <c r="F271" s="258" t="s">
        <v>143</v>
      </c>
      <c r="G271" s="256"/>
      <c r="H271" s="259">
        <v>209.04499999999999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140</v>
      </c>
      <c r="AU271" s="265" t="s">
        <v>87</v>
      </c>
      <c r="AV271" s="15" t="s">
        <v>144</v>
      </c>
      <c r="AW271" s="15" t="s">
        <v>32</v>
      </c>
      <c r="AX271" s="15" t="s">
        <v>77</v>
      </c>
      <c r="AY271" s="265" t="s">
        <v>130</v>
      </c>
    </row>
    <row r="272" s="13" customFormat="1">
      <c r="A272" s="13"/>
      <c r="B272" s="233"/>
      <c r="C272" s="234"/>
      <c r="D272" s="235" t="s">
        <v>140</v>
      </c>
      <c r="E272" s="236" t="s">
        <v>1</v>
      </c>
      <c r="F272" s="237" t="s">
        <v>145</v>
      </c>
      <c r="G272" s="234"/>
      <c r="H272" s="236" t="s">
        <v>1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140</v>
      </c>
      <c r="AU272" s="243" t="s">
        <v>87</v>
      </c>
      <c r="AV272" s="13" t="s">
        <v>85</v>
      </c>
      <c r="AW272" s="13" t="s">
        <v>32</v>
      </c>
      <c r="AX272" s="13" t="s">
        <v>77</v>
      </c>
      <c r="AY272" s="243" t="s">
        <v>130</v>
      </c>
    </row>
    <row r="273" s="14" customFormat="1">
      <c r="A273" s="14"/>
      <c r="B273" s="244"/>
      <c r="C273" s="245"/>
      <c r="D273" s="235" t="s">
        <v>140</v>
      </c>
      <c r="E273" s="246" t="s">
        <v>1</v>
      </c>
      <c r="F273" s="247" t="s">
        <v>221</v>
      </c>
      <c r="G273" s="245"/>
      <c r="H273" s="248">
        <v>157.99500000000001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140</v>
      </c>
      <c r="AU273" s="254" t="s">
        <v>87</v>
      </c>
      <c r="AV273" s="14" t="s">
        <v>87</v>
      </c>
      <c r="AW273" s="14" t="s">
        <v>32</v>
      </c>
      <c r="AX273" s="14" t="s">
        <v>77</v>
      </c>
      <c r="AY273" s="254" t="s">
        <v>130</v>
      </c>
    </row>
    <row r="274" s="15" customFormat="1">
      <c r="A274" s="15"/>
      <c r="B274" s="255"/>
      <c r="C274" s="256"/>
      <c r="D274" s="235" t="s">
        <v>140</v>
      </c>
      <c r="E274" s="257" t="s">
        <v>1</v>
      </c>
      <c r="F274" s="258" t="s">
        <v>143</v>
      </c>
      <c r="G274" s="256"/>
      <c r="H274" s="259">
        <v>157.99500000000001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140</v>
      </c>
      <c r="AU274" s="265" t="s">
        <v>87</v>
      </c>
      <c r="AV274" s="15" t="s">
        <v>144</v>
      </c>
      <c r="AW274" s="15" t="s">
        <v>32</v>
      </c>
      <c r="AX274" s="15" t="s">
        <v>77</v>
      </c>
      <c r="AY274" s="265" t="s">
        <v>130</v>
      </c>
    </row>
    <row r="275" s="16" customFormat="1">
      <c r="A275" s="16"/>
      <c r="B275" s="266"/>
      <c r="C275" s="267"/>
      <c r="D275" s="235" t="s">
        <v>140</v>
      </c>
      <c r="E275" s="268" t="s">
        <v>1</v>
      </c>
      <c r="F275" s="269" t="s">
        <v>147</v>
      </c>
      <c r="G275" s="267"/>
      <c r="H275" s="270">
        <v>367.04000000000002</v>
      </c>
      <c r="I275" s="271"/>
      <c r="J275" s="267"/>
      <c r="K275" s="267"/>
      <c r="L275" s="272"/>
      <c r="M275" s="273"/>
      <c r="N275" s="274"/>
      <c r="O275" s="274"/>
      <c r="P275" s="274"/>
      <c r="Q275" s="274"/>
      <c r="R275" s="274"/>
      <c r="S275" s="274"/>
      <c r="T275" s="275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76" t="s">
        <v>140</v>
      </c>
      <c r="AU275" s="276" t="s">
        <v>87</v>
      </c>
      <c r="AV275" s="16" t="s">
        <v>148</v>
      </c>
      <c r="AW275" s="16" t="s">
        <v>32</v>
      </c>
      <c r="AX275" s="16" t="s">
        <v>85</v>
      </c>
      <c r="AY275" s="276" t="s">
        <v>130</v>
      </c>
    </row>
    <row r="276" s="2" customFormat="1" ht="16.5" customHeight="1">
      <c r="A276" s="39"/>
      <c r="B276" s="40"/>
      <c r="C276" s="220" t="s">
        <v>222</v>
      </c>
      <c r="D276" s="220" t="s">
        <v>133</v>
      </c>
      <c r="E276" s="221" t="s">
        <v>223</v>
      </c>
      <c r="F276" s="222" t="s">
        <v>224</v>
      </c>
      <c r="G276" s="223" t="s">
        <v>136</v>
      </c>
      <c r="H276" s="224">
        <v>367.04000000000002</v>
      </c>
      <c r="I276" s="225"/>
      <c r="J276" s="226">
        <f>ROUND(I276*H276,2)</f>
        <v>0</v>
      </c>
      <c r="K276" s="222" t="s">
        <v>1</v>
      </c>
      <c r="L276" s="45"/>
      <c r="M276" s="227" t="s">
        <v>1</v>
      </c>
      <c r="N276" s="228" t="s">
        <v>42</v>
      </c>
      <c r="O276" s="92"/>
      <c r="P276" s="229">
        <f>O276*H276</f>
        <v>0</v>
      </c>
      <c r="Q276" s="229">
        <v>0.25871</v>
      </c>
      <c r="R276" s="229">
        <f>Q276*H276</f>
        <v>94.956918400000006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148</v>
      </c>
      <c r="AT276" s="231" t="s">
        <v>133</v>
      </c>
      <c r="AU276" s="231" t="s">
        <v>87</v>
      </c>
      <c r="AY276" s="18" t="s">
        <v>130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85</v>
      </c>
      <c r="BK276" s="232">
        <f>ROUND(I276*H276,2)</f>
        <v>0</v>
      </c>
      <c r="BL276" s="18" t="s">
        <v>148</v>
      </c>
      <c r="BM276" s="231" t="s">
        <v>225</v>
      </c>
    </row>
    <row r="277" s="13" customFormat="1">
      <c r="A277" s="13"/>
      <c r="B277" s="233"/>
      <c r="C277" s="234"/>
      <c r="D277" s="235" t="s">
        <v>140</v>
      </c>
      <c r="E277" s="236" t="s">
        <v>1</v>
      </c>
      <c r="F277" s="237" t="s">
        <v>141</v>
      </c>
      <c r="G277" s="234"/>
      <c r="H277" s="236" t="s">
        <v>1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140</v>
      </c>
      <c r="AU277" s="243" t="s">
        <v>87</v>
      </c>
      <c r="AV277" s="13" t="s">
        <v>85</v>
      </c>
      <c r="AW277" s="13" t="s">
        <v>32</v>
      </c>
      <c r="AX277" s="13" t="s">
        <v>77</v>
      </c>
      <c r="AY277" s="243" t="s">
        <v>130</v>
      </c>
    </row>
    <row r="278" s="14" customFormat="1">
      <c r="A278" s="14"/>
      <c r="B278" s="244"/>
      <c r="C278" s="245"/>
      <c r="D278" s="235" t="s">
        <v>140</v>
      </c>
      <c r="E278" s="246" t="s">
        <v>1</v>
      </c>
      <c r="F278" s="247" t="s">
        <v>220</v>
      </c>
      <c r="G278" s="245"/>
      <c r="H278" s="248">
        <v>209.04499999999999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140</v>
      </c>
      <c r="AU278" s="254" t="s">
        <v>87</v>
      </c>
      <c r="AV278" s="14" t="s">
        <v>87</v>
      </c>
      <c r="AW278" s="14" t="s">
        <v>32</v>
      </c>
      <c r="AX278" s="14" t="s">
        <v>77</v>
      </c>
      <c r="AY278" s="254" t="s">
        <v>130</v>
      </c>
    </row>
    <row r="279" s="15" customFormat="1">
      <c r="A279" s="15"/>
      <c r="B279" s="255"/>
      <c r="C279" s="256"/>
      <c r="D279" s="235" t="s">
        <v>140</v>
      </c>
      <c r="E279" s="257" t="s">
        <v>1</v>
      </c>
      <c r="F279" s="258" t="s">
        <v>143</v>
      </c>
      <c r="G279" s="256"/>
      <c r="H279" s="259">
        <v>209.04499999999999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5" t="s">
        <v>140</v>
      </c>
      <c r="AU279" s="265" t="s">
        <v>87</v>
      </c>
      <c r="AV279" s="15" t="s">
        <v>144</v>
      </c>
      <c r="AW279" s="15" t="s">
        <v>32</v>
      </c>
      <c r="AX279" s="15" t="s">
        <v>77</v>
      </c>
      <c r="AY279" s="265" t="s">
        <v>130</v>
      </c>
    </row>
    <row r="280" s="13" customFormat="1">
      <c r="A280" s="13"/>
      <c r="B280" s="233"/>
      <c r="C280" s="234"/>
      <c r="D280" s="235" t="s">
        <v>140</v>
      </c>
      <c r="E280" s="236" t="s">
        <v>1</v>
      </c>
      <c r="F280" s="237" t="s">
        <v>145</v>
      </c>
      <c r="G280" s="234"/>
      <c r="H280" s="236" t="s">
        <v>1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140</v>
      </c>
      <c r="AU280" s="243" t="s">
        <v>87</v>
      </c>
      <c r="AV280" s="13" t="s">
        <v>85</v>
      </c>
      <c r="AW280" s="13" t="s">
        <v>32</v>
      </c>
      <c r="AX280" s="13" t="s">
        <v>77</v>
      </c>
      <c r="AY280" s="243" t="s">
        <v>130</v>
      </c>
    </row>
    <row r="281" s="14" customFormat="1">
      <c r="A281" s="14"/>
      <c r="B281" s="244"/>
      <c r="C281" s="245"/>
      <c r="D281" s="235" t="s">
        <v>140</v>
      </c>
      <c r="E281" s="246" t="s">
        <v>1</v>
      </c>
      <c r="F281" s="247" t="s">
        <v>226</v>
      </c>
      <c r="G281" s="245"/>
      <c r="H281" s="248">
        <v>157.99500000000001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140</v>
      </c>
      <c r="AU281" s="254" t="s">
        <v>87</v>
      </c>
      <c r="AV281" s="14" t="s">
        <v>87</v>
      </c>
      <c r="AW281" s="14" t="s">
        <v>32</v>
      </c>
      <c r="AX281" s="14" t="s">
        <v>77</v>
      </c>
      <c r="AY281" s="254" t="s">
        <v>130</v>
      </c>
    </row>
    <row r="282" s="15" customFormat="1">
      <c r="A282" s="15"/>
      <c r="B282" s="255"/>
      <c r="C282" s="256"/>
      <c r="D282" s="235" t="s">
        <v>140</v>
      </c>
      <c r="E282" s="257" t="s">
        <v>1</v>
      </c>
      <c r="F282" s="258" t="s">
        <v>143</v>
      </c>
      <c r="G282" s="256"/>
      <c r="H282" s="259">
        <v>157.99500000000001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140</v>
      </c>
      <c r="AU282" s="265" t="s">
        <v>87</v>
      </c>
      <c r="AV282" s="15" t="s">
        <v>144</v>
      </c>
      <c r="AW282" s="15" t="s">
        <v>32</v>
      </c>
      <c r="AX282" s="15" t="s">
        <v>77</v>
      </c>
      <c r="AY282" s="265" t="s">
        <v>130</v>
      </c>
    </row>
    <row r="283" s="16" customFormat="1">
      <c r="A283" s="16"/>
      <c r="B283" s="266"/>
      <c r="C283" s="267"/>
      <c r="D283" s="235" t="s">
        <v>140</v>
      </c>
      <c r="E283" s="268" t="s">
        <v>1</v>
      </c>
      <c r="F283" s="269" t="s">
        <v>147</v>
      </c>
      <c r="G283" s="267"/>
      <c r="H283" s="270">
        <v>367.04000000000002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6" t="s">
        <v>140</v>
      </c>
      <c r="AU283" s="276" t="s">
        <v>87</v>
      </c>
      <c r="AV283" s="16" t="s">
        <v>148</v>
      </c>
      <c r="AW283" s="16" t="s">
        <v>32</v>
      </c>
      <c r="AX283" s="16" t="s">
        <v>85</v>
      </c>
      <c r="AY283" s="276" t="s">
        <v>130</v>
      </c>
    </row>
    <row r="284" s="2" customFormat="1" ht="24.15" customHeight="1">
      <c r="A284" s="39"/>
      <c r="B284" s="40"/>
      <c r="C284" s="220" t="s">
        <v>227</v>
      </c>
      <c r="D284" s="220" t="s">
        <v>133</v>
      </c>
      <c r="E284" s="221" t="s">
        <v>228</v>
      </c>
      <c r="F284" s="222" t="s">
        <v>229</v>
      </c>
      <c r="G284" s="223" t="s">
        <v>136</v>
      </c>
      <c r="H284" s="224">
        <v>367.04000000000002</v>
      </c>
      <c r="I284" s="225"/>
      <c r="J284" s="226">
        <f>ROUND(I284*H284,2)</f>
        <v>0</v>
      </c>
      <c r="K284" s="222" t="s">
        <v>1</v>
      </c>
      <c r="L284" s="45"/>
      <c r="M284" s="227" t="s">
        <v>1</v>
      </c>
      <c r="N284" s="228" t="s">
        <v>42</v>
      </c>
      <c r="O284" s="92"/>
      <c r="P284" s="229">
        <f>O284*H284</f>
        <v>0</v>
      </c>
      <c r="Q284" s="229">
        <v>0.25871</v>
      </c>
      <c r="R284" s="229">
        <f>Q284*H284</f>
        <v>94.956918400000006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148</v>
      </c>
      <c r="AT284" s="231" t="s">
        <v>133</v>
      </c>
      <c r="AU284" s="231" t="s">
        <v>87</v>
      </c>
      <c r="AY284" s="18" t="s">
        <v>130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85</v>
      </c>
      <c r="BK284" s="232">
        <f>ROUND(I284*H284,2)</f>
        <v>0</v>
      </c>
      <c r="BL284" s="18" t="s">
        <v>148</v>
      </c>
      <c r="BM284" s="231" t="s">
        <v>230</v>
      </c>
    </row>
    <row r="285" s="13" customFormat="1">
      <c r="A285" s="13"/>
      <c r="B285" s="233"/>
      <c r="C285" s="234"/>
      <c r="D285" s="235" t="s">
        <v>140</v>
      </c>
      <c r="E285" s="236" t="s">
        <v>1</v>
      </c>
      <c r="F285" s="237" t="s">
        <v>141</v>
      </c>
      <c r="G285" s="234"/>
      <c r="H285" s="236" t="s">
        <v>1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140</v>
      </c>
      <c r="AU285" s="243" t="s">
        <v>87</v>
      </c>
      <c r="AV285" s="13" t="s">
        <v>85</v>
      </c>
      <c r="AW285" s="13" t="s">
        <v>32</v>
      </c>
      <c r="AX285" s="13" t="s">
        <v>77</v>
      </c>
      <c r="AY285" s="243" t="s">
        <v>130</v>
      </c>
    </row>
    <row r="286" s="14" customFormat="1">
      <c r="A286" s="14"/>
      <c r="B286" s="244"/>
      <c r="C286" s="245"/>
      <c r="D286" s="235" t="s">
        <v>140</v>
      </c>
      <c r="E286" s="246" t="s">
        <v>1</v>
      </c>
      <c r="F286" s="247" t="s">
        <v>220</v>
      </c>
      <c r="G286" s="245"/>
      <c r="H286" s="248">
        <v>209.04499999999999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140</v>
      </c>
      <c r="AU286" s="254" t="s">
        <v>87</v>
      </c>
      <c r="AV286" s="14" t="s">
        <v>87</v>
      </c>
      <c r="AW286" s="14" t="s">
        <v>32</v>
      </c>
      <c r="AX286" s="14" t="s">
        <v>77</v>
      </c>
      <c r="AY286" s="254" t="s">
        <v>130</v>
      </c>
    </row>
    <row r="287" s="15" customFormat="1">
      <c r="A287" s="15"/>
      <c r="B287" s="255"/>
      <c r="C287" s="256"/>
      <c r="D287" s="235" t="s">
        <v>140</v>
      </c>
      <c r="E287" s="257" t="s">
        <v>1</v>
      </c>
      <c r="F287" s="258" t="s">
        <v>143</v>
      </c>
      <c r="G287" s="256"/>
      <c r="H287" s="259">
        <v>209.04499999999999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140</v>
      </c>
      <c r="AU287" s="265" t="s">
        <v>87</v>
      </c>
      <c r="AV287" s="15" t="s">
        <v>144</v>
      </c>
      <c r="AW287" s="15" t="s">
        <v>32</v>
      </c>
      <c r="AX287" s="15" t="s">
        <v>77</v>
      </c>
      <c r="AY287" s="265" t="s">
        <v>130</v>
      </c>
    </row>
    <row r="288" s="13" customFormat="1">
      <c r="A288" s="13"/>
      <c r="B288" s="233"/>
      <c r="C288" s="234"/>
      <c r="D288" s="235" t="s">
        <v>140</v>
      </c>
      <c r="E288" s="236" t="s">
        <v>1</v>
      </c>
      <c r="F288" s="237" t="s">
        <v>145</v>
      </c>
      <c r="G288" s="234"/>
      <c r="H288" s="236" t="s">
        <v>1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140</v>
      </c>
      <c r="AU288" s="243" t="s">
        <v>87</v>
      </c>
      <c r="AV288" s="13" t="s">
        <v>85</v>
      </c>
      <c r="AW288" s="13" t="s">
        <v>32</v>
      </c>
      <c r="AX288" s="13" t="s">
        <v>77</v>
      </c>
      <c r="AY288" s="243" t="s">
        <v>130</v>
      </c>
    </row>
    <row r="289" s="14" customFormat="1">
      <c r="A289" s="14"/>
      <c r="B289" s="244"/>
      <c r="C289" s="245"/>
      <c r="D289" s="235" t="s">
        <v>140</v>
      </c>
      <c r="E289" s="246" t="s">
        <v>1</v>
      </c>
      <c r="F289" s="247" t="s">
        <v>226</v>
      </c>
      <c r="G289" s="245"/>
      <c r="H289" s="248">
        <v>157.99500000000001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140</v>
      </c>
      <c r="AU289" s="254" t="s">
        <v>87</v>
      </c>
      <c r="AV289" s="14" t="s">
        <v>87</v>
      </c>
      <c r="AW289" s="14" t="s">
        <v>32</v>
      </c>
      <c r="AX289" s="14" t="s">
        <v>77</v>
      </c>
      <c r="AY289" s="254" t="s">
        <v>130</v>
      </c>
    </row>
    <row r="290" s="15" customFormat="1">
      <c r="A290" s="15"/>
      <c r="B290" s="255"/>
      <c r="C290" s="256"/>
      <c r="D290" s="235" t="s">
        <v>140</v>
      </c>
      <c r="E290" s="257" t="s">
        <v>1</v>
      </c>
      <c r="F290" s="258" t="s">
        <v>143</v>
      </c>
      <c r="G290" s="256"/>
      <c r="H290" s="259">
        <v>157.99500000000001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5" t="s">
        <v>140</v>
      </c>
      <c r="AU290" s="265" t="s">
        <v>87</v>
      </c>
      <c r="AV290" s="15" t="s">
        <v>144</v>
      </c>
      <c r="AW290" s="15" t="s">
        <v>32</v>
      </c>
      <c r="AX290" s="15" t="s">
        <v>77</v>
      </c>
      <c r="AY290" s="265" t="s">
        <v>130</v>
      </c>
    </row>
    <row r="291" s="16" customFormat="1">
      <c r="A291" s="16"/>
      <c r="B291" s="266"/>
      <c r="C291" s="267"/>
      <c r="D291" s="235" t="s">
        <v>140</v>
      </c>
      <c r="E291" s="268" t="s">
        <v>1</v>
      </c>
      <c r="F291" s="269" t="s">
        <v>147</v>
      </c>
      <c r="G291" s="267"/>
      <c r="H291" s="270">
        <v>367.04000000000002</v>
      </c>
      <c r="I291" s="271"/>
      <c r="J291" s="267"/>
      <c r="K291" s="267"/>
      <c r="L291" s="272"/>
      <c r="M291" s="273"/>
      <c r="N291" s="274"/>
      <c r="O291" s="274"/>
      <c r="P291" s="274"/>
      <c r="Q291" s="274"/>
      <c r="R291" s="274"/>
      <c r="S291" s="274"/>
      <c r="T291" s="275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76" t="s">
        <v>140</v>
      </c>
      <c r="AU291" s="276" t="s">
        <v>87</v>
      </c>
      <c r="AV291" s="16" t="s">
        <v>148</v>
      </c>
      <c r="AW291" s="16" t="s">
        <v>32</v>
      </c>
      <c r="AX291" s="16" t="s">
        <v>85</v>
      </c>
      <c r="AY291" s="276" t="s">
        <v>130</v>
      </c>
    </row>
    <row r="292" s="2" customFormat="1" ht="24.15" customHeight="1">
      <c r="A292" s="39"/>
      <c r="B292" s="40"/>
      <c r="C292" s="220" t="s">
        <v>7</v>
      </c>
      <c r="D292" s="220" t="s">
        <v>133</v>
      </c>
      <c r="E292" s="221" t="s">
        <v>231</v>
      </c>
      <c r="F292" s="222" t="s">
        <v>232</v>
      </c>
      <c r="G292" s="223" t="s">
        <v>136</v>
      </c>
      <c r="H292" s="224">
        <v>367.04000000000002</v>
      </c>
      <c r="I292" s="225"/>
      <c r="J292" s="226">
        <f>ROUND(I292*H292,2)</f>
        <v>0</v>
      </c>
      <c r="K292" s="222" t="s">
        <v>1</v>
      </c>
      <c r="L292" s="45"/>
      <c r="M292" s="227" t="s">
        <v>1</v>
      </c>
      <c r="N292" s="228" t="s">
        <v>42</v>
      </c>
      <c r="O292" s="92"/>
      <c r="P292" s="229">
        <f>O292*H292</f>
        <v>0</v>
      </c>
      <c r="Q292" s="229">
        <v>0.25871</v>
      </c>
      <c r="R292" s="229">
        <f>Q292*H292</f>
        <v>94.956918400000006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148</v>
      </c>
      <c r="AT292" s="231" t="s">
        <v>133</v>
      </c>
      <c r="AU292" s="231" t="s">
        <v>87</v>
      </c>
      <c r="AY292" s="18" t="s">
        <v>130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85</v>
      </c>
      <c r="BK292" s="232">
        <f>ROUND(I292*H292,2)</f>
        <v>0</v>
      </c>
      <c r="BL292" s="18" t="s">
        <v>148</v>
      </c>
      <c r="BM292" s="231" t="s">
        <v>233</v>
      </c>
    </row>
    <row r="293" s="13" customFormat="1">
      <c r="A293" s="13"/>
      <c r="B293" s="233"/>
      <c r="C293" s="234"/>
      <c r="D293" s="235" t="s">
        <v>140</v>
      </c>
      <c r="E293" s="236" t="s">
        <v>1</v>
      </c>
      <c r="F293" s="237" t="s">
        <v>141</v>
      </c>
      <c r="G293" s="234"/>
      <c r="H293" s="236" t="s">
        <v>1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140</v>
      </c>
      <c r="AU293" s="243" t="s">
        <v>87</v>
      </c>
      <c r="AV293" s="13" t="s">
        <v>85</v>
      </c>
      <c r="AW293" s="13" t="s">
        <v>32</v>
      </c>
      <c r="AX293" s="13" t="s">
        <v>77</v>
      </c>
      <c r="AY293" s="243" t="s">
        <v>130</v>
      </c>
    </row>
    <row r="294" s="14" customFormat="1">
      <c r="A294" s="14"/>
      <c r="B294" s="244"/>
      <c r="C294" s="245"/>
      <c r="D294" s="235" t="s">
        <v>140</v>
      </c>
      <c r="E294" s="246" t="s">
        <v>1</v>
      </c>
      <c r="F294" s="247" t="s">
        <v>220</v>
      </c>
      <c r="G294" s="245"/>
      <c r="H294" s="248">
        <v>209.04499999999999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140</v>
      </c>
      <c r="AU294" s="254" t="s">
        <v>87</v>
      </c>
      <c r="AV294" s="14" t="s">
        <v>87</v>
      </c>
      <c r="AW294" s="14" t="s">
        <v>32</v>
      </c>
      <c r="AX294" s="14" t="s">
        <v>77</v>
      </c>
      <c r="AY294" s="254" t="s">
        <v>130</v>
      </c>
    </row>
    <row r="295" s="15" customFormat="1">
      <c r="A295" s="15"/>
      <c r="B295" s="255"/>
      <c r="C295" s="256"/>
      <c r="D295" s="235" t="s">
        <v>140</v>
      </c>
      <c r="E295" s="257" t="s">
        <v>1</v>
      </c>
      <c r="F295" s="258" t="s">
        <v>143</v>
      </c>
      <c r="G295" s="256"/>
      <c r="H295" s="259">
        <v>209.04499999999999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140</v>
      </c>
      <c r="AU295" s="265" t="s">
        <v>87</v>
      </c>
      <c r="AV295" s="15" t="s">
        <v>144</v>
      </c>
      <c r="AW295" s="15" t="s">
        <v>32</v>
      </c>
      <c r="AX295" s="15" t="s">
        <v>77</v>
      </c>
      <c r="AY295" s="265" t="s">
        <v>130</v>
      </c>
    </row>
    <row r="296" s="13" customFormat="1">
      <c r="A296" s="13"/>
      <c r="B296" s="233"/>
      <c r="C296" s="234"/>
      <c r="D296" s="235" t="s">
        <v>140</v>
      </c>
      <c r="E296" s="236" t="s">
        <v>1</v>
      </c>
      <c r="F296" s="237" t="s">
        <v>145</v>
      </c>
      <c r="G296" s="234"/>
      <c r="H296" s="236" t="s">
        <v>1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140</v>
      </c>
      <c r="AU296" s="243" t="s">
        <v>87</v>
      </c>
      <c r="AV296" s="13" t="s">
        <v>85</v>
      </c>
      <c r="AW296" s="13" t="s">
        <v>32</v>
      </c>
      <c r="AX296" s="13" t="s">
        <v>77</v>
      </c>
      <c r="AY296" s="243" t="s">
        <v>130</v>
      </c>
    </row>
    <row r="297" s="14" customFormat="1">
      <c r="A297" s="14"/>
      <c r="B297" s="244"/>
      <c r="C297" s="245"/>
      <c r="D297" s="235" t="s">
        <v>140</v>
      </c>
      <c r="E297" s="246" t="s">
        <v>1</v>
      </c>
      <c r="F297" s="247" t="s">
        <v>226</v>
      </c>
      <c r="G297" s="245"/>
      <c r="H297" s="248">
        <v>157.99500000000001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140</v>
      </c>
      <c r="AU297" s="254" t="s">
        <v>87</v>
      </c>
      <c r="AV297" s="14" t="s">
        <v>87</v>
      </c>
      <c r="AW297" s="14" t="s">
        <v>32</v>
      </c>
      <c r="AX297" s="14" t="s">
        <v>77</v>
      </c>
      <c r="AY297" s="254" t="s">
        <v>130</v>
      </c>
    </row>
    <row r="298" s="15" customFormat="1">
      <c r="A298" s="15"/>
      <c r="B298" s="255"/>
      <c r="C298" s="256"/>
      <c r="D298" s="235" t="s">
        <v>140</v>
      </c>
      <c r="E298" s="257" t="s">
        <v>1</v>
      </c>
      <c r="F298" s="258" t="s">
        <v>143</v>
      </c>
      <c r="G298" s="256"/>
      <c r="H298" s="259">
        <v>157.99500000000001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140</v>
      </c>
      <c r="AU298" s="265" t="s">
        <v>87</v>
      </c>
      <c r="AV298" s="15" t="s">
        <v>144</v>
      </c>
      <c r="AW298" s="15" t="s">
        <v>32</v>
      </c>
      <c r="AX298" s="15" t="s">
        <v>77</v>
      </c>
      <c r="AY298" s="265" t="s">
        <v>130</v>
      </c>
    </row>
    <row r="299" s="16" customFormat="1">
      <c r="A299" s="16"/>
      <c r="B299" s="266"/>
      <c r="C299" s="267"/>
      <c r="D299" s="235" t="s">
        <v>140</v>
      </c>
      <c r="E299" s="268" t="s">
        <v>1</v>
      </c>
      <c r="F299" s="269" t="s">
        <v>147</v>
      </c>
      <c r="G299" s="267"/>
      <c r="H299" s="270">
        <v>367.04000000000002</v>
      </c>
      <c r="I299" s="271"/>
      <c r="J299" s="267"/>
      <c r="K299" s="267"/>
      <c r="L299" s="272"/>
      <c r="M299" s="273"/>
      <c r="N299" s="274"/>
      <c r="O299" s="274"/>
      <c r="P299" s="274"/>
      <c r="Q299" s="274"/>
      <c r="R299" s="274"/>
      <c r="S299" s="274"/>
      <c r="T299" s="275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76" t="s">
        <v>140</v>
      </c>
      <c r="AU299" s="276" t="s">
        <v>87</v>
      </c>
      <c r="AV299" s="16" t="s">
        <v>148</v>
      </c>
      <c r="AW299" s="16" t="s">
        <v>32</v>
      </c>
      <c r="AX299" s="16" t="s">
        <v>85</v>
      </c>
      <c r="AY299" s="276" t="s">
        <v>130</v>
      </c>
    </row>
    <row r="300" s="2" customFormat="1" ht="16.5" customHeight="1">
      <c r="A300" s="39"/>
      <c r="B300" s="40"/>
      <c r="C300" s="220" t="s">
        <v>234</v>
      </c>
      <c r="D300" s="220" t="s">
        <v>133</v>
      </c>
      <c r="E300" s="221" t="s">
        <v>235</v>
      </c>
      <c r="F300" s="222" t="s">
        <v>236</v>
      </c>
      <c r="G300" s="223" t="s">
        <v>237</v>
      </c>
      <c r="H300" s="224">
        <v>2</v>
      </c>
      <c r="I300" s="225"/>
      <c r="J300" s="226">
        <f>ROUND(I300*H300,2)</f>
        <v>0</v>
      </c>
      <c r="K300" s="222" t="s">
        <v>1</v>
      </c>
      <c r="L300" s="45"/>
      <c r="M300" s="227" t="s">
        <v>1</v>
      </c>
      <c r="N300" s="228" t="s">
        <v>42</v>
      </c>
      <c r="O300" s="92"/>
      <c r="P300" s="229">
        <f>O300*H300</f>
        <v>0</v>
      </c>
      <c r="Q300" s="229">
        <v>0.25871</v>
      </c>
      <c r="R300" s="229">
        <f>Q300*H300</f>
        <v>0.51741999999999999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148</v>
      </c>
      <c r="AT300" s="231" t="s">
        <v>133</v>
      </c>
      <c r="AU300" s="231" t="s">
        <v>87</v>
      </c>
      <c r="AY300" s="18" t="s">
        <v>130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85</v>
      </c>
      <c r="BK300" s="232">
        <f>ROUND(I300*H300,2)</f>
        <v>0</v>
      </c>
      <c r="BL300" s="18" t="s">
        <v>148</v>
      </c>
      <c r="BM300" s="231" t="s">
        <v>238</v>
      </c>
    </row>
    <row r="301" s="13" customFormat="1">
      <c r="A301" s="13"/>
      <c r="B301" s="233"/>
      <c r="C301" s="234"/>
      <c r="D301" s="235" t="s">
        <v>140</v>
      </c>
      <c r="E301" s="236" t="s">
        <v>1</v>
      </c>
      <c r="F301" s="237" t="s">
        <v>169</v>
      </c>
      <c r="G301" s="234"/>
      <c r="H301" s="236" t="s">
        <v>1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140</v>
      </c>
      <c r="AU301" s="243" t="s">
        <v>87</v>
      </c>
      <c r="AV301" s="13" t="s">
        <v>85</v>
      </c>
      <c r="AW301" s="13" t="s">
        <v>32</v>
      </c>
      <c r="AX301" s="13" t="s">
        <v>77</v>
      </c>
      <c r="AY301" s="243" t="s">
        <v>130</v>
      </c>
    </row>
    <row r="302" s="14" customFormat="1">
      <c r="A302" s="14"/>
      <c r="B302" s="244"/>
      <c r="C302" s="245"/>
      <c r="D302" s="235" t="s">
        <v>140</v>
      </c>
      <c r="E302" s="246" t="s">
        <v>1</v>
      </c>
      <c r="F302" s="247" t="s">
        <v>85</v>
      </c>
      <c r="G302" s="245"/>
      <c r="H302" s="248">
        <v>1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140</v>
      </c>
      <c r="AU302" s="254" t="s">
        <v>87</v>
      </c>
      <c r="AV302" s="14" t="s">
        <v>87</v>
      </c>
      <c r="AW302" s="14" t="s">
        <v>32</v>
      </c>
      <c r="AX302" s="14" t="s">
        <v>77</v>
      </c>
      <c r="AY302" s="254" t="s">
        <v>130</v>
      </c>
    </row>
    <row r="303" s="13" customFormat="1">
      <c r="A303" s="13"/>
      <c r="B303" s="233"/>
      <c r="C303" s="234"/>
      <c r="D303" s="235" t="s">
        <v>140</v>
      </c>
      <c r="E303" s="236" t="s">
        <v>1</v>
      </c>
      <c r="F303" s="237" t="s">
        <v>171</v>
      </c>
      <c r="G303" s="234"/>
      <c r="H303" s="236" t="s">
        <v>1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140</v>
      </c>
      <c r="AU303" s="243" t="s">
        <v>87</v>
      </c>
      <c r="AV303" s="13" t="s">
        <v>85</v>
      </c>
      <c r="AW303" s="13" t="s">
        <v>32</v>
      </c>
      <c r="AX303" s="13" t="s">
        <v>77</v>
      </c>
      <c r="AY303" s="243" t="s">
        <v>130</v>
      </c>
    </row>
    <row r="304" s="14" customFormat="1">
      <c r="A304" s="14"/>
      <c r="B304" s="244"/>
      <c r="C304" s="245"/>
      <c r="D304" s="235" t="s">
        <v>140</v>
      </c>
      <c r="E304" s="246" t="s">
        <v>1</v>
      </c>
      <c r="F304" s="247" t="s">
        <v>85</v>
      </c>
      <c r="G304" s="245"/>
      <c r="H304" s="248">
        <v>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140</v>
      </c>
      <c r="AU304" s="254" t="s">
        <v>87</v>
      </c>
      <c r="AV304" s="14" t="s">
        <v>87</v>
      </c>
      <c r="AW304" s="14" t="s">
        <v>32</v>
      </c>
      <c r="AX304" s="14" t="s">
        <v>77</v>
      </c>
      <c r="AY304" s="254" t="s">
        <v>130</v>
      </c>
    </row>
    <row r="305" s="16" customFormat="1">
      <c r="A305" s="16"/>
      <c r="B305" s="266"/>
      <c r="C305" s="267"/>
      <c r="D305" s="235" t="s">
        <v>140</v>
      </c>
      <c r="E305" s="268" t="s">
        <v>1</v>
      </c>
      <c r="F305" s="269" t="s">
        <v>147</v>
      </c>
      <c r="G305" s="267"/>
      <c r="H305" s="270">
        <v>2</v>
      </c>
      <c r="I305" s="271"/>
      <c r="J305" s="267"/>
      <c r="K305" s="267"/>
      <c r="L305" s="272"/>
      <c r="M305" s="273"/>
      <c r="N305" s="274"/>
      <c r="O305" s="274"/>
      <c r="P305" s="274"/>
      <c r="Q305" s="274"/>
      <c r="R305" s="274"/>
      <c r="S305" s="274"/>
      <c r="T305" s="275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6" t="s">
        <v>140</v>
      </c>
      <c r="AU305" s="276" t="s">
        <v>87</v>
      </c>
      <c r="AV305" s="16" t="s">
        <v>148</v>
      </c>
      <c r="AW305" s="16" t="s">
        <v>32</v>
      </c>
      <c r="AX305" s="16" t="s">
        <v>85</v>
      </c>
      <c r="AY305" s="276" t="s">
        <v>130</v>
      </c>
    </row>
    <row r="306" s="12" customFormat="1" ht="20.88" customHeight="1">
      <c r="A306" s="12"/>
      <c r="B306" s="204"/>
      <c r="C306" s="205"/>
      <c r="D306" s="206" t="s">
        <v>76</v>
      </c>
      <c r="E306" s="218" t="s">
        <v>239</v>
      </c>
      <c r="F306" s="218" t="s">
        <v>240</v>
      </c>
      <c r="G306" s="205"/>
      <c r="H306" s="205"/>
      <c r="I306" s="208"/>
      <c r="J306" s="219">
        <f>BK306</f>
        <v>0</v>
      </c>
      <c r="K306" s="205"/>
      <c r="L306" s="210"/>
      <c r="M306" s="211"/>
      <c r="N306" s="212"/>
      <c r="O306" s="212"/>
      <c r="P306" s="213">
        <f>SUM(P307:P388)</f>
        <v>0</v>
      </c>
      <c r="Q306" s="212"/>
      <c r="R306" s="213">
        <f>SUM(R307:R388)</f>
        <v>0</v>
      </c>
      <c r="S306" s="212"/>
      <c r="T306" s="214">
        <f>SUM(T307:T388)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5" t="s">
        <v>85</v>
      </c>
      <c r="AT306" s="216" t="s">
        <v>76</v>
      </c>
      <c r="AU306" s="216" t="s">
        <v>87</v>
      </c>
      <c r="AY306" s="215" t="s">
        <v>130</v>
      </c>
      <c r="BK306" s="217">
        <f>SUM(BK307:BK388)</f>
        <v>0</v>
      </c>
    </row>
    <row r="307" s="2" customFormat="1" ht="24.15" customHeight="1">
      <c r="A307" s="39"/>
      <c r="B307" s="40"/>
      <c r="C307" s="220" t="s">
        <v>241</v>
      </c>
      <c r="D307" s="220" t="s">
        <v>133</v>
      </c>
      <c r="E307" s="221" t="s">
        <v>242</v>
      </c>
      <c r="F307" s="222" t="s">
        <v>243</v>
      </c>
      <c r="G307" s="223" t="s">
        <v>244</v>
      </c>
      <c r="H307" s="224">
        <v>3</v>
      </c>
      <c r="I307" s="225"/>
      <c r="J307" s="226">
        <f>ROUND(I307*H307,2)</f>
        <v>0</v>
      </c>
      <c r="K307" s="222" t="s">
        <v>1</v>
      </c>
      <c r="L307" s="45"/>
      <c r="M307" s="227" t="s">
        <v>1</v>
      </c>
      <c r="N307" s="228" t="s">
        <v>42</v>
      </c>
      <c r="O307" s="92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148</v>
      </c>
      <c r="AT307" s="231" t="s">
        <v>133</v>
      </c>
      <c r="AU307" s="231" t="s">
        <v>144</v>
      </c>
      <c r="AY307" s="18" t="s">
        <v>130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85</v>
      </c>
      <c r="BK307" s="232">
        <f>ROUND(I307*H307,2)</f>
        <v>0</v>
      </c>
      <c r="BL307" s="18" t="s">
        <v>148</v>
      </c>
      <c r="BM307" s="231" t="s">
        <v>245</v>
      </c>
    </row>
    <row r="308" s="13" customFormat="1">
      <c r="A308" s="13"/>
      <c r="B308" s="233"/>
      <c r="C308" s="234"/>
      <c r="D308" s="235" t="s">
        <v>140</v>
      </c>
      <c r="E308" s="236" t="s">
        <v>1</v>
      </c>
      <c r="F308" s="237" t="s">
        <v>141</v>
      </c>
      <c r="G308" s="234"/>
      <c r="H308" s="236" t="s">
        <v>1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140</v>
      </c>
      <c r="AU308" s="243" t="s">
        <v>144</v>
      </c>
      <c r="AV308" s="13" t="s">
        <v>85</v>
      </c>
      <c r="AW308" s="13" t="s">
        <v>32</v>
      </c>
      <c r="AX308" s="13" t="s">
        <v>77</v>
      </c>
      <c r="AY308" s="243" t="s">
        <v>130</v>
      </c>
    </row>
    <row r="309" s="14" customFormat="1">
      <c r="A309" s="14"/>
      <c r="B309" s="244"/>
      <c r="C309" s="245"/>
      <c r="D309" s="235" t="s">
        <v>140</v>
      </c>
      <c r="E309" s="246" t="s">
        <v>1</v>
      </c>
      <c r="F309" s="247" t="s">
        <v>246</v>
      </c>
      <c r="G309" s="245"/>
      <c r="H309" s="248">
        <v>2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140</v>
      </c>
      <c r="AU309" s="254" t="s">
        <v>144</v>
      </c>
      <c r="AV309" s="14" t="s">
        <v>87</v>
      </c>
      <c r="AW309" s="14" t="s">
        <v>32</v>
      </c>
      <c r="AX309" s="14" t="s">
        <v>77</v>
      </c>
      <c r="AY309" s="254" t="s">
        <v>130</v>
      </c>
    </row>
    <row r="310" s="13" customFormat="1">
      <c r="A310" s="13"/>
      <c r="B310" s="233"/>
      <c r="C310" s="234"/>
      <c r="D310" s="235" t="s">
        <v>140</v>
      </c>
      <c r="E310" s="236" t="s">
        <v>1</v>
      </c>
      <c r="F310" s="237" t="s">
        <v>145</v>
      </c>
      <c r="G310" s="234"/>
      <c r="H310" s="236" t="s">
        <v>1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140</v>
      </c>
      <c r="AU310" s="243" t="s">
        <v>144</v>
      </c>
      <c r="AV310" s="13" t="s">
        <v>85</v>
      </c>
      <c r="AW310" s="13" t="s">
        <v>32</v>
      </c>
      <c r="AX310" s="13" t="s">
        <v>77</v>
      </c>
      <c r="AY310" s="243" t="s">
        <v>130</v>
      </c>
    </row>
    <row r="311" s="14" customFormat="1">
      <c r="A311" s="14"/>
      <c r="B311" s="244"/>
      <c r="C311" s="245"/>
      <c r="D311" s="235" t="s">
        <v>140</v>
      </c>
      <c r="E311" s="246" t="s">
        <v>1</v>
      </c>
      <c r="F311" s="247" t="s">
        <v>247</v>
      </c>
      <c r="G311" s="245"/>
      <c r="H311" s="248">
        <v>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140</v>
      </c>
      <c r="AU311" s="254" t="s">
        <v>144</v>
      </c>
      <c r="AV311" s="14" t="s">
        <v>87</v>
      </c>
      <c r="AW311" s="14" t="s">
        <v>32</v>
      </c>
      <c r="AX311" s="14" t="s">
        <v>77</v>
      </c>
      <c r="AY311" s="254" t="s">
        <v>130</v>
      </c>
    </row>
    <row r="312" s="16" customFormat="1">
      <c r="A312" s="16"/>
      <c r="B312" s="266"/>
      <c r="C312" s="267"/>
      <c r="D312" s="235" t="s">
        <v>140</v>
      </c>
      <c r="E312" s="268" t="s">
        <v>1</v>
      </c>
      <c r="F312" s="269" t="s">
        <v>147</v>
      </c>
      <c r="G312" s="267"/>
      <c r="H312" s="270">
        <v>3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6" t="s">
        <v>140</v>
      </c>
      <c r="AU312" s="276" t="s">
        <v>144</v>
      </c>
      <c r="AV312" s="16" t="s">
        <v>148</v>
      </c>
      <c r="AW312" s="16" t="s">
        <v>32</v>
      </c>
      <c r="AX312" s="16" t="s">
        <v>85</v>
      </c>
      <c r="AY312" s="276" t="s">
        <v>130</v>
      </c>
    </row>
    <row r="313" s="2" customFormat="1" ht="37.8" customHeight="1">
      <c r="A313" s="39"/>
      <c r="B313" s="40"/>
      <c r="C313" s="220" t="s">
        <v>248</v>
      </c>
      <c r="D313" s="220" t="s">
        <v>133</v>
      </c>
      <c r="E313" s="221" t="s">
        <v>249</v>
      </c>
      <c r="F313" s="222" t="s">
        <v>250</v>
      </c>
      <c r="G313" s="223" t="s">
        <v>244</v>
      </c>
      <c r="H313" s="224">
        <v>9</v>
      </c>
      <c r="I313" s="225"/>
      <c r="J313" s="226">
        <f>ROUND(I313*H313,2)</f>
        <v>0</v>
      </c>
      <c r="K313" s="222" t="s">
        <v>1</v>
      </c>
      <c r="L313" s="45"/>
      <c r="M313" s="227" t="s">
        <v>1</v>
      </c>
      <c r="N313" s="228" t="s">
        <v>42</v>
      </c>
      <c r="O313" s="92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148</v>
      </c>
      <c r="AT313" s="231" t="s">
        <v>133</v>
      </c>
      <c r="AU313" s="231" t="s">
        <v>144</v>
      </c>
      <c r="AY313" s="18" t="s">
        <v>130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85</v>
      </c>
      <c r="BK313" s="232">
        <f>ROUND(I313*H313,2)</f>
        <v>0</v>
      </c>
      <c r="BL313" s="18" t="s">
        <v>148</v>
      </c>
      <c r="BM313" s="231" t="s">
        <v>251</v>
      </c>
    </row>
    <row r="314" s="13" customFormat="1">
      <c r="A314" s="13"/>
      <c r="B314" s="233"/>
      <c r="C314" s="234"/>
      <c r="D314" s="235" t="s">
        <v>140</v>
      </c>
      <c r="E314" s="236" t="s">
        <v>1</v>
      </c>
      <c r="F314" s="237" t="s">
        <v>141</v>
      </c>
      <c r="G314" s="234"/>
      <c r="H314" s="236" t="s">
        <v>1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140</v>
      </c>
      <c r="AU314" s="243" t="s">
        <v>144</v>
      </c>
      <c r="AV314" s="13" t="s">
        <v>85</v>
      </c>
      <c r="AW314" s="13" t="s">
        <v>32</v>
      </c>
      <c r="AX314" s="13" t="s">
        <v>77</v>
      </c>
      <c r="AY314" s="243" t="s">
        <v>130</v>
      </c>
    </row>
    <row r="315" s="14" customFormat="1">
      <c r="A315" s="14"/>
      <c r="B315" s="244"/>
      <c r="C315" s="245"/>
      <c r="D315" s="235" t="s">
        <v>140</v>
      </c>
      <c r="E315" s="246" t="s">
        <v>1</v>
      </c>
      <c r="F315" s="247" t="s">
        <v>252</v>
      </c>
      <c r="G315" s="245"/>
      <c r="H315" s="248">
        <v>5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140</v>
      </c>
      <c r="AU315" s="254" t="s">
        <v>144</v>
      </c>
      <c r="AV315" s="14" t="s">
        <v>87</v>
      </c>
      <c r="AW315" s="14" t="s">
        <v>32</v>
      </c>
      <c r="AX315" s="14" t="s">
        <v>77</v>
      </c>
      <c r="AY315" s="254" t="s">
        <v>130</v>
      </c>
    </row>
    <row r="316" s="13" customFormat="1">
      <c r="A316" s="13"/>
      <c r="B316" s="233"/>
      <c r="C316" s="234"/>
      <c r="D316" s="235" t="s">
        <v>140</v>
      </c>
      <c r="E316" s="236" t="s">
        <v>1</v>
      </c>
      <c r="F316" s="237" t="s">
        <v>145</v>
      </c>
      <c r="G316" s="234"/>
      <c r="H316" s="236" t="s">
        <v>1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140</v>
      </c>
      <c r="AU316" s="243" t="s">
        <v>144</v>
      </c>
      <c r="AV316" s="13" t="s">
        <v>85</v>
      </c>
      <c r="AW316" s="13" t="s">
        <v>32</v>
      </c>
      <c r="AX316" s="13" t="s">
        <v>77</v>
      </c>
      <c r="AY316" s="243" t="s">
        <v>130</v>
      </c>
    </row>
    <row r="317" s="14" customFormat="1">
      <c r="A317" s="14"/>
      <c r="B317" s="244"/>
      <c r="C317" s="245"/>
      <c r="D317" s="235" t="s">
        <v>140</v>
      </c>
      <c r="E317" s="246" t="s">
        <v>1</v>
      </c>
      <c r="F317" s="247" t="s">
        <v>253</v>
      </c>
      <c r="G317" s="245"/>
      <c r="H317" s="248">
        <v>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140</v>
      </c>
      <c r="AU317" s="254" t="s">
        <v>144</v>
      </c>
      <c r="AV317" s="14" t="s">
        <v>87</v>
      </c>
      <c r="AW317" s="14" t="s">
        <v>32</v>
      </c>
      <c r="AX317" s="14" t="s">
        <v>77</v>
      </c>
      <c r="AY317" s="254" t="s">
        <v>130</v>
      </c>
    </row>
    <row r="318" s="16" customFormat="1">
      <c r="A318" s="16"/>
      <c r="B318" s="266"/>
      <c r="C318" s="267"/>
      <c r="D318" s="235" t="s">
        <v>140</v>
      </c>
      <c r="E318" s="268" t="s">
        <v>1</v>
      </c>
      <c r="F318" s="269" t="s">
        <v>147</v>
      </c>
      <c r="G318" s="267"/>
      <c r="H318" s="270">
        <v>9</v>
      </c>
      <c r="I318" s="271"/>
      <c r="J318" s="267"/>
      <c r="K318" s="267"/>
      <c r="L318" s="272"/>
      <c r="M318" s="273"/>
      <c r="N318" s="274"/>
      <c r="O318" s="274"/>
      <c r="P318" s="274"/>
      <c r="Q318" s="274"/>
      <c r="R318" s="274"/>
      <c r="S318" s="274"/>
      <c r="T318" s="275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76" t="s">
        <v>140</v>
      </c>
      <c r="AU318" s="276" t="s">
        <v>144</v>
      </c>
      <c r="AV318" s="16" t="s">
        <v>148</v>
      </c>
      <c r="AW318" s="16" t="s">
        <v>32</v>
      </c>
      <c r="AX318" s="16" t="s">
        <v>85</v>
      </c>
      <c r="AY318" s="276" t="s">
        <v>130</v>
      </c>
    </row>
    <row r="319" s="2" customFormat="1" ht="49.05" customHeight="1">
      <c r="A319" s="39"/>
      <c r="B319" s="40"/>
      <c r="C319" s="220" t="s">
        <v>254</v>
      </c>
      <c r="D319" s="220" t="s">
        <v>133</v>
      </c>
      <c r="E319" s="221" t="s">
        <v>255</v>
      </c>
      <c r="F319" s="222" t="s">
        <v>256</v>
      </c>
      <c r="G319" s="223" t="s">
        <v>244</v>
      </c>
      <c r="H319" s="224">
        <v>5</v>
      </c>
      <c r="I319" s="225"/>
      <c r="J319" s="226">
        <f>ROUND(I319*H319,2)</f>
        <v>0</v>
      </c>
      <c r="K319" s="222" t="s">
        <v>1</v>
      </c>
      <c r="L319" s="45"/>
      <c r="M319" s="227" t="s">
        <v>1</v>
      </c>
      <c r="N319" s="228" t="s">
        <v>42</v>
      </c>
      <c r="O319" s="92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148</v>
      </c>
      <c r="AT319" s="231" t="s">
        <v>133</v>
      </c>
      <c r="AU319" s="231" t="s">
        <v>144</v>
      </c>
      <c r="AY319" s="18" t="s">
        <v>130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85</v>
      </c>
      <c r="BK319" s="232">
        <f>ROUND(I319*H319,2)</f>
        <v>0</v>
      </c>
      <c r="BL319" s="18" t="s">
        <v>148</v>
      </c>
      <c r="BM319" s="231" t="s">
        <v>257</v>
      </c>
    </row>
    <row r="320" s="13" customFormat="1">
      <c r="A320" s="13"/>
      <c r="B320" s="233"/>
      <c r="C320" s="234"/>
      <c r="D320" s="235" t="s">
        <v>140</v>
      </c>
      <c r="E320" s="236" t="s">
        <v>1</v>
      </c>
      <c r="F320" s="237" t="s">
        <v>141</v>
      </c>
      <c r="G320" s="234"/>
      <c r="H320" s="236" t="s">
        <v>1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140</v>
      </c>
      <c r="AU320" s="243" t="s">
        <v>144</v>
      </c>
      <c r="AV320" s="13" t="s">
        <v>85</v>
      </c>
      <c r="AW320" s="13" t="s">
        <v>32</v>
      </c>
      <c r="AX320" s="13" t="s">
        <v>77</v>
      </c>
      <c r="AY320" s="243" t="s">
        <v>130</v>
      </c>
    </row>
    <row r="321" s="14" customFormat="1">
      <c r="A321" s="14"/>
      <c r="B321" s="244"/>
      <c r="C321" s="245"/>
      <c r="D321" s="235" t="s">
        <v>140</v>
      </c>
      <c r="E321" s="246" t="s">
        <v>1</v>
      </c>
      <c r="F321" s="247" t="s">
        <v>246</v>
      </c>
      <c r="G321" s="245"/>
      <c r="H321" s="248">
        <v>2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140</v>
      </c>
      <c r="AU321" s="254" t="s">
        <v>144</v>
      </c>
      <c r="AV321" s="14" t="s">
        <v>87</v>
      </c>
      <c r="AW321" s="14" t="s">
        <v>32</v>
      </c>
      <c r="AX321" s="14" t="s">
        <v>77</v>
      </c>
      <c r="AY321" s="254" t="s">
        <v>130</v>
      </c>
    </row>
    <row r="322" s="13" customFormat="1">
      <c r="A322" s="13"/>
      <c r="B322" s="233"/>
      <c r="C322" s="234"/>
      <c r="D322" s="235" t="s">
        <v>140</v>
      </c>
      <c r="E322" s="236" t="s">
        <v>1</v>
      </c>
      <c r="F322" s="237" t="s">
        <v>145</v>
      </c>
      <c r="G322" s="234"/>
      <c r="H322" s="236" t="s">
        <v>1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140</v>
      </c>
      <c r="AU322" s="243" t="s">
        <v>144</v>
      </c>
      <c r="AV322" s="13" t="s">
        <v>85</v>
      </c>
      <c r="AW322" s="13" t="s">
        <v>32</v>
      </c>
      <c r="AX322" s="13" t="s">
        <v>77</v>
      </c>
      <c r="AY322" s="243" t="s">
        <v>130</v>
      </c>
    </row>
    <row r="323" s="14" customFormat="1">
      <c r="A323" s="14"/>
      <c r="B323" s="244"/>
      <c r="C323" s="245"/>
      <c r="D323" s="235" t="s">
        <v>140</v>
      </c>
      <c r="E323" s="246" t="s">
        <v>1</v>
      </c>
      <c r="F323" s="247" t="s">
        <v>258</v>
      </c>
      <c r="G323" s="245"/>
      <c r="H323" s="248">
        <v>3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140</v>
      </c>
      <c r="AU323" s="254" t="s">
        <v>144</v>
      </c>
      <c r="AV323" s="14" t="s">
        <v>87</v>
      </c>
      <c r="AW323" s="14" t="s">
        <v>32</v>
      </c>
      <c r="AX323" s="14" t="s">
        <v>77</v>
      </c>
      <c r="AY323" s="254" t="s">
        <v>130</v>
      </c>
    </row>
    <row r="324" s="16" customFormat="1">
      <c r="A324" s="16"/>
      <c r="B324" s="266"/>
      <c r="C324" s="267"/>
      <c r="D324" s="235" t="s">
        <v>140</v>
      </c>
      <c r="E324" s="268" t="s">
        <v>1</v>
      </c>
      <c r="F324" s="269" t="s">
        <v>147</v>
      </c>
      <c r="G324" s="267"/>
      <c r="H324" s="270">
        <v>5</v>
      </c>
      <c r="I324" s="271"/>
      <c r="J324" s="267"/>
      <c r="K324" s="267"/>
      <c r="L324" s="272"/>
      <c r="M324" s="273"/>
      <c r="N324" s="274"/>
      <c r="O324" s="274"/>
      <c r="P324" s="274"/>
      <c r="Q324" s="274"/>
      <c r="R324" s="274"/>
      <c r="S324" s="274"/>
      <c r="T324" s="275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76" t="s">
        <v>140</v>
      </c>
      <c r="AU324" s="276" t="s">
        <v>144</v>
      </c>
      <c r="AV324" s="16" t="s">
        <v>148</v>
      </c>
      <c r="AW324" s="16" t="s">
        <v>32</v>
      </c>
      <c r="AX324" s="16" t="s">
        <v>85</v>
      </c>
      <c r="AY324" s="276" t="s">
        <v>130</v>
      </c>
    </row>
    <row r="325" s="2" customFormat="1" ht="24.15" customHeight="1">
      <c r="A325" s="39"/>
      <c r="B325" s="40"/>
      <c r="C325" s="220" t="s">
        <v>259</v>
      </c>
      <c r="D325" s="220" t="s">
        <v>133</v>
      </c>
      <c r="E325" s="221" t="s">
        <v>260</v>
      </c>
      <c r="F325" s="222" t="s">
        <v>261</v>
      </c>
      <c r="G325" s="223" t="s">
        <v>244</v>
      </c>
      <c r="H325" s="224">
        <v>16</v>
      </c>
      <c r="I325" s="225"/>
      <c r="J325" s="226">
        <f>ROUND(I325*H325,2)</f>
        <v>0</v>
      </c>
      <c r="K325" s="222" t="s">
        <v>1</v>
      </c>
      <c r="L325" s="45"/>
      <c r="M325" s="227" t="s">
        <v>1</v>
      </c>
      <c r="N325" s="228" t="s">
        <v>42</v>
      </c>
      <c r="O325" s="92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148</v>
      </c>
      <c r="AT325" s="231" t="s">
        <v>133</v>
      </c>
      <c r="AU325" s="231" t="s">
        <v>144</v>
      </c>
      <c r="AY325" s="18" t="s">
        <v>130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85</v>
      </c>
      <c r="BK325" s="232">
        <f>ROUND(I325*H325,2)</f>
        <v>0</v>
      </c>
      <c r="BL325" s="18" t="s">
        <v>148</v>
      </c>
      <c r="BM325" s="231" t="s">
        <v>262</v>
      </c>
    </row>
    <row r="326" s="13" customFormat="1">
      <c r="A326" s="13"/>
      <c r="B326" s="233"/>
      <c r="C326" s="234"/>
      <c r="D326" s="235" t="s">
        <v>140</v>
      </c>
      <c r="E326" s="236" t="s">
        <v>1</v>
      </c>
      <c r="F326" s="237" t="s">
        <v>141</v>
      </c>
      <c r="G326" s="234"/>
      <c r="H326" s="236" t="s">
        <v>1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140</v>
      </c>
      <c r="AU326" s="243" t="s">
        <v>144</v>
      </c>
      <c r="AV326" s="13" t="s">
        <v>85</v>
      </c>
      <c r="AW326" s="13" t="s">
        <v>32</v>
      </c>
      <c r="AX326" s="13" t="s">
        <v>77</v>
      </c>
      <c r="AY326" s="243" t="s">
        <v>130</v>
      </c>
    </row>
    <row r="327" s="14" customFormat="1">
      <c r="A327" s="14"/>
      <c r="B327" s="244"/>
      <c r="C327" s="245"/>
      <c r="D327" s="235" t="s">
        <v>140</v>
      </c>
      <c r="E327" s="246" t="s">
        <v>1</v>
      </c>
      <c r="F327" s="247" t="s">
        <v>263</v>
      </c>
      <c r="G327" s="245"/>
      <c r="H327" s="248">
        <v>6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140</v>
      </c>
      <c r="AU327" s="254" t="s">
        <v>144</v>
      </c>
      <c r="AV327" s="14" t="s">
        <v>87</v>
      </c>
      <c r="AW327" s="14" t="s">
        <v>32</v>
      </c>
      <c r="AX327" s="14" t="s">
        <v>77</v>
      </c>
      <c r="AY327" s="254" t="s">
        <v>130</v>
      </c>
    </row>
    <row r="328" s="13" customFormat="1">
      <c r="A328" s="13"/>
      <c r="B328" s="233"/>
      <c r="C328" s="234"/>
      <c r="D328" s="235" t="s">
        <v>140</v>
      </c>
      <c r="E328" s="236" t="s">
        <v>1</v>
      </c>
      <c r="F328" s="237" t="s">
        <v>145</v>
      </c>
      <c r="G328" s="234"/>
      <c r="H328" s="236" t="s">
        <v>1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140</v>
      </c>
      <c r="AU328" s="243" t="s">
        <v>144</v>
      </c>
      <c r="AV328" s="13" t="s">
        <v>85</v>
      </c>
      <c r="AW328" s="13" t="s">
        <v>32</v>
      </c>
      <c r="AX328" s="13" t="s">
        <v>77</v>
      </c>
      <c r="AY328" s="243" t="s">
        <v>130</v>
      </c>
    </row>
    <row r="329" s="14" customFormat="1">
      <c r="A329" s="14"/>
      <c r="B329" s="244"/>
      <c r="C329" s="245"/>
      <c r="D329" s="235" t="s">
        <v>140</v>
      </c>
      <c r="E329" s="246" t="s">
        <v>1</v>
      </c>
      <c r="F329" s="247" t="s">
        <v>264</v>
      </c>
      <c r="G329" s="245"/>
      <c r="H329" s="248">
        <v>10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140</v>
      </c>
      <c r="AU329" s="254" t="s">
        <v>144</v>
      </c>
      <c r="AV329" s="14" t="s">
        <v>87</v>
      </c>
      <c r="AW329" s="14" t="s">
        <v>32</v>
      </c>
      <c r="AX329" s="14" t="s">
        <v>77</v>
      </c>
      <c r="AY329" s="254" t="s">
        <v>130</v>
      </c>
    </row>
    <row r="330" s="16" customFormat="1">
      <c r="A330" s="16"/>
      <c r="B330" s="266"/>
      <c r="C330" s="267"/>
      <c r="D330" s="235" t="s">
        <v>140</v>
      </c>
      <c r="E330" s="268" t="s">
        <v>1</v>
      </c>
      <c r="F330" s="269" t="s">
        <v>147</v>
      </c>
      <c r="G330" s="267"/>
      <c r="H330" s="270">
        <v>16</v>
      </c>
      <c r="I330" s="271"/>
      <c r="J330" s="267"/>
      <c r="K330" s="267"/>
      <c r="L330" s="272"/>
      <c r="M330" s="273"/>
      <c r="N330" s="274"/>
      <c r="O330" s="274"/>
      <c r="P330" s="274"/>
      <c r="Q330" s="274"/>
      <c r="R330" s="274"/>
      <c r="S330" s="274"/>
      <c r="T330" s="275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76" t="s">
        <v>140</v>
      </c>
      <c r="AU330" s="276" t="s">
        <v>144</v>
      </c>
      <c r="AV330" s="16" t="s">
        <v>148</v>
      </c>
      <c r="AW330" s="16" t="s">
        <v>32</v>
      </c>
      <c r="AX330" s="16" t="s">
        <v>85</v>
      </c>
      <c r="AY330" s="276" t="s">
        <v>130</v>
      </c>
    </row>
    <row r="331" s="2" customFormat="1" ht="37.8" customHeight="1">
      <c r="A331" s="39"/>
      <c r="B331" s="40"/>
      <c r="C331" s="220" t="s">
        <v>265</v>
      </c>
      <c r="D331" s="220" t="s">
        <v>133</v>
      </c>
      <c r="E331" s="221" t="s">
        <v>266</v>
      </c>
      <c r="F331" s="222" t="s">
        <v>267</v>
      </c>
      <c r="G331" s="223" t="s">
        <v>244</v>
      </c>
      <c r="H331" s="224">
        <v>1</v>
      </c>
      <c r="I331" s="225"/>
      <c r="J331" s="226">
        <f>ROUND(I331*H331,2)</f>
        <v>0</v>
      </c>
      <c r="K331" s="222" t="s">
        <v>1</v>
      </c>
      <c r="L331" s="45"/>
      <c r="M331" s="227" t="s">
        <v>1</v>
      </c>
      <c r="N331" s="228" t="s">
        <v>42</v>
      </c>
      <c r="O331" s="92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1" t="s">
        <v>148</v>
      </c>
      <c r="AT331" s="231" t="s">
        <v>133</v>
      </c>
      <c r="AU331" s="231" t="s">
        <v>144</v>
      </c>
      <c r="AY331" s="18" t="s">
        <v>130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8" t="s">
        <v>85</v>
      </c>
      <c r="BK331" s="232">
        <f>ROUND(I331*H331,2)</f>
        <v>0</v>
      </c>
      <c r="BL331" s="18" t="s">
        <v>148</v>
      </c>
      <c r="BM331" s="231" t="s">
        <v>268</v>
      </c>
    </row>
    <row r="332" s="13" customFormat="1">
      <c r="A332" s="13"/>
      <c r="B332" s="233"/>
      <c r="C332" s="234"/>
      <c r="D332" s="235" t="s">
        <v>140</v>
      </c>
      <c r="E332" s="236" t="s">
        <v>1</v>
      </c>
      <c r="F332" s="237" t="s">
        <v>145</v>
      </c>
      <c r="G332" s="234"/>
      <c r="H332" s="236" t="s">
        <v>1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140</v>
      </c>
      <c r="AU332" s="243" t="s">
        <v>144</v>
      </c>
      <c r="AV332" s="13" t="s">
        <v>85</v>
      </c>
      <c r="AW332" s="13" t="s">
        <v>32</v>
      </c>
      <c r="AX332" s="13" t="s">
        <v>77</v>
      </c>
      <c r="AY332" s="243" t="s">
        <v>130</v>
      </c>
    </row>
    <row r="333" s="14" customFormat="1">
      <c r="A333" s="14"/>
      <c r="B333" s="244"/>
      <c r="C333" s="245"/>
      <c r="D333" s="235" t="s">
        <v>140</v>
      </c>
      <c r="E333" s="246" t="s">
        <v>1</v>
      </c>
      <c r="F333" s="247" t="s">
        <v>269</v>
      </c>
      <c r="G333" s="245"/>
      <c r="H333" s="248">
        <v>1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140</v>
      </c>
      <c r="AU333" s="254" t="s">
        <v>144</v>
      </c>
      <c r="AV333" s="14" t="s">
        <v>87</v>
      </c>
      <c r="AW333" s="14" t="s">
        <v>32</v>
      </c>
      <c r="AX333" s="14" t="s">
        <v>77</v>
      </c>
      <c r="AY333" s="254" t="s">
        <v>130</v>
      </c>
    </row>
    <row r="334" s="16" customFormat="1">
      <c r="A334" s="16"/>
      <c r="B334" s="266"/>
      <c r="C334" s="267"/>
      <c r="D334" s="235" t="s">
        <v>140</v>
      </c>
      <c r="E334" s="268" t="s">
        <v>1</v>
      </c>
      <c r="F334" s="269" t="s">
        <v>147</v>
      </c>
      <c r="G334" s="267"/>
      <c r="H334" s="270">
        <v>1</v>
      </c>
      <c r="I334" s="271"/>
      <c r="J334" s="267"/>
      <c r="K334" s="267"/>
      <c r="L334" s="272"/>
      <c r="M334" s="273"/>
      <c r="N334" s="274"/>
      <c r="O334" s="274"/>
      <c r="P334" s="274"/>
      <c r="Q334" s="274"/>
      <c r="R334" s="274"/>
      <c r="S334" s="274"/>
      <c r="T334" s="275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76" t="s">
        <v>140</v>
      </c>
      <c r="AU334" s="276" t="s">
        <v>144</v>
      </c>
      <c r="AV334" s="16" t="s">
        <v>148</v>
      </c>
      <c r="AW334" s="16" t="s">
        <v>32</v>
      </c>
      <c r="AX334" s="16" t="s">
        <v>85</v>
      </c>
      <c r="AY334" s="276" t="s">
        <v>130</v>
      </c>
    </row>
    <row r="335" s="2" customFormat="1" ht="24.15" customHeight="1">
      <c r="A335" s="39"/>
      <c r="B335" s="40"/>
      <c r="C335" s="220" t="s">
        <v>270</v>
      </c>
      <c r="D335" s="220" t="s">
        <v>133</v>
      </c>
      <c r="E335" s="221" t="s">
        <v>271</v>
      </c>
      <c r="F335" s="222" t="s">
        <v>272</v>
      </c>
      <c r="G335" s="223" t="s">
        <v>244</v>
      </c>
      <c r="H335" s="224">
        <v>4</v>
      </c>
      <c r="I335" s="225"/>
      <c r="J335" s="226">
        <f>ROUND(I335*H335,2)</f>
        <v>0</v>
      </c>
      <c r="K335" s="222" t="s">
        <v>1</v>
      </c>
      <c r="L335" s="45"/>
      <c r="M335" s="227" t="s">
        <v>1</v>
      </c>
      <c r="N335" s="228" t="s">
        <v>42</v>
      </c>
      <c r="O335" s="92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148</v>
      </c>
      <c r="AT335" s="231" t="s">
        <v>133</v>
      </c>
      <c r="AU335" s="231" t="s">
        <v>144</v>
      </c>
      <c r="AY335" s="18" t="s">
        <v>130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85</v>
      </c>
      <c r="BK335" s="232">
        <f>ROUND(I335*H335,2)</f>
        <v>0</v>
      </c>
      <c r="BL335" s="18" t="s">
        <v>148</v>
      </c>
      <c r="BM335" s="231" t="s">
        <v>273</v>
      </c>
    </row>
    <row r="336" s="13" customFormat="1">
      <c r="A336" s="13"/>
      <c r="B336" s="233"/>
      <c r="C336" s="234"/>
      <c r="D336" s="235" t="s">
        <v>140</v>
      </c>
      <c r="E336" s="236" t="s">
        <v>1</v>
      </c>
      <c r="F336" s="237" t="s">
        <v>141</v>
      </c>
      <c r="G336" s="234"/>
      <c r="H336" s="236" t="s">
        <v>1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140</v>
      </c>
      <c r="AU336" s="243" t="s">
        <v>144</v>
      </c>
      <c r="AV336" s="13" t="s">
        <v>85</v>
      </c>
      <c r="AW336" s="13" t="s">
        <v>32</v>
      </c>
      <c r="AX336" s="13" t="s">
        <v>77</v>
      </c>
      <c r="AY336" s="243" t="s">
        <v>130</v>
      </c>
    </row>
    <row r="337" s="14" customFormat="1">
      <c r="A337" s="14"/>
      <c r="B337" s="244"/>
      <c r="C337" s="245"/>
      <c r="D337" s="235" t="s">
        <v>140</v>
      </c>
      <c r="E337" s="246" t="s">
        <v>1</v>
      </c>
      <c r="F337" s="247" t="s">
        <v>246</v>
      </c>
      <c r="G337" s="245"/>
      <c r="H337" s="248">
        <v>2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140</v>
      </c>
      <c r="AU337" s="254" t="s">
        <v>144</v>
      </c>
      <c r="AV337" s="14" t="s">
        <v>87</v>
      </c>
      <c r="AW337" s="14" t="s">
        <v>32</v>
      </c>
      <c r="AX337" s="14" t="s">
        <v>77</v>
      </c>
      <c r="AY337" s="254" t="s">
        <v>130</v>
      </c>
    </row>
    <row r="338" s="13" customFormat="1">
      <c r="A338" s="13"/>
      <c r="B338" s="233"/>
      <c r="C338" s="234"/>
      <c r="D338" s="235" t="s">
        <v>140</v>
      </c>
      <c r="E338" s="236" t="s">
        <v>1</v>
      </c>
      <c r="F338" s="237" t="s">
        <v>145</v>
      </c>
      <c r="G338" s="234"/>
      <c r="H338" s="236" t="s">
        <v>1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140</v>
      </c>
      <c r="AU338" s="243" t="s">
        <v>144</v>
      </c>
      <c r="AV338" s="13" t="s">
        <v>85</v>
      </c>
      <c r="AW338" s="13" t="s">
        <v>32</v>
      </c>
      <c r="AX338" s="13" t="s">
        <v>77</v>
      </c>
      <c r="AY338" s="243" t="s">
        <v>130</v>
      </c>
    </row>
    <row r="339" s="14" customFormat="1">
      <c r="A339" s="14"/>
      <c r="B339" s="244"/>
      <c r="C339" s="245"/>
      <c r="D339" s="235" t="s">
        <v>140</v>
      </c>
      <c r="E339" s="246" t="s">
        <v>1</v>
      </c>
      <c r="F339" s="247" t="s">
        <v>274</v>
      </c>
      <c r="G339" s="245"/>
      <c r="H339" s="248">
        <v>2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140</v>
      </c>
      <c r="AU339" s="254" t="s">
        <v>144</v>
      </c>
      <c r="AV339" s="14" t="s">
        <v>87</v>
      </c>
      <c r="AW339" s="14" t="s">
        <v>32</v>
      </c>
      <c r="AX339" s="14" t="s">
        <v>77</v>
      </c>
      <c r="AY339" s="254" t="s">
        <v>130</v>
      </c>
    </row>
    <row r="340" s="16" customFormat="1">
      <c r="A340" s="16"/>
      <c r="B340" s="266"/>
      <c r="C340" s="267"/>
      <c r="D340" s="235" t="s">
        <v>140</v>
      </c>
      <c r="E340" s="268" t="s">
        <v>1</v>
      </c>
      <c r="F340" s="269" t="s">
        <v>147</v>
      </c>
      <c r="G340" s="267"/>
      <c r="H340" s="270">
        <v>4</v>
      </c>
      <c r="I340" s="271"/>
      <c r="J340" s="267"/>
      <c r="K340" s="267"/>
      <c r="L340" s="272"/>
      <c r="M340" s="273"/>
      <c r="N340" s="274"/>
      <c r="O340" s="274"/>
      <c r="P340" s="274"/>
      <c r="Q340" s="274"/>
      <c r="R340" s="274"/>
      <c r="S340" s="274"/>
      <c r="T340" s="275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76" t="s">
        <v>140</v>
      </c>
      <c r="AU340" s="276" t="s">
        <v>144</v>
      </c>
      <c r="AV340" s="16" t="s">
        <v>148</v>
      </c>
      <c r="AW340" s="16" t="s">
        <v>32</v>
      </c>
      <c r="AX340" s="16" t="s">
        <v>85</v>
      </c>
      <c r="AY340" s="276" t="s">
        <v>130</v>
      </c>
    </row>
    <row r="341" s="2" customFormat="1" ht="49.05" customHeight="1">
      <c r="A341" s="39"/>
      <c r="B341" s="40"/>
      <c r="C341" s="220" t="s">
        <v>275</v>
      </c>
      <c r="D341" s="220" t="s">
        <v>133</v>
      </c>
      <c r="E341" s="221" t="s">
        <v>276</v>
      </c>
      <c r="F341" s="222" t="s">
        <v>277</v>
      </c>
      <c r="G341" s="223" t="s">
        <v>244</v>
      </c>
      <c r="H341" s="224">
        <v>5</v>
      </c>
      <c r="I341" s="225"/>
      <c r="J341" s="226">
        <f>ROUND(I341*H341,2)</f>
        <v>0</v>
      </c>
      <c r="K341" s="222" t="s">
        <v>1</v>
      </c>
      <c r="L341" s="45"/>
      <c r="M341" s="227" t="s">
        <v>1</v>
      </c>
      <c r="N341" s="228" t="s">
        <v>42</v>
      </c>
      <c r="O341" s="92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148</v>
      </c>
      <c r="AT341" s="231" t="s">
        <v>133</v>
      </c>
      <c r="AU341" s="231" t="s">
        <v>144</v>
      </c>
      <c r="AY341" s="18" t="s">
        <v>130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85</v>
      </c>
      <c r="BK341" s="232">
        <f>ROUND(I341*H341,2)</f>
        <v>0</v>
      </c>
      <c r="BL341" s="18" t="s">
        <v>148</v>
      </c>
      <c r="BM341" s="231" t="s">
        <v>278</v>
      </c>
    </row>
    <row r="342" s="13" customFormat="1">
      <c r="A342" s="13"/>
      <c r="B342" s="233"/>
      <c r="C342" s="234"/>
      <c r="D342" s="235" t="s">
        <v>140</v>
      </c>
      <c r="E342" s="236" t="s">
        <v>1</v>
      </c>
      <c r="F342" s="237" t="s">
        <v>141</v>
      </c>
      <c r="G342" s="234"/>
      <c r="H342" s="236" t="s">
        <v>1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140</v>
      </c>
      <c r="AU342" s="243" t="s">
        <v>144</v>
      </c>
      <c r="AV342" s="13" t="s">
        <v>85</v>
      </c>
      <c r="AW342" s="13" t="s">
        <v>32</v>
      </c>
      <c r="AX342" s="13" t="s">
        <v>77</v>
      </c>
      <c r="AY342" s="243" t="s">
        <v>130</v>
      </c>
    </row>
    <row r="343" s="14" customFormat="1">
      <c r="A343" s="14"/>
      <c r="B343" s="244"/>
      <c r="C343" s="245"/>
      <c r="D343" s="235" t="s">
        <v>140</v>
      </c>
      <c r="E343" s="246" t="s">
        <v>1</v>
      </c>
      <c r="F343" s="247" t="s">
        <v>246</v>
      </c>
      <c r="G343" s="245"/>
      <c r="H343" s="248">
        <v>2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140</v>
      </c>
      <c r="AU343" s="254" t="s">
        <v>144</v>
      </c>
      <c r="AV343" s="14" t="s">
        <v>87</v>
      </c>
      <c r="AW343" s="14" t="s">
        <v>32</v>
      </c>
      <c r="AX343" s="14" t="s">
        <v>77</v>
      </c>
      <c r="AY343" s="254" t="s">
        <v>130</v>
      </c>
    </row>
    <row r="344" s="13" customFormat="1">
      <c r="A344" s="13"/>
      <c r="B344" s="233"/>
      <c r="C344" s="234"/>
      <c r="D344" s="235" t="s">
        <v>140</v>
      </c>
      <c r="E344" s="236" t="s">
        <v>1</v>
      </c>
      <c r="F344" s="237" t="s">
        <v>145</v>
      </c>
      <c r="G344" s="234"/>
      <c r="H344" s="236" t="s">
        <v>1</v>
      </c>
      <c r="I344" s="238"/>
      <c r="J344" s="234"/>
      <c r="K344" s="234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140</v>
      </c>
      <c r="AU344" s="243" t="s">
        <v>144</v>
      </c>
      <c r="AV344" s="13" t="s">
        <v>85</v>
      </c>
      <c r="AW344" s="13" t="s">
        <v>32</v>
      </c>
      <c r="AX344" s="13" t="s">
        <v>77</v>
      </c>
      <c r="AY344" s="243" t="s">
        <v>130</v>
      </c>
    </row>
    <row r="345" s="14" customFormat="1">
      <c r="A345" s="14"/>
      <c r="B345" s="244"/>
      <c r="C345" s="245"/>
      <c r="D345" s="235" t="s">
        <v>140</v>
      </c>
      <c r="E345" s="246" t="s">
        <v>1</v>
      </c>
      <c r="F345" s="247" t="s">
        <v>258</v>
      </c>
      <c r="G345" s="245"/>
      <c r="H345" s="248">
        <v>3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140</v>
      </c>
      <c r="AU345" s="254" t="s">
        <v>144</v>
      </c>
      <c r="AV345" s="14" t="s">
        <v>87</v>
      </c>
      <c r="AW345" s="14" t="s">
        <v>32</v>
      </c>
      <c r="AX345" s="14" t="s">
        <v>77</v>
      </c>
      <c r="AY345" s="254" t="s">
        <v>130</v>
      </c>
    </row>
    <row r="346" s="16" customFormat="1">
      <c r="A346" s="16"/>
      <c r="B346" s="266"/>
      <c r="C346" s="267"/>
      <c r="D346" s="235" t="s">
        <v>140</v>
      </c>
      <c r="E346" s="268" t="s">
        <v>1</v>
      </c>
      <c r="F346" s="269" t="s">
        <v>147</v>
      </c>
      <c r="G346" s="267"/>
      <c r="H346" s="270">
        <v>5</v>
      </c>
      <c r="I346" s="271"/>
      <c r="J346" s="267"/>
      <c r="K346" s="267"/>
      <c r="L346" s="272"/>
      <c r="M346" s="273"/>
      <c r="N346" s="274"/>
      <c r="O346" s="274"/>
      <c r="P346" s="274"/>
      <c r="Q346" s="274"/>
      <c r="R346" s="274"/>
      <c r="S346" s="274"/>
      <c r="T346" s="275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76" t="s">
        <v>140</v>
      </c>
      <c r="AU346" s="276" t="s">
        <v>144</v>
      </c>
      <c r="AV346" s="16" t="s">
        <v>148</v>
      </c>
      <c r="AW346" s="16" t="s">
        <v>32</v>
      </c>
      <c r="AX346" s="16" t="s">
        <v>85</v>
      </c>
      <c r="AY346" s="276" t="s">
        <v>130</v>
      </c>
    </row>
    <row r="347" s="2" customFormat="1" ht="24.15" customHeight="1">
      <c r="A347" s="39"/>
      <c r="B347" s="40"/>
      <c r="C347" s="220" t="s">
        <v>279</v>
      </c>
      <c r="D347" s="220" t="s">
        <v>133</v>
      </c>
      <c r="E347" s="221" t="s">
        <v>280</v>
      </c>
      <c r="F347" s="222" t="s">
        <v>281</v>
      </c>
      <c r="G347" s="223" t="s">
        <v>244</v>
      </c>
      <c r="H347" s="224">
        <v>2</v>
      </c>
      <c r="I347" s="225"/>
      <c r="J347" s="226">
        <f>ROUND(I347*H347,2)</f>
        <v>0</v>
      </c>
      <c r="K347" s="222" t="s">
        <v>1</v>
      </c>
      <c r="L347" s="45"/>
      <c r="M347" s="227" t="s">
        <v>1</v>
      </c>
      <c r="N347" s="228" t="s">
        <v>42</v>
      </c>
      <c r="O347" s="92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148</v>
      </c>
      <c r="AT347" s="231" t="s">
        <v>133</v>
      </c>
      <c r="AU347" s="231" t="s">
        <v>144</v>
      </c>
      <c r="AY347" s="18" t="s">
        <v>130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85</v>
      </c>
      <c r="BK347" s="232">
        <f>ROUND(I347*H347,2)</f>
        <v>0</v>
      </c>
      <c r="BL347" s="18" t="s">
        <v>148</v>
      </c>
      <c r="BM347" s="231" t="s">
        <v>282</v>
      </c>
    </row>
    <row r="348" s="13" customFormat="1">
      <c r="A348" s="13"/>
      <c r="B348" s="233"/>
      <c r="C348" s="234"/>
      <c r="D348" s="235" t="s">
        <v>140</v>
      </c>
      <c r="E348" s="236" t="s">
        <v>1</v>
      </c>
      <c r="F348" s="237" t="s">
        <v>145</v>
      </c>
      <c r="G348" s="234"/>
      <c r="H348" s="236" t="s">
        <v>1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140</v>
      </c>
      <c r="AU348" s="243" t="s">
        <v>144</v>
      </c>
      <c r="AV348" s="13" t="s">
        <v>85</v>
      </c>
      <c r="AW348" s="13" t="s">
        <v>32</v>
      </c>
      <c r="AX348" s="13" t="s">
        <v>77</v>
      </c>
      <c r="AY348" s="243" t="s">
        <v>130</v>
      </c>
    </row>
    <row r="349" s="14" customFormat="1">
      <c r="A349" s="14"/>
      <c r="B349" s="244"/>
      <c r="C349" s="245"/>
      <c r="D349" s="235" t="s">
        <v>140</v>
      </c>
      <c r="E349" s="246" t="s">
        <v>1</v>
      </c>
      <c r="F349" s="247" t="s">
        <v>283</v>
      </c>
      <c r="G349" s="245"/>
      <c r="H349" s="248">
        <v>2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140</v>
      </c>
      <c r="AU349" s="254" t="s">
        <v>144</v>
      </c>
      <c r="AV349" s="14" t="s">
        <v>87</v>
      </c>
      <c r="AW349" s="14" t="s">
        <v>32</v>
      </c>
      <c r="AX349" s="14" t="s">
        <v>77</v>
      </c>
      <c r="AY349" s="254" t="s">
        <v>130</v>
      </c>
    </row>
    <row r="350" s="16" customFormat="1">
      <c r="A350" s="16"/>
      <c r="B350" s="266"/>
      <c r="C350" s="267"/>
      <c r="D350" s="235" t="s">
        <v>140</v>
      </c>
      <c r="E350" s="268" t="s">
        <v>1</v>
      </c>
      <c r="F350" s="269" t="s">
        <v>147</v>
      </c>
      <c r="G350" s="267"/>
      <c r="H350" s="270">
        <v>2</v>
      </c>
      <c r="I350" s="271"/>
      <c r="J350" s="267"/>
      <c r="K350" s="267"/>
      <c r="L350" s="272"/>
      <c r="M350" s="273"/>
      <c r="N350" s="274"/>
      <c r="O350" s="274"/>
      <c r="P350" s="274"/>
      <c r="Q350" s="274"/>
      <c r="R350" s="274"/>
      <c r="S350" s="274"/>
      <c r="T350" s="275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76" t="s">
        <v>140</v>
      </c>
      <c r="AU350" s="276" t="s">
        <v>144</v>
      </c>
      <c r="AV350" s="16" t="s">
        <v>148</v>
      </c>
      <c r="AW350" s="16" t="s">
        <v>32</v>
      </c>
      <c r="AX350" s="16" t="s">
        <v>85</v>
      </c>
      <c r="AY350" s="276" t="s">
        <v>130</v>
      </c>
    </row>
    <row r="351" s="2" customFormat="1" ht="24.15" customHeight="1">
      <c r="A351" s="39"/>
      <c r="B351" s="40"/>
      <c r="C351" s="220" t="s">
        <v>284</v>
      </c>
      <c r="D351" s="220" t="s">
        <v>133</v>
      </c>
      <c r="E351" s="221" t="s">
        <v>285</v>
      </c>
      <c r="F351" s="222" t="s">
        <v>286</v>
      </c>
      <c r="G351" s="223" t="s">
        <v>244</v>
      </c>
      <c r="H351" s="224">
        <v>4</v>
      </c>
      <c r="I351" s="225"/>
      <c r="J351" s="226">
        <f>ROUND(I351*H351,2)</f>
        <v>0</v>
      </c>
      <c r="K351" s="222" t="s">
        <v>1</v>
      </c>
      <c r="L351" s="45"/>
      <c r="M351" s="227" t="s">
        <v>1</v>
      </c>
      <c r="N351" s="228" t="s">
        <v>42</v>
      </c>
      <c r="O351" s="92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1" t="s">
        <v>148</v>
      </c>
      <c r="AT351" s="231" t="s">
        <v>133</v>
      </c>
      <c r="AU351" s="231" t="s">
        <v>144</v>
      </c>
      <c r="AY351" s="18" t="s">
        <v>130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8" t="s">
        <v>85</v>
      </c>
      <c r="BK351" s="232">
        <f>ROUND(I351*H351,2)</f>
        <v>0</v>
      </c>
      <c r="BL351" s="18" t="s">
        <v>148</v>
      </c>
      <c r="BM351" s="231" t="s">
        <v>287</v>
      </c>
    </row>
    <row r="352" s="13" customFormat="1">
      <c r="A352" s="13"/>
      <c r="B352" s="233"/>
      <c r="C352" s="234"/>
      <c r="D352" s="235" t="s">
        <v>140</v>
      </c>
      <c r="E352" s="236" t="s">
        <v>1</v>
      </c>
      <c r="F352" s="237" t="s">
        <v>145</v>
      </c>
      <c r="G352" s="234"/>
      <c r="H352" s="236" t="s">
        <v>1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140</v>
      </c>
      <c r="AU352" s="243" t="s">
        <v>144</v>
      </c>
      <c r="AV352" s="13" t="s">
        <v>85</v>
      </c>
      <c r="AW352" s="13" t="s">
        <v>32</v>
      </c>
      <c r="AX352" s="13" t="s">
        <v>77</v>
      </c>
      <c r="AY352" s="243" t="s">
        <v>130</v>
      </c>
    </row>
    <row r="353" s="14" customFormat="1">
      <c r="A353" s="14"/>
      <c r="B353" s="244"/>
      <c r="C353" s="245"/>
      <c r="D353" s="235" t="s">
        <v>140</v>
      </c>
      <c r="E353" s="246" t="s">
        <v>1</v>
      </c>
      <c r="F353" s="247" t="s">
        <v>288</v>
      </c>
      <c r="G353" s="245"/>
      <c r="H353" s="248">
        <v>4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140</v>
      </c>
      <c r="AU353" s="254" t="s">
        <v>144</v>
      </c>
      <c r="AV353" s="14" t="s">
        <v>87</v>
      </c>
      <c r="AW353" s="14" t="s">
        <v>32</v>
      </c>
      <c r="AX353" s="14" t="s">
        <v>77</v>
      </c>
      <c r="AY353" s="254" t="s">
        <v>130</v>
      </c>
    </row>
    <row r="354" s="16" customFormat="1">
      <c r="A354" s="16"/>
      <c r="B354" s="266"/>
      <c r="C354" s="267"/>
      <c r="D354" s="235" t="s">
        <v>140</v>
      </c>
      <c r="E354" s="268" t="s">
        <v>1</v>
      </c>
      <c r="F354" s="269" t="s">
        <v>147</v>
      </c>
      <c r="G354" s="267"/>
      <c r="H354" s="270">
        <v>4</v>
      </c>
      <c r="I354" s="271"/>
      <c r="J354" s="267"/>
      <c r="K354" s="267"/>
      <c r="L354" s="272"/>
      <c r="M354" s="273"/>
      <c r="N354" s="274"/>
      <c r="O354" s="274"/>
      <c r="P354" s="274"/>
      <c r="Q354" s="274"/>
      <c r="R354" s="274"/>
      <c r="S354" s="274"/>
      <c r="T354" s="275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76" t="s">
        <v>140</v>
      </c>
      <c r="AU354" s="276" t="s">
        <v>144</v>
      </c>
      <c r="AV354" s="16" t="s">
        <v>148</v>
      </c>
      <c r="AW354" s="16" t="s">
        <v>32</v>
      </c>
      <c r="AX354" s="16" t="s">
        <v>85</v>
      </c>
      <c r="AY354" s="276" t="s">
        <v>130</v>
      </c>
    </row>
    <row r="355" s="2" customFormat="1" ht="21.75" customHeight="1">
      <c r="A355" s="39"/>
      <c r="B355" s="40"/>
      <c r="C355" s="220" t="s">
        <v>289</v>
      </c>
      <c r="D355" s="220" t="s">
        <v>133</v>
      </c>
      <c r="E355" s="221" t="s">
        <v>290</v>
      </c>
      <c r="F355" s="222" t="s">
        <v>291</v>
      </c>
      <c r="G355" s="223" t="s">
        <v>244</v>
      </c>
      <c r="H355" s="224">
        <v>1</v>
      </c>
      <c r="I355" s="225"/>
      <c r="J355" s="226">
        <f>ROUND(I355*H355,2)</f>
        <v>0</v>
      </c>
      <c r="K355" s="222" t="s">
        <v>1</v>
      </c>
      <c r="L355" s="45"/>
      <c r="M355" s="227" t="s">
        <v>1</v>
      </c>
      <c r="N355" s="228" t="s">
        <v>42</v>
      </c>
      <c r="O355" s="92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1" t="s">
        <v>148</v>
      </c>
      <c r="AT355" s="231" t="s">
        <v>133</v>
      </c>
      <c r="AU355" s="231" t="s">
        <v>144</v>
      </c>
      <c r="AY355" s="18" t="s">
        <v>130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8" t="s">
        <v>85</v>
      </c>
      <c r="BK355" s="232">
        <f>ROUND(I355*H355,2)</f>
        <v>0</v>
      </c>
      <c r="BL355" s="18" t="s">
        <v>148</v>
      </c>
      <c r="BM355" s="231" t="s">
        <v>292</v>
      </c>
    </row>
    <row r="356" s="13" customFormat="1">
      <c r="A356" s="13"/>
      <c r="B356" s="233"/>
      <c r="C356" s="234"/>
      <c r="D356" s="235" t="s">
        <v>140</v>
      </c>
      <c r="E356" s="236" t="s">
        <v>1</v>
      </c>
      <c r="F356" s="237" t="s">
        <v>145</v>
      </c>
      <c r="G356" s="234"/>
      <c r="H356" s="236" t="s">
        <v>1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140</v>
      </c>
      <c r="AU356" s="243" t="s">
        <v>144</v>
      </c>
      <c r="AV356" s="13" t="s">
        <v>85</v>
      </c>
      <c r="AW356" s="13" t="s">
        <v>32</v>
      </c>
      <c r="AX356" s="13" t="s">
        <v>77</v>
      </c>
      <c r="AY356" s="243" t="s">
        <v>130</v>
      </c>
    </row>
    <row r="357" s="14" customFormat="1">
      <c r="A357" s="14"/>
      <c r="B357" s="244"/>
      <c r="C357" s="245"/>
      <c r="D357" s="235" t="s">
        <v>140</v>
      </c>
      <c r="E357" s="246" t="s">
        <v>1</v>
      </c>
      <c r="F357" s="247" t="s">
        <v>247</v>
      </c>
      <c r="G357" s="245"/>
      <c r="H357" s="248">
        <v>1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140</v>
      </c>
      <c r="AU357" s="254" t="s">
        <v>144</v>
      </c>
      <c r="AV357" s="14" t="s">
        <v>87</v>
      </c>
      <c r="AW357" s="14" t="s">
        <v>32</v>
      </c>
      <c r="AX357" s="14" t="s">
        <v>77</v>
      </c>
      <c r="AY357" s="254" t="s">
        <v>130</v>
      </c>
    </row>
    <row r="358" s="16" customFormat="1">
      <c r="A358" s="16"/>
      <c r="B358" s="266"/>
      <c r="C358" s="267"/>
      <c r="D358" s="235" t="s">
        <v>140</v>
      </c>
      <c r="E358" s="268" t="s">
        <v>1</v>
      </c>
      <c r="F358" s="269" t="s">
        <v>147</v>
      </c>
      <c r="G358" s="267"/>
      <c r="H358" s="270">
        <v>1</v>
      </c>
      <c r="I358" s="271"/>
      <c r="J358" s="267"/>
      <c r="K358" s="267"/>
      <c r="L358" s="272"/>
      <c r="M358" s="273"/>
      <c r="N358" s="274"/>
      <c r="O358" s="274"/>
      <c r="P358" s="274"/>
      <c r="Q358" s="274"/>
      <c r="R358" s="274"/>
      <c r="S358" s="274"/>
      <c r="T358" s="275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76" t="s">
        <v>140</v>
      </c>
      <c r="AU358" s="276" t="s">
        <v>144</v>
      </c>
      <c r="AV358" s="16" t="s">
        <v>148</v>
      </c>
      <c r="AW358" s="16" t="s">
        <v>32</v>
      </c>
      <c r="AX358" s="16" t="s">
        <v>85</v>
      </c>
      <c r="AY358" s="276" t="s">
        <v>130</v>
      </c>
    </row>
    <row r="359" s="2" customFormat="1" ht="24.15" customHeight="1">
      <c r="A359" s="39"/>
      <c r="B359" s="40"/>
      <c r="C359" s="220" t="s">
        <v>293</v>
      </c>
      <c r="D359" s="220" t="s">
        <v>133</v>
      </c>
      <c r="E359" s="221" t="s">
        <v>294</v>
      </c>
      <c r="F359" s="222" t="s">
        <v>295</v>
      </c>
      <c r="G359" s="223" t="s">
        <v>296</v>
      </c>
      <c r="H359" s="224">
        <v>61.200000000000003</v>
      </c>
      <c r="I359" s="225"/>
      <c r="J359" s="226">
        <f>ROUND(I359*H359,2)</f>
        <v>0</v>
      </c>
      <c r="K359" s="222" t="s">
        <v>1</v>
      </c>
      <c r="L359" s="45"/>
      <c r="M359" s="227" t="s">
        <v>1</v>
      </c>
      <c r="N359" s="228" t="s">
        <v>42</v>
      </c>
      <c r="O359" s="92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148</v>
      </c>
      <c r="AT359" s="231" t="s">
        <v>133</v>
      </c>
      <c r="AU359" s="231" t="s">
        <v>144</v>
      </c>
      <c r="AY359" s="18" t="s">
        <v>130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85</v>
      </c>
      <c r="BK359" s="232">
        <f>ROUND(I359*H359,2)</f>
        <v>0</v>
      </c>
      <c r="BL359" s="18" t="s">
        <v>148</v>
      </c>
      <c r="BM359" s="231" t="s">
        <v>297</v>
      </c>
    </row>
    <row r="360" s="13" customFormat="1">
      <c r="A360" s="13"/>
      <c r="B360" s="233"/>
      <c r="C360" s="234"/>
      <c r="D360" s="235" t="s">
        <v>140</v>
      </c>
      <c r="E360" s="236" t="s">
        <v>1</v>
      </c>
      <c r="F360" s="237" t="s">
        <v>141</v>
      </c>
      <c r="G360" s="234"/>
      <c r="H360" s="236" t="s">
        <v>1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140</v>
      </c>
      <c r="AU360" s="243" t="s">
        <v>144</v>
      </c>
      <c r="AV360" s="13" t="s">
        <v>85</v>
      </c>
      <c r="AW360" s="13" t="s">
        <v>32</v>
      </c>
      <c r="AX360" s="13" t="s">
        <v>77</v>
      </c>
      <c r="AY360" s="243" t="s">
        <v>130</v>
      </c>
    </row>
    <row r="361" s="14" customFormat="1">
      <c r="A361" s="14"/>
      <c r="B361" s="244"/>
      <c r="C361" s="245"/>
      <c r="D361" s="235" t="s">
        <v>140</v>
      </c>
      <c r="E361" s="246" t="s">
        <v>1</v>
      </c>
      <c r="F361" s="247" t="s">
        <v>298</v>
      </c>
      <c r="G361" s="245"/>
      <c r="H361" s="248">
        <v>14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140</v>
      </c>
      <c r="AU361" s="254" t="s">
        <v>144</v>
      </c>
      <c r="AV361" s="14" t="s">
        <v>87</v>
      </c>
      <c r="AW361" s="14" t="s">
        <v>32</v>
      </c>
      <c r="AX361" s="14" t="s">
        <v>77</v>
      </c>
      <c r="AY361" s="254" t="s">
        <v>130</v>
      </c>
    </row>
    <row r="362" s="13" customFormat="1">
      <c r="A362" s="13"/>
      <c r="B362" s="233"/>
      <c r="C362" s="234"/>
      <c r="D362" s="235" t="s">
        <v>140</v>
      </c>
      <c r="E362" s="236" t="s">
        <v>1</v>
      </c>
      <c r="F362" s="237" t="s">
        <v>145</v>
      </c>
      <c r="G362" s="234"/>
      <c r="H362" s="236" t="s">
        <v>1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140</v>
      </c>
      <c r="AU362" s="243" t="s">
        <v>144</v>
      </c>
      <c r="AV362" s="13" t="s">
        <v>85</v>
      </c>
      <c r="AW362" s="13" t="s">
        <v>32</v>
      </c>
      <c r="AX362" s="13" t="s">
        <v>77</v>
      </c>
      <c r="AY362" s="243" t="s">
        <v>130</v>
      </c>
    </row>
    <row r="363" s="14" customFormat="1">
      <c r="A363" s="14"/>
      <c r="B363" s="244"/>
      <c r="C363" s="245"/>
      <c r="D363" s="235" t="s">
        <v>140</v>
      </c>
      <c r="E363" s="246" t="s">
        <v>1</v>
      </c>
      <c r="F363" s="247" t="s">
        <v>299</v>
      </c>
      <c r="G363" s="245"/>
      <c r="H363" s="248">
        <v>47.200000000000003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140</v>
      </c>
      <c r="AU363" s="254" t="s">
        <v>144</v>
      </c>
      <c r="AV363" s="14" t="s">
        <v>87</v>
      </c>
      <c r="AW363" s="14" t="s">
        <v>32</v>
      </c>
      <c r="AX363" s="14" t="s">
        <v>77</v>
      </c>
      <c r="AY363" s="254" t="s">
        <v>130</v>
      </c>
    </row>
    <row r="364" s="16" customFormat="1">
      <c r="A364" s="16"/>
      <c r="B364" s="266"/>
      <c r="C364" s="267"/>
      <c r="D364" s="235" t="s">
        <v>140</v>
      </c>
      <c r="E364" s="268" t="s">
        <v>1</v>
      </c>
      <c r="F364" s="269" t="s">
        <v>147</v>
      </c>
      <c r="G364" s="267"/>
      <c r="H364" s="270">
        <v>61.200000000000003</v>
      </c>
      <c r="I364" s="271"/>
      <c r="J364" s="267"/>
      <c r="K364" s="267"/>
      <c r="L364" s="272"/>
      <c r="M364" s="273"/>
      <c r="N364" s="274"/>
      <c r="O364" s="274"/>
      <c r="P364" s="274"/>
      <c r="Q364" s="274"/>
      <c r="R364" s="274"/>
      <c r="S364" s="274"/>
      <c r="T364" s="275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76" t="s">
        <v>140</v>
      </c>
      <c r="AU364" s="276" t="s">
        <v>144</v>
      </c>
      <c r="AV364" s="16" t="s">
        <v>148</v>
      </c>
      <c r="AW364" s="16" t="s">
        <v>32</v>
      </c>
      <c r="AX364" s="16" t="s">
        <v>85</v>
      </c>
      <c r="AY364" s="276" t="s">
        <v>130</v>
      </c>
    </row>
    <row r="365" s="2" customFormat="1" ht="24.15" customHeight="1">
      <c r="A365" s="39"/>
      <c r="B365" s="40"/>
      <c r="C365" s="220" t="s">
        <v>300</v>
      </c>
      <c r="D365" s="220" t="s">
        <v>133</v>
      </c>
      <c r="E365" s="221" t="s">
        <v>301</v>
      </c>
      <c r="F365" s="222" t="s">
        <v>302</v>
      </c>
      <c r="G365" s="223" t="s">
        <v>296</v>
      </c>
      <c r="H365" s="224">
        <v>92.400000000000006</v>
      </c>
      <c r="I365" s="225"/>
      <c r="J365" s="226">
        <f>ROUND(I365*H365,2)</f>
        <v>0</v>
      </c>
      <c r="K365" s="222" t="s">
        <v>1</v>
      </c>
      <c r="L365" s="45"/>
      <c r="M365" s="227" t="s">
        <v>1</v>
      </c>
      <c r="N365" s="228" t="s">
        <v>42</v>
      </c>
      <c r="O365" s="92"/>
      <c r="P365" s="229">
        <f>O365*H365</f>
        <v>0</v>
      </c>
      <c r="Q365" s="229">
        <v>0</v>
      </c>
      <c r="R365" s="229">
        <f>Q365*H365</f>
        <v>0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148</v>
      </c>
      <c r="AT365" s="231" t="s">
        <v>133</v>
      </c>
      <c r="AU365" s="231" t="s">
        <v>144</v>
      </c>
      <c r="AY365" s="18" t="s">
        <v>130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85</v>
      </c>
      <c r="BK365" s="232">
        <f>ROUND(I365*H365,2)</f>
        <v>0</v>
      </c>
      <c r="BL365" s="18" t="s">
        <v>148</v>
      </c>
      <c r="BM365" s="231" t="s">
        <v>303</v>
      </c>
    </row>
    <row r="366" s="13" customFormat="1">
      <c r="A366" s="13"/>
      <c r="B366" s="233"/>
      <c r="C366" s="234"/>
      <c r="D366" s="235" t="s">
        <v>140</v>
      </c>
      <c r="E366" s="236" t="s">
        <v>1</v>
      </c>
      <c r="F366" s="237" t="s">
        <v>141</v>
      </c>
      <c r="G366" s="234"/>
      <c r="H366" s="236" t="s">
        <v>1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140</v>
      </c>
      <c r="AU366" s="243" t="s">
        <v>144</v>
      </c>
      <c r="AV366" s="13" t="s">
        <v>85</v>
      </c>
      <c r="AW366" s="13" t="s">
        <v>32</v>
      </c>
      <c r="AX366" s="13" t="s">
        <v>77</v>
      </c>
      <c r="AY366" s="243" t="s">
        <v>130</v>
      </c>
    </row>
    <row r="367" s="14" customFormat="1">
      <c r="A367" s="14"/>
      <c r="B367" s="244"/>
      <c r="C367" s="245"/>
      <c r="D367" s="235" t="s">
        <v>140</v>
      </c>
      <c r="E367" s="246" t="s">
        <v>1</v>
      </c>
      <c r="F367" s="247" t="s">
        <v>304</v>
      </c>
      <c r="G367" s="245"/>
      <c r="H367" s="248">
        <v>29.899999999999999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140</v>
      </c>
      <c r="AU367" s="254" t="s">
        <v>144</v>
      </c>
      <c r="AV367" s="14" t="s">
        <v>87</v>
      </c>
      <c r="AW367" s="14" t="s">
        <v>32</v>
      </c>
      <c r="AX367" s="14" t="s">
        <v>77</v>
      </c>
      <c r="AY367" s="254" t="s">
        <v>130</v>
      </c>
    </row>
    <row r="368" s="13" customFormat="1">
      <c r="A368" s="13"/>
      <c r="B368" s="233"/>
      <c r="C368" s="234"/>
      <c r="D368" s="235" t="s">
        <v>140</v>
      </c>
      <c r="E368" s="236" t="s">
        <v>1</v>
      </c>
      <c r="F368" s="237" t="s">
        <v>145</v>
      </c>
      <c r="G368" s="234"/>
      <c r="H368" s="236" t="s">
        <v>1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140</v>
      </c>
      <c r="AU368" s="243" t="s">
        <v>144</v>
      </c>
      <c r="AV368" s="13" t="s">
        <v>85</v>
      </c>
      <c r="AW368" s="13" t="s">
        <v>32</v>
      </c>
      <c r="AX368" s="13" t="s">
        <v>77</v>
      </c>
      <c r="AY368" s="243" t="s">
        <v>130</v>
      </c>
    </row>
    <row r="369" s="14" customFormat="1">
      <c r="A369" s="14"/>
      <c r="B369" s="244"/>
      <c r="C369" s="245"/>
      <c r="D369" s="235" t="s">
        <v>140</v>
      </c>
      <c r="E369" s="246" t="s">
        <v>1</v>
      </c>
      <c r="F369" s="247" t="s">
        <v>305</v>
      </c>
      <c r="G369" s="245"/>
      <c r="H369" s="248">
        <v>62.5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140</v>
      </c>
      <c r="AU369" s="254" t="s">
        <v>144</v>
      </c>
      <c r="AV369" s="14" t="s">
        <v>87</v>
      </c>
      <c r="AW369" s="14" t="s">
        <v>32</v>
      </c>
      <c r="AX369" s="14" t="s">
        <v>77</v>
      </c>
      <c r="AY369" s="254" t="s">
        <v>130</v>
      </c>
    </row>
    <row r="370" s="16" customFormat="1">
      <c r="A370" s="16"/>
      <c r="B370" s="266"/>
      <c r="C370" s="267"/>
      <c r="D370" s="235" t="s">
        <v>140</v>
      </c>
      <c r="E370" s="268" t="s">
        <v>1</v>
      </c>
      <c r="F370" s="269" t="s">
        <v>147</v>
      </c>
      <c r="G370" s="267"/>
      <c r="H370" s="270">
        <v>92.400000000000006</v>
      </c>
      <c r="I370" s="271"/>
      <c r="J370" s="267"/>
      <c r="K370" s="267"/>
      <c r="L370" s="272"/>
      <c r="M370" s="273"/>
      <c r="N370" s="274"/>
      <c r="O370" s="274"/>
      <c r="P370" s="274"/>
      <c r="Q370" s="274"/>
      <c r="R370" s="274"/>
      <c r="S370" s="274"/>
      <c r="T370" s="275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76" t="s">
        <v>140</v>
      </c>
      <c r="AU370" s="276" t="s">
        <v>144</v>
      </c>
      <c r="AV370" s="16" t="s">
        <v>148</v>
      </c>
      <c r="AW370" s="16" t="s">
        <v>32</v>
      </c>
      <c r="AX370" s="16" t="s">
        <v>85</v>
      </c>
      <c r="AY370" s="276" t="s">
        <v>130</v>
      </c>
    </row>
    <row r="371" s="2" customFormat="1" ht="24.15" customHeight="1">
      <c r="A371" s="39"/>
      <c r="B371" s="40"/>
      <c r="C371" s="220" t="s">
        <v>306</v>
      </c>
      <c r="D371" s="220" t="s">
        <v>133</v>
      </c>
      <c r="E371" s="221" t="s">
        <v>307</v>
      </c>
      <c r="F371" s="222" t="s">
        <v>308</v>
      </c>
      <c r="G371" s="223" t="s">
        <v>296</v>
      </c>
      <c r="H371" s="224">
        <v>62.799999999999997</v>
      </c>
      <c r="I371" s="225"/>
      <c r="J371" s="226">
        <f>ROUND(I371*H371,2)</f>
        <v>0</v>
      </c>
      <c r="K371" s="222" t="s">
        <v>1</v>
      </c>
      <c r="L371" s="45"/>
      <c r="M371" s="227" t="s">
        <v>1</v>
      </c>
      <c r="N371" s="228" t="s">
        <v>42</v>
      </c>
      <c r="O371" s="92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1" t="s">
        <v>148</v>
      </c>
      <c r="AT371" s="231" t="s">
        <v>133</v>
      </c>
      <c r="AU371" s="231" t="s">
        <v>144</v>
      </c>
      <c r="AY371" s="18" t="s">
        <v>130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8" t="s">
        <v>85</v>
      </c>
      <c r="BK371" s="232">
        <f>ROUND(I371*H371,2)</f>
        <v>0</v>
      </c>
      <c r="BL371" s="18" t="s">
        <v>148</v>
      </c>
      <c r="BM371" s="231" t="s">
        <v>309</v>
      </c>
    </row>
    <row r="372" s="13" customFormat="1">
      <c r="A372" s="13"/>
      <c r="B372" s="233"/>
      <c r="C372" s="234"/>
      <c r="D372" s="235" t="s">
        <v>140</v>
      </c>
      <c r="E372" s="236" t="s">
        <v>1</v>
      </c>
      <c r="F372" s="237" t="s">
        <v>141</v>
      </c>
      <c r="G372" s="234"/>
      <c r="H372" s="236" t="s">
        <v>1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140</v>
      </c>
      <c r="AU372" s="243" t="s">
        <v>144</v>
      </c>
      <c r="AV372" s="13" t="s">
        <v>85</v>
      </c>
      <c r="AW372" s="13" t="s">
        <v>32</v>
      </c>
      <c r="AX372" s="13" t="s">
        <v>77</v>
      </c>
      <c r="AY372" s="243" t="s">
        <v>130</v>
      </c>
    </row>
    <row r="373" s="14" customFormat="1">
      <c r="A373" s="14"/>
      <c r="B373" s="244"/>
      <c r="C373" s="245"/>
      <c r="D373" s="235" t="s">
        <v>140</v>
      </c>
      <c r="E373" s="246" t="s">
        <v>1</v>
      </c>
      <c r="F373" s="247" t="s">
        <v>310</v>
      </c>
      <c r="G373" s="245"/>
      <c r="H373" s="248">
        <v>43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140</v>
      </c>
      <c r="AU373" s="254" t="s">
        <v>144</v>
      </c>
      <c r="AV373" s="14" t="s">
        <v>87</v>
      </c>
      <c r="AW373" s="14" t="s">
        <v>32</v>
      </c>
      <c r="AX373" s="14" t="s">
        <v>77</v>
      </c>
      <c r="AY373" s="254" t="s">
        <v>130</v>
      </c>
    </row>
    <row r="374" s="13" customFormat="1">
      <c r="A374" s="13"/>
      <c r="B374" s="233"/>
      <c r="C374" s="234"/>
      <c r="D374" s="235" t="s">
        <v>140</v>
      </c>
      <c r="E374" s="236" t="s">
        <v>1</v>
      </c>
      <c r="F374" s="237" t="s">
        <v>145</v>
      </c>
      <c r="G374" s="234"/>
      <c r="H374" s="236" t="s">
        <v>1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140</v>
      </c>
      <c r="AU374" s="243" t="s">
        <v>144</v>
      </c>
      <c r="AV374" s="13" t="s">
        <v>85</v>
      </c>
      <c r="AW374" s="13" t="s">
        <v>32</v>
      </c>
      <c r="AX374" s="13" t="s">
        <v>77</v>
      </c>
      <c r="AY374" s="243" t="s">
        <v>130</v>
      </c>
    </row>
    <row r="375" s="14" customFormat="1">
      <c r="A375" s="14"/>
      <c r="B375" s="244"/>
      <c r="C375" s="245"/>
      <c r="D375" s="235" t="s">
        <v>140</v>
      </c>
      <c r="E375" s="246" t="s">
        <v>1</v>
      </c>
      <c r="F375" s="247" t="s">
        <v>311</v>
      </c>
      <c r="G375" s="245"/>
      <c r="H375" s="248">
        <v>19.800000000000001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140</v>
      </c>
      <c r="AU375" s="254" t="s">
        <v>144</v>
      </c>
      <c r="AV375" s="14" t="s">
        <v>87</v>
      </c>
      <c r="AW375" s="14" t="s">
        <v>32</v>
      </c>
      <c r="AX375" s="14" t="s">
        <v>77</v>
      </c>
      <c r="AY375" s="254" t="s">
        <v>130</v>
      </c>
    </row>
    <row r="376" s="16" customFormat="1">
      <c r="A376" s="16"/>
      <c r="B376" s="266"/>
      <c r="C376" s="267"/>
      <c r="D376" s="235" t="s">
        <v>140</v>
      </c>
      <c r="E376" s="268" t="s">
        <v>1</v>
      </c>
      <c r="F376" s="269" t="s">
        <v>147</v>
      </c>
      <c r="G376" s="267"/>
      <c r="H376" s="270">
        <v>62.799999999999997</v>
      </c>
      <c r="I376" s="271"/>
      <c r="J376" s="267"/>
      <c r="K376" s="267"/>
      <c r="L376" s="272"/>
      <c r="M376" s="273"/>
      <c r="N376" s="274"/>
      <c r="O376" s="274"/>
      <c r="P376" s="274"/>
      <c r="Q376" s="274"/>
      <c r="R376" s="274"/>
      <c r="S376" s="274"/>
      <c r="T376" s="275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6" t="s">
        <v>140</v>
      </c>
      <c r="AU376" s="276" t="s">
        <v>144</v>
      </c>
      <c r="AV376" s="16" t="s">
        <v>148</v>
      </c>
      <c r="AW376" s="16" t="s">
        <v>32</v>
      </c>
      <c r="AX376" s="16" t="s">
        <v>85</v>
      </c>
      <c r="AY376" s="276" t="s">
        <v>130</v>
      </c>
    </row>
    <row r="377" s="2" customFormat="1" ht="24.15" customHeight="1">
      <c r="A377" s="39"/>
      <c r="B377" s="40"/>
      <c r="C377" s="220" t="s">
        <v>312</v>
      </c>
      <c r="D377" s="220" t="s">
        <v>133</v>
      </c>
      <c r="E377" s="221" t="s">
        <v>313</v>
      </c>
      <c r="F377" s="222" t="s">
        <v>314</v>
      </c>
      <c r="G377" s="223" t="s">
        <v>296</v>
      </c>
      <c r="H377" s="224">
        <v>49.700000000000003</v>
      </c>
      <c r="I377" s="225"/>
      <c r="J377" s="226">
        <f>ROUND(I377*H377,2)</f>
        <v>0</v>
      </c>
      <c r="K377" s="222" t="s">
        <v>1</v>
      </c>
      <c r="L377" s="45"/>
      <c r="M377" s="227" t="s">
        <v>1</v>
      </c>
      <c r="N377" s="228" t="s">
        <v>42</v>
      </c>
      <c r="O377" s="92"/>
      <c r="P377" s="229">
        <f>O377*H377</f>
        <v>0</v>
      </c>
      <c r="Q377" s="229">
        <v>0</v>
      </c>
      <c r="R377" s="229">
        <f>Q377*H377</f>
        <v>0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148</v>
      </c>
      <c r="AT377" s="231" t="s">
        <v>133</v>
      </c>
      <c r="AU377" s="231" t="s">
        <v>144</v>
      </c>
      <c r="AY377" s="18" t="s">
        <v>130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85</v>
      </c>
      <c r="BK377" s="232">
        <f>ROUND(I377*H377,2)</f>
        <v>0</v>
      </c>
      <c r="BL377" s="18" t="s">
        <v>148</v>
      </c>
      <c r="BM377" s="231" t="s">
        <v>315</v>
      </c>
    </row>
    <row r="378" s="13" customFormat="1">
      <c r="A378" s="13"/>
      <c r="B378" s="233"/>
      <c r="C378" s="234"/>
      <c r="D378" s="235" t="s">
        <v>140</v>
      </c>
      <c r="E378" s="236" t="s">
        <v>1</v>
      </c>
      <c r="F378" s="237" t="s">
        <v>141</v>
      </c>
      <c r="G378" s="234"/>
      <c r="H378" s="236" t="s">
        <v>1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140</v>
      </c>
      <c r="AU378" s="243" t="s">
        <v>144</v>
      </c>
      <c r="AV378" s="13" t="s">
        <v>85</v>
      </c>
      <c r="AW378" s="13" t="s">
        <v>32</v>
      </c>
      <c r="AX378" s="13" t="s">
        <v>77</v>
      </c>
      <c r="AY378" s="243" t="s">
        <v>130</v>
      </c>
    </row>
    <row r="379" s="14" customFormat="1">
      <c r="A379" s="14"/>
      <c r="B379" s="244"/>
      <c r="C379" s="245"/>
      <c r="D379" s="235" t="s">
        <v>140</v>
      </c>
      <c r="E379" s="246" t="s">
        <v>1</v>
      </c>
      <c r="F379" s="247" t="s">
        <v>304</v>
      </c>
      <c r="G379" s="245"/>
      <c r="H379" s="248">
        <v>29.899999999999999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140</v>
      </c>
      <c r="AU379" s="254" t="s">
        <v>144</v>
      </c>
      <c r="AV379" s="14" t="s">
        <v>87</v>
      </c>
      <c r="AW379" s="14" t="s">
        <v>32</v>
      </c>
      <c r="AX379" s="14" t="s">
        <v>77</v>
      </c>
      <c r="AY379" s="254" t="s">
        <v>130</v>
      </c>
    </row>
    <row r="380" s="13" customFormat="1">
      <c r="A380" s="13"/>
      <c r="B380" s="233"/>
      <c r="C380" s="234"/>
      <c r="D380" s="235" t="s">
        <v>140</v>
      </c>
      <c r="E380" s="236" t="s">
        <v>1</v>
      </c>
      <c r="F380" s="237" t="s">
        <v>145</v>
      </c>
      <c r="G380" s="234"/>
      <c r="H380" s="236" t="s">
        <v>1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140</v>
      </c>
      <c r="AU380" s="243" t="s">
        <v>144</v>
      </c>
      <c r="AV380" s="13" t="s">
        <v>85</v>
      </c>
      <c r="AW380" s="13" t="s">
        <v>32</v>
      </c>
      <c r="AX380" s="13" t="s">
        <v>77</v>
      </c>
      <c r="AY380" s="243" t="s">
        <v>130</v>
      </c>
    </row>
    <row r="381" s="14" customFormat="1">
      <c r="A381" s="14"/>
      <c r="B381" s="244"/>
      <c r="C381" s="245"/>
      <c r="D381" s="235" t="s">
        <v>140</v>
      </c>
      <c r="E381" s="246" t="s">
        <v>1</v>
      </c>
      <c r="F381" s="247" t="s">
        <v>316</v>
      </c>
      <c r="G381" s="245"/>
      <c r="H381" s="248">
        <v>19.800000000000001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140</v>
      </c>
      <c r="AU381" s="254" t="s">
        <v>144</v>
      </c>
      <c r="AV381" s="14" t="s">
        <v>87</v>
      </c>
      <c r="AW381" s="14" t="s">
        <v>32</v>
      </c>
      <c r="AX381" s="14" t="s">
        <v>77</v>
      </c>
      <c r="AY381" s="254" t="s">
        <v>130</v>
      </c>
    </row>
    <row r="382" s="16" customFormat="1">
      <c r="A382" s="16"/>
      <c r="B382" s="266"/>
      <c r="C382" s="267"/>
      <c r="D382" s="235" t="s">
        <v>140</v>
      </c>
      <c r="E382" s="268" t="s">
        <v>1</v>
      </c>
      <c r="F382" s="269" t="s">
        <v>147</v>
      </c>
      <c r="G382" s="267"/>
      <c r="H382" s="270">
        <v>49.700000000000003</v>
      </c>
      <c r="I382" s="271"/>
      <c r="J382" s="267"/>
      <c r="K382" s="267"/>
      <c r="L382" s="272"/>
      <c r="M382" s="273"/>
      <c r="N382" s="274"/>
      <c r="O382" s="274"/>
      <c r="P382" s="274"/>
      <c r="Q382" s="274"/>
      <c r="R382" s="274"/>
      <c r="S382" s="274"/>
      <c r="T382" s="275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76" t="s">
        <v>140</v>
      </c>
      <c r="AU382" s="276" t="s">
        <v>144</v>
      </c>
      <c r="AV382" s="16" t="s">
        <v>148</v>
      </c>
      <c r="AW382" s="16" t="s">
        <v>32</v>
      </c>
      <c r="AX382" s="16" t="s">
        <v>85</v>
      </c>
      <c r="AY382" s="276" t="s">
        <v>130</v>
      </c>
    </row>
    <row r="383" s="2" customFormat="1" ht="24.15" customHeight="1">
      <c r="A383" s="39"/>
      <c r="B383" s="40"/>
      <c r="C383" s="220" t="s">
        <v>317</v>
      </c>
      <c r="D383" s="220" t="s">
        <v>133</v>
      </c>
      <c r="E383" s="221" t="s">
        <v>318</v>
      </c>
      <c r="F383" s="222" t="s">
        <v>319</v>
      </c>
      <c r="G383" s="223" t="s">
        <v>296</v>
      </c>
      <c r="H383" s="224">
        <v>7.7000000000000002</v>
      </c>
      <c r="I383" s="225"/>
      <c r="J383" s="226">
        <f>ROUND(I383*H383,2)</f>
        <v>0</v>
      </c>
      <c r="K383" s="222" t="s">
        <v>1</v>
      </c>
      <c r="L383" s="45"/>
      <c r="M383" s="227" t="s">
        <v>1</v>
      </c>
      <c r="N383" s="228" t="s">
        <v>42</v>
      </c>
      <c r="O383" s="92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148</v>
      </c>
      <c r="AT383" s="231" t="s">
        <v>133</v>
      </c>
      <c r="AU383" s="231" t="s">
        <v>144</v>
      </c>
      <c r="AY383" s="18" t="s">
        <v>130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85</v>
      </c>
      <c r="BK383" s="232">
        <f>ROUND(I383*H383,2)</f>
        <v>0</v>
      </c>
      <c r="BL383" s="18" t="s">
        <v>148</v>
      </c>
      <c r="BM383" s="231" t="s">
        <v>320</v>
      </c>
    </row>
    <row r="384" s="13" customFormat="1">
      <c r="A384" s="13"/>
      <c r="B384" s="233"/>
      <c r="C384" s="234"/>
      <c r="D384" s="235" t="s">
        <v>140</v>
      </c>
      <c r="E384" s="236" t="s">
        <v>1</v>
      </c>
      <c r="F384" s="237" t="s">
        <v>141</v>
      </c>
      <c r="G384" s="234"/>
      <c r="H384" s="236" t="s">
        <v>1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140</v>
      </c>
      <c r="AU384" s="243" t="s">
        <v>144</v>
      </c>
      <c r="AV384" s="13" t="s">
        <v>85</v>
      </c>
      <c r="AW384" s="13" t="s">
        <v>32</v>
      </c>
      <c r="AX384" s="13" t="s">
        <v>77</v>
      </c>
      <c r="AY384" s="243" t="s">
        <v>130</v>
      </c>
    </row>
    <row r="385" s="14" customFormat="1">
      <c r="A385" s="14"/>
      <c r="B385" s="244"/>
      <c r="C385" s="245"/>
      <c r="D385" s="235" t="s">
        <v>140</v>
      </c>
      <c r="E385" s="246" t="s">
        <v>1</v>
      </c>
      <c r="F385" s="247" t="s">
        <v>321</v>
      </c>
      <c r="G385" s="245"/>
      <c r="H385" s="248">
        <v>3.5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140</v>
      </c>
      <c r="AU385" s="254" t="s">
        <v>144</v>
      </c>
      <c r="AV385" s="14" t="s">
        <v>87</v>
      </c>
      <c r="AW385" s="14" t="s">
        <v>32</v>
      </c>
      <c r="AX385" s="14" t="s">
        <v>77</v>
      </c>
      <c r="AY385" s="254" t="s">
        <v>130</v>
      </c>
    </row>
    <row r="386" s="13" customFormat="1">
      <c r="A386" s="13"/>
      <c r="B386" s="233"/>
      <c r="C386" s="234"/>
      <c r="D386" s="235" t="s">
        <v>140</v>
      </c>
      <c r="E386" s="236" t="s">
        <v>1</v>
      </c>
      <c r="F386" s="237" t="s">
        <v>145</v>
      </c>
      <c r="G386" s="234"/>
      <c r="H386" s="236" t="s">
        <v>1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140</v>
      </c>
      <c r="AU386" s="243" t="s">
        <v>144</v>
      </c>
      <c r="AV386" s="13" t="s">
        <v>85</v>
      </c>
      <c r="AW386" s="13" t="s">
        <v>32</v>
      </c>
      <c r="AX386" s="13" t="s">
        <v>77</v>
      </c>
      <c r="AY386" s="243" t="s">
        <v>130</v>
      </c>
    </row>
    <row r="387" s="14" customFormat="1">
      <c r="A387" s="14"/>
      <c r="B387" s="244"/>
      <c r="C387" s="245"/>
      <c r="D387" s="235" t="s">
        <v>140</v>
      </c>
      <c r="E387" s="246" t="s">
        <v>1</v>
      </c>
      <c r="F387" s="247" t="s">
        <v>322</v>
      </c>
      <c r="G387" s="245"/>
      <c r="H387" s="248">
        <v>4.2000000000000002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140</v>
      </c>
      <c r="AU387" s="254" t="s">
        <v>144</v>
      </c>
      <c r="AV387" s="14" t="s">
        <v>87</v>
      </c>
      <c r="AW387" s="14" t="s">
        <v>32</v>
      </c>
      <c r="AX387" s="14" t="s">
        <v>77</v>
      </c>
      <c r="AY387" s="254" t="s">
        <v>130</v>
      </c>
    </row>
    <row r="388" s="16" customFormat="1">
      <c r="A388" s="16"/>
      <c r="B388" s="266"/>
      <c r="C388" s="267"/>
      <c r="D388" s="235" t="s">
        <v>140</v>
      </c>
      <c r="E388" s="268" t="s">
        <v>1</v>
      </c>
      <c r="F388" s="269" t="s">
        <v>147</v>
      </c>
      <c r="G388" s="267"/>
      <c r="H388" s="270">
        <v>7.7000000000000002</v>
      </c>
      <c r="I388" s="271"/>
      <c r="J388" s="267"/>
      <c r="K388" s="267"/>
      <c r="L388" s="272"/>
      <c r="M388" s="273"/>
      <c r="N388" s="274"/>
      <c r="O388" s="274"/>
      <c r="P388" s="274"/>
      <c r="Q388" s="274"/>
      <c r="R388" s="274"/>
      <c r="S388" s="274"/>
      <c r="T388" s="275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76" t="s">
        <v>140</v>
      </c>
      <c r="AU388" s="276" t="s">
        <v>144</v>
      </c>
      <c r="AV388" s="16" t="s">
        <v>148</v>
      </c>
      <c r="AW388" s="16" t="s">
        <v>32</v>
      </c>
      <c r="AX388" s="16" t="s">
        <v>85</v>
      </c>
      <c r="AY388" s="276" t="s">
        <v>130</v>
      </c>
    </row>
    <row r="389" s="12" customFormat="1" ht="20.88" customHeight="1">
      <c r="A389" s="12"/>
      <c r="B389" s="204"/>
      <c r="C389" s="205"/>
      <c r="D389" s="206" t="s">
        <v>76</v>
      </c>
      <c r="E389" s="218" t="s">
        <v>323</v>
      </c>
      <c r="F389" s="218" t="s">
        <v>324</v>
      </c>
      <c r="G389" s="205"/>
      <c r="H389" s="205"/>
      <c r="I389" s="208"/>
      <c r="J389" s="219">
        <f>BK389</f>
        <v>0</v>
      </c>
      <c r="K389" s="205"/>
      <c r="L389" s="210"/>
      <c r="M389" s="211"/>
      <c r="N389" s="212"/>
      <c r="O389" s="212"/>
      <c r="P389" s="213">
        <f>SUM(P390:P437)</f>
        <v>0</v>
      </c>
      <c r="Q389" s="212"/>
      <c r="R389" s="213">
        <f>SUM(R390:R437)</f>
        <v>0</v>
      </c>
      <c r="S389" s="212"/>
      <c r="T389" s="214">
        <f>SUM(T390:T437)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5" t="s">
        <v>85</v>
      </c>
      <c r="AT389" s="216" t="s">
        <v>76</v>
      </c>
      <c r="AU389" s="216" t="s">
        <v>87</v>
      </c>
      <c r="AY389" s="215" t="s">
        <v>130</v>
      </c>
      <c r="BK389" s="217">
        <f>SUM(BK390:BK437)</f>
        <v>0</v>
      </c>
    </row>
    <row r="390" s="2" customFormat="1" ht="44.25" customHeight="1">
      <c r="A390" s="39"/>
      <c r="B390" s="40"/>
      <c r="C390" s="220" t="s">
        <v>325</v>
      </c>
      <c r="D390" s="220" t="s">
        <v>133</v>
      </c>
      <c r="E390" s="221" t="s">
        <v>326</v>
      </c>
      <c r="F390" s="222" t="s">
        <v>327</v>
      </c>
      <c r="G390" s="223" t="s">
        <v>296</v>
      </c>
      <c r="H390" s="224">
        <v>170</v>
      </c>
      <c r="I390" s="225"/>
      <c r="J390" s="226">
        <f>ROUND(I390*H390,2)</f>
        <v>0</v>
      </c>
      <c r="K390" s="222" t="s">
        <v>1</v>
      </c>
      <c r="L390" s="45"/>
      <c r="M390" s="227" t="s">
        <v>1</v>
      </c>
      <c r="N390" s="228" t="s">
        <v>42</v>
      </c>
      <c r="O390" s="92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1" t="s">
        <v>148</v>
      </c>
      <c r="AT390" s="231" t="s">
        <v>133</v>
      </c>
      <c r="AU390" s="231" t="s">
        <v>144</v>
      </c>
      <c r="AY390" s="18" t="s">
        <v>130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8" t="s">
        <v>85</v>
      </c>
      <c r="BK390" s="232">
        <f>ROUND(I390*H390,2)</f>
        <v>0</v>
      </c>
      <c r="BL390" s="18" t="s">
        <v>148</v>
      </c>
      <c r="BM390" s="231" t="s">
        <v>328</v>
      </c>
    </row>
    <row r="391" s="13" customFormat="1">
      <c r="A391" s="13"/>
      <c r="B391" s="233"/>
      <c r="C391" s="234"/>
      <c r="D391" s="235" t="s">
        <v>140</v>
      </c>
      <c r="E391" s="236" t="s">
        <v>1</v>
      </c>
      <c r="F391" s="237" t="s">
        <v>329</v>
      </c>
      <c r="G391" s="234"/>
      <c r="H391" s="236" t="s">
        <v>1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140</v>
      </c>
      <c r="AU391" s="243" t="s">
        <v>144</v>
      </c>
      <c r="AV391" s="13" t="s">
        <v>85</v>
      </c>
      <c r="AW391" s="13" t="s">
        <v>32</v>
      </c>
      <c r="AX391" s="13" t="s">
        <v>77</v>
      </c>
      <c r="AY391" s="243" t="s">
        <v>130</v>
      </c>
    </row>
    <row r="392" s="14" customFormat="1">
      <c r="A392" s="14"/>
      <c r="B392" s="244"/>
      <c r="C392" s="245"/>
      <c r="D392" s="235" t="s">
        <v>140</v>
      </c>
      <c r="E392" s="246" t="s">
        <v>1</v>
      </c>
      <c r="F392" s="247" t="s">
        <v>330</v>
      </c>
      <c r="G392" s="245"/>
      <c r="H392" s="248">
        <v>170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140</v>
      </c>
      <c r="AU392" s="254" t="s">
        <v>144</v>
      </c>
      <c r="AV392" s="14" t="s">
        <v>87</v>
      </c>
      <c r="AW392" s="14" t="s">
        <v>32</v>
      </c>
      <c r="AX392" s="14" t="s">
        <v>85</v>
      </c>
      <c r="AY392" s="254" t="s">
        <v>130</v>
      </c>
    </row>
    <row r="393" s="2" customFormat="1" ht="24.15" customHeight="1">
      <c r="A393" s="39"/>
      <c r="B393" s="40"/>
      <c r="C393" s="220" t="s">
        <v>331</v>
      </c>
      <c r="D393" s="220" t="s">
        <v>133</v>
      </c>
      <c r="E393" s="221" t="s">
        <v>332</v>
      </c>
      <c r="F393" s="222" t="s">
        <v>333</v>
      </c>
      <c r="G393" s="223" t="s">
        <v>244</v>
      </c>
      <c r="H393" s="224">
        <v>1</v>
      </c>
      <c r="I393" s="225"/>
      <c r="J393" s="226">
        <f>ROUND(I393*H393,2)</f>
        <v>0</v>
      </c>
      <c r="K393" s="222" t="s">
        <v>1</v>
      </c>
      <c r="L393" s="45"/>
      <c r="M393" s="227" t="s">
        <v>1</v>
      </c>
      <c r="N393" s="228" t="s">
        <v>42</v>
      </c>
      <c r="O393" s="92"/>
      <c r="P393" s="229">
        <f>O393*H393</f>
        <v>0</v>
      </c>
      <c r="Q393" s="229">
        <v>0</v>
      </c>
      <c r="R393" s="229">
        <f>Q393*H393</f>
        <v>0</v>
      </c>
      <c r="S393" s="229">
        <v>0</v>
      </c>
      <c r="T393" s="23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1" t="s">
        <v>148</v>
      </c>
      <c r="AT393" s="231" t="s">
        <v>133</v>
      </c>
      <c r="AU393" s="231" t="s">
        <v>144</v>
      </c>
      <c r="AY393" s="18" t="s">
        <v>130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8" t="s">
        <v>85</v>
      </c>
      <c r="BK393" s="232">
        <f>ROUND(I393*H393,2)</f>
        <v>0</v>
      </c>
      <c r="BL393" s="18" t="s">
        <v>148</v>
      </c>
      <c r="BM393" s="231" t="s">
        <v>334</v>
      </c>
    </row>
    <row r="394" s="13" customFormat="1">
      <c r="A394" s="13"/>
      <c r="B394" s="233"/>
      <c r="C394" s="234"/>
      <c r="D394" s="235" t="s">
        <v>140</v>
      </c>
      <c r="E394" s="236" t="s">
        <v>1</v>
      </c>
      <c r="F394" s="237" t="s">
        <v>329</v>
      </c>
      <c r="G394" s="234"/>
      <c r="H394" s="236" t="s">
        <v>1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140</v>
      </c>
      <c r="AU394" s="243" t="s">
        <v>144</v>
      </c>
      <c r="AV394" s="13" t="s">
        <v>85</v>
      </c>
      <c r="AW394" s="13" t="s">
        <v>32</v>
      </c>
      <c r="AX394" s="13" t="s">
        <v>77</v>
      </c>
      <c r="AY394" s="243" t="s">
        <v>130</v>
      </c>
    </row>
    <row r="395" s="14" customFormat="1">
      <c r="A395" s="14"/>
      <c r="B395" s="244"/>
      <c r="C395" s="245"/>
      <c r="D395" s="235" t="s">
        <v>140</v>
      </c>
      <c r="E395" s="246" t="s">
        <v>1</v>
      </c>
      <c r="F395" s="247" t="s">
        <v>85</v>
      </c>
      <c r="G395" s="245"/>
      <c r="H395" s="248">
        <v>1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140</v>
      </c>
      <c r="AU395" s="254" t="s">
        <v>144</v>
      </c>
      <c r="AV395" s="14" t="s">
        <v>87</v>
      </c>
      <c r="AW395" s="14" t="s">
        <v>32</v>
      </c>
      <c r="AX395" s="14" t="s">
        <v>85</v>
      </c>
      <c r="AY395" s="254" t="s">
        <v>130</v>
      </c>
    </row>
    <row r="396" s="2" customFormat="1" ht="24.15" customHeight="1">
      <c r="A396" s="39"/>
      <c r="B396" s="40"/>
      <c r="C396" s="220" t="s">
        <v>335</v>
      </c>
      <c r="D396" s="220" t="s">
        <v>133</v>
      </c>
      <c r="E396" s="221" t="s">
        <v>336</v>
      </c>
      <c r="F396" s="222" t="s">
        <v>337</v>
      </c>
      <c r="G396" s="223" t="s">
        <v>244</v>
      </c>
      <c r="H396" s="224">
        <v>1</v>
      </c>
      <c r="I396" s="225"/>
      <c r="J396" s="226">
        <f>ROUND(I396*H396,2)</f>
        <v>0</v>
      </c>
      <c r="K396" s="222" t="s">
        <v>1</v>
      </c>
      <c r="L396" s="45"/>
      <c r="M396" s="227" t="s">
        <v>1</v>
      </c>
      <c r="N396" s="228" t="s">
        <v>42</v>
      </c>
      <c r="O396" s="92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1" t="s">
        <v>148</v>
      </c>
      <c r="AT396" s="231" t="s">
        <v>133</v>
      </c>
      <c r="AU396" s="231" t="s">
        <v>144</v>
      </c>
      <c r="AY396" s="18" t="s">
        <v>130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8" t="s">
        <v>85</v>
      </c>
      <c r="BK396" s="232">
        <f>ROUND(I396*H396,2)</f>
        <v>0</v>
      </c>
      <c r="BL396" s="18" t="s">
        <v>148</v>
      </c>
      <c r="BM396" s="231" t="s">
        <v>338</v>
      </c>
    </row>
    <row r="397" s="13" customFormat="1">
      <c r="A397" s="13"/>
      <c r="B397" s="233"/>
      <c r="C397" s="234"/>
      <c r="D397" s="235" t="s">
        <v>140</v>
      </c>
      <c r="E397" s="236" t="s">
        <v>1</v>
      </c>
      <c r="F397" s="237" t="s">
        <v>329</v>
      </c>
      <c r="G397" s="234"/>
      <c r="H397" s="236" t="s">
        <v>1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140</v>
      </c>
      <c r="AU397" s="243" t="s">
        <v>144</v>
      </c>
      <c r="AV397" s="13" t="s">
        <v>85</v>
      </c>
      <c r="AW397" s="13" t="s">
        <v>32</v>
      </c>
      <c r="AX397" s="13" t="s">
        <v>77</v>
      </c>
      <c r="AY397" s="243" t="s">
        <v>130</v>
      </c>
    </row>
    <row r="398" s="14" customFormat="1">
      <c r="A398" s="14"/>
      <c r="B398" s="244"/>
      <c r="C398" s="245"/>
      <c r="D398" s="235" t="s">
        <v>140</v>
      </c>
      <c r="E398" s="246" t="s">
        <v>1</v>
      </c>
      <c r="F398" s="247" t="s">
        <v>85</v>
      </c>
      <c r="G398" s="245"/>
      <c r="H398" s="248">
        <v>1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140</v>
      </c>
      <c r="AU398" s="254" t="s">
        <v>144</v>
      </c>
      <c r="AV398" s="14" t="s">
        <v>87</v>
      </c>
      <c r="AW398" s="14" t="s">
        <v>32</v>
      </c>
      <c r="AX398" s="14" t="s">
        <v>85</v>
      </c>
      <c r="AY398" s="254" t="s">
        <v>130</v>
      </c>
    </row>
    <row r="399" s="2" customFormat="1" ht="33" customHeight="1">
      <c r="A399" s="39"/>
      <c r="B399" s="40"/>
      <c r="C399" s="220" t="s">
        <v>339</v>
      </c>
      <c r="D399" s="220" t="s">
        <v>133</v>
      </c>
      <c r="E399" s="221" t="s">
        <v>340</v>
      </c>
      <c r="F399" s="222" t="s">
        <v>341</v>
      </c>
      <c r="G399" s="223" t="s">
        <v>244</v>
      </c>
      <c r="H399" s="224">
        <v>1</v>
      </c>
      <c r="I399" s="225"/>
      <c r="J399" s="226">
        <f>ROUND(I399*H399,2)</f>
        <v>0</v>
      </c>
      <c r="K399" s="222" t="s">
        <v>1</v>
      </c>
      <c r="L399" s="45"/>
      <c r="M399" s="227" t="s">
        <v>1</v>
      </c>
      <c r="N399" s="228" t="s">
        <v>42</v>
      </c>
      <c r="O399" s="92"/>
      <c r="P399" s="229">
        <f>O399*H399</f>
        <v>0</v>
      </c>
      <c r="Q399" s="229">
        <v>0</v>
      </c>
      <c r="R399" s="229">
        <f>Q399*H399</f>
        <v>0</v>
      </c>
      <c r="S399" s="229">
        <v>0</v>
      </c>
      <c r="T399" s="23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1" t="s">
        <v>148</v>
      </c>
      <c r="AT399" s="231" t="s">
        <v>133</v>
      </c>
      <c r="AU399" s="231" t="s">
        <v>144</v>
      </c>
      <c r="AY399" s="18" t="s">
        <v>130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8" t="s">
        <v>85</v>
      </c>
      <c r="BK399" s="232">
        <f>ROUND(I399*H399,2)</f>
        <v>0</v>
      </c>
      <c r="BL399" s="18" t="s">
        <v>148</v>
      </c>
      <c r="BM399" s="231" t="s">
        <v>342</v>
      </c>
    </row>
    <row r="400" s="13" customFormat="1">
      <c r="A400" s="13"/>
      <c r="B400" s="233"/>
      <c r="C400" s="234"/>
      <c r="D400" s="235" t="s">
        <v>140</v>
      </c>
      <c r="E400" s="236" t="s">
        <v>1</v>
      </c>
      <c r="F400" s="237" t="s">
        <v>329</v>
      </c>
      <c r="G400" s="234"/>
      <c r="H400" s="236" t="s">
        <v>1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140</v>
      </c>
      <c r="AU400" s="243" t="s">
        <v>144</v>
      </c>
      <c r="AV400" s="13" t="s">
        <v>85</v>
      </c>
      <c r="AW400" s="13" t="s">
        <v>32</v>
      </c>
      <c r="AX400" s="13" t="s">
        <v>77</v>
      </c>
      <c r="AY400" s="243" t="s">
        <v>130</v>
      </c>
    </row>
    <row r="401" s="14" customFormat="1">
      <c r="A401" s="14"/>
      <c r="B401" s="244"/>
      <c r="C401" s="245"/>
      <c r="D401" s="235" t="s">
        <v>140</v>
      </c>
      <c r="E401" s="246" t="s">
        <v>1</v>
      </c>
      <c r="F401" s="247" t="s">
        <v>85</v>
      </c>
      <c r="G401" s="245"/>
      <c r="H401" s="248">
        <v>1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140</v>
      </c>
      <c r="AU401" s="254" t="s">
        <v>144</v>
      </c>
      <c r="AV401" s="14" t="s">
        <v>87</v>
      </c>
      <c r="AW401" s="14" t="s">
        <v>32</v>
      </c>
      <c r="AX401" s="14" t="s">
        <v>85</v>
      </c>
      <c r="AY401" s="254" t="s">
        <v>130</v>
      </c>
    </row>
    <row r="402" s="2" customFormat="1" ht="24.15" customHeight="1">
      <c r="A402" s="39"/>
      <c r="B402" s="40"/>
      <c r="C402" s="220" t="s">
        <v>343</v>
      </c>
      <c r="D402" s="220" t="s">
        <v>133</v>
      </c>
      <c r="E402" s="221" t="s">
        <v>344</v>
      </c>
      <c r="F402" s="222" t="s">
        <v>345</v>
      </c>
      <c r="G402" s="223" t="s">
        <v>244</v>
      </c>
      <c r="H402" s="224">
        <v>1</v>
      </c>
      <c r="I402" s="225"/>
      <c r="J402" s="226">
        <f>ROUND(I402*H402,2)</f>
        <v>0</v>
      </c>
      <c r="K402" s="222" t="s">
        <v>1</v>
      </c>
      <c r="L402" s="45"/>
      <c r="M402" s="227" t="s">
        <v>1</v>
      </c>
      <c r="N402" s="228" t="s">
        <v>42</v>
      </c>
      <c r="O402" s="92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1" t="s">
        <v>148</v>
      </c>
      <c r="AT402" s="231" t="s">
        <v>133</v>
      </c>
      <c r="AU402" s="231" t="s">
        <v>144</v>
      </c>
      <c r="AY402" s="18" t="s">
        <v>130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8" t="s">
        <v>85</v>
      </c>
      <c r="BK402" s="232">
        <f>ROUND(I402*H402,2)</f>
        <v>0</v>
      </c>
      <c r="BL402" s="18" t="s">
        <v>148</v>
      </c>
      <c r="BM402" s="231" t="s">
        <v>346</v>
      </c>
    </row>
    <row r="403" s="13" customFormat="1">
      <c r="A403" s="13"/>
      <c r="B403" s="233"/>
      <c r="C403" s="234"/>
      <c r="D403" s="235" t="s">
        <v>140</v>
      </c>
      <c r="E403" s="236" t="s">
        <v>1</v>
      </c>
      <c r="F403" s="237" t="s">
        <v>329</v>
      </c>
      <c r="G403" s="234"/>
      <c r="H403" s="236" t="s">
        <v>1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140</v>
      </c>
      <c r="AU403" s="243" t="s">
        <v>144</v>
      </c>
      <c r="AV403" s="13" t="s">
        <v>85</v>
      </c>
      <c r="AW403" s="13" t="s">
        <v>32</v>
      </c>
      <c r="AX403" s="13" t="s">
        <v>77</v>
      </c>
      <c r="AY403" s="243" t="s">
        <v>130</v>
      </c>
    </row>
    <row r="404" s="14" customFormat="1">
      <c r="A404" s="14"/>
      <c r="B404" s="244"/>
      <c r="C404" s="245"/>
      <c r="D404" s="235" t="s">
        <v>140</v>
      </c>
      <c r="E404" s="246" t="s">
        <v>1</v>
      </c>
      <c r="F404" s="247" t="s">
        <v>85</v>
      </c>
      <c r="G404" s="245"/>
      <c r="H404" s="248">
        <v>1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140</v>
      </c>
      <c r="AU404" s="254" t="s">
        <v>144</v>
      </c>
      <c r="AV404" s="14" t="s">
        <v>87</v>
      </c>
      <c r="AW404" s="14" t="s">
        <v>32</v>
      </c>
      <c r="AX404" s="14" t="s">
        <v>85</v>
      </c>
      <c r="AY404" s="254" t="s">
        <v>130</v>
      </c>
    </row>
    <row r="405" s="2" customFormat="1" ht="37.8" customHeight="1">
      <c r="A405" s="39"/>
      <c r="B405" s="40"/>
      <c r="C405" s="220" t="s">
        <v>347</v>
      </c>
      <c r="D405" s="220" t="s">
        <v>133</v>
      </c>
      <c r="E405" s="221" t="s">
        <v>348</v>
      </c>
      <c r="F405" s="222" t="s">
        <v>349</v>
      </c>
      <c r="G405" s="223" t="s">
        <v>244</v>
      </c>
      <c r="H405" s="224">
        <v>4</v>
      </c>
      <c r="I405" s="225"/>
      <c r="J405" s="226">
        <f>ROUND(I405*H405,2)</f>
        <v>0</v>
      </c>
      <c r="K405" s="222" t="s">
        <v>1</v>
      </c>
      <c r="L405" s="45"/>
      <c r="M405" s="227" t="s">
        <v>1</v>
      </c>
      <c r="N405" s="228" t="s">
        <v>42</v>
      </c>
      <c r="O405" s="92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1" t="s">
        <v>148</v>
      </c>
      <c r="AT405" s="231" t="s">
        <v>133</v>
      </c>
      <c r="AU405" s="231" t="s">
        <v>144</v>
      </c>
      <c r="AY405" s="18" t="s">
        <v>130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8" t="s">
        <v>85</v>
      </c>
      <c r="BK405" s="232">
        <f>ROUND(I405*H405,2)</f>
        <v>0</v>
      </c>
      <c r="BL405" s="18" t="s">
        <v>148</v>
      </c>
      <c r="BM405" s="231" t="s">
        <v>350</v>
      </c>
    </row>
    <row r="406" s="13" customFormat="1">
      <c r="A406" s="13"/>
      <c r="B406" s="233"/>
      <c r="C406" s="234"/>
      <c r="D406" s="235" t="s">
        <v>140</v>
      </c>
      <c r="E406" s="236" t="s">
        <v>1</v>
      </c>
      <c r="F406" s="237" t="s">
        <v>329</v>
      </c>
      <c r="G406" s="234"/>
      <c r="H406" s="236" t="s">
        <v>1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140</v>
      </c>
      <c r="AU406" s="243" t="s">
        <v>144</v>
      </c>
      <c r="AV406" s="13" t="s">
        <v>85</v>
      </c>
      <c r="AW406" s="13" t="s">
        <v>32</v>
      </c>
      <c r="AX406" s="13" t="s">
        <v>77</v>
      </c>
      <c r="AY406" s="243" t="s">
        <v>130</v>
      </c>
    </row>
    <row r="407" s="14" customFormat="1">
      <c r="A407" s="14"/>
      <c r="B407" s="244"/>
      <c r="C407" s="245"/>
      <c r="D407" s="235" t="s">
        <v>140</v>
      </c>
      <c r="E407" s="246" t="s">
        <v>1</v>
      </c>
      <c r="F407" s="247" t="s">
        <v>148</v>
      </c>
      <c r="G407" s="245"/>
      <c r="H407" s="248">
        <v>4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140</v>
      </c>
      <c r="AU407" s="254" t="s">
        <v>144</v>
      </c>
      <c r="AV407" s="14" t="s">
        <v>87</v>
      </c>
      <c r="AW407" s="14" t="s">
        <v>32</v>
      </c>
      <c r="AX407" s="14" t="s">
        <v>85</v>
      </c>
      <c r="AY407" s="254" t="s">
        <v>130</v>
      </c>
    </row>
    <row r="408" s="2" customFormat="1" ht="37.8" customHeight="1">
      <c r="A408" s="39"/>
      <c r="B408" s="40"/>
      <c r="C408" s="220" t="s">
        <v>351</v>
      </c>
      <c r="D408" s="220" t="s">
        <v>133</v>
      </c>
      <c r="E408" s="221" t="s">
        <v>352</v>
      </c>
      <c r="F408" s="222" t="s">
        <v>353</v>
      </c>
      <c r="G408" s="223" t="s">
        <v>244</v>
      </c>
      <c r="H408" s="224">
        <v>1</v>
      </c>
      <c r="I408" s="225"/>
      <c r="J408" s="226">
        <f>ROUND(I408*H408,2)</f>
        <v>0</v>
      </c>
      <c r="K408" s="222" t="s">
        <v>1</v>
      </c>
      <c r="L408" s="45"/>
      <c r="M408" s="227" t="s">
        <v>1</v>
      </c>
      <c r="N408" s="228" t="s">
        <v>42</v>
      </c>
      <c r="O408" s="92"/>
      <c r="P408" s="229">
        <f>O408*H408</f>
        <v>0</v>
      </c>
      <c r="Q408" s="229">
        <v>0</v>
      </c>
      <c r="R408" s="229">
        <f>Q408*H408</f>
        <v>0</v>
      </c>
      <c r="S408" s="229">
        <v>0</v>
      </c>
      <c r="T408" s="23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1" t="s">
        <v>148</v>
      </c>
      <c r="AT408" s="231" t="s">
        <v>133</v>
      </c>
      <c r="AU408" s="231" t="s">
        <v>144</v>
      </c>
      <c r="AY408" s="18" t="s">
        <v>130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8" t="s">
        <v>85</v>
      </c>
      <c r="BK408" s="232">
        <f>ROUND(I408*H408,2)</f>
        <v>0</v>
      </c>
      <c r="BL408" s="18" t="s">
        <v>148</v>
      </c>
      <c r="BM408" s="231" t="s">
        <v>354</v>
      </c>
    </row>
    <row r="409" s="13" customFormat="1">
      <c r="A409" s="13"/>
      <c r="B409" s="233"/>
      <c r="C409" s="234"/>
      <c r="D409" s="235" t="s">
        <v>140</v>
      </c>
      <c r="E409" s="236" t="s">
        <v>1</v>
      </c>
      <c r="F409" s="237" t="s">
        <v>329</v>
      </c>
      <c r="G409" s="234"/>
      <c r="H409" s="236" t="s">
        <v>1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140</v>
      </c>
      <c r="AU409" s="243" t="s">
        <v>144</v>
      </c>
      <c r="AV409" s="13" t="s">
        <v>85</v>
      </c>
      <c r="AW409" s="13" t="s">
        <v>32</v>
      </c>
      <c r="AX409" s="13" t="s">
        <v>77</v>
      </c>
      <c r="AY409" s="243" t="s">
        <v>130</v>
      </c>
    </row>
    <row r="410" s="14" customFormat="1">
      <c r="A410" s="14"/>
      <c r="B410" s="244"/>
      <c r="C410" s="245"/>
      <c r="D410" s="235" t="s">
        <v>140</v>
      </c>
      <c r="E410" s="246" t="s">
        <v>1</v>
      </c>
      <c r="F410" s="247" t="s">
        <v>85</v>
      </c>
      <c r="G410" s="245"/>
      <c r="H410" s="248">
        <v>1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140</v>
      </c>
      <c r="AU410" s="254" t="s">
        <v>144</v>
      </c>
      <c r="AV410" s="14" t="s">
        <v>87</v>
      </c>
      <c r="AW410" s="14" t="s">
        <v>32</v>
      </c>
      <c r="AX410" s="14" t="s">
        <v>85</v>
      </c>
      <c r="AY410" s="254" t="s">
        <v>130</v>
      </c>
    </row>
    <row r="411" s="2" customFormat="1" ht="33" customHeight="1">
      <c r="A411" s="39"/>
      <c r="B411" s="40"/>
      <c r="C411" s="220" t="s">
        <v>355</v>
      </c>
      <c r="D411" s="220" t="s">
        <v>133</v>
      </c>
      <c r="E411" s="221" t="s">
        <v>356</v>
      </c>
      <c r="F411" s="222" t="s">
        <v>357</v>
      </c>
      <c r="G411" s="223" t="s">
        <v>244</v>
      </c>
      <c r="H411" s="224">
        <v>2</v>
      </c>
      <c r="I411" s="225"/>
      <c r="J411" s="226">
        <f>ROUND(I411*H411,2)</f>
        <v>0</v>
      </c>
      <c r="K411" s="222" t="s">
        <v>1</v>
      </c>
      <c r="L411" s="45"/>
      <c r="M411" s="227" t="s">
        <v>1</v>
      </c>
      <c r="N411" s="228" t="s">
        <v>42</v>
      </c>
      <c r="O411" s="92"/>
      <c r="P411" s="229">
        <f>O411*H411</f>
        <v>0</v>
      </c>
      <c r="Q411" s="229">
        <v>0</v>
      </c>
      <c r="R411" s="229">
        <f>Q411*H411</f>
        <v>0</v>
      </c>
      <c r="S411" s="229">
        <v>0</v>
      </c>
      <c r="T411" s="230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1" t="s">
        <v>148</v>
      </c>
      <c r="AT411" s="231" t="s">
        <v>133</v>
      </c>
      <c r="AU411" s="231" t="s">
        <v>144</v>
      </c>
      <c r="AY411" s="18" t="s">
        <v>130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8" t="s">
        <v>85</v>
      </c>
      <c r="BK411" s="232">
        <f>ROUND(I411*H411,2)</f>
        <v>0</v>
      </c>
      <c r="BL411" s="18" t="s">
        <v>148</v>
      </c>
      <c r="BM411" s="231" t="s">
        <v>358</v>
      </c>
    </row>
    <row r="412" s="13" customFormat="1">
      <c r="A412" s="13"/>
      <c r="B412" s="233"/>
      <c r="C412" s="234"/>
      <c r="D412" s="235" t="s">
        <v>140</v>
      </c>
      <c r="E412" s="236" t="s">
        <v>1</v>
      </c>
      <c r="F412" s="237" t="s">
        <v>329</v>
      </c>
      <c r="G412" s="234"/>
      <c r="H412" s="236" t="s">
        <v>1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140</v>
      </c>
      <c r="AU412" s="243" t="s">
        <v>144</v>
      </c>
      <c r="AV412" s="13" t="s">
        <v>85</v>
      </c>
      <c r="AW412" s="13" t="s">
        <v>32</v>
      </c>
      <c r="AX412" s="13" t="s">
        <v>77</v>
      </c>
      <c r="AY412" s="243" t="s">
        <v>130</v>
      </c>
    </row>
    <row r="413" s="14" customFormat="1">
      <c r="A413" s="14"/>
      <c r="B413" s="244"/>
      <c r="C413" s="245"/>
      <c r="D413" s="235" t="s">
        <v>140</v>
      </c>
      <c r="E413" s="246" t="s">
        <v>1</v>
      </c>
      <c r="F413" s="247" t="s">
        <v>87</v>
      </c>
      <c r="G413" s="245"/>
      <c r="H413" s="248">
        <v>2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140</v>
      </c>
      <c r="AU413" s="254" t="s">
        <v>144</v>
      </c>
      <c r="AV413" s="14" t="s">
        <v>87</v>
      </c>
      <c r="AW413" s="14" t="s">
        <v>32</v>
      </c>
      <c r="AX413" s="14" t="s">
        <v>85</v>
      </c>
      <c r="AY413" s="254" t="s">
        <v>130</v>
      </c>
    </row>
    <row r="414" s="2" customFormat="1" ht="24.15" customHeight="1">
      <c r="A414" s="39"/>
      <c r="B414" s="40"/>
      <c r="C414" s="220" t="s">
        <v>359</v>
      </c>
      <c r="D414" s="220" t="s">
        <v>133</v>
      </c>
      <c r="E414" s="221" t="s">
        <v>360</v>
      </c>
      <c r="F414" s="222" t="s">
        <v>361</v>
      </c>
      <c r="G414" s="223" t="s">
        <v>244</v>
      </c>
      <c r="H414" s="224">
        <v>4</v>
      </c>
      <c r="I414" s="225"/>
      <c r="J414" s="226">
        <f>ROUND(I414*H414,2)</f>
        <v>0</v>
      </c>
      <c r="K414" s="222" t="s">
        <v>1</v>
      </c>
      <c r="L414" s="45"/>
      <c r="M414" s="227" t="s">
        <v>1</v>
      </c>
      <c r="N414" s="228" t="s">
        <v>42</v>
      </c>
      <c r="O414" s="92"/>
      <c r="P414" s="229">
        <f>O414*H414</f>
        <v>0</v>
      </c>
      <c r="Q414" s="229">
        <v>0</v>
      </c>
      <c r="R414" s="229">
        <f>Q414*H414</f>
        <v>0</v>
      </c>
      <c r="S414" s="229">
        <v>0</v>
      </c>
      <c r="T414" s="23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1" t="s">
        <v>148</v>
      </c>
      <c r="AT414" s="231" t="s">
        <v>133</v>
      </c>
      <c r="AU414" s="231" t="s">
        <v>144</v>
      </c>
      <c r="AY414" s="18" t="s">
        <v>130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8" t="s">
        <v>85</v>
      </c>
      <c r="BK414" s="232">
        <f>ROUND(I414*H414,2)</f>
        <v>0</v>
      </c>
      <c r="BL414" s="18" t="s">
        <v>148</v>
      </c>
      <c r="BM414" s="231" t="s">
        <v>362</v>
      </c>
    </row>
    <row r="415" s="13" customFormat="1">
      <c r="A415" s="13"/>
      <c r="B415" s="233"/>
      <c r="C415" s="234"/>
      <c r="D415" s="235" t="s">
        <v>140</v>
      </c>
      <c r="E415" s="236" t="s">
        <v>1</v>
      </c>
      <c r="F415" s="237" t="s">
        <v>329</v>
      </c>
      <c r="G415" s="234"/>
      <c r="H415" s="236" t="s">
        <v>1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140</v>
      </c>
      <c r="AU415" s="243" t="s">
        <v>144</v>
      </c>
      <c r="AV415" s="13" t="s">
        <v>85</v>
      </c>
      <c r="AW415" s="13" t="s">
        <v>32</v>
      </c>
      <c r="AX415" s="13" t="s">
        <v>77</v>
      </c>
      <c r="AY415" s="243" t="s">
        <v>130</v>
      </c>
    </row>
    <row r="416" s="14" customFormat="1">
      <c r="A416" s="14"/>
      <c r="B416" s="244"/>
      <c r="C416" s="245"/>
      <c r="D416" s="235" t="s">
        <v>140</v>
      </c>
      <c r="E416" s="246" t="s">
        <v>1</v>
      </c>
      <c r="F416" s="247" t="s">
        <v>148</v>
      </c>
      <c r="G416" s="245"/>
      <c r="H416" s="248">
        <v>4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140</v>
      </c>
      <c r="AU416" s="254" t="s">
        <v>144</v>
      </c>
      <c r="AV416" s="14" t="s">
        <v>87</v>
      </c>
      <c r="AW416" s="14" t="s">
        <v>32</v>
      </c>
      <c r="AX416" s="14" t="s">
        <v>85</v>
      </c>
      <c r="AY416" s="254" t="s">
        <v>130</v>
      </c>
    </row>
    <row r="417" s="2" customFormat="1" ht="24.15" customHeight="1">
      <c r="A417" s="39"/>
      <c r="B417" s="40"/>
      <c r="C417" s="220" t="s">
        <v>363</v>
      </c>
      <c r="D417" s="220" t="s">
        <v>133</v>
      </c>
      <c r="E417" s="221" t="s">
        <v>364</v>
      </c>
      <c r="F417" s="222" t="s">
        <v>365</v>
      </c>
      <c r="G417" s="223" t="s">
        <v>244</v>
      </c>
      <c r="H417" s="224">
        <v>1</v>
      </c>
      <c r="I417" s="225"/>
      <c r="J417" s="226">
        <f>ROUND(I417*H417,2)</f>
        <v>0</v>
      </c>
      <c r="K417" s="222" t="s">
        <v>1</v>
      </c>
      <c r="L417" s="45"/>
      <c r="M417" s="227" t="s">
        <v>1</v>
      </c>
      <c r="N417" s="228" t="s">
        <v>42</v>
      </c>
      <c r="O417" s="92"/>
      <c r="P417" s="229">
        <f>O417*H417</f>
        <v>0</v>
      </c>
      <c r="Q417" s="229">
        <v>0</v>
      </c>
      <c r="R417" s="229">
        <f>Q417*H417</f>
        <v>0</v>
      </c>
      <c r="S417" s="229">
        <v>0</v>
      </c>
      <c r="T417" s="23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1" t="s">
        <v>148</v>
      </c>
      <c r="AT417" s="231" t="s">
        <v>133</v>
      </c>
      <c r="AU417" s="231" t="s">
        <v>144</v>
      </c>
      <c r="AY417" s="18" t="s">
        <v>130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8" t="s">
        <v>85</v>
      </c>
      <c r="BK417" s="232">
        <f>ROUND(I417*H417,2)</f>
        <v>0</v>
      </c>
      <c r="BL417" s="18" t="s">
        <v>148</v>
      </c>
      <c r="BM417" s="231" t="s">
        <v>366</v>
      </c>
    </row>
    <row r="418" s="13" customFormat="1">
      <c r="A418" s="13"/>
      <c r="B418" s="233"/>
      <c r="C418" s="234"/>
      <c r="D418" s="235" t="s">
        <v>140</v>
      </c>
      <c r="E418" s="236" t="s">
        <v>1</v>
      </c>
      <c r="F418" s="237" t="s">
        <v>329</v>
      </c>
      <c r="G418" s="234"/>
      <c r="H418" s="236" t="s">
        <v>1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140</v>
      </c>
      <c r="AU418" s="243" t="s">
        <v>144</v>
      </c>
      <c r="AV418" s="13" t="s">
        <v>85</v>
      </c>
      <c r="AW418" s="13" t="s">
        <v>32</v>
      </c>
      <c r="AX418" s="13" t="s">
        <v>77</v>
      </c>
      <c r="AY418" s="243" t="s">
        <v>130</v>
      </c>
    </row>
    <row r="419" s="14" customFormat="1">
      <c r="A419" s="14"/>
      <c r="B419" s="244"/>
      <c r="C419" s="245"/>
      <c r="D419" s="235" t="s">
        <v>140</v>
      </c>
      <c r="E419" s="246" t="s">
        <v>1</v>
      </c>
      <c r="F419" s="247" t="s">
        <v>85</v>
      </c>
      <c r="G419" s="245"/>
      <c r="H419" s="248">
        <v>1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140</v>
      </c>
      <c r="AU419" s="254" t="s">
        <v>144</v>
      </c>
      <c r="AV419" s="14" t="s">
        <v>87</v>
      </c>
      <c r="AW419" s="14" t="s">
        <v>32</v>
      </c>
      <c r="AX419" s="14" t="s">
        <v>85</v>
      </c>
      <c r="AY419" s="254" t="s">
        <v>130</v>
      </c>
    </row>
    <row r="420" s="2" customFormat="1" ht="37.8" customHeight="1">
      <c r="A420" s="39"/>
      <c r="B420" s="40"/>
      <c r="C420" s="220" t="s">
        <v>367</v>
      </c>
      <c r="D420" s="220" t="s">
        <v>133</v>
      </c>
      <c r="E420" s="221" t="s">
        <v>368</v>
      </c>
      <c r="F420" s="222" t="s">
        <v>369</v>
      </c>
      <c r="G420" s="223" t="s">
        <v>244</v>
      </c>
      <c r="H420" s="224">
        <v>1</v>
      </c>
      <c r="I420" s="225"/>
      <c r="J420" s="226">
        <f>ROUND(I420*H420,2)</f>
        <v>0</v>
      </c>
      <c r="K420" s="222" t="s">
        <v>1</v>
      </c>
      <c r="L420" s="45"/>
      <c r="M420" s="227" t="s">
        <v>1</v>
      </c>
      <c r="N420" s="228" t="s">
        <v>42</v>
      </c>
      <c r="O420" s="92"/>
      <c r="P420" s="229">
        <f>O420*H420</f>
        <v>0</v>
      </c>
      <c r="Q420" s="229">
        <v>0</v>
      </c>
      <c r="R420" s="229">
        <f>Q420*H420</f>
        <v>0</v>
      </c>
      <c r="S420" s="229">
        <v>0</v>
      </c>
      <c r="T420" s="23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1" t="s">
        <v>148</v>
      </c>
      <c r="AT420" s="231" t="s">
        <v>133</v>
      </c>
      <c r="AU420" s="231" t="s">
        <v>144</v>
      </c>
      <c r="AY420" s="18" t="s">
        <v>130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8" t="s">
        <v>85</v>
      </c>
      <c r="BK420" s="232">
        <f>ROUND(I420*H420,2)</f>
        <v>0</v>
      </c>
      <c r="BL420" s="18" t="s">
        <v>148</v>
      </c>
      <c r="BM420" s="231" t="s">
        <v>370</v>
      </c>
    </row>
    <row r="421" s="13" customFormat="1">
      <c r="A421" s="13"/>
      <c r="B421" s="233"/>
      <c r="C421" s="234"/>
      <c r="D421" s="235" t="s">
        <v>140</v>
      </c>
      <c r="E421" s="236" t="s">
        <v>1</v>
      </c>
      <c r="F421" s="237" t="s">
        <v>329</v>
      </c>
      <c r="G421" s="234"/>
      <c r="H421" s="236" t="s">
        <v>1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140</v>
      </c>
      <c r="AU421" s="243" t="s">
        <v>144</v>
      </c>
      <c r="AV421" s="13" t="s">
        <v>85</v>
      </c>
      <c r="AW421" s="13" t="s">
        <v>32</v>
      </c>
      <c r="AX421" s="13" t="s">
        <v>77</v>
      </c>
      <c r="AY421" s="243" t="s">
        <v>130</v>
      </c>
    </row>
    <row r="422" s="14" customFormat="1">
      <c r="A422" s="14"/>
      <c r="B422" s="244"/>
      <c r="C422" s="245"/>
      <c r="D422" s="235" t="s">
        <v>140</v>
      </c>
      <c r="E422" s="246" t="s">
        <v>1</v>
      </c>
      <c r="F422" s="247" t="s">
        <v>85</v>
      </c>
      <c r="G422" s="245"/>
      <c r="H422" s="248">
        <v>1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140</v>
      </c>
      <c r="AU422" s="254" t="s">
        <v>144</v>
      </c>
      <c r="AV422" s="14" t="s">
        <v>87</v>
      </c>
      <c r="AW422" s="14" t="s">
        <v>32</v>
      </c>
      <c r="AX422" s="14" t="s">
        <v>85</v>
      </c>
      <c r="AY422" s="254" t="s">
        <v>130</v>
      </c>
    </row>
    <row r="423" s="2" customFormat="1" ht="24.15" customHeight="1">
      <c r="A423" s="39"/>
      <c r="B423" s="40"/>
      <c r="C423" s="220" t="s">
        <v>371</v>
      </c>
      <c r="D423" s="220" t="s">
        <v>133</v>
      </c>
      <c r="E423" s="221" t="s">
        <v>372</v>
      </c>
      <c r="F423" s="222" t="s">
        <v>373</v>
      </c>
      <c r="G423" s="223" t="s">
        <v>244</v>
      </c>
      <c r="H423" s="224">
        <v>1</v>
      </c>
      <c r="I423" s="225"/>
      <c r="J423" s="226">
        <f>ROUND(I423*H423,2)</f>
        <v>0</v>
      </c>
      <c r="K423" s="222" t="s">
        <v>1</v>
      </c>
      <c r="L423" s="45"/>
      <c r="M423" s="227" t="s">
        <v>1</v>
      </c>
      <c r="N423" s="228" t="s">
        <v>42</v>
      </c>
      <c r="O423" s="92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1" t="s">
        <v>148</v>
      </c>
      <c r="AT423" s="231" t="s">
        <v>133</v>
      </c>
      <c r="AU423" s="231" t="s">
        <v>144</v>
      </c>
      <c r="AY423" s="18" t="s">
        <v>130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8" t="s">
        <v>85</v>
      </c>
      <c r="BK423" s="232">
        <f>ROUND(I423*H423,2)</f>
        <v>0</v>
      </c>
      <c r="BL423" s="18" t="s">
        <v>148</v>
      </c>
      <c r="BM423" s="231" t="s">
        <v>374</v>
      </c>
    </row>
    <row r="424" s="13" customFormat="1">
      <c r="A424" s="13"/>
      <c r="B424" s="233"/>
      <c r="C424" s="234"/>
      <c r="D424" s="235" t="s">
        <v>140</v>
      </c>
      <c r="E424" s="236" t="s">
        <v>1</v>
      </c>
      <c r="F424" s="237" t="s">
        <v>329</v>
      </c>
      <c r="G424" s="234"/>
      <c r="H424" s="236" t="s">
        <v>1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140</v>
      </c>
      <c r="AU424" s="243" t="s">
        <v>144</v>
      </c>
      <c r="AV424" s="13" t="s">
        <v>85</v>
      </c>
      <c r="AW424" s="13" t="s">
        <v>32</v>
      </c>
      <c r="AX424" s="13" t="s">
        <v>77</v>
      </c>
      <c r="AY424" s="243" t="s">
        <v>130</v>
      </c>
    </row>
    <row r="425" s="14" customFormat="1">
      <c r="A425" s="14"/>
      <c r="B425" s="244"/>
      <c r="C425" s="245"/>
      <c r="D425" s="235" t="s">
        <v>140</v>
      </c>
      <c r="E425" s="246" t="s">
        <v>1</v>
      </c>
      <c r="F425" s="247" t="s">
        <v>85</v>
      </c>
      <c r="G425" s="245"/>
      <c r="H425" s="248">
        <v>1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140</v>
      </c>
      <c r="AU425" s="254" t="s">
        <v>144</v>
      </c>
      <c r="AV425" s="14" t="s">
        <v>87</v>
      </c>
      <c r="AW425" s="14" t="s">
        <v>32</v>
      </c>
      <c r="AX425" s="14" t="s">
        <v>85</v>
      </c>
      <c r="AY425" s="254" t="s">
        <v>130</v>
      </c>
    </row>
    <row r="426" s="2" customFormat="1" ht="37.8" customHeight="1">
      <c r="A426" s="39"/>
      <c r="B426" s="40"/>
      <c r="C426" s="220" t="s">
        <v>375</v>
      </c>
      <c r="D426" s="220" t="s">
        <v>133</v>
      </c>
      <c r="E426" s="221" t="s">
        <v>376</v>
      </c>
      <c r="F426" s="222" t="s">
        <v>377</v>
      </c>
      <c r="G426" s="223" t="s">
        <v>244</v>
      </c>
      <c r="H426" s="224">
        <v>1</v>
      </c>
      <c r="I426" s="225"/>
      <c r="J426" s="226">
        <f>ROUND(I426*H426,2)</f>
        <v>0</v>
      </c>
      <c r="K426" s="222" t="s">
        <v>1</v>
      </c>
      <c r="L426" s="45"/>
      <c r="M426" s="227" t="s">
        <v>1</v>
      </c>
      <c r="N426" s="228" t="s">
        <v>42</v>
      </c>
      <c r="O426" s="92"/>
      <c r="P426" s="229">
        <f>O426*H426</f>
        <v>0</v>
      </c>
      <c r="Q426" s="229">
        <v>0</v>
      </c>
      <c r="R426" s="229">
        <f>Q426*H426</f>
        <v>0</v>
      </c>
      <c r="S426" s="229">
        <v>0</v>
      </c>
      <c r="T426" s="23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1" t="s">
        <v>148</v>
      </c>
      <c r="AT426" s="231" t="s">
        <v>133</v>
      </c>
      <c r="AU426" s="231" t="s">
        <v>144</v>
      </c>
      <c r="AY426" s="18" t="s">
        <v>130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8" t="s">
        <v>85</v>
      </c>
      <c r="BK426" s="232">
        <f>ROUND(I426*H426,2)</f>
        <v>0</v>
      </c>
      <c r="BL426" s="18" t="s">
        <v>148</v>
      </c>
      <c r="BM426" s="231" t="s">
        <v>378</v>
      </c>
    </row>
    <row r="427" s="13" customFormat="1">
      <c r="A427" s="13"/>
      <c r="B427" s="233"/>
      <c r="C427" s="234"/>
      <c r="D427" s="235" t="s">
        <v>140</v>
      </c>
      <c r="E427" s="236" t="s">
        <v>1</v>
      </c>
      <c r="F427" s="237" t="s">
        <v>329</v>
      </c>
      <c r="G427" s="234"/>
      <c r="H427" s="236" t="s">
        <v>1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140</v>
      </c>
      <c r="AU427" s="243" t="s">
        <v>144</v>
      </c>
      <c r="AV427" s="13" t="s">
        <v>85</v>
      </c>
      <c r="AW427" s="13" t="s">
        <v>32</v>
      </c>
      <c r="AX427" s="13" t="s">
        <v>77</v>
      </c>
      <c r="AY427" s="243" t="s">
        <v>130</v>
      </c>
    </row>
    <row r="428" s="14" customFormat="1">
      <c r="A428" s="14"/>
      <c r="B428" s="244"/>
      <c r="C428" s="245"/>
      <c r="D428" s="235" t="s">
        <v>140</v>
      </c>
      <c r="E428" s="246" t="s">
        <v>1</v>
      </c>
      <c r="F428" s="247" t="s">
        <v>85</v>
      </c>
      <c r="G428" s="245"/>
      <c r="H428" s="248">
        <v>1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140</v>
      </c>
      <c r="AU428" s="254" t="s">
        <v>144</v>
      </c>
      <c r="AV428" s="14" t="s">
        <v>87</v>
      </c>
      <c r="AW428" s="14" t="s">
        <v>32</v>
      </c>
      <c r="AX428" s="14" t="s">
        <v>85</v>
      </c>
      <c r="AY428" s="254" t="s">
        <v>130</v>
      </c>
    </row>
    <row r="429" s="2" customFormat="1" ht="24.15" customHeight="1">
      <c r="A429" s="39"/>
      <c r="B429" s="40"/>
      <c r="C429" s="220" t="s">
        <v>379</v>
      </c>
      <c r="D429" s="220" t="s">
        <v>133</v>
      </c>
      <c r="E429" s="221" t="s">
        <v>380</v>
      </c>
      <c r="F429" s="222" t="s">
        <v>381</v>
      </c>
      <c r="G429" s="223" t="s">
        <v>244</v>
      </c>
      <c r="H429" s="224">
        <v>1</v>
      </c>
      <c r="I429" s="225"/>
      <c r="J429" s="226">
        <f>ROUND(I429*H429,2)</f>
        <v>0</v>
      </c>
      <c r="K429" s="222" t="s">
        <v>1</v>
      </c>
      <c r="L429" s="45"/>
      <c r="M429" s="227" t="s">
        <v>1</v>
      </c>
      <c r="N429" s="228" t="s">
        <v>42</v>
      </c>
      <c r="O429" s="92"/>
      <c r="P429" s="229">
        <f>O429*H429</f>
        <v>0</v>
      </c>
      <c r="Q429" s="229">
        <v>0</v>
      </c>
      <c r="R429" s="229">
        <f>Q429*H429</f>
        <v>0</v>
      </c>
      <c r="S429" s="229">
        <v>0</v>
      </c>
      <c r="T429" s="23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1" t="s">
        <v>148</v>
      </c>
      <c r="AT429" s="231" t="s">
        <v>133</v>
      </c>
      <c r="AU429" s="231" t="s">
        <v>144</v>
      </c>
      <c r="AY429" s="18" t="s">
        <v>130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8" t="s">
        <v>85</v>
      </c>
      <c r="BK429" s="232">
        <f>ROUND(I429*H429,2)</f>
        <v>0</v>
      </c>
      <c r="BL429" s="18" t="s">
        <v>148</v>
      </c>
      <c r="BM429" s="231" t="s">
        <v>382</v>
      </c>
    </row>
    <row r="430" s="13" customFormat="1">
      <c r="A430" s="13"/>
      <c r="B430" s="233"/>
      <c r="C430" s="234"/>
      <c r="D430" s="235" t="s">
        <v>140</v>
      </c>
      <c r="E430" s="236" t="s">
        <v>1</v>
      </c>
      <c r="F430" s="237" t="s">
        <v>329</v>
      </c>
      <c r="G430" s="234"/>
      <c r="H430" s="236" t="s">
        <v>1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140</v>
      </c>
      <c r="AU430" s="243" t="s">
        <v>144</v>
      </c>
      <c r="AV430" s="13" t="s">
        <v>85</v>
      </c>
      <c r="AW430" s="13" t="s">
        <v>32</v>
      </c>
      <c r="AX430" s="13" t="s">
        <v>77</v>
      </c>
      <c r="AY430" s="243" t="s">
        <v>130</v>
      </c>
    </row>
    <row r="431" s="14" customFormat="1">
      <c r="A431" s="14"/>
      <c r="B431" s="244"/>
      <c r="C431" s="245"/>
      <c r="D431" s="235" t="s">
        <v>140</v>
      </c>
      <c r="E431" s="246" t="s">
        <v>1</v>
      </c>
      <c r="F431" s="247" t="s">
        <v>85</v>
      </c>
      <c r="G431" s="245"/>
      <c r="H431" s="248">
        <v>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140</v>
      </c>
      <c r="AU431" s="254" t="s">
        <v>144</v>
      </c>
      <c r="AV431" s="14" t="s">
        <v>87</v>
      </c>
      <c r="AW431" s="14" t="s">
        <v>32</v>
      </c>
      <c r="AX431" s="14" t="s">
        <v>85</v>
      </c>
      <c r="AY431" s="254" t="s">
        <v>130</v>
      </c>
    </row>
    <row r="432" s="2" customFormat="1" ht="37.8" customHeight="1">
      <c r="A432" s="39"/>
      <c r="B432" s="40"/>
      <c r="C432" s="220" t="s">
        <v>383</v>
      </c>
      <c r="D432" s="220" t="s">
        <v>133</v>
      </c>
      <c r="E432" s="221" t="s">
        <v>384</v>
      </c>
      <c r="F432" s="222" t="s">
        <v>385</v>
      </c>
      <c r="G432" s="223" t="s">
        <v>244</v>
      </c>
      <c r="H432" s="224">
        <v>4</v>
      </c>
      <c r="I432" s="225"/>
      <c r="J432" s="226">
        <f>ROUND(I432*H432,2)</f>
        <v>0</v>
      </c>
      <c r="K432" s="222" t="s">
        <v>1</v>
      </c>
      <c r="L432" s="45"/>
      <c r="M432" s="227" t="s">
        <v>1</v>
      </c>
      <c r="N432" s="228" t="s">
        <v>42</v>
      </c>
      <c r="O432" s="92"/>
      <c r="P432" s="229">
        <f>O432*H432</f>
        <v>0</v>
      </c>
      <c r="Q432" s="229">
        <v>0</v>
      </c>
      <c r="R432" s="229">
        <f>Q432*H432</f>
        <v>0</v>
      </c>
      <c r="S432" s="229">
        <v>0</v>
      </c>
      <c r="T432" s="230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1" t="s">
        <v>148</v>
      </c>
      <c r="AT432" s="231" t="s">
        <v>133</v>
      </c>
      <c r="AU432" s="231" t="s">
        <v>144</v>
      </c>
      <c r="AY432" s="18" t="s">
        <v>130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8" t="s">
        <v>85</v>
      </c>
      <c r="BK432" s="232">
        <f>ROUND(I432*H432,2)</f>
        <v>0</v>
      </c>
      <c r="BL432" s="18" t="s">
        <v>148</v>
      </c>
      <c r="BM432" s="231" t="s">
        <v>386</v>
      </c>
    </row>
    <row r="433" s="13" customFormat="1">
      <c r="A433" s="13"/>
      <c r="B433" s="233"/>
      <c r="C433" s="234"/>
      <c r="D433" s="235" t="s">
        <v>140</v>
      </c>
      <c r="E433" s="236" t="s">
        <v>1</v>
      </c>
      <c r="F433" s="237" t="s">
        <v>329</v>
      </c>
      <c r="G433" s="234"/>
      <c r="H433" s="236" t="s">
        <v>1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140</v>
      </c>
      <c r="AU433" s="243" t="s">
        <v>144</v>
      </c>
      <c r="AV433" s="13" t="s">
        <v>85</v>
      </c>
      <c r="AW433" s="13" t="s">
        <v>32</v>
      </c>
      <c r="AX433" s="13" t="s">
        <v>77</v>
      </c>
      <c r="AY433" s="243" t="s">
        <v>130</v>
      </c>
    </row>
    <row r="434" s="14" customFormat="1">
      <c r="A434" s="14"/>
      <c r="B434" s="244"/>
      <c r="C434" s="245"/>
      <c r="D434" s="235" t="s">
        <v>140</v>
      </c>
      <c r="E434" s="246" t="s">
        <v>1</v>
      </c>
      <c r="F434" s="247" t="s">
        <v>148</v>
      </c>
      <c r="G434" s="245"/>
      <c r="H434" s="248">
        <v>4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140</v>
      </c>
      <c r="AU434" s="254" t="s">
        <v>144</v>
      </c>
      <c r="AV434" s="14" t="s">
        <v>87</v>
      </c>
      <c r="AW434" s="14" t="s">
        <v>32</v>
      </c>
      <c r="AX434" s="14" t="s">
        <v>85</v>
      </c>
      <c r="AY434" s="254" t="s">
        <v>130</v>
      </c>
    </row>
    <row r="435" s="2" customFormat="1" ht="24.15" customHeight="1">
      <c r="A435" s="39"/>
      <c r="B435" s="40"/>
      <c r="C435" s="220" t="s">
        <v>387</v>
      </c>
      <c r="D435" s="220" t="s">
        <v>133</v>
      </c>
      <c r="E435" s="221" t="s">
        <v>388</v>
      </c>
      <c r="F435" s="222" t="s">
        <v>389</v>
      </c>
      <c r="G435" s="223" t="s">
        <v>244</v>
      </c>
      <c r="H435" s="224">
        <v>30</v>
      </c>
      <c r="I435" s="225"/>
      <c r="J435" s="226">
        <f>ROUND(I435*H435,2)</f>
        <v>0</v>
      </c>
      <c r="K435" s="222" t="s">
        <v>1</v>
      </c>
      <c r="L435" s="45"/>
      <c r="M435" s="227" t="s">
        <v>1</v>
      </c>
      <c r="N435" s="228" t="s">
        <v>42</v>
      </c>
      <c r="O435" s="92"/>
      <c r="P435" s="229">
        <f>O435*H435</f>
        <v>0</v>
      </c>
      <c r="Q435" s="229">
        <v>0</v>
      </c>
      <c r="R435" s="229">
        <f>Q435*H435</f>
        <v>0</v>
      </c>
      <c r="S435" s="229">
        <v>0</v>
      </c>
      <c r="T435" s="23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1" t="s">
        <v>148</v>
      </c>
      <c r="AT435" s="231" t="s">
        <v>133</v>
      </c>
      <c r="AU435" s="231" t="s">
        <v>144</v>
      </c>
      <c r="AY435" s="18" t="s">
        <v>130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8" t="s">
        <v>85</v>
      </c>
      <c r="BK435" s="232">
        <f>ROUND(I435*H435,2)</f>
        <v>0</v>
      </c>
      <c r="BL435" s="18" t="s">
        <v>148</v>
      </c>
      <c r="BM435" s="231" t="s">
        <v>390</v>
      </c>
    </row>
    <row r="436" s="13" customFormat="1">
      <c r="A436" s="13"/>
      <c r="B436" s="233"/>
      <c r="C436" s="234"/>
      <c r="D436" s="235" t="s">
        <v>140</v>
      </c>
      <c r="E436" s="236" t="s">
        <v>1</v>
      </c>
      <c r="F436" s="237" t="s">
        <v>329</v>
      </c>
      <c r="G436" s="234"/>
      <c r="H436" s="236" t="s">
        <v>1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140</v>
      </c>
      <c r="AU436" s="243" t="s">
        <v>144</v>
      </c>
      <c r="AV436" s="13" t="s">
        <v>85</v>
      </c>
      <c r="AW436" s="13" t="s">
        <v>32</v>
      </c>
      <c r="AX436" s="13" t="s">
        <v>77</v>
      </c>
      <c r="AY436" s="243" t="s">
        <v>130</v>
      </c>
    </row>
    <row r="437" s="14" customFormat="1">
      <c r="A437" s="14"/>
      <c r="B437" s="244"/>
      <c r="C437" s="245"/>
      <c r="D437" s="235" t="s">
        <v>140</v>
      </c>
      <c r="E437" s="246" t="s">
        <v>1</v>
      </c>
      <c r="F437" s="247" t="s">
        <v>279</v>
      </c>
      <c r="G437" s="245"/>
      <c r="H437" s="248">
        <v>30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140</v>
      </c>
      <c r="AU437" s="254" t="s">
        <v>144</v>
      </c>
      <c r="AV437" s="14" t="s">
        <v>87</v>
      </c>
      <c r="AW437" s="14" t="s">
        <v>32</v>
      </c>
      <c r="AX437" s="14" t="s">
        <v>85</v>
      </c>
      <c r="AY437" s="254" t="s">
        <v>130</v>
      </c>
    </row>
    <row r="438" s="12" customFormat="1" ht="22.8" customHeight="1">
      <c r="A438" s="12"/>
      <c r="B438" s="204"/>
      <c r="C438" s="205"/>
      <c r="D438" s="206" t="s">
        <v>76</v>
      </c>
      <c r="E438" s="218" t="s">
        <v>164</v>
      </c>
      <c r="F438" s="218" t="s">
        <v>391</v>
      </c>
      <c r="G438" s="205"/>
      <c r="H438" s="205"/>
      <c r="I438" s="208"/>
      <c r="J438" s="219">
        <f>BK438</f>
        <v>0</v>
      </c>
      <c r="K438" s="205"/>
      <c r="L438" s="210"/>
      <c r="M438" s="211"/>
      <c r="N438" s="212"/>
      <c r="O438" s="212"/>
      <c r="P438" s="213">
        <f>SUM(P439:P445)</f>
        <v>0</v>
      </c>
      <c r="Q438" s="212"/>
      <c r="R438" s="213">
        <f>SUM(R439:R445)</f>
        <v>0</v>
      </c>
      <c r="S438" s="212"/>
      <c r="T438" s="214">
        <f>SUM(T439:T445)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5" t="s">
        <v>85</v>
      </c>
      <c r="AT438" s="216" t="s">
        <v>76</v>
      </c>
      <c r="AU438" s="216" t="s">
        <v>85</v>
      </c>
      <c r="AY438" s="215" t="s">
        <v>130</v>
      </c>
      <c r="BK438" s="217">
        <f>SUM(BK439:BK445)</f>
        <v>0</v>
      </c>
    </row>
    <row r="439" s="2" customFormat="1" ht="21.75" customHeight="1">
      <c r="A439" s="39"/>
      <c r="B439" s="40"/>
      <c r="C439" s="220" t="s">
        <v>392</v>
      </c>
      <c r="D439" s="220" t="s">
        <v>133</v>
      </c>
      <c r="E439" s="221" t="s">
        <v>393</v>
      </c>
      <c r="F439" s="222" t="s">
        <v>394</v>
      </c>
      <c r="G439" s="223" t="s">
        <v>136</v>
      </c>
      <c r="H439" s="224">
        <v>507.12</v>
      </c>
      <c r="I439" s="225"/>
      <c r="J439" s="226">
        <f>ROUND(I439*H439,2)</f>
        <v>0</v>
      </c>
      <c r="K439" s="222" t="s">
        <v>137</v>
      </c>
      <c r="L439" s="45"/>
      <c r="M439" s="227" t="s">
        <v>1</v>
      </c>
      <c r="N439" s="228" t="s">
        <v>42</v>
      </c>
      <c r="O439" s="92"/>
      <c r="P439" s="229">
        <f>O439*H439</f>
        <v>0</v>
      </c>
      <c r="Q439" s="229">
        <v>0</v>
      </c>
      <c r="R439" s="229">
        <f>Q439*H439</f>
        <v>0</v>
      </c>
      <c r="S439" s="229">
        <v>0</v>
      </c>
      <c r="T439" s="23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1" t="s">
        <v>148</v>
      </c>
      <c r="AT439" s="231" t="s">
        <v>133</v>
      </c>
      <c r="AU439" s="231" t="s">
        <v>87</v>
      </c>
      <c r="AY439" s="18" t="s">
        <v>130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8" t="s">
        <v>85</v>
      </c>
      <c r="BK439" s="232">
        <f>ROUND(I439*H439,2)</f>
        <v>0</v>
      </c>
      <c r="BL439" s="18" t="s">
        <v>148</v>
      </c>
      <c r="BM439" s="231" t="s">
        <v>395</v>
      </c>
    </row>
    <row r="440" s="13" customFormat="1">
      <c r="A440" s="13"/>
      <c r="B440" s="233"/>
      <c r="C440" s="234"/>
      <c r="D440" s="235" t="s">
        <v>140</v>
      </c>
      <c r="E440" s="236" t="s">
        <v>1</v>
      </c>
      <c r="F440" s="237" t="s">
        <v>141</v>
      </c>
      <c r="G440" s="234"/>
      <c r="H440" s="236" t="s">
        <v>1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140</v>
      </c>
      <c r="AU440" s="243" t="s">
        <v>87</v>
      </c>
      <c r="AV440" s="13" t="s">
        <v>85</v>
      </c>
      <c r="AW440" s="13" t="s">
        <v>32</v>
      </c>
      <c r="AX440" s="13" t="s">
        <v>77</v>
      </c>
      <c r="AY440" s="243" t="s">
        <v>130</v>
      </c>
    </row>
    <row r="441" s="14" customFormat="1">
      <c r="A441" s="14"/>
      <c r="B441" s="244"/>
      <c r="C441" s="245"/>
      <c r="D441" s="235" t="s">
        <v>140</v>
      </c>
      <c r="E441" s="246" t="s">
        <v>1</v>
      </c>
      <c r="F441" s="247" t="s">
        <v>396</v>
      </c>
      <c r="G441" s="245"/>
      <c r="H441" s="248">
        <v>219.59999999999999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140</v>
      </c>
      <c r="AU441" s="254" t="s">
        <v>87</v>
      </c>
      <c r="AV441" s="14" t="s">
        <v>87</v>
      </c>
      <c r="AW441" s="14" t="s">
        <v>32</v>
      </c>
      <c r="AX441" s="14" t="s">
        <v>77</v>
      </c>
      <c r="AY441" s="254" t="s">
        <v>130</v>
      </c>
    </row>
    <row r="442" s="13" customFormat="1">
      <c r="A442" s="13"/>
      <c r="B442" s="233"/>
      <c r="C442" s="234"/>
      <c r="D442" s="235" t="s">
        <v>140</v>
      </c>
      <c r="E442" s="236" t="s">
        <v>1</v>
      </c>
      <c r="F442" s="237" t="s">
        <v>145</v>
      </c>
      <c r="G442" s="234"/>
      <c r="H442" s="236" t="s">
        <v>1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140</v>
      </c>
      <c r="AU442" s="243" t="s">
        <v>87</v>
      </c>
      <c r="AV442" s="13" t="s">
        <v>85</v>
      </c>
      <c r="AW442" s="13" t="s">
        <v>32</v>
      </c>
      <c r="AX442" s="13" t="s">
        <v>77</v>
      </c>
      <c r="AY442" s="243" t="s">
        <v>130</v>
      </c>
    </row>
    <row r="443" s="14" customFormat="1">
      <c r="A443" s="14"/>
      <c r="B443" s="244"/>
      <c r="C443" s="245"/>
      <c r="D443" s="235" t="s">
        <v>140</v>
      </c>
      <c r="E443" s="246" t="s">
        <v>1</v>
      </c>
      <c r="F443" s="247" t="s">
        <v>397</v>
      </c>
      <c r="G443" s="245"/>
      <c r="H443" s="248">
        <v>287.51999999999998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140</v>
      </c>
      <c r="AU443" s="254" t="s">
        <v>87</v>
      </c>
      <c r="AV443" s="14" t="s">
        <v>87</v>
      </c>
      <c r="AW443" s="14" t="s">
        <v>32</v>
      </c>
      <c r="AX443" s="14" t="s">
        <v>77</v>
      </c>
      <c r="AY443" s="254" t="s">
        <v>130</v>
      </c>
    </row>
    <row r="444" s="16" customFormat="1">
      <c r="A444" s="16"/>
      <c r="B444" s="266"/>
      <c r="C444" s="267"/>
      <c r="D444" s="235" t="s">
        <v>140</v>
      </c>
      <c r="E444" s="268" t="s">
        <v>1</v>
      </c>
      <c r="F444" s="269" t="s">
        <v>147</v>
      </c>
      <c r="G444" s="267"/>
      <c r="H444" s="270">
        <v>507.12</v>
      </c>
      <c r="I444" s="271"/>
      <c r="J444" s="267"/>
      <c r="K444" s="267"/>
      <c r="L444" s="272"/>
      <c r="M444" s="273"/>
      <c r="N444" s="274"/>
      <c r="O444" s="274"/>
      <c r="P444" s="274"/>
      <c r="Q444" s="274"/>
      <c r="R444" s="274"/>
      <c r="S444" s="274"/>
      <c r="T444" s="275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76" t="s">
        <v>140</v>
      </c>
      <c r="AU444" s="276" t="s">
        <v>87</v>
      </c>
      <c r="AV444" s="16" t="s">
        <v>148</v>
      </c>
      <c r="AW444" s="16" t="s">
        <v>32</v>
      </c>
      <c r="AX444" s="16" t="s">
        <v>85</v>
      </c>
      <c r="AY444" s="276" t="s">
        <v>130</v>
      </c>
    </row>
    <row r="445" s="2" customFormat="1" ht="16.5" customHeight="1">
      <c r="A445" s="39"/>
      <c r="B445" s="40"/>
      <c r="C445" s="220" t="s">
        <v>398</v>
      </c>
      <c r="D445" s="220" t="s">
        <v>133</v>
      </c>
      <c r="E445" s="221" t="s">
        <v>399</v>
      </c>
      <c r="F445" s="222" t="s">
        <v>400</v>
      </c>
      <c r="G445" s="223" t="s">
        <v>401</v>
      </c>
      <c r="H445" s="224">
        <v>160</v>
      </c>
      <c r="I445" s="225"/>
      <c r="J445" s="226">
        <f>ROUND(I445*H445,2)</f>
        <v>0</v>
      </c>
      <c r="K445" s="222" t="s">
        <v>1</v>
      </c>
      <c r="L445" s="45"/>
      <c r="M445" s="227" t="s">
        <v>1</v>
      </c>
      <c r="N445" s="228" t="s">
        <v>42</v>
      </c>
      <c r="O445" s="92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1" t="s">
        <v>148</v>
      </c>
      <c r="AT445" s="231" t="s">
        <v>133</v>
      </c>
      <c r="AU445" s="231" t="s">
        <v>87</v>
      </c>
      <c r="AY445" s="18" t="s">
        <v>130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85</v>
      </c>
      <c r="BK445" s="232">
        <f>ROUND(I445*H445,2)</f>
        <v>0</v>
      </c>
      <c r="BL445" s="18" t="s">
        <v>148</v>
      </c>
      <c r="BM445" s="231" t="s">
        <v>402</v>
      </c>
    </row>
    <row r="446" s="12" customFormat="1" ht="22.8" customHeight="1">
      <c r="A446" s="12"/>
      <c r="B446" s="204"/>
      <c r="C446" s="205"/>
      <c r="D446" s="206" t="s">
        <v>76</v>
      </c>
      <c r="E446" s="218" t="s">
        <v>182</v>
      </c>
      <c r="F446" s="218" t="s">
        <v>403</v>
      </c>
      <c r="G446" s="205"/>
      <c r="H446" s="205"/>
      <c r="I446" s="208"/>
      <c r="J446" s="219">
        <f>BK446</f>
        <v>0</v>
      </c>
      <c r="K446" s="205"/>
      <c r="L446" s="210"/>
      <c r="M446" s="211"/>
      <c r="N446" s="212"/>
      <c r="O446" s="212"/>
      <c r="P446" s="213">
        <f>SUM(P447:P473)</f>
        <v>0</v>
      </c>
      <c r="Q446" s="212"/>
      <c r="R446" s="213">
        <f>SUM(R447:R473)</f>
        <v>0</v>
      </c>
      <c r="S446" s="212"/>
      <c r="T446" s="214">
        <f>SUM(T447:T473)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15" t="s">
        <v>85</v>
      </c>
      <c r="AT446" s="216" t="s">
        <v>76</v>
      </c>
      <c r="AU446" s="216" t="s">
        <v>85</v>
      </c>
      <c r="AY446" s="215" t="s">
        <v>130</v>
      </c>
      <c r="BK446" s="217">
        <f>SUM(BK447:BK473)</f>
        <v>0</v>
      </c>
    </row>
    <row r="447" s="2" customFormat="1" ht="33" customHeight="1">
      <c r="A447" s="39"/>
      <c r="B447" s="40"/>
      <c r="C447" s="220" t="s">
        <v>404</v>
      </c>
      <c r="D447" s="220" t="s">
        <v>133</v>
      </c>
      <c r="E447" s="221" t="s">
        <v>405</v>
      </c>
      <c r="F447" s="222" t="s">
        <v>406</v>
      </c>
      <c r="G447" s="223" t="s">
        <v>136</v>
      </c>
      <c r="H447" s="224">
        <v>4321.3519999999999</v>
      </c>
      <c r="I447" s="225"/>
      <c r="J447" s="226">
        <f>ROUND(I447*H447,2)</f>
        <v>0</v>
      </c>
      <c r="K447" s="222" t="s">
        <v>137</v>
      </c>
      <c r="L447" s="45"/>
      <c r="M447" s="227" t="s">
        <v>1</v>
      </c>
      <c r="N447" s="228" t="s">
        <v>42</v>
      </c>
      <c r="O447" s="92"/>
      <c r="P447" s="229">
        <f>O447*H447</f>
        <v>0</v>
      </c>
      <c r="Q447" s="229">
        <v>0</v>
      </c>
      <c r="R447" s="229">
        <f>Q447*H447</f>
        <v>0</v>
      </c>
      <c r="S447" s="229">
        <v>0</v>
      </c>
      <c r="T447" s="23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1" t="s">
        <v>148</v>
      </c>
      <c r="AT447" s="231" t="s">
        <v>133</v>
      </c>
      <c r="AU447" s="231" t="s">
        <v>87</v>
      </c>
      <c r="AY447" s="18" t="s">
        <v>130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8" t="s">
        <v>85</v>
      </c>
      <c r="BK447" s="232">
        <f>ROUND(I447*H447,2)</f>
        <v>0</v>
      </c>
      <c r="BL447" s="18" t="s">
        <v>148</v>
      </c>
      <c r="BM447" s="231" t="s">
        <v>407</v>
      </c>
    </row>
    <row r="448" s="13" customFormat="1">
      <c r="A448" s="13"/>
      <c r="B448" s="233"/>
      <c r="C448" s="234"/>
      <c r="D448" s="235" t="s">
        <v>140</v>
      </c>
      <c r="E448" s="236" t="s">
        <v>1</v>
      </c>
      <c r="F448" s="237" t="s">
        <v>141</v>
      </c>
      <c r="G448" s="234"/>
      <c r="H448" s="236" t="s">
        <v>1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140</v>
      </c>
      <c r="AU448" s="243" t="s">
        <v>87</v>
      </c>
      <c r="AV448" s="13" t="s">
        <v>85</v>
      </c>
      <c r="AW448" s="13" t="s">
        <v>32</v>
      </c>
      <c r="AX448" s="13" t="s">
        <v>77</v>
      </c>
      <c r="AY448" s="243" t="s">
        <v>130</v>
      </c>
    </row>
    <row r="449" s="14" customFormat="1">
      <c r="A449" s="14"/>
      <c r="B449" s="244"/>
      <c r="C449" s="245"/>
      <c r="D449" s="235" t="s">
        <v>140</v>
      </c>
      <c r="E449" s="246" t="s">
        <v>1</v>
      </c>
      <c r="F449" s="247" t="s">
        <v>408</v>
      </c>
      <c r="G449" s="245"/>
      <c r="H449" s="248">
        <v>2279.3119999999999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140</v>
      </c>
      <c r="AU449" s="254" t="s">
        <v>87</v>
      </c>
      <c r="AV449" s="14" t="s">
        <v>87</v>
      </c>
      <c r="AW449" s="14" t="s">
        <v>32</v>
      </c>
      <c r="AX449" s="14" t="s">
        <v>77</v>
      </c>
      <c r="AY449" s="254" t="s">
        <v>130</v>
      </c>
    </row>
    <row r="450" s="13" customFormat="1">
      <c r="A450" s="13"/>
      <c r="B450" s="233"/>
      <c r="C450" s="234"/>
      <c r="D450" s="235" t="s">
        <v>140</v>
      </c>
      <c r="E450" s="236" t="s">
        <v>1</v>
      </c>
      <c r="F450" s="237" t="s">
        <v>145</v>
      </c>
      <c r="G450" s="234"/>
      <c r="H450" s="236" t="s">
        <v>1</v>
      </c>
      <c r="I450" s="238"/>
      <c r="J450" s="234"/>
      <c r="K450" s="234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140</v>
      </c>
      <c r="AU450" s="243" t="s">
        <v>87</v>
      </c>
      <c r="AV450" s="13" t="s">
        <v>85</v>
      </c>
      <c r="AW450" s="13" t="s">
        <v>32</v>
      </c>
      <c r="AX450" s="13" t="s">
        <v>77</v>
      </c>
      <c r="AY450" s="243" t="s">
        <v>130</v>
      </c>
    </row>
    <row r="451" s="14" customFormat="1">
      <c r="A451" s="14"/>
      <c r="B451" s="244"/>
      <c r="C451" s="245"/>
      <c r="D451" s="235" t="s">
        <v>140</v>
      </c>
      <c r="E451" s="246" t="s">
        <v>1</v>
      </c>
      <c r="F451" s="247" t="s">
        <v>409</v>
      </c>
      <c r="G451" s="245"/>
      <c r="H451" s="248">
        <v>2042.04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140</v>
      </c>
      <c r="AU451" s="254" t="s">
        <v>87</v>
      </c>
      <c r="AV451" s="14" t="s">
        <v>87</v>
      </c>
      <c r="AW451" s="14" t="s">
        <v>32</v>
      </c>
      <c r="AX451" s="14" t="s">
        <v>77</v>
      </c>
      <c r="AY451" s="254" t="s">
        <v>130</v>
      </c>
    </row>
    <row r="452" s="16" customFormat="1">
      <c r="A452" s="16"/>
      <c r="B452" s="266"/>
      <c r="C452" s="267"/>
      <c r="D452" s="235" t="s">
        <v>140</v>
      </c>
      <c r="E452" s="268" t="s">
        <v>91</v>
      </c>
      <c r="F452" s="269" t="s">
        <v>147</v>
      </c>
      <c r="G452" s="267"/>
      <c r="H452" s="270">
        <v>4321.3519999999999</v>
      </c>
      <c r="I452" s="271"/>
      <c r="J452" s="267"/>
      <c r="K452" s="267"/>
      <c r="L452" s="272"/>
      <c r="M452" s="273"/>
      <c r="N452" s="274"/>
      <c r="O452" s="274"/>
      <c r="P452" s="274"/>
      <c r="Q452" s="274"/>
      <c r="R452" s="274"/>
      <c r="S452" s="274"/>
      <c r="T452" s="275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76" t="s">
        <v>140</v>
      </c>
      <c r="AU452" s="276" t="s">
        <v>87</v>
      </c>
      <c r="AV452" s="16" t="s">
        <v>148</v>
      </c>
      <c r="AW452" s="16" t="s">
        <v>32</v>
      </c>
      <c r="AX452" s="16" t="s">
        <v>85</v>
      </c>
      <c r="AY452" s="276" t="s">
        <v>130</v>
      </c>
    </row>
    <row r="453" s="2" customFormat="1" ht="33" customHeight="1">
      <c r="A453" s="39"/>
      <c r="B453" s="40"/>
      <c r="C453" s="220" t="s">
        <v>410</v>
      </c>
      <c r="D453" s="220" t="s">
        <v>133</v>
      </c>
      <c r="E453" s="221" t="s">
        <v>411</v>
      </c>
      <c r="F453" s="222" t="s">
        <v>412</v>
      </c>
      <c r="G453" s="223" t="s">
        <v>136</v>
      </c>
      <c r="H453" s="224">
        <v>907483.92000000004</v>
      </c>
      <c r="I453" s="225"/>
      <c r="J453" s="226">
        <f>ROUND(I453*H453,2)</f>
        <v>0</v>
      </c>
      <c r="K453" s="222" t="s">
        <v>137</v>
      </c>
      <c r="L453" s="45"/>
      <c r="M453" s="227" t="s">
        <v>1</v>
      </c>
      <c r="N453" s="228" t="s">
        <v>42</v>
      </c>
      <c r="O453" s="92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1" t="s">
        <v>148</v>
      </c>
      <c r="AT453" s="231" t="s">
        <v>133</v>
      </c>
      <c r="AU453" s="231" t="s">
        <v>87</v>
      </c>
      <c r="AY453" s="18" t="s">
        <v>130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8" t="s">
        <v>85</v>
      </c>
      <c r="BK453" s="232">
        <f>ROUND(I453*H453,2)</f>
        <v>0</v>
      </c>
      <c r="BL453" s="18" t="s">
        <v>148</v>
      </c>
      <c r="BM453" s="231" t="s">
        <v>413</v>
      </c>
    </row>
    <row r="454" s="14" customFormat="1">
      <c r="A454" s="14"/>
      <c r="B454" s="244"/>
      <c r="C454" s="245"/>
      <c r="D454" s="235" t="s">
        <v>140</v>
      </c>
      <c r="E454" s="246" t="s">
        <v>1</v>
      </c>
      <c r="F454" s="247" t="s">
        <v>414</v>
      </c>
      <c r="G454" s="245"/>
      <c r="H454" s="248">
        <v>907483.92000000004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140</v>
      </c>
      <c r="AU454" s="254" t="s">
        <v>87</v>
      </c>
      <c r="AV454" s="14" t="s">
        <v>87</v>
      </c>
      <c r="AW454" s="14" t="s">
        <v>32</v>
      </c>
      <c r="AX454" s="14" t="s">
        <v>85</v>
      </c>
      <c r="AY454" s="254" t="s">
        <v>130</v>
      </c>
    </row>
    <row r="455" s="2" customFormat="1" ht="33" customHeight="1">
      <c r="A455" s="39"/>
      <c r="B455" s="40"/>
      <c r="C455" s="220" t="s">
        <v>415</v>
      </c>
      <c r="D455" s="220" t="s">
        <v>133</v>
      </c>
      <c r="E455" s="221" t="s">
        <v>416</v>
      </c>
      <c r="F455" s="222" t="s">
        <v>417</v>
      </c>
      <c r="G455" s="223" t="s">
        <v>136</v>
      </c>
      <c r="H455" s="224">
        <v>4321.3519999999999</v>
      </c>
      <c r="I455" s="225"/>
      <c r="J455" s="226">
        <f>ROUND(I455*H455,2)</f>
        <v>0</v>
      </c>
      <c r="K455" s="222" t="s">
        <v>137</v>
      </c>
      <c r="L455" s="45"/>
      <c r="M455" s="227" t="s">
        <v>1</v>
      </c>
      <c r="N455" s="228" t="s">
        <v>42</v>
      </c>
      <c r="O455" s="92"/>
      <c r="P455" s="229">
        <f>O455*H455</f>
        <v>0</v>
      </c>
      <c r="Q455" s="229">
        <v>0</v>
      </c>
      <c r="R455" s="229">
        <f>Q455*H455</f>
        <v>0</v>
      </c>
      <c r="S455" s="229">
        <v>0</v>
      </c>
      <c r="T455" s="23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1" t="s">
        <v>148</v>
      </c>
      <c r="AT455" s="231" t="s">
        <v>133</v>
      </c>
      <c r="AU455" s="231" t="s">
        <v>87</v>
      </c>
      <c r="AY455" s="18" t="s">
        <v>130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8" t="s">
        <v>85</v>
      </c>
      <c r="BK455" s="232">
        <f>ROUND(I455*H455,2)</f>
        <v>0</v>
      </c>
      <c r="BL455" s="18" t="s">
        <v>148</v>
      </c>
      <c r="BM455" s="231" t="s">
        <v>418</v>
      </c>
    </row>
    <row r="456" s="2" customFormat="1" ht="16.5" customHeight="1">
      <c r="A456" s="39"/>
      <c r="B456" s="40"/>
      <c r="C456" s="220" t="s">
        <v>419</v>
      </c>
      <c r="D456" s="220" t="s">
        <v>133</v>
      </c>
      <c r="E456" s="221" t="s">
        <v>420</v>
      </c>
      <c r="F456" s="222" t="s">
        <v>421</v>
      </c>
      <c r="G456" s="223" t="s">
        <v>136</v>
      </c>
      <c r="H456" s="224">
        <v>4321.3519999999999</v>
      </c>
      <c r="I456" s="225"/>
      <c r="J456" s="226">
        <f>ROUND(I456*H456,2)</f>
        <v>0</v>
      </c>
      <c r="K456" s="222" t="s">
        <v>137</v>
      </c>
      <c r="L456" s="45"/>
      <c r="M456" s="227" t="s">
        <v>1</v>
      </c>
      <c r="N456" s="228" t="s">
        <v>42</v>
      </c>
      <c r="O456" s="92"/>
      <c r="P456" s="229">
        <f>O456*H456</f>
        <v>0</v>
      </c>
      <c r="Q456" s="229">
        <v>0</v>
      </c>
      <c r="R456" s="229">
        <f>Q456*H456</f>
        <v>0</v>
      </c>
      <c r="S456" s="229">
        <v>0</v>
      </c>
      <c r="T456" s="23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1" t="s">
        <v>148</v>
      </c>
      <c r="AT456" s="231" t="s">
        <v>133</v>
      </c>
      <c r="AU456" s="231" t="s">
        <v>87</v>
      </c>
      <c r="AY456" s="18" t="s">
        <v>130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8" t="s">
        <v>85</v>
      </c>
      <c r="BK456" s="232">
        <f>ROUND(I456*H456,2)</f>
        <v>0</v>
      </c>
      <c r="BL456" s="18" t="s">
        <v>148</v>
      </c>
      <c r="BM456" s="231" t="s">
        <v>422</v>
      </c>
    </row>
    <row r="457" s="13" customFormat="1">
      <c r="A457" s="13"/>
      <c r="B457" s="233"/>
      <c r="C457" s="234"/>
      <c r="D457" s="235" t="s">
        <v>140</v>
      </c>
      <c r="E457" s="236" t="s">
        <v>1</v>
      </c>
      <c r="F457" s="237" t="s">
        <v>141</v>
      </c>
      <c r="G457" s="234"/>
      <c r="H457" s="236" t="s">
        <v>1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140</v>
      </c>
      <c r="AU457" s="243" t="s">
        <v>87</v>
      </c>
      <c r="AV457" s="13" t="s">
        <v>85</v>
      </c>
      <c r="AW457" s="13" t="s">
        <v>32</v>
      </c>
      <c r="AX457" s="13" t="s">
        <v>77</v>
      </c>
      <c r="AY457" s="243" t="s">
        <v>130</v>
      </c>
    </row>
    <row r="458" s="14" customFormat="1">
      <c r="A458" s="14"/>
      <c r="B458" s="244"/>
      <c r="C458" s="245"/>
      <c r="D458" s="235" t="s">
        <v>140</v>
      </c>
      <c r="E458" s="246" t="s">
        <v>1</v>
      </c>
      <c r="F458" s="247" t="s">
        <v>408</v>
      </c>
      <c r="G458" s="245"/>
      <c r="H458" s="248">
        <v>2279.3119999999999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140</v>
      </c>
      <c r="AU458" s="254" t="s">
        <v>87</v>
      </c>
      <c r="AV458" s="14" t="s">
        <v>87</v>
      </c>
      <c r="AW458" s="14" t="s">
        <v>32</v>
      </c>
      <c r="AX458" s="14" t="s">
        <v>77</v>
      </c>
      <c r="AY458" s="254" t="s">
        <v>130</v>
      </c>
    </row>
    <row r="459" s="13" customFormat="1">
      <c r="A459" s="13"/>
      <c r="B459" s="233"/>
      <c r="C459" s="234"/>
      <c r="D459" s="235" t="s">
        <v>140</v>
      </c>
      <c r="E459" s="236" t="s">
        <v>1</v>
      </c>
      <c r="F459" s="237" t="s">
        <v>145</v>
      </c>
      <c r="G459" s="234"/>
      <c r="H459" s="236" t="s">
        <v>1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140</v>
      </c>
      <c r="AU459" s="243" t="s">
        <v>87</v>
      </c>
      <c r="AV459" s="13" t="s">
        <v>85</v>
      </c>
      <c r="AW459" s="13" t="s">
        <v>32</v>
      </c>
      <c r="AX459" s="13" t="s">
        <v>77</v>
      </c>
      <c r="AY459" s="243" t="s">
        <v>130</v>
      </c>
    </row>
    <row r="460" s="14" customFormat="1">
      <c r="A460" s="14"/>
      <c r="B460" s="244"/>
      <c r="C460" s="245"/>
      <c r="D460" s="235" t="s">
        <v>140</v>
      </c>
      <c r="E460" s="246" t="s">
        <v>1</v>
      </c>
      <c r="F460" s="247" t="s">
        <v>409</v>
      </c>
      <c r="G460" s="245"/>
      <c r="H460" s="248">
        <v>2042.04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140</v>
      </c>
      <c r="AU460" s="254" t="s">
        <v>87</v>
      </c>
      <c r="AV460" s="14" t="s">
        <v>87</v>
      </c>
      <c r="AW460" s="14" t="s">
        <v>32</v>
      </c>
      <c r="AX460" s="14" t="s">
        <v>77</v>
      </c>
      <c r="AY460" s="254" t="s">
        <v>130</v>
      </c>
    </row>
    <row r="461" s="16" customFormat="1">
      <c r="A461" s="16"/>
      <c r="B461" s="266"/>
      <c r="C461" s="267"/>
      <c r="D461" s="235" t="s">
        <v>140</v>
      </c>
      <c r="E461" s="268" t="s">
        <v>1</v>
      </c>
      <c r="F461" s="269" t="s">
        <v>147</v>
      </c>
      <c r="G461" s="267"/>
      <c r="H461" s="270">
        <v>4321.3519999999999</v>
      </c>
      <c r="I461" s="271"/>
      <c r="J461" s="267"/>
      <c r="K461" s="267"/>
      <c r="L461" s="272"/>
      <c r="M461" s="273"/>
      <c r="N461" s="274"/>
      <c r="O461" s="274"/>
      <c r="P461" s="274"/>
      <c r="Q461" s="274"/>
      <c r="R461" s="274"/>
      <c r="S461" s="274"/>
      <c r="T461" s="275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76" t="s">
        <v>140</v>
      </c>
      <c r="AU461" s="276" t="s">
        <v>87</v>
      </c>
      <c r="AV461" s="16" t="s">
        <v>148</v>
      </c>
      <c r="AW461" s="16" t="s">
        <v>32</v>
      </c>
      <c r="AX461" s="16" t="s">
        <v>85</v>
      </c>
      <c r="AY461" s="276" t="s">
        <v>130</v>
      </c>
    </row>
    <row r="462" s="2" customFormat="1" ht="21.75" customHeight="1">
      <c r="A462" s="39"/>
      <c r="B462" s="40"/>
      <c r="C462" s="220" t="s">
        <v>423</v>
      </c>
      <c r="D462" s="220" t="s">
        <v>133</v>
      </c>
      <c r="E462" s="221" t="s">
        <v>424</v>
      </c>
      <c r="F462" s="222" t="s">
        <v>425</v>
      </c>
      <c r="G462" s="223" t="s">
        <v>136</v>
      </c>
      <c r="H462" s="224">
        <v>907483.92000000004</v>
      </c>
      <c r="I462" s="225"/>
      <c r="J462" s="226">
        <f>ROUND(I462*H462,2)</f>
        <v>0</v>
      </c>
      <c r="K462" s="222" t="s">
        <v>137</v>
      </c>
      <c r="L462" s="45"/>
      <c r="M462" s="227" t="s">
        <v>1</v>
      </c>
      <c r="N462" s="228" t="s">
        <v>42</v>
      </c>
      <c r="O462" s="92"/>
      <c r="P462" s="229">
        <f>O462*H462</f>
        <v>0</v>
      </c>
      <c r="Q462" s="229">
        <v>0</v>
      </c>
      <c r="R462" s="229">
        <f>Q462*H462</f>
        <v>0</v>
      </c>
      <c r="S462" s="229">
        <v>0</v>
      </c>
      <c r="T462" s="23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1" t="s">
        <v>148</v>
      </c>
      <c r="AT462" s="231" t="s">
        <v>133</v>
      </c>
      <c r="AU462" s="231" t="s">
        <v>87</v>
      </c>
      <c r="AY462" s="18" t="s">
        <v>130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8" t="s">
        <v>85</v>
      </c>
      <c r="BK462" s="232">
        <f>ROUND(I462*H462,2)</f>
        <v>0</v>
      </c>
      <c r="BL462" s="18" t="s">
        <v>148</v>
      </c>
      <c r="BM462" s="231" t="s">
        <v>426</v>
      </c>
    </row>
    <row r="463" s="14" customFormat="1">
      <c r="A463" s="14"/>
      <c r="B463" s="244"/>
      <c r="C463" s="245"/>
      <c r="D463" s="235" t="s">
        <v>140</v>
      </c>
      <c r="E463" s="246" t="s">
        <v>1</v>
      </c>
      <c r="F463" s="247" t="s">
        <v>414</v>
      </c>
      <c r="G463" s="245"/>
      <c r="H463" s="248">
        <v>907483.92000000004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140</v>
      </c>
      <c r="AU463" s="254" t="s">
        <v>87</v>
      </c>
      <c r="AV463" s="14" t="s">
        <v>87</v>
      </c>
      <c r="AW463" s="14" t="s">
        <v>32</v>
      </c>
      <c r="AX463" s="14" t="s">
        <v>85</v>
      </c>
      <c r="AY463" s="254" t="s">
        <v>130</v>
      </c>
    </row>
    <row r="464" s="2" customFormat="1" ht="21.75" customHeight="1">
      <c r="A464" s="39"/>
      <c r="B464" s="40"/>
      <c r="C464" s="220" t="s">
        <v>427</v>
      </c>
      <c r="D464" s="220" t="s">
        <v>133</v>
      </c>
      <c r="E464" s="221" t="s">
        <v>428</v>
      </c>
      <c r="F464" s="222" t="s">
        <v>429</v>
      </c>
      <c r="G464" s="223" t="s">
        <v>136</v>
      </c>
      <c r="H464" s="224">
        <v>4321.3519999999999</v>
      </c>
      <c r="I464" s="225"/>
      <c r="J464" s="226">
        <f>ROUND(I464*H464,2)</f>
        <v>0</v>
      </c>
      <c r="K464" s="222" t="s">
        <v>137</v>
      </c>
      <c r="L464" s="45"/>
      <c r="M464" s="227" t="s">
        <v>1</v>
      </c>
      <c r="N464" s="228" t="s">
        <v>42</v>
      </c>
      <c r="O464" s="92"/>
      <c r="P464" s="229">
        <f>O464*H464</f>
        <v>0</v>
      </c>
      <c r="Q464" s="229">
        <v>0</v>
      </c>
      <c r="R464" s="229">
        <f>Q464*H464</f>
        <v>0</v>
      </c>
      <c r="S464" s="229">
        <v>0</v>
      </c>
      <c r="T464" s="23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1" t="s">
        <v>148</v>
      </c>
      <c r="AT464" s="231" t="s">
        <v>133</v>
      </c>
      <c r="AU464" s="231" t="s">
        <v>87</v>
      </c>
      <c r="AY464" s="18" t="s">
        <v>130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8" t="s">
        <v>85</v>
      </c>
      <c r="BK464" s="232">
        <f>ROUND(I464*H464,2)</f>
        <v>0</v>
      </c>
      <c r="BL464" s="18" t="s">
        <v>148</v>
      </c>
      <c r="BM464" s="231" t="s">
        <v>430</v>
      </c>
    </row>
    <row r="465" s="2" customFormat="1" ht="16.5" customHeight="1">
      <c r="A465" s="39"/>
      <c r="B465" s="40"/>
      <c r="C465" s="220" t="s">
        <v>431</v>
      </c>
      <c r="D465" s="220" t="s">
        <v>133</v>
      </c>
      <c r="E465" s="221" t="s">
        <v>432</v>
      </c>
      <c r="F465" s="222" t="s">
        <v>433</v>
      </c>
      <c r="G465" s="223" t="s">
        <v>434</v>
      </c>
      <c r="H465" s="224">
        <v>1</v>
      </c>
      <c r="I465" s="225"/>
      <c r="J465" s="226">
        <f>ROUND(I465*H465,2)</f>
        <v>0</v>
      </c>
      <c r="K465" s="222" t="s">
        <v>1</v>
      </c>
      <c r="L465" s="45"/>
      <c r="M465" s="227" t="s">
        <v>1</v>
      </c>
      <c r="N465" s="228" t="s">
        <v>42</v>
      </c>
      <c r="O465" s="92"/>
      <c r="P465" s="229">
        <f>O465*H465</f>
        <v>0</v>
      </c>
      <c r="Q465" s="229">
        <v>0</v>
      </c>
      <c r="R465" s="229">
        <f>Q465*H465</f>
        <v>0</v>
      </c>
      <c r="S465" s="229">
        <v>0</v>
      </c>
      <c r="T465" s="23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1" t="s">
        <v>148</v>
      </c>
      <c r="AT465" s="231" t="s">
        <v>133</v>
      </c>
      <c r="AU465" s="231" t="s">
        <v>87</v>
      </c>
      <c r="AY465" s="18" t="s">
        <v>130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8" t="s">
        <v>85</v>
      </c>
      <c r="BK465" s="232">
        <f>ROUND(I465*H465,2)</f>
        <v>0</v>
      </c>
      <c r="BL465" s="18" t="s">
        <v>148</v>
      </c>
      <c r="BM465" s="231" t="s">
        <v>435</v>
      </c>
    </row>
    <row r="466" s="2" customFormat="1" ht="24.15" customHeight="1">
      <c r="A466" s="39"/>
      <c r="B466" s="40"/>
      <c r="C466" s="220" t="s">
        <v>436</v>
      </c>
      <c r="D466" s="220" t="s">
        <v>133</v>
      </c>
      <c r="E466" s="221" t="s">
        <v>437</v>
      </c>
      <c r="F466" s="222" t="s">
        <v>438</v>
      </c>
      <c r="G466" s="223" t="s">
        <v>434</v>
      </c>
      <c r="H466" s="224">
        <v>1</v>
      </c>
      <c r="I466" s="225"/>
      <c r="J466" s="226">
        <f>ROUND(I466*H466,2)</f>
        <v>0</v>
      </c>
      <c r="K466" s="222" t="s">
        <v>1</v>
      </c>
      <c r="L466" s="45"/>
      <c r="M466" s="227" t="s">
        <v>1</v>
      </c>
      <c r="N466" s="228" t="s">
        <v>42</v>
      </c>
      <c r="O466" s="92"/>
      <c r="P466" s="229">
        <f>O466*H466</f>
        <v>0</v>
      </c>
      <c r="Q466" s="229">
        <v>0</v>
      </c>
      <c r="R466" s="229">
        <f>Q466*H466</f>
        <v>0</v>
      </c>
      <c r="S466" s="229">
        <v>0</v>
      </c>
      <c r="T466" s="230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1" t="s">
        <v>148</v>
      </c>
      <c r="AT466" s="231" t="s">
        <v>133</v>
      </c>
      <c r="AU466" s="231" t="s">
        <v>87</v>
      </c>
      <c r="AY466" s="18" t="s">
        <v>130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8" t="s">
        <v>85</v>
      </c>
      <c r="BK466" s="232">
        <f>ROUND(I466*H466,2)</f>
        <v>0</v>
      </c>
      <c r="BL466" s="18" t="s">
        <v>148</v>
      </c>
      <c r="BM466" s="231" t="s">
        <v>439</v>
      </c>
    </row>
    <row r="467" s="2" customFormat="1" ht="37.8" customHeight="1">
      <c r="A467" s="39"/>
      <c r="B467" s="40"/>
      <c r="C467" s="220" t="s">
        <v>440</v>
      </c>
      <c r="D467" s="220" t="s">
        <v>133</v>
      </c>
      <c r="E467" s="221" t="s">
        <v>441</v>
      </c>
      <c r="F467" s="222" t="s">
        <v>442</v>
      </c>
      <c r="G467" s="223" t="s">
        <v>244</v>
      </c>
      <c r="H467" s="224">
        <v>3</v>
      </c>
      <c r="I467" s="225"/>
      <c r="J467" s="226">
        <f>ROUND(I467*H467,2)</f>
        <v>0</v>
      </c>
      <c r="K467" s="222" t="s">
        <v>1</v>
      </c>
      <c r="L467" s="45"/>
      <c r="M467" s="227" t="s">
        <v>1</v>
      </c>
      <c r="N467" s="228" t="s">
        <v>42</v>
      </c>
      <c r="O467" s="92"/>
      <c r="P467" s="229">
        <f>O467*H467</f>
        <v>0</v>
      </c>
      <c r="Q467" s="229">
        <v>0</v>
      </c>
      <c r="R467" s="229">
        <f>Q467*H467</f>
        <v>0</v>
      </c>
      <c r="S467" s="229">
        <v>0</v>
      </c>
      <c r="T467" s="23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1" t="s">
        <v>148</v>
      </c>
      <c r="AT467" s="231" t="s">
        <v>133</v>
      </c>
      <c r="AU467" s="231" t="s">
        <v>87</v>
      </c>
      <c r="AY467" s="18" t="s">
        <v>130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18" t="s">
        <v>85</v>
      </c>
      <c r="BK467" s="232">
        <f>ROUND(I467*H467,2)</f>
        <v>0</v>
      </c>
      <c r="BL467" s="18" t="s">
        <v>148</v>
      </c>
      <c r="BM467" s="231" t="s">
        <v>443</v>
      </c>
    </row>
    <row r="468" s="13" customFormat="1">
      <c r="A468" s="13"/>
      <c r="B468" s="233"/>
      <c r="C468" s="234"/>
      <c r="D468" s="235" t="s">
        <v>140</v>
      </c>
      <c r="E468" s="236" t="s">
        <v>1</v>
      </c>
      <c r="F468" s="237" t="s">
        <v>141</v>
      </c>
      <c r="G468" s="234"/>
      <c r="H468" s="236" t="s">
        <v>1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140</v>
      </c>
      <c r="AU468" s="243" t="s">
        <v>87</v>
      </c>
      <c r="AV468" s="13" t="s">
        <v>85</v>
      </c>
      <c r="AW468" s="13" t="s">
        <v>32</v>
      </c>
      <c r="AX468" s="13" t="s">
        <v>77</v>
      </c>
      <c r="AY468" s="243" t="s">
        <v>130</v>
      </c>
    </row>
    <row r="469" s="14" customFormat="1">
      <c r="A469" s="14"/>
      <c r="B469" s="244"/>
      <c r="C469" s="245"/>
      <c r="D469" s="235" t="s">
        <v>140</v>
      </c>
      <c r="E469" s="246" t="s">
        <v>1</v>
      </c>
      <c r="F469" s="247" t="s">
        <v>246</v>
      </c>
      <c r="G469" s="245"/>
      <c r="H469" s="248">
        <v>2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140</v>
      </c>
      <c r="AU469" s="254" t="s">
        <v>87</v>
      </c>
      <c r="AV469" s="14" t="s">
        <v>87</v>
      </c>
      <c r="AW469" s="14" t="s">
        <v>32</v>
      </c>
      <c r="AX469" s="14" t="s">
        <v>77</v>
      </c>
      <c r="AY469" s="254" t="s">
        <v>130</v>
      </c>
    </row>
    <row r="470" s="13" customFormat="1">
      <c r="A470" s="13"/>
      <c r="B470" s="233"/>
      <c r="C470" s="234"/>
      <c r="D470" s="235" t="s">
        <v>140</v>
      </c>
      <c r="E470" s="236" t="s">
        <v>1</v>
      </c>
      <c r="F470" s="237" t="s">
        <v>145</v>
      </c>
      <c r="G470" s="234"/>
      <c r="H470" s="236" t="s">
        <v>1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140</v>
      </c>
      <c r="AU470" s="243" t="s">
        <v>87</v>
      </c>
      <c r="AV470" s="13" t="s">
        <v>85</v>
      </c>
      <c r="AW470" s="13" t="s">
        <v>32</v>
      </c>
      <c r="AX470" s="13" t="s">
        <v>77</v>
      </c>
      <c r="AY470" s="243" t="s">
        <v>130</v>
      </c>
    </row>
    <row r="471" s="14" customFormat="1">
      <c r="A471" s="14"/>
      <c r="B471" s="244"/>
      <c r="C471" s="245"/>
      <c r="D471" s="235" t="s">
        <v>140</v>
      </c>
      <c r="E471" s="246" t="s">
        <v>1</v>
      </c>
      <c r="F471" s="247" t="s">
        <v>247</v>
      </c>
      <c r="G471" s="245"/>
      <c r="H471" s="248">
        <v>1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140</v>
      </c>
      <c r="AU471" s="254" t="s">
        <v>87</v>
      </c>
      <c r="AV471" s="14" t="s">
        <v>87</v>
      </c>
      <c r="AW471" s="14" t="s">
        <v>32</v>
      </c>
      <c r="AX471" s="14" t="s">
        <v>77</v>
      </c>
      <c r="AY471" s="254" t="s">
        <v>130</v>
      </c>
    </row>
    <row r="472" s="16" customFormat="1">
      <c r="A472" s="16"/>
      <c r="B472" s="266"/>
      <c r="C472" s="267"/>
      <c r="D472" s="235" t="s">
        <v>140</v>
      </c>
      <c r="E472" s="268" t="s">
        <v>1</v>
      </c>
      <c r="F472" s="269" t="s">
        <v>147</v>
      </c>
      <c r="G472" s="267"/>
      <c r="H472" s="270">
        <v>3</v>
      </c>
      <c r="I472" s="271"/>
      <c r="J472" s="267"/>
      <c r="K472" s="267"/>
      <c r="L472" s="272"/>
      <c r="M472" s="273"/>
      <c r="N472" s="274"/>
      <c r="O472" s="274"/>
      <c r="P472" s="274"/>
      <c r="Q472" s="274"/>
      <c r="R472" s="274"/>
      <c r="S472" s="274"/>
      <c r="T472" s="275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76" t="s">
        <v>140</v>
      </c>
      <c r="AU472" s="276" t="s">
        <v>87</v>
      </c>
      <c r="AV472" s="16" t="s">
        <v>148</v>
      </c>
      <c r="AW472" s="16" t="s">
        <v>32</v>
      </c>
      <c r="AX472" s="16" t="s">
        <v>85</v>
      </c>
      <c r="AY472" s="276" t="s">
        <v>130</v>
      </c>
    </row>
    <row r="473" s="2" customFormat="1" ht="24.15" customHeight="1">
      <c r="A473" s="39"/>
      <c r="B473" s="40"/>
      <c r="C473" s="220" t="s">
        <v>444</v>
      </c>
      <c r="D473" s="220" t="s">
        <v>133</v>
      </c>
      <c r="E473" s="221" t="s">
        <v>445</v>
      </c>
      <c r="F473" s="222" t="s">
        <v>446</v>
      </c>
      <c r="G473" s="223" t="s">
        <v>434</v>
      </c>
      <c r="H473" s="224">
        <v>1</v>
      </c>
      <c r="I473" s="225"/>
      <c r="J473" s="226">
        <f>ROUND(I473*H473,2)</f>
        <v>0</v>
      </c>
      <c r="K473" s="222" t="s">
        <v>1</v>
      </c>
      <c r="L473" s="45"/>
      <c r="M473" s="227" t="s">
        <v>1</v>
      </c>
      <c r="N473" s="228" t="s">
        <v>42</v>
      </c>
      <c r="O473" s="92"/>
      <c r="P473" s="229">
        <f>O473*H473</f>
        <v>0</v>
      </c>
      <c r="Q473" s="229">
        <v>0</v>
      </c>
      <c r="R473" s="229">
        <f>Q473*H473</f>
        <v>0</v>
      </c>
      <c r="S473" s="229">
        <v>0</v>
      </c>
      <c r="T473" s="23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1" t="s">
        <v>148</v>
      </c>
      <c r="AT473" s="231" t="s">
        <v>133</v>
      </c>
      <c r="AU473" s="231" t="s">
        <v>87</v>
      </c>
      <c r="AY473" s="18" t="s">
        <v>130</v>
      </c>
      <c r="BE473" s="232">
        <f>IF(N473="základní",J473,0)</f>
        <v>0</v>
      </c>
      <c r="BF473" s="232">
        <f>IF(N473="snížená",J473,0)</f>
        <v>0</v>
      </c>
      <c r="BG473" s="232">
        <f>IF(N473="zákl. přenesená",J473,0)</f>
        <v>0</v>
      </c>
      <c r="BH473" s="232">
        <f>IF(N473="sníž. přenesená",J473,0)</f>
        <v>0</v>
      </c>
      <c r="BI473" s="232">
        <f>IF(N473="nulová",J473,0)</f>
        <v>0</v>
      </c>
      <c r="BJ473" s="18" t="s">
        <v>85</v>
      </c>
      <c r="BK473" s="232">
        <f>ROUND(I473*H473,2)</f>
        <v>0</v>
      </c>
      <c r="BL473" s="18" t="s">
        <v>148</v>
      </c>
      <c r="BM473" s="231" t="s">
        <v>447</v>
      </c>
    </row>
    <row r="474" s="12" customFormat="1" ht="22.8" customHeight="1">
      <c r="A474" s="12"/>
      <c r="B474" s="204"/>
      <c r="C474" s="205"/>
      <c r="D474" s="206" t="s">
        <v>76</v>
      </c>
      <c r="E474" s="218" t="s">
        <v>448</v>
      </c>
      <c r="F474" s="218" t="s">
        <v>449</v>
      </c>
      <c r="G474" s="205"/>
      <c r="H474" s="205"/>
      <c r="I474" s="208"/>
      <c r="J474" s="219">
        <f>BK474</f>
        <v>0</v>
      </c>
      <c r="K474" s="205"/>
      <c r="L474" s="210"/>
      <c r="M474" s="211"/>
      <c r="N474" s="212"/>
      <c r="O474" s="212"/>
      <c r="P474" s="213">
        <f>SUM(P475:P479)</f>
        <v>0</v>
      </c>
      <c r="Q474" s="212"/>
      <c r="R474" s="213">
        <f>SUM(R475:R479)</f>
        <v>0</v>
      </c>
      <c r="S474" s="212"/>
      <c r="T474" s="214">
        <f>SUM(T475:T479)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15" t="s">
        <v>85</v>
      </c>
      <c r="AT474" s="216" t="s">
        <v>76</v>
      </c>
      <c r="AU474" s="216" t="s">
        <v>85</v>
      </c>
      <c r="AY474" s="215" t="s">
        <v>130</v>
      </c>
      <c r="BK474" s="217">
        <f>SUM(BK475:BK479)</f>
        <v>0</v>
      </c>
    </row>
    <row r="475" s="2" customFormat="1" ht="33" customHeight="1">
      <c r="A475" s="39"/>
      <c r="B475" s="40"/>
      <c r="C475" s="220" t="s">
        <v>450</v>
      </c>
      <c r="D475" s="220" t="s">
        <v>133</v>
      </c>
      <c r="E475" s="221" t="s">
        <v>451</v>
      </c>
      <c r="F475" s="222" t="s">
        <v>452</v>
      </c>
      <c r="G475" s="223" t="s">
        <v>453</v>
      </c>
      <c r="H475" s="224">
        <v>12.858000000000001</v>
      </c>
      <c r="I475" s="225"/>
      <c r="J475" s="226">
        <f>ROUND(I475*H475,2)</f>
        <v>0</v>
      </c>
      <c r="K475" s="222" t="s">
        <v>137</v>
      </c>
      <c r="L475" s="45"/>
      <c r="M475" s="227" t="s">
        <v>1</v>
      </c>
      <c r="N475" s="228" t="s">
        <v>42</v>
      </c>
      <c r="O475" s="92"/>
      <c r="P475" s="229">
        <f>O475*H475</f>
        <v>0</v>
      </c>
      <c r="Q475" s="229">
        <v>0</v>
      </c>
      <c r="R475" s="229">
        <f>Q475*H475</f>
        <v>0</v>
      </c>
      <c r="S475" s="229">
        <v>0</v>
      </c>
      <c r="T475" s="23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1" t="s">
        <v>148</v>
      </c>
      <c r="AT475" s="231" t="s">
        <v>133</v>
      </c>
      <c r="AU475" s="231" t="s">
        <v>87</v>
      </c>
      <c r="AY475" s="18" t="s">
        <v>130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8" t="s">
        <v>85</v>
      </c>
      <c r="BK475" s="232">
        <f>ROUND(I475*H475,2)</f>
        <v>0</v>
      </c>
      <c r="BL475" s="18" t="s">
        <v>148</v>
      </c>
      <c r="BM475" s="231" t="s">
        <v>454</v>
      </c>
    </row>
    <row r="476" s="2" customFormat="1" ht="24.15" customHeight="1">
      <c r="A476" s="39"/>
      <c r="B476" s="40"/>
      <c r="C476" s="220" t="s">
        <v>455</v>
      </c>
      <c r="D476" s="220" t="s">
        <v>133</v>
      </c>
      <c r="E476" s="221" t="s">
        <v>456</v>
      </c>
      <c r="F476" s="222" t="s">
        <v>457</v>
      </c>
      <c r="G476" s="223" t="s">
        <v>453</v>
      </c>
      <c r="H476" s="224">
        <v>320.57499999999999</v>
      </c>
      <c r="I476" s="225"/>
      <c r="J476" s="226">
        <f>ROUND(I476*H476,2)</f>
        <v>0</v>
      </c>
      <c r="K476" s="222" t="s">
        <v>137</v>
      </c>
      <c r="L476" s="45"/>
      <c r="M476" s="227" t="s">
        <v>1</v>
      </c>
      <c r="N476" s="228" t="s">
        <v>42</v>
      </c>
      <c r="O476" s="92"/>
      <c r="P476" s="229">
        <f>O476*H476</f>
        <v>0</v>
      </c>
      <c r="Q476" s="229">
        <v>0</v>
      </c>
      <c r="R476" s="229">
        <f>Q476*H476</f>
        <v>0</v>
      </c>
      <c r="S476" s="229">
        <v>0</v>
      </c>
      <c r="T476" s="23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1" t="s">
        <v>148</v>
      </c>
      <c r="AT476" s="231" t="s">
        <v>133</v>
      </c>
      <c r="AU476" s="231" t="s">
        <v>87</v>
      </c>
      <c r="AY476" s="18" t="s">
        <v>130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8" t="s">
        <v>85</v>
      </c>
      <c r="BK476" s="232">
        <f>ROUND(I476*H476,2)</f>
        <v>0</v>
      </c>
      <c r="BL476" s="18" t="s">
        <v>148</v>
      </c>
      <c r="BM476" s="231" t="s">
        <v>458</v>
      </c>
    </row>
    <row r="477" s="14" customFormat="1">
      <c r="A477" s="14"/>
      <c r="B477" s="244"/>
      <c r="C477" s="245"/>
      <c r="D477" s="235" t="s">
        <v>140</v>
      </c>
      <c r="E477" s="246" t="s">
        <v>1</v>
      </c>
      <c r="F477" s="247" t="s">
        <v>459</v>
      </c>
      <c r="G477" s="245"/>
      <c r="H477" s="248">
        <v>320.57499999999999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140</v>
      </c>
      <c r="AU477" s="254" t="s">
        <v>87</v>
      </c>
      <c r="AV477" s="14" t="s">
        <v>87</v>
      </c>
      <c r="AW477" s="14" t="s">
        <v>32</v>
      </c>
      <c r="AX477" s="14" t="s">
        <v>85</v>
      </c>
      <c r="AY477" s="254" t="s">
        <v>130</v>
      </c>
    </row>
    <row r="478" s="2" customFormat="1" ht="33" customHeight="1">
      <c r="A478" s="39"/>
      <c r="B478" s="40"/>
      <c r="C478" s="220" t="s">
        <v>460</v>
      </c>
      <c r="D478" s="220" t="s">
        <v>133</v>
      </c>
      <c r="E478" s="221" t="s">
        <v>461</v>
      </c>
      <c r="F478" s="222" t="s">
        <v>462</v>
      </c>
      <c r="G478" s="223" t="s">
        <v>453</v>
      </c>
      <c r="H478" s="224">
        <v>12.823</v>
      </c>
      <c r="I478" s="225"/>
      <c r="J478" s="226">
        <f>ROUND(I478*H478,2)</f>
        <v>0</v>
      </c>
      <c r="K478" s="222" t="s">
        <v>137</v>
      </c>
      <c r="L478" s="45"/>
      <c r="M478" s="227" t="s">
        <v>1</v>
      </c>
      <c r="N478" s="228" t="s">
        <v>42</v>
      </c>
      <c r="O478" s="92"/>
      <c r="P478" s="229">
        <f>O478*H478</f>
        <v>0</v>
      </c>
      <c r="Q478" s="229">
        <v>0</v>
      </c>
      <c r="R478" s="229">
        <f>Q478*H478</f>
        <v>0</v>
      </c>
      <c r="S478" s="229">
        <v>0</v>
      </c>
      <c r="T478" s="23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1" t="s">
        <v>148</v>
      </c>
      <c r="AT478" s="231" t="s">
        <v>133</v>
      </c>
      <c r="AU478" s="231" t="s">
        <v>87</v>
      </c>
      <c r="AY478" s="18" t="s">
        <v>130</v>
      </c>
      <c r="BE478" s="232">
        <f>IF(N478="základní",J478,0)</f>
        <v>0</v>
      </c>
      <c r="BF478" s="232">
        <f>IF(N478="snížená",J478,0)</f>
        <v>0</v>
      </c>
      <c r="BG478" s="232">
        <f>IF(N478="zákl. přenesená",J478,0)</f>
        <v>0</v>
      </c>
      <c r="BH478" s="232">
        <f>IF(N478="sníž. přenesená",J478,0)</f>
        <v>0</v>
      </c>
      <c r="BI478" s="232">
        <f>IF(N478="nulová",J478,0)</f>
        <v>0</v>
      </c>
      <c r="BJ478" s="18" t="s">
        <v>85</v>
      </c>
      <c r="BK478" s="232">
        <f>ROUND(I478*H478,2)</f>
        <v>0</v>
      </c>
      <c r="BL478" s="18" t="s">
        <v>148</v>
      </c>
      <c r="BM478" s="231" t="s">
        <v>463</v>
      </c>
    </row>
    <row r="479" s="2" customFormat="1" ht="33" customHeight="1">
      <c r="A479" s="39"/>
      <c r="B479" s="40"/>
      <c r="C479" s="220" t="s">
        <v>464</v>
      </c>
      <c r="D479" s="220" t="s">
        <v>133</v>
      </c>
      <c r="E479" s="221" t="s">
        <v>465</v>
      </c>
      <c r="F479" s="222" t="s">
        <v>466</v>
      </c>
      <c r="G479" s="223" t="s">
        <v>453</v>
      </c>
      <c r="H479" s="224">
        <v>12.823</v>
      </c>
      <c r="I479" s="225"/>
      <c r="J479" s="226">
        <f>ROUND(I479*H479,2)</f>
        <v>0</v>
      </c>
      <c r="K479" s="222" t="s">
        <v>137</v>
      </c>
      <c r="L479" s="45"/>
      <c r="M479" s="227" t="s">
        <v>1</v>
      </c>
      <c r="N479" s="228" t="s">
        <v>42</v>
      </c>
      <c r="O479" s="92"/>
      <c r="P479" s="229">
        <f>O479*H479</f>
        <v>0</v>
      </c>
      <c r="Q479" s="229">
        <v>0</v>
      </c>
      <c r="R479" s="229">
        <f>Q479*H479</f>
        <v>0</v>
      </c>
      <c r="S479" s="229">
        <v>0</v>
      </c>
      <c r="T479" s="23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1" t="s">
        <v>148</v>
      </c>
      <c r="AT479" s="231" t="s">
        <v>133</v>
      </c>
      <c r="AU479" s="231" t="s">
        <v>87</v>
      </c>
      <c r="AY479" s="18" t="s">
        <v>130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8" t="s">
        <v>85</v>
      </c>
      <c r="BK479" s="232">
        <f>ROUND(I479*H479,2)</f>
        <v>0</v>
      </c>
      <c r="BL479" s="18" t="s">
        <v>148</v>
      </c>
      <c r="BM479" s="231" t="s">
        <v>467</v>
      </c>
    </row>
    <row r="480" s="12" customFormat="1" ht="22.8" customHeight="1">
      <c r="A480" s="12"/>
      <c r="B480" s="204"/>
      <c r="C480" s="205"/>
      <c r="D480" s="206" t="s">
        <v>76</v>
      </c>
      <c r="E480" s="218" t="s">
        <v>468</v>
      </c>
      <c r="F480" s="218" t="s">
        <v>469</v>
      </c>
      <c r="G480" s="205"/>
      <c r="H480" s="205"/>
      <c r="I480" s="208"/>
      <c r="J480" s="219">
        <f>BK480</f>
        <v>0</v>
      </c>
      <c r="K480" s="205"/>
      <c r="L480" s="210"/>
      <c r="M480" s="211"/>
      <c r="N480" s="212"/>
      <c r="O480" s="212"/>
      <c r="P480" s="213">
        <f>P481</f>
        <v>0</v>
      </c>
      <c r="Q480" s="212"/>
      <c r="R480" s="213">
        <f>R481</f>
        <v>0</v>
      </c>
      <c r="S480" s="212"/>
      <c r="T480" s="214">
        <f>T481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15" t="s">
        <v>85</v>
      </c>
      <c r="AT480" s="216" t="s">
        <v>76</v>
      </c>
      <c r="AU480" s="216" t="s">
        <v>85</v>
      </c>
      <c r="AY480" s="215" t="s">
        <v>130</v>
      </c>
      <c r="BK480" s="217">
        <f>BK481</f>
        <v>0</v>
      </c>
    </row>
    <row r="481" s="2" customFormat="1" ht="16.5" customHeight="1">
      <c r="A481" s="39"/>
      <c r="B481" s="40"/>
      <c r="C481" s="220" t="s">
        <v>470</v>
      </c>
      <c r="D481" s="220" t="s">
        <v>133</v>
      </c>
      <c r="E481" s="221" t="s">
        <v>471</v>
      </c>
      <c r="F481" s="222" t="s">
        <v>472</v>
      </c>
      <c r="G481" s="223" t="s">
        <v>453</v>
      </c>
      <c r="H481" s="224">
        <v>2421.3539999999998</v>
      </c>
      <c r="I481" s="225"/>
      <c r="J481" s="226">
        <f>ROUND(I481*H481,2)</f>
        <v>0</v>
      </c>
      <c r="K481" s="222" t="s">
        <v>137</v>
      </c>
      <c r="L481" s="45"/>
      <c r="M481" s="227" t="s">
        <v>1</v>
      </c>
      <c r="N481" s="228" t="s">
        <v>42</v>
      </c>
      <c r="O481" s="92"/>
      <c r="P481" s="229">
        <f>O481*H481</f>
        <v>0</v>
      </c>
      <c r="Q481" s="229">
        <v>0</v>
      </c>
      <c r="R481" s="229">
        <f>Q481*H481</f>
        <v>0</v>
      </c>
      <c r="S481" s="229">
        <v>0</v>
      </c>
      <c r="T481" s="23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1" t="s">
        <v>148</v>
      </c>
      <c r="AT481" s="231" t="s">
        <v>133</v>
      </c>
      <c r="AU481" s="231" t="s">
        <v>87</v>
      </c>
      <c r="AY481" s="18" t="s">
        <v>130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8" t="s">
        <v>85</v>
      </c>
      <c r="BK481" s="232">
        <f>ROUND(I481*H481,2)</f>
        <v>0</v>
      </c>
      <c r="BL481" s="18" t="s">
        <v>148</v>
      </c>
      <c r="BM481" s="231" t="s">
        <v>473</v>
      </c>
    </row>
    <row r="482" s="12" customFormat="1" ht="25.92" customHeight="1">
      <c r="A482" s="12"/>
      <c r="B482" s="204"/>
      <c r="C482" s="205"/>
      <c r="D482" s="206" t="s">
        <v>76</v>
      </c>
      <c r="E482" s="207" t="s">
        <v>474</v>
      </c>
      <c r="F482" s="207" t="s">
        <v>475</v>
      </c>
      <c r="G482" s="205"/>
      <c r="H482" s="205"/>
      <c r="I482" s="208"/>
      <c r="J482" s="209">
        <f>BK482</f>
        <v>0</v>
      </c>
      <c r="K482" s="205"/>
      <c r="L482" s="210"/>
      <c r="M482" s="211"/>
      <c r="N482" s="212"/>
      <c r="O482" s="212"/>
      <c r="P482" s="213">
        <f>P483+P488+P503</f>
        <v>0</v>
      </c>
      <c r="Q482" s="212"/>
      <c r="R482" s="213">
        <f>R483+R488+R503</f>
        <v>3.2137124999999997</v>
      </c>
      <c r="S482" s="212"/>
      <c r="T482" s="214">
        <f>T483+T488+T503</f>
        <v>1.8231324999999998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5" t="s">
        <v>87</v>
      </c>
      <c r="AT482" s="216" t="s">
        <v>76</v>
      </c>
      <c r="AU482" s="216" t="s">
        <v>77</v>
      </c>
      <c r="AY482" s="215" t="s">
        <v>130</v>
      </c>
      <c r="BK482" s="217">
        <f>BK483+BK488+BK503</f>
        <v>0</v>
      </c>
    </row>
    <row r="483" s="12" customFormat="1" ht="22.8" customHeight="1">
      <c r="A483" s="12"/>
      <c r="B483" s="204"/>
      <c r="C483" s="205"/>
      <c r="D483" s="206" t="s">
        <v>76</v>
      </c>
      <c r="E483" s="218" t="s">
        <v>476</v>
      </c>
      <c r="F483" s="218" t="s">
        <v>477</v>
      </c>
      <c r="G483" s="205"/>
      <c r="H483" s="205"/>
      <c r="I483" s="208"/>
      <c r="J483" s="219">
        <f>BK483</f>
        <v>0</v>
      </c>
      <c r="K483" s="205"/>
      <c r="L483" s="210"/>
      <c r="M483" s="211"/>
      <c r="N483" s="212"/>
      <c r="O483" s="212"/>
      <c r="P483" s="213">
        <f>SUM(P484:P487)</f>
        <v>0</v>
      </c>
      <c r="Q483" s="212"/>
      <c r="R483" s="213">
        <f>SUM(R484:R487)</f>
        <v>0.057300000000000004</v>
      </c>
      <c r="S483" s="212"/>
      <c r="T483" s="214">
        <f>SUM(T484:T487)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15" t="s">
        <v>87</v>
      </c>
      <c r="AT483" s="216" t="s">
        <v>76</v>
      </c>
      <c r="AU483" s="216" t="s">
        <v>85</v>
      </c>
      <c r="AY483" s="215" t="s">
        <v>130</v>
      </c>
      <c r="BK483" s="217">
        <f>SUM(BK484:BK487)</f>
        <v>0</v>
      </c>
    </row>
    <row r="484" s="2" customFormat="1" ht="21.75" customHeight="1">
      <c r="A484" s="39"/>
      <c r="B484" s="40"/>
      <c r="C484" s="220" t="s">
        <v>478</v>
      </c>
      <c r="D484" s="220" t="s">
        <v>133</v>
      </c>
      <c r="E484" s="221" t="s">
        <v>479</v>
      </c>
      <c r="F484" s="222" t="s">
        <v>480</v>
      </c>
      <c r="G484" s="223" t="s">
        <v>296</v>
      </c>
      <c r="H484" s="224">
        <v>30</v>
      </c>
      <c r="I484" s="225"/>
      <c r="J484" s="226">
        <f>ROUND(I484*H484,2)</f>
        <v>0</v>
      </c>
      <c r="K484" s="222" t="s">
        <v>137</v>
      </c>
      <c r="L484" s="45"/>
      <c r="M484" s="227" t="s">
        <v>1</v>
      </c>
      <c r="N484" s="228" t="s">
        <v>42</v>
      </c>
      <c r="O484" s="92"/>
      <c r="P484" s="229">
        <f>O484*H484</f>
        <v>0</v>
      </c>
      <c r="Q484" s="229">
        <v>0.00191</v>
      </c>
      <c r="R484" s="229">
        <f>Q484*H484</f>
        <v>0.057300000000000004</v>
      </c>
      <c r="S484" s="229">
        <v>0</v>
      </c>
      <c r="T484" s="230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1" t="s">
        <v>138</v>
      </c>
      <c r="AT484" s="231" t="s">
        <v>133</v>
      </c>
      <c r="AU484" s="231" t="s">
        <v>87</v>
      </c>
      <c r="AY484" s="18" t="s">
        <v>130</v>
      </c>
      <c r="BE484" s="232">
        <f>IF(N484="základní",J484,0)</f>
        <v>0</v>
      </c>
      <c r="BF484" s="232">
        <f>IF(N484="snížená",J484,0)</f>
        <v>0</v>
      </c>
      <c r="BG484" s="232">
        <f>IF(N484="zákl. přenesená",J484,0)</f>
        <v>0</v>
      </c>
      <c r="BH484" s="232">
        <f>IF(N484="sníž. přenesená",J484,0)</f>
        <v>0</v>
      </c>
      <c r="BI484" s="232">
        <f>IF(N484="nulová",J484,0)</f>
        <v>0</v>
      </c>
      <c r="BJ484" s="18" t="s">
        <v>85</v>
      </c>
      <c r="BK484" s="232">
        <f>ROUND(I484*H484,2)</f>
        <v>0</v>
      </c>
      <c r="BL484" s="18" t="s">
        <v>138</v>
      </c>
      <c r="BM484" s="231" t="s">
        <v>481</v>
      </c>
    </row>
    <row r="485" s="13" customFormat="1">
      <c r="A485" s="13"/>
      <c r="B485" s="233"/>
      <c r="C485" s="234"/>
      <c r="D485" s="235" t="s">
        <v>140</v>
      </c>
      <c r="E485" s="236" t="s">
        <v>1</v>
      </c>
      <c r="F485" s="237" t="s">
        <v>329</v>
      </c>
      <c r="G485" s="234"/>
      <c r="H485" s="236" t="s">
        <v>1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140</v>
      </c>
      <c r="AU485" s="243" t="s">
        <v>87</v>
      </c>
      <c r="AV485" s="13" t="s">
        <v>85</v>
      </c>
      <c r="AW485" s="13" t="s">
        <v>32</v>
      </c>
      <c r="AX485" s="13" t="s">
        <v>77</v>
      </c>
      <c r="AY485" s="243" t="s">
        <v>130</v>
      </c>
    </row>
    <row r="486" s="14" customFormat="1">
      <c r="A486" s="14"/>
      <c r="B486" s="244"/>
      <c r="C486" s="245"/>
      <c r="D486" s="235" t="s">
        <v>140</v>
      </c>
      <c r="E486" s="246" t="s">
        <v>1</v>
      </c>
      <c r="F486" s="247" t="s">
        <v>482</v>
      </c>
      <c r="G486" s="245"/>
      <c r="H486" s="248">
        <v>30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140</v>
      </c>
      <c r="AU486" s="254" t="s">
        <v>87</v>
      </c>
      <c r="AV486" s="14" t="s">
        <v>87</v>
      </c>
      <c r="AW486" s="14" t="s">
        <v>32</v>
      </c>
      <c r="AX486" s="14" t="s">
        <v>85</v>
      </c>
      <c r="AY486" s="254" t="s">
        <v>130</v>
      </c>
    </row>
    <row r="487" s="2" customFormat="1" ht="24.15" customHeight="1">
      <c r="A487" s="39"/>
      <c r="B487" s="40"/>
      <c r="C487" s="220" t="s">
        <v>483</v>
      </c>
      <c r="D487" s="220" t="s">
        <v>133</v>
      </c>
      <c r="E487" s="221" t="s">
        <v>484</v>
      </c>
      <c r="F487" s="222" t="s">
        <v>485</v>
      </c>
      <c r="G487" s="223" t="s">
        <v>453</v>
      </c>
      <c r="H487" s="224">
        <v>0.057000000000000002</v>
      </c>
      <c r="I487" s="225"/>
      <c r="J487" s="226">
        <f>ROUND(I487*H487,2)</f>
        <v>0</v>
      </c>
      <c r="K487" s="222" t="s">
        <v>137</v>
      </c>
      <c r="L487" s="45"/>
      <c r="M487" s="227" t="s">
        <v>1</v>
      </c>
      <c r="N487" s="228" t="s">
        <v>42</v>
      </c>
      <c r="O487" s="92"/>
      <c r="P487" s="229">
        <f>O487*H487</f>
        <v>0</v>
      </c>
      <c r="Q487" s="229">
        <v>0</v>
      </c>
      <c r="R487" s="229">
        <f>Q487*H487</f>
        <v>0</v>
      </c>
      <c r="S487" s="229">
        <v>0</v>
      </c>
      <c r="T487" s="23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1" t="s">
        <v>138</v>
      </c>
      <c r="AT487" s="231" t="s">
        <v>133</v>
      </c>
      <c r="AU487" s="231" t="s">
        <v>87</v>
      </c>
      <c r="AY487" s="18" t="s">
        <v>130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18" t="s">
        <v>85</v>
      </c>
      <c r="BK487" s="232">
        <f>ROUND(I487*H487,2)</f>
        <v>0</v>
      </c>
      <c r="BL487" s="18" t="s">
        <v>138</v>
      </c>
      <c r="BM487" s="231" t="s">
        <v>486</v>
      </c>
    </row>
    <row r="488" s="12" customFormat="1" ht="22.8" customHeight="1">
      <c r="A488" s="12"/>
      <c r="B488" s="204"/>
      <c r="C488" s="205"/>
      <c r="D488" s="206" t="s">
        <v>76</v>
      </c>
      <c r="E488" s="218" t="s">
        <v>487</v>
      </c>
      <c r="F488" s="218" t="s">
        <v>488</v>
      </c>
      <c r="G488" s="205"/>
      <c r="H488" s="205"/>
      <c r="I488" s="208"/>
      <c r="J488" s="219">
        <f>BK488</f>
        <v>0</v>
      </c>
      <c r="K488" s="205"/>
      <c r="L488" s="210"/>
      <c r="M488" s="211"/>
      <c r="N488" s="212"/>
      <c r="O488" s="212"/>
      <c r="P488" s="213">
        <f>SUM(P489:P502)</f>
        <v>0</v>
      </c>
      <c r="Q488" s="212"/>
      <c r="R488" s="213">
        <f>SUM(R489:R502)</f>
        <v>0</v>
      </c>
      <c r="S488" s="212"/>
      <c r="T488" s="214">
        <f>SUM(T489:T502)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5" t="s">
        <v>87</v>
      </c>
      <c r="AT488" s="216" t="s">
        <v>76</v>
      </c>
      <c r="AU488" s="216" t="s">
        <v>85</v>
      </c>
      <c r="AY488" s="215" t="s">
        <v>130</v>
      </c>
      <c r="BK488" s="217">
        <f>SUM(BK489:BK502)</f>
        <v>0</v>
      </c>
    </row>
    <row r="489" s="2" customFormat="1" ht="44.25" customHeight="1">
      <c r="A489" s="39"/>
      <c r="B489" s="40"/>
      <c r="C489" s="220" t="s">
        <v>489</v>
      </c>
      <c r="D489" s="220" t="s">
        <v>133</v>
      </c>
      <c r="E489" s="221" t="s">
        <v>490</v>
      </c>
      <c r="F489" s="222" t="s">
        <v>491</v>
      </c>
      <c r="G489" s="223" t="s">
        <v>296</v>
      </c>
      <c r="H489" s="224">
        <v>85</v>
      </c>
      <c r="I489" s="225"/>
      <c r="J489" s="226">
        <f>ROUND(I489*H489,2)</f>
        <v>0</v>
      </c>
      <c r="K489" s="222" t="s">
        <v>1</v>
      </c>
      <c r="L489" s="45"/>
      <c r="M489" s="227" t="s">
        <v>1</v>
      </c>
      <c r="N489" s="228" t="s">
        <v>42</v>
      </c>
      <c r="O489" s="92"/>
      <c r="P489" s="229">
        <f>O489*H489</f>
        <v>0</v>
      </c>
      <c r="Q489" s="229">
        <v>0</v>
      </c>
      <c r="R489" s="229">
        <f>Q489*H489</f>
        <v>0</v>
      </c>
      <c r="S489" s="229">
        <v>0</v>
      </c>
      <c r="T489" s="23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1" t="s">
        <v>138</v>
      </c>
      <c r="AT489" s="231" t="s">
        <v>133</v>
      </c>
      <c r="AU489" s="231" t="s">
        <v>87</v>
      </c>
      <c r="AY489" s="18" t="s">
        <v>130</v>
      </c>
      <c r="BE489" s="232">
        <f>IF(N489="základní",J489,0)</f>
        <v>0</v>
      </c>
      <c r="BF489" s="232">
        <f>IF(N489="snížená",J489,0)</f>
        <v>0</v>
      </c>
      <c r="BG489" s="232">
        <f>IF(N489="zákl. přenesená",J489,0)</f>
        <v>0</v>
      </c>
      <c r="BH489" s="232">
        <f>IF(N489="sníž. přenesená",J489,0)</f>
        <v>0</v>
      </c>
      <c r="BI489" s="232">
        <f>IF(N489="nulová",J489,0)</f>
        <v>0</v>
      </c>
      <c r="BJ489" s="18" t="s">
        <v>85</v>
      </c>
      <c r="BK489" s="232">
        <f>ROUND(I489*H489,2)</f>
        <v>0</v>
      </c>
      <c r="BL489" s="18" t="s">
        <v>138</v>
      </c>
      <c r="BM489" s="231" t="s">
        <v>492</v>
      </c>
    </row>
    <row r="490" s="13" customFormat="1">
      <c r="A490" s="13"/>
      <c r="B490" s="233"/>
      <c r="C490" s="234"/>
      <c r="D490" s="235" t="s">
        <v>140</v>
      </c>
      <c r="E490" s="236" t="s">
        <v>1</v>
      </c>
      <c r="F490" s="237" t="s">
        <v>329</v>
      </c>
      <c r="G490" s="234"/>
      <c r="H490" s="236" t="s">
        <v>1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140</v>
      </c>
      <c r="AU490" s="243" t="s">
        <v>87</v>
      </c>
      <c r="AV490" s="13" t="s">
        <v>85</v>
      </c>
      <c r="AW490" s="13" t="s">
        <v>32</v>
      </c>
      <c r="AX490" s="13" t="s">
        <v>77</v>
      </c>
      <c r="AY490" s="243" t="s">
        <v>130</v>
      </c>
    </row>
    <row r="491" s="14" customFormat="1">
      <c r="A491" s="14"/>
      <c r="B491" s="244"/>
      <c r="C491" s="245"/>
      <c r="D491" s="235" t="s">
        <v>140</v>
      </c>
      <c r="E491" s="246" t="s">
        <v>1</v>
      </c>
      <c r="F491" s="247" t="s">
        <v>493</v>
      </c>
      <c r="G491" s="245"/>
      <c r="H491" s="248">
        <v>85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140</v>
      </c>
      <c r="AU491" s="254" t="s">
        <v>87</v>
      </c>
      <c r="AV491" s="14" t="s">
        <v>87</v>
      </c>
      <c r="AW491" s="14" t="s">
        <v>32</v>
      </c>
      <c r="AX491" s="14" t="s">
        <v>85</v>
      </c>
      <c r="AY491" s="254" t="s">
        <v>130</v>
      </c>
    </row>
    <row r="492" s="2" customFormat="1" ht="16.5" customHeight="1">
      <c r="A492" s="39"/>
      <c r="B492" s="40"/>
      <c r="C492" s="220" t="s">
        <v>494</v>
      </c>
      <c r="D492" s="220" t="s">
        <v>133</v>
      </c>
      <c r="E492" s="221" t="s">
        <v>495</v>
      </c>
      <c r="F492" s="222" t="s">
        <v>496</v>
      </c>
      <c r="G492" s="223" t="s">
        <v>244</v>
      </c>
      <c r="H492" s="224">
        <v>4</v>
      </c>
      <c r="I492" s="225"/>
      <c r="J492" s="226">
        <f>ROUND(I492*H492,2)</f>
        <v>0</v>
      </c>
      <c r="K492" s="222" t="s">
        <v>1</v>
      </c>
      <c r="L492" s="45"/>
      <c r="M492" s="227" t="s">
        <v>1</v>
      </c>
      <c r="N492" s="228" t="s">
        <v>42</v>
      </c>
      <c r="O492" s="92"/>
      <c r="P492" s="229">
        <f>O492*H492</f>
        <v>0</v>
      </c>
      <c r="Q492" s="229">
        <v>0</v>
      </c>
      <c r="R492" s="229">
        <f>Q492*H492</f>
        <v>0</v>
      </c>
      <c r="S492" s="229">
        <v>0</v>
      </c>
      <c r="T492" s="230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1" t="s">
        <v>138</v>
      </c>
      <c r="AT492" s="231" t="s">
        <v>133</v>
      </c>
      <c r="AU492" s="231" t="s">
        <v>87</v>
      </c>
      <c r="AY492" s="18" t="s">
        <v>130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18" t="s">
        <v>85</v>
      </c>
      <c r="BK492" s="232">
        <f>ROUND(I492*H492,2)</f>
        <v>0</v>
      </c>
      <c r="BL492" s="18" t="s">
        <v>138</v>
      </c>
      <c r="BM492" s="231" t="s">
        <v>497</v>
      </c>
    </row>
    <row r="493" s="13" customFormat="1">
      <c r="A493" s="13"/>
      <c r="B493" s="233"/>
      <c r="C493" s="234"/>
      <c r="D493" s="235" t="s">
        <v>140</v>
      </c>
      <c r="E493" s="236" t="s">
        <v>1</v>
      </c>
      <c r="F493" s="237" t="s">
        <v>329</v>
      </c>
      <c r="G493" s="234"/>
      <c r="H493" s="236" t="s">
        <v>1</v>
      </c>
      <c r="I493" s="238"/>
      <c r="J493" s="234"/>
      <c r="K493" s="234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140</v>
      </c>
      <c r="AU493" s="243" t="s">
        <v>87</v>
      </c>
      <c r="AV493" s="13" t="s">
        <v>85</v>
      </c>
      <c r="AW493" s="13" t="s">
        <v>32</v>
      </c>
      <c r="AX493" s="13" t="s">
        <v>77</v>
      </c>
      <c r="AY493" s="243" t="s">
        <v>130</v>
      </c>
    </row>
    <row r="494" s="14" customFormat="1">
      <c r="A494" s="14"/>
      <c r="B494" s="244"/>
      <c r="C494" s="245"/>
      <c r="D494" s="235" t="s">
        <v>140</v>
      </c>
      <c r="E494" s="246" t="s">
        <v>1</v>
      </c>
      <c r="F494" s="247" t="s">
        <v>148</v>
      </c>
      <c r="G494" s="245"/>
      <c r="H494" s="248">
        <v>4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140</v>
      </c>
      <c r="AU494" s="254" t="s">
        <v>87</v>
      </c>
      <c r="AV494" s="14" t="s">
        <v>87</v>
      </c>
      <c r="AW494" s="14" t="s">
        <v>32</v>
      </c>
      <c r="AX494" s="14" t="s">
        <v>85</v>
      </c>
      <c r="AY494" s="254" t="s">
        <v>130</v>
      </c>
    </row>
    <row r="495" s="2" customFormat="1" ht="24.15" customHeight="1">
      <c r="A495" s="39"/>
      <c r="B495" s="40"/>
      <c r="C495" s="220" t="s">
        <v>498</v>
      </c>
      <c r="D495" s="220" t="s">
        <v>133</v>
      </c>
      <c r="E495" s="221" t="s">
        <v>499</v>
      </c>
      <c r="F495" s="222" t="s">
        <v>500</v>
      </c>
      <c r="G495" s="223" t="s">
        <v>244</v>
      </c>
      <c r="H495" s="224">
        <v>4</v>
      </c>
      <c r="I495" s="225"/>
      <c r="J495" s="226">
        <f>ROUND(I495*H495,2)</f>
        <v>0</v>
      </c>
      <c r="K495" s="222" t="s">
        <v>1</v>
      </c>
      <c r="L495" s="45"/>
      <c r="M495" s="227" t="s">
        <v>1</v>
      </c>
      <c r="N495" s="228" t="s">
        <v>42</v>
      </c>
      <c r="O495" s="92"/>
      <c r="P495" s="229">
        <f>O495*H495</f>
        <v>0</v>
      </c>
      <c r="Q495" s="229">
        <v>0</v>
      </c>
      <c r="R495" s="229">
        <f>Q495*H495</f>
        <v>0</v>
      </c>
      <c r="S495" s="229">
        <v>0</v>
      </c>
      <c r="T495" s="23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1" t="s">
        <v>138</v>
      </c>
      <c r="AT495" s="231" t="s">
        <v>133</v>
      </c>
      <c r="AU495" s="231" t="s">
        <v>87</v>
      </c>
      <c r="AY495" s="18" t="s">
        <v>130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8" t="s">
        <v>85</v>
      </c>
      <c r="BK495" s="232">
        <f>ROUND(I495*H495,2)</f>
        <v>0</v>
      </c>
      <c r="BL495" s="18" t="s">
        <v>138</v>
      </c>
      <c r="BM495" s="231" t="s">
        <v>501</v>
      </c>
    </row>
    <row r="496" s="13" customFormat="1">
      <c r="A496" s="13"/>
      <c r="B496" s="233"/>
      <c r="C496" s="234"/>
      <c r="D496" s="235" t="s">
        <v>140</v>
      </c>
      <c r="E496" s="236" t="s">
        <v>1</v>
      </c>
      <c r="F496" s="237" t="s">
        <v>329</v>
      </c>
      <c r="G496" s="234"/>
      <c r="H496" s="236" t="s">
        <v>1</v>
      </c>
      <c r="I496" s="238"/>
      <c r="J496" s="234"/>
      <c r="K496" s="234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140</v>
      </c>
      <c r="AU496" s="243" t="s">
        <v>87</v>
      </c>
      <c r="AV496" s="13" t="s">
        <v>85</v>
      </c>
      <c r="AW496" s="13" t="s">
        <v>32</v>
      </c>
      <c r="AX496" s="13" t="s">
        <v>77</v>
      </c>
      <c r="AY496" s="243" t="s">
        <v>130</v>
      </c>
    </row>
    <row r="497" s="14" customFormat="1">
      <c r="A497" s="14"/>
      <c r="B497" s="244"/>
      <c r="C497" s="245"/>
      <c r="D497" s="235" t="s">
        <v>140</v>
      </c>
      <c r="E497" s="246" t="s">
        <v>1</v>
      </c>
      <c r="F497" s="247" t="s">
        <v>148</v>
      </c>
      <c r="G497" s="245"/>
      <c r="H497" s="248">
        <v>4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140</v>
      </c>
      <c r="AU497" s="254" t="s">
        <v>87</v>
      </c>
      <c r="AV497" s="14" t="s">
        <v>87</v>
      </c>
      <c r="AW497" s="14" t="s">
        <v>32</v>
      </c>
      <c r="AX497" s="14" t="s">
        <v>85</v>
      </c>
      <c r="AY497" s="254" t="s">
        <v>130</v>
      </c>
    </row>
    <row r="498" s="2" customFormat="1" ht="21.75" customHeight="1">
      <c r="A498" s="39"/>
      <c r="B498" s="40"/>
      <c r="C498" s="220" t="s">
        <v>502</v>
      </c>
      <c r="D498" s="220" t="s">
        <v>133</v>
      </c>
      <c r="E498" s="221" t="s">
        <v>503</v>
      </c>
      <c r="F498" s="222" t="s">
        <v>504</v>
      </c>
      <c r="G498" s="223" t="s">
        <v>244</v>
      </c>
      <c r="H498" s="224">
        <v>4</v>
      </c>
      <c r="I498" s="225"/>
      <c r="J498" s="226">
        <f>ROUND(I498*H498,2)</f>
        <v>0</v>
      </c>
      <c r="K498" s="222" t="s">
        <v>137</v>
      </c>
      <c r="L498" s="45"/>
      <c r="M498" s="227" t="s">
        <v>1</v>
      </c>
      <c r="N498" s="228" t="s">
        <v>42</v>
      </c>
      <c r="O498" s="92"/>
      <c r="P498" s="229">
        <f>O498*H498</f>
        <v>0</v>
      </c>
      <c r="Q498" s="229">
        <v>0</v>
      </c>
      <c r="R498" s="229">
        <f>Q498*H498</f>
        <v>0</v>
      </c>
      <c r="S498" s="229">
        <v>0</v>
      </c>
      <c r="T498" s="23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1" t="s">
        <v>138</v>
      </c>
      <c r="AT498" s="231" t="s">
        <v>133</v>
      </c>
      <c r="AU498" s="231" t="s">
        <v>87</v>
      </c>
      <c r="AY498" s="18" t="s">
        <v>130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8" t="s">
        <v>85</v>
      </c>
      <c r="BK498" s="232">
        <f>ROUND(I498*H498,2)</f>
        <v>0</v>
      </c>
      <c r="BL498" s="18" t="s">
        <v>138</v>
      </c>
      <c r="BM498" s="231" t="s">
        <v>505</v>
      </c>
    </row>
    <row r="499" s="13" customFormat="1">
      <c r="A499" s="13"/>
      <c r="B499" s="233"/>
      <c r="C499" s="234"/>
      <c r="D499" s="235" t="s">
        <v>140</v>
      </c>
      <c r="E499" s="236" t="s">
        <v>1</v>
      </c>
      <c r="F499" s="237" t="s">
        <v>329</v>
      </c>
      <c r="G499" s="234"/>
      <c r="H499" s="236" t="s">
        <v>1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140</v>
      </c>
      <c r="AU499" s="243" t="s">
        <v>87</v>
      </c>
      <c r="AV499" s="13" t="s">
        <v>85</v>
      </c>
      <c r="AW499" s="13" t="s">
        <v>32</v>
      </c>
      <c r="AX499" s="13" t="s">
        <v>77</v>
      </c>
      <c r="AY499" s="243" t="s">
        <v>130</v>
      </c>
    </row>
    <row r="500" s="14" customFormat="1">
      <c r="A500" s="14"/>
      <c r="B500" s="244"/>
      <c r="C500" s="245"/>
      <c r="D500" s="235" t="s">
        <v>140</v>
      </c>
      <c r="E500" s="246" t="s">
        <v>1</v>
      </c>
      <c r="F500" s="247" t="s">
        <v>148</v>
      </c>
      <c r="G500" s="245"/>
      <c r="H500" s="248">
        <v>4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140</v>
      </c>
      <c r="AU500" s="254" t="s">
        <v>87</v>
      </c>
      <c r="AV500" s="14" t="s">
        <v>87</v>
      </c>
      <c r="AW500" s="14" t="s">
        <v>32</v>
      </c>
      <c r="AX500" s="14" t="s">
        <v>85</v>
      </c>
      <c r="AY500" s="254" t="s">
        <v>130</v>
      </c>
    </row>
    <row r="501" s="2" customFormat="1" ht="16.5" customHeight="1">
      <c r="A501" s="39"/>
      <c r="B501" s="40"/>
      <c r="C501" s="220" t="s">
        <v>506</v>
      </c>
      <c r="D501" s="220" t="s">
        <v>133</v>
      </c>
      <c r="E501" s="221" t="s">
        <v>507</v>
      </c>
      <c r="F501" s="222" t="s">
        <v>508</v>
      </c>
      <c r="G501" s="223" t="s">
        <v>401</v>
      </c>
      <c r="H501" s="224">
        <v>8</v>
      </c>
      <c r="I501" s="225"/>
      <c r="J501" s="226">
        <f>ROUND(I501*H501,2)</f>
        <v>0</v>
      </c>
      <c r="K501" s="222" t="s">
        <v>1</v>
      </c>
      <c r="L501" s="45"/>
      <c r="M501" s="227" t="s">
        <v>1</v>
      </c>
      <c r="N501" s="228" t="s">
        <v>42</v>
      </c>
      <c r="O501" s="92"/>
      <c r="P501" s="229">
        <f>O501*H501</f>
        <v>0</v>
      </c>
      <c r="Q501" s="229">
        <v>0</v>
      </c>
      <c r="R501" s="229">
        <f>Q501*H501</f>
        <v>0</v>
      </c>
      <c r="S501" s="229">
        <v>0</v>
      </c>
      <c r="T501" s="230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1" t="s">
        <v>138</v>
      </c>
      <c r="AT501" s="231" t="s">
        <v>133</v>
      </c>
      <c r="AU501" s="231" t="s">
        <v>87</v>
      </c>
      <c r="AY501" s="18" t="s">
        <v>130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18" t="s">
        <v>85</v>
      </c>
      <c r="BK501" s="232">
        <f>ROUND(I501*H501,2)</f>
        <v>0</v>
      </c>
      <c r="BL501" s="18" t="s">
        <v>138</v>
      </c>
      <c r="BM501" s="231" t="s">
        <v>509</v>
      </c>
    </row>
    <row r="502" s="2" customFormat="1" ht="24.15" customHeight="1">
      <c r="A502" s="39"/>
      <c r="B502" s="40"/>
      <c r="C502" s="220" t="s">
        <v>510</v>
      </c>
      <c r="D502" s="220" t="s">
        <v>133</v>
      </c>
      <c r="E502" s="221" t="s">
        <v>511</v>
      </c>
      <c r="F502" s="222" t="s">
        <v>512</v>
      </c>
      <c r="G502" s="223" t="s">
        <v>453</v>
      </c>
      <c r="H502" s="224">
        <v>2.1499999999999999</v>
      </c>
      <c r="I502" s="225"/>
      <c r="J502" s="226">
        <f>ROUND(I502*H502,2)</f>
        <v>0</v>
      </c>
      <c r="K502" s="222" t="s">
        <v>137</v>
      </c>
      <c r="L502" s="45"/>
      <c r="M502" s="227" t="s">
        <v>1</v>
      </c>
      <c r="N502" s="228" t="s">
        <v>42</v>
      </c>
      <c r="O502" s="92"/>
      <c r="P502" s="229">
        <f>O502*H502</f>
        <v>0</v>
      </c>
      <c r="Q502" s="229">
        <v>0</v>
      </c>
      <c r="R502" s="229">
        <f>Q502*H502</f>
        <v>0</v>
      </c>
      <c r="S502" s="229">
        <v>0</v>
      </c>
      <c r="T502" s="230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1" t="s">
        <v>138</v>
      </c>
      <c r="AT502" s="231" t="s">
        <v>133</v>
      </c>
      <c r="AU502" s="231" t="s">
        <v>87</v>
      </c>
      <c r="AY502" s="18" t="s">
        <v>130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8" t="s">
        <v>85</v>
      </c>
      <c r="BK502" s="232">
        <f>ROUND(I502*H502,2)</f>
        <v>0</v>
      </c>
      <c r="BL502" s="18" t="s">
        <v>138</v>
      </c>
      <c r="BM502" s="231" t="s">
        <v>513</v>
      </c>
    </row>
    <row r="503" s="12" customFormat="1" ht="22.8" customHeight="1">
      <c r="A503" s="12"/>
      <c r="B503" s="204"/>
      <c r="C503" s="205"/>
      <c r="D503" s="206" t="s">
        <v>76</v>
      </c>
      <c r="E503" s="218" t="s">
        <v>514</v>
      </c>
      <c r="F503" s="218" t="s">
        <v>515</v>
      </c>
      <c r="G503" s="205"/>
      <c r="H503" s="205"/>
      <c r="I503" s="208"/>
      <c r="J503" s="219">
        <f>BK503</f>
        <v>0</v>
      </c>
      <c r="K503" s="205"/>
      <c r="L503" s="210"/>
      <c r="M503" s="211"/>
      <c r="N503" s="212"/>
      <c r="O503" s="212"/>
      <c r="P503" s="213">
        <f>SUM(P504:P600)</f>
        <v>0</v>
      </c>
      <c r="Q503" s="212"/>
      <c r="R503" s="213">
        <f>SUM(R504:R600)</f>
        <v>3.1564124999999996</v>
      </c>
      <c r="S503" s="212"/>
      <c r="T503" s="214">
        <f>SUM(T504:T600)</f>
        <v>1.8231324999999998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15" t="s">
        <v>87</v>
      </c>
      <c r="AT503" s="216" t="s">
        <v>76</v>
      </c>
      <c r="AU503" s="216" t="s">
        <v>85</v>
      </c>
      <c r="AY503" s="215" t="s">
        <v>130</v>
      </c>
      <c r="BK503" s="217">
        <f>SUM(BK504:BK600)</f>
        <v>0</v>
      </c>
    </row>
    <row r="504" s="2" customFormat="1" ht="16.5" customHeight="1">
      <c r="A504" s="39"/>
      <c r="B504" s="40"/>
      <c r="C504" s="220" t="s">
        <v>516</v>
      </c>
      <c r="D504" s="220" t="s">
        <v>133</v>
      </c>
      <c r="E504" s="221" t="s">
        <v>517</v>
      </c>
      <c r="F504" s="222" t="s">
        <v>518</v>
      </c>
      <c r="G504" s="223" t="s">
        <v>296</v>
      </c>
      <c r="H504" s="224">
        <v>457.375</v>
      </c>
      <c r="I504" s="225"/>
      <c r="J504" s="226">
        <f>ROUND(I504*H504,2)</f>
        <v>0</v>
      </c>
      <c r="K504" s="222" t="s">
        <v>137</v>
      </c>
      <c r="L504" s="45"/>
      <c r="M504" s="227" t="s">
        <v>1</v>
      </c>
      <c r="N504" s="228" t="s">
        <v>42</v>
      </c>
      <c r="O504" s="92"/>
      <c r="P504" s="229">
        <f>O504*H504</f>
        <v>0</v>
      </c>
      <c r="Q504" s="229">
        <v>0</v>
      </c>
      <c r="R504" s="229">
        <f>Q504*H504</f>
        <v>0</v>
      </c>
      <c r="S504" s="229">
        <v>0.00167</v>
      </c>
      <c r="T504" s="230">
        <f>S504*H504</f>
        <v>0.76381624999999997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1" t="s">
        <v>138</v>
      </c>
      <c r="AT504" s="231" t="s">
        <v>133</v>
      </c>
      <c r="AU504" s="231" t="s">
        <v>87</v>
      </c>
      <c r="AY504" s="18" t="s">
        <v>130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8" t="s">
        <v>85</v>
      </c>
      <c r="BK504" s="232">
        <f>ROUND(I504*H504,2)</f>
        <v>0</v>
      </c>
      <c r="BL504" s="18" t="s">
        <v>138</v>
      </c>
      <c r="BM504" s="231" t="s">
        <v>519</v>
      </c>
    </row>
    <row r="505" s="13" customFormat="1">
      <c r="A505" s="13"/>
      <c r="B505" s="233"/>
      <c r="C505" s="234"/>
      <c r="D505" s="235" t="s">
        <v>140</v>
      </c>
      <c r="E505" s="236" t="s">
        <v>1</v>
      </c>
      <c r="F505" s="237" t="s">
        <v>520</v>
      </c>
      <c r="G505" s="234"/>
      <c r="H505" s="236" t="s">
        <v>1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140</v>
      </c>
      <c r="AU505" s="243" t="s">
        <v>87</v>
      </c>
      <c r="AV505" s="13" t="s">
        <v>85</v>
      </c>
      <c r="AW505" s="13" t="s">
        <v>32</v>
      </c>
      <c r="AX505" s="13" t="s">
        <v>77</v>
      </c>
      <c r="AY505" s="243" t="s">
        <v>130</v>
      </c>
    </row>
    <row r="506" s="14" customFormat="1">
      <c r="A506" s="14"/>
      <c r="B506" s="244"/>
      <c r="C506" s="245"/>
      <c r="D506" s="235" t="s">
        <v>140</v>
      </c>
      <c r="E506" s="246" t="s">
        <v>1</v>
      </c>
      <c r="F506" s="247" t="s">
        <v>521</v>
      </c>
      <c r="G506" s="245"/>
      <c r="H506" s="248">
        <v>457.375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140</v>
      </c>
      <c r="AU506" s="254" t="s">
        <v>87</v>
      </c>
      <c r="AV506" s="14" t="s">
        <v>87</v>
      </c>
      <c r="AW506" s="14" t="s">
        <v>32</v>
      </c>
      <c r="AX506" s="14" t="s">
        <v>85</v>
      </c>
      <c r="AY506" s="254" t="s">
        <v>130</v>
      </c>
    </row>
    <row r="507" s="2" customFormat="1" ht="21.75" customHeight="1">
      <c r="A507" s="39"/>
      <c r="B507" s="40"/>
      <c r="C507" s="220" t="s">
        <v>522</v>
      </c>
      <c r="D507" s="220" t="s">
        <v>133</v>
      </c>
      <c r="E507" s="221" t="s">
        <v>523</v>
      </c>
      <c r="F507" s="222" t="s">
        <v>524</v>
      </c>
      <c r="G507" s="223" t="s">
        <v>296</v>
      </c>
      <c r="H507" s="224">
        <v>457.375</v>
      </c>
      <c r="I507" s="225"/>
      <c r="J507" s="226">
        <f>ROUND(I507*H507,2)</f>
        <v>0</v>
      </c>
      <c r="K507" s="222" t="s">
        <v>1</v>
      </c>
      <c r="L507" s="45"/>
      <c r="M507" s="227" t="s">
        <v>1</v>
      </c>
      <c r="N507" s="228" t="s">
        <v>42</v>
      </c>
      <c r="O507" s="92"/>
      <c r="P507" s="229">
        <f>O507*H507</f>
        <v>0</v>
      </c>
      <c r="Q507" s="229">
        <v>0</v>
      </c>
      <c r="R507" s="229">
        <f>Q507*H507</f>
        <v>0</v>
      </c>
      <c r="S507" s="229">
        <v>0.00167</v>
      </c>
      <c r="T507" s="230">
        <f>S507*H507</f>
        <v>0.76381624999999997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1" t="s">
        <v>138</v>
      </c>
      <c r="AT507" s="231" t="s">
        <v>133</v>
      </c>
      <c r="AU507" s="231" t="s">
        <v>87</v>
      </c>
      <c r="AY507" s="18" t="s">
        <v>130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18" t="s">
        <v>85</v>
      </c>
      <c r="BK507" s="232">
        <f>ROUND(I507*H507,2)</f>
        <v>0</v>
      </c>
      <c r="BL507" s="18" t="s">
        <v>138</v>
      </c>
      <c r="BM507" s="231" t="s">
        <v>525</v>
      </c>
    </row>
    <row r="508" s="13" customFormat="1">
      <c r="A508" s="13"/>
      <c r="B508" s="233"/>
      <c r="C508" s="234"/>
      <c r="D508" s="235" t="s">
        <v>140</v>
      </c>
      <c r="E508" s="236" t="s">
        <v>1</v>
      </c>
      <c r="F508" s="237" t="s">
        <v>520</v>
      </c>
      <c r="G508" s="234"/>
      <c r="H508" s="236" t="s">
        <v>1</v>
      </c>
      <c r="I508" s="238"/>
      <c r="J508" s="234"/>
      <c r="K508" s="234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140</v>
      </c>
      <c r="AU508" s="243" t="s">
        <v>87</v>
      </c>
      <c r="AV508" s="13" t="s">
        <v>85</v>
      </c>
      <c r="AW508" s="13" t="s">
        <v>32</v>
      </c>
      <c r="AX508" s="13" t="s">
        <v>77</v>
      </c>
      <c r="AY508" s="243" t="s">
        <v>130</v>
      </c>
    </row>
    <row r="509" s="14" customFormat="1">
      <c r="A509" s="14"/>
      <c r="B509" s="244"/>
      <c r="C509" s="245"/>
      <c r="D509" s="235" t="s">
        <v>140</v>
      </c>
      <c r="E509" s="246" t="s">
        <v>1</v>
      </c>
      <c r="F509" s="247" t="s">
        <v>526</v>
      </c>
      <c r="G509" s="245"/>
      <c r="H509" s="248">
        <v>457.375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140</v>
      </c>
      <c r="AU509" s="254" t="s">
        <v>87</v>
      </c>
      <c r="AV509" s="14" t="s">
        <v>87</v>
      </c>
      <c r="AW509" s="14" t="s">
        <v>32</v>
      </c>
      <c r="AX509" s="14" t="s">
        <v>85</v>
      </c>
      <c r="AY509" s="254" t="s">
        <v>130</v>
      </c>
    </row>
    <row r="510" s="2" customFormat="1" ht="16.5" customHeight="1">
      <c r="A510" s="39"/>
      <c r="B510" s="40"/>
      <c r="C510" s="220" t="s">
        <v>527</v>
      </c>
      <c r="D510" s="220" t="s">
        <v>133</v>
      </c>
      <c r="E510" s="221" t="s">
        <v>528</v>
      </c>
      <c r="F510" s="222" t="s">
        <v>529</v>
      </c>
      <c r="G510" s="223" t="s">
        <v>296</v>
      </c>
      <c r="H510" s="224">
        <v>75</v>
      </c>
      <c r="I510" s="225"/>
      <c r="J510" s="226">
        <f>ROUND(I510*H510,2)</f>
        <v>0</v>
      </c>
      <c r="K510" s="222" t="s">
        <v>137</v>
      </c>
      <c r="L510" s="45"/>
      <c r="M510" s="227" t="s">
        <v>1</v>
      </c>
      <c r="N510" s="228" t="s">
        <v>42</v>
      </c>
      <c r="O510" s="92"/>
      <c r="P510" s="229">
        <f>O510*H510</f>
        <v>0</v>
      </c>
      <c r="Q510" s="229">
        <v>0</v>
      </c>
      <c r="R510" s="229">
        <f>Q510*H510</f>
        <v>0</v>
      </c>
      <c r="S510" s="229">
        <v>0.0039399999999999999</v>
      </c>
      <c r="T510" s="230">
        <f>S510*H510</f>
        <v>0.29549999999999998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1" t="s">
        <v>138</v>
      </c>
      <c r="AT510" s="231" t="s">
        <v>133</v>
      </c>
      <c r="AU510" s="231" t="s">
        <v>87</v>
      </c>
      <c r="AY510" s="18" t="s">
        <v>130</v>
      </c>
      <c r="BE510" s="232">
        <f>IF(N510="základní",J510,0)</f>
        <v>0</v>
      </c>
      <c r="BF510" s="232">
        <f>IF(N510="snížená",J510,0)</f>
        <v>0</v>
      </c>
      <c r="BG510" s="232">
        <f>IF(N510="zákl. přenesená",J510,0)</f>
        <v>0</v>
      </c>
      <c r="BH510" s="232">
        <f>IF(N510="sníž. přenesená",J510,0)</f>
        <v>0</v>
      </c>
      <c r="BI510" s="232">
        <f>IF(N510="nulová",J510,0)</f>
        <v>0</v>
      </c>
      <c r="BJ510" s="18" t="s">
        <v>85</v>
      </c>
      <c r="BK510" s="232">
        <f>ROUND(I510*H510,2)</f>
        <v>0</v>
      </c>
      <c r="BL510" s="18" t="s">
        <v>138</v>
      </c>
      <c r="BM510" s="231" t="s">
        <v>530</v>
      </c>
    </row>
    <row r="511" s="13" customFormat="1">
      <c r="A511" s="13"/>
      <c r="B511" s="233"/>
      <c r="C511" s="234"/>
      <c r="D511" s="235" t="s">
        <v>140</v>
      </c>
      <c r="E511" s="236" t="s">
        <v>1</v>
      </c>
      <c r="F511" s="237" t="s">
        <v>520</v>
      </c>
      <c r="G511" s="234"/>
      <c r="H511" s="236" t="s">
        <v>1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140</v>
      </c>
      <c r="AU511" s="243" t="s">
        <v>87</v>
      </c>
      <c r="AV511" s="13" t="s">
        <v>85</v>
      </c>
      <c r="AW511" s="13" t="s">
        <v>32</v>
      </c>
      <c r="AX511" s="13" t="s">
        <v>77</v>
      </c>
      <c r="AY511" s="243" t="s">
        <v>130</v>
      </c>
    </row>
    <row r="512" s="14" customFormat="1">
      <c r="A512" s="14"/>
      <c r="B512" s="244"/>
      <c r="C512" s="245"/>
      <c r="D512" s="235" t="s">
        <v>140</v>
      </c>
      <c r="E512" s="246" t="s">
        <v>1</v>
      </c>
      <c r="F512" s="247" t="s">
        <v>531</v>
      </c>
      <c r="G512" s="245"/>
      <c r="H512" s="248">
        <v>75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140</v>
      </c>
      <c r="AU512" s="254" t="s">
        <v>87</v>
      </c>
      <c r="AV512" s="14" t="s">
        <v>87</v>
      </c>
      <c r="AW512" s="14" t="s">
        <v>32</v>
      </c>
      <c r="AX512" s="14" t="s">
        <v>85</v>
      </c>
      <c r="AY512" s="254" t="s">
        <v>130</v>
      </c>
    </row>
    <row r="513" s="2" customFormat="1" ht="24.15" customHeight="1">
      <c r="A513" s="39"/>
      <c r="B513" s="40"/>
      <c r="C513" s="220" t="s">
        <v>532</v>
      </c>
      <c r="D513" s="220" t="s">
        <v>133</v>
      </c>
      <c r="E513" s="221" t="s">
        <v>533</v>
      </c>
      <c r="F513" s="222" t="s">
        <v>534</v>
      </c>
      <c r="G513" s="223" t="s">
        <v>296</v>
      </c>
      <c r="H513" s="224">
        <v>46.5</v>
      </c>
      <c r="I513" s="225"/>
      <c r="J513" s="226">
        <f>ROUND(I513*H513,2)</f>
        <v>0</v>
      </c>
      <c r="K513" s="222" t="s">
        <v>1</v>
      </c>
      <c r="L513" s="45"/>
      <c r="M513" s="227" t="s">
        <v>1</v>
      </c>
      <c r="N513" s="228" t="s">
        <v>42</v>
      </c>
      <c r="O513" s="92"/>
      <c r="P513" s="229">
        <f>O513*H513</f>
        <v>0</v>
      </c>
      <c r="Q513" s="229">
        <v>0.0030899999999999999</v>
      </c>
      <c r="R513" s="229">
        <f>Q513*H513</f>
        <v>0.14368500000000001</v>
      </c>
      <c r="S513" s="229">
        <v>0</v>
      </c>
      <c r="T513" s="23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1" t="s">
        <v>138</v>
      </c>
      <c r="AT513" s="231" t="s">
        <v>133</v>
      </c>
      <c r="AU513" s="231" t="s">
        <v>87</v>
      </c>
      <c r="AY513" s="18" t="s">
        <v>130</v>
      </c>
      <c r="BE513" s="232">
        <f>IF(N513="základní",J513,0)</f>
        <v>0</v>
      </c>
      <c r="BF513" s="232">
        <f>IF(N513="snížená",J513,0)</f>
        <v>0</v>
      </c>
      <c r="BG513" s="232">
        <f>IF(N513="zákl. přenesená",J513,0)</f>
        <v>0</v>
      </c>
      <c r="BH513" s="232">
        <f>IF(N513="sníž. přenesená",J513,0)</f>
        <v>0</v>
      </c>
      <c r="BI513" s="232">
        <f>IF(N513="nulová",J513,0)</f>
        <v>0</v>
      </c>
      <c r="BJ513" s="18" t="s">
        <v>85</v>
      </c>
      <c r="BK513" s="232">
        <f>ROUND(I513*H513,2)</f>
        <v>0</v>
      </c>
      <c r="BL513" s="18" t="s">
        <v>138</v>
      </c>
      <c r="BM513" s="231" t="s">
        <v>535</v>
      </c>
    </row>
    <row r="514" s="13" customFormat="1">
      <c r="A514" s="13"/>
      <c r="B514" s="233"/>
      <c r="C514" s="234"/>
      <c r="D514" s="235" t="s">
        <v>140</v>
      </c>
      <c r="E514" s="236" t="s">
        <v>1</v>
      </c>
      <c r="F514" s="237" t="s">
        <v>520</v>
      </c>
      <c r="G514" s="234"/>
      <c r="H514" s="236" t="s">
        <v>1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140</v>
      </c>
      <c r="AU514" s="243" t="s">
        <v>87</v>
      </c>
      <c r="AV514" s="13" t="s">
        <v>85</v>
      </c>
      <c r="AW514" s="13" t="s">
        <v>32</v>
      </c>
      <c r="AX514" s="13" t="s">
        <v>77</v>
      </c>
      <c r="AY514" s="243" t="s">
        <v>130</v>
      </c>
    </row>
    <row r="515" s="13" customFormat="1">
      <c r="A515" s="13"/>
      <c r="B515" s="233"/>
      <c r="C515" s="234"/>
      <c r="D515" s="235" t="s">
        <v>140</v>
      </c>
      <c r="E515" s="236" t="s">
        <v>1</v>
      </c>
      <c r="F515" s="237" t="s">
        <v>536</v>
      </c>
      <c r="G515" s="234"/>
      <c r="H515" s="236" t="s">
        <v>1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140</v>
      </c>
      <c r="AU515" s="243" t="s">
        <v>87</v>
      </c>
      <c r="AV515" s="13" t="s">
        <v>85</v>
      </c>
      <c r="AW515" s="13" t="s">
        <v>32</v>
      </c>
      <c r="AX515" s="13" t="s">
        <v>77</v>
      </c>
      <c r="AY515" s="243" t="s">
        <v>130</v>
      </c>
    </row>
    <row r="516" s="14" customFormat="1">
      <c r="A516" s="14"/>
      <c r="B516" s="244"/>
      <c r="C516" s="245"/>
      <c r="D516" s="235" t="s">
        <v>140</v>
      </c>
      <c r="E516" s="246" t="s">
        <v>1</v>
      </c>
      <c r="F516" s="247" t="s">
        <v>537</v>
      </c>
      <c r="G516" s="245"/>
      <c r="H516" s="248">
        <v>17.5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140</v>
      </c>
      <c r="AU516" s="254" t="s">
        <v>87</v>
      </c>
      <c r="AV516" s="14" t="s">
        <v>87</v>
      </c>
      <c r="AW516" s="14" t="s">
        <v>32</v>
      </c>
      <c r="AX516" s="14" t="s">
        <v>77</v>
      </c>
      <c r="AY516" s="254" t="s">
        <v>130</v>
      </c>
    </row>
    <row r="517" s="14" customFormat="1">
      <c r="A517" s="14"/>
      <c r="B517" s="244"/>
      <c r="C517" s="245"/>
      <c r="D517" s="235" t="s">
        <v>140</v>
      </c>
      <c r="E517" s="246" t="s">
        <v>1</v>
      </c>
      <c r="F517" s="247" t="s">
        <v>538</v>
      </c>
      <c r="G517" s="245"/>
      <c r="H517" s="248">
        <v>29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140</v>
      </c>
      <c r="AU517" s="254" t="s">
        <v>87</v>
      </c>
      <c r="AV517" s="14" t="s">
        <v>87</v>
      </c>
      <c r="AW517" s="14" t="s">
        <v>32</v>
      </c>
      <c r="AX517" s="14" t="s">
        <v>77</v>
      </c>
      <c r="AY517" s="254" t="s">
        <v>130</v>
      </c>
    </row>
    <row r="518" s="16" customFormat="1">
      <c r="A518" s="16"/>
      <c r="B518" s="266"/>
      <c r="C518" s="267"/>
      <c r="D518" s="235" t="s">
        <v>140</v>
      </c>
      <c r="E518" s="268" t="s">
        <v>1</v>
      </c>
      <c r="F518" s="269" t="s">
        <v>147</v>
      </c>
      <c r="G518" s="267"/>
      <c r="H518" s="270">
        <v>46.5</v>
      </c>
      <c r="I518" s="271"/>
      <c r="J518" s="267"/>
      <c r="K518" s="267"/>
      <c r="L518" s="272"/>
      <c r="M518" s="273"/>
      <c r="N518" s="274"/>
      <c r="O518" s="274"/>
      <c r="P518" s="274"/>
      <c r="Q518" s="274"/>
      <c r="R518" s="274"/>
      <c r="S518" s="274"/>
      <c r="T518" s="275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76" t="s">
        <v>140</v>
      </c>
      <c r="AU518" s="276" t="s">
        <v>87</v>
      </c>
      <c r="AV518" s="16" t="s">
        <v>148</v>
      </c>
      <c r="AW518" s="16" t="s">
        <v>32</v>
      </c>
      <c r="AX518" s="16" t="s">
        <v>85</v>
      </c>
      <c r="AY518" s="276" t="s">
        <v>130</v>
      </c>
    </row>
    <row r="519" s="2" customFormat="1" ht="24.15" customHeight="1">
      <c r="A519" s="39"/>
      <c r="B519" s="40"/>
      <c r="C519" s="220" t="s">
        <v>539</v>
      </c>
      <c r="D519" s="220" t="s">
        <v>133</v>
      </c>
      <c r="E519" s="221" t="s">
        <v>540</v>
      </c>
      <c r="F519" s="222" t="s">
        <v>541</v>
      </c>
      <c r="G519" s="223" t="s">
        <v>296</v>
      </c>
      <c r="H519" s="224">
        <v>199.375</v>
      </c>
      <c r="I519" s="225"/>
      <c r="J519" s="226">
        <f>ROUND(I519*H519,2)</f>
        <v>0</v>
      </c>
      <c r="K519" s="222" t="s">
        <v>137</v>
      </c>
      <c r="L519" s="45"/>
      <c r="M519" s="227" t="s">
        <v>1</v>
      </c>
      <c r="N519" s="228" t="s">
        <v>42</v>
      </c>
      <c r="O519" s="92"/>
      <c r="P519" s="229">
        <f>O519*H519</f>
        <v>0</v>
      </c>
      <c r="Q519" s="229">
        <v>0.0030899999999999999</v>
      </c>
      <c r="R519" s="229">
        <f>Q519*H519</f>
        <v>0.61606874999999994</v>
      </c>
      <c r="S519" s="229">
        <v>0</v>
      </c>
      <c r="T519" s="23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1" t="s">
        <v>138</v>
      </c>
      <c r="AT519" s="231" t="s">
        <v>133</v>
      </c>
      <c r="AU519" s="231" t="s">
        <v>87</v>
      </c>
      <c r="AY519" s="18" t="s">
        <v>130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18" t="s">
        <v>85</v>
      </c>
      <c r="BK519" s="232">
        <f>ROUND(I519*H519,2)</f>
        <v>0</v>
      </c>
      <c r="BL519" s="18" t="s">
        <v>138</v>
      </c>
      <c r="BM519" s="231" t="s">
        <v>542</v>
      </c>
    </row>
    <row r="520" s="13" customFormat="1">
      <c r="A520" s="13"/>
      <c r="B520" s="233"/>
      <c r="C520" s="234"/>
      <c r="D520" s="235" t="s">
        <v>140</v>
      </c>
      <c r="E520" s="236" t="s">
        <v>1</v>
      </c>
      <c r="F520" s="237" t="s">
        <v>520</v>
      </c>
      <c r="G520" s="234"/>
      <c r="H520" s="236" t="s">
        <v>1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140</v>
      </c>
      <c r="AU520" s="243" t="s">
        <v>87</v>
      </c>
      <c r="AV520" s="13" t="s">
        <v>85</v>
      </c>
      <c r="AW520" s="13" t="s">
        <v>32</v>
      </c>
      <c r="AX520" s="13" t="s">
        <v>77</v>
      </c>
      <c r="AY520" s="243" t="s">
        <v>130</v>
      </c>
    </row>
    <row r="521" s="13" customFormat="1">
      <c r="A521" s="13"/>
      <c r="B521" s="233"/>
      <c r="C521" s="234"/>
      <c r="D521" s="235" t="s">
        <v>140</v>
      </c>
      <c r="E521" s="236" t="s">
        <v>1</v>
      </c>
      <c r="F521" s="237" t="s">
        <v>536</v>
      </c>
      <c r="G521" s="234"/>
      <c r="H521" s="236" t="s">
        <v>1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140</v>
      </c>
      <c r="AU521" s="243" t="s">
        <v>87</v>
      </c>
      <c r="AV521" s="13" t="s">
        <v>85</v>
      </c>
      <c r="AW521" s="13" t="s">
        <v>32</v>
      </c>
      <c r="AX521" s="13" t="s">
        <v>77</v>
      </c>
      <c r="AY521" s="243" t="s">
        <v>130</v>
      </c>
    </row>
    <row r="522" s="14" customFormat="1">
      <c r="A522" s="14"/>
      <c r="B522" s="244"/>
      <c r="C522" s="245"/>
      <c r="D522" s="235" t="s">
        <v>140</v>
      </c>
      <c r="E522" s="246" t="s">
        <v>1</v>
      </c>
      <c r="F522" s="247" t="s">
        <v>543</v>
      </c>
      <c r="G522" s="245"/>
      <c r="H522" s="248">
        <v>24.975000000000001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140</v>
      </c>
      <c r="AU522" s="254" t="s">
        <v>87</v>
      </c>
      <c r="AV522" s="14" t="s">
        <v>87</v>
      </c>
      <c r="AW522" s="14" t="s">
        <v>32</v>
      </c>
      <c r="AX522" s="14" t="s">
        <v>77</v>
      </c>
      <c r="AY522" s="254" t="s">
        <v>130</v>
      </c>
    </row>
    <row r="523" s="14" customFormat="1">
      <c r="A523" s="14"/>
      <c r="B523" s="244"/>
      <c r="C523" s="245"/>
      <c r="D523" s="235" t="s">
        <v>140</v>
      </c>
      <c r="E523" s="246" t="s">
        <v>1</v>
      </c>
      <c r="F523" s="247" t="s">
        <v>544</v>
      </c>
      <c r="G523" s="245"/>
      <c r="H523" s="248">
        <v>3.7999999999999998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140</v>
      </c>
      <c r="AU523" s="254" t="s">
        <v>87</v>
      </c>
      <c r="AV523" s="14" t="s">
        <v>87</v>
      </c>
      <c r="AW523" s="14" t="s">
        <v>32</v>
      </c>
      <c r="AX523" s="14" t="s">
        <v>77</v>
      </c>
      <c r="AY523" s="254" t="s">
        <v>130</v>
      </c>
    </row>
    <row r="524" s="14" customFormat="1">
      <c r="A524" s="14"/>
      <c r="B524" s="244"/>
      <c r="C524" s="245"/>
      <c r="D524" s="235" t="s">
        <v>140</v>
      </c>
      <c r="E524" s="246" t="s">
        <v>1</v>
      </c>
      <c r="F524" s="247" t="s">
        <v>545</v>
      </c>
      <c r="G524" s="245"/>
      <c r="H524" s="248">
        <v>12.25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140</v>
      </c>
      <c r="AU524" s="254" t="s">
        <v>87</v>
      </c>
      <c r="AV524" s="14" t="s">
        <v>87</v>
      </c>
      <c r="AW524" s="14" t="s">
        <v>32</v>
      </c>
      <c r="AX524" s="14" t="s">
        <v>77</v>
      </c>
      <c r="AY524" s="254" t="s">
        <v>130</v>
      </c>
    </row>
    <row r="525" s="14" customFormat="1">
      <c r="A525" s="14"/>
      <c r="B525" s="244"/>
      <c r="C525" s="245"/>
      <c r="D525" s="235" t="s">
        <v>140</v>
      </c>
      <c r="E525" s="246" t="s">
        <v>1</v>
      </c>
      <c r="F525" s="247" t="s">
        <v>546</v>
      </c>
      <c r="G525" s="245"/>
      <c r="H525" s="248">
        <v>39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140</v>
      </c>
      <c r="AU525" s="254" t="s">
        <v>87</v>
      </c>
      <c r="AV525" s="14" t="s">
        <v>87</v>
      </c>
      <c r="AW525" s="14" t="s">
        <v>32</v>
      </c>
      <c r="AX525" s="14" t="s">
        <v>77</v>
      </c>
      <c r="AY525" s="254" t="s">
        <v>130</v>
      </c>
    </row>
    <row r="526" s="14" customFormat="1">
      <c r="A526" s="14"/>
      <c r="B526" s="244"/>
      <c r="C526" s="245"/>
      <c r="D526" s="235" t="s">
        <v>140</v>
      </c>
      <c r="E526" s="246" t="s">
        <v>1</v>
      </c>
      <c r="F526" s="247" t="s">
        <v>547</v>
      </c>
      <c r="G526" s="245"/>
      <c r="H526" s="248">
        <v>17.550000000000001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140</v>
      </c>
      <c r="AU526" s="254" t="s">
        <v>87</v>
      </c>
      <c r="AV526" s="14" t="s">
        <v>87</v>
      </c>
      <c r="AW526" s="14" t="s">
        <v>32</v>
      </c>
      <c r="AX526" s="14" t="s">
        <v>77</v>
      </c>
      <c r="AY526" s="254" t="s">
        <v>130</v>
      </c>
    </row>
    <row r="527" s="14" customFormat="1">
      <c r="A527" s="14"/>
      <c r="B527" s="244"/>
      <c r="C527" s="245"/>
      <c r="D527" s="235" t="s">
        <v>140</v>
      </c>
      <c r="E527" s="246" t="s">
        <v>1</v>
      </c>
      <c r="F527" s="247" t="s">
        <v>548</v>
      </c>
      <c r="G527" s="245"/>
      <c r="H527" s="248">
        <v>36.25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140</v>
      </c>
      <c r="AU527" s="254" t="s">
        <v>87</v>
      </c>
      <c r="AV527" s="14" t="s">
        <v>87</v>
      </c>
      <c r="AW527" s="14" t="s">
        <v>32</v>
      </c>
      <c r="AX527" s="14" t="s">
        <v>77</v>
      </c>
      <c r="AY527" s="254" t="s">
        <v>130</v>
      </c>
    </row>
    <row r="528" s="14" customFormat="1">
      <c r="A528" s="14"/>
      <c r="B528" s="244"/>
      <c r="C528" s="245"/>
      <c r="D528" s="235" t="s">
        <v>140</v>
      </c>
      <c r="E528" s="246" t="s">
        <v>1</v>
      </c>
      <c r="F528" s="247" t="s">
        <v>549</v>
      </c>
      <c r="G528" s="245"/>
      <c r="H528" s="248">
        <v>33.350000000000001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140</v>
      </c>
      <c r="AU528" s="254" t="s">
        <v>87</v>
      </c>
      <c r="AV528" s="14" t="s">
        <v>87</v>
      </c>
      <c r="AW528" s="14" t="s">
        <v>32</v>
      </c>
      <c r="AX528" s="14" t="s">
        <v>77</v>
      </c>
      <c r="AY528" s="254" t="s">
        <v>130</v>
      </c>
    </row>
    <row r="529" s="14" customFormat="1">
      <c r="A529" s="14"/>
      <c r="B529" s="244"/>
      <c r="C529" s="245"/>
      <c r="D529" s="235" t="s">
        <v>140</v>
      </c>
      <c r="E529" s="246" t="s">
        <v>1</v>
      </c>
      <c r="F529" s="247" t="s">
        <v>550</v>
      </c>
      <c r="G529" s="245"/>
      <c r="H529" s="248">
        <v>10.5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140</v>
      </c>
      <c r="AU529" s="254" t="s">
        <v>87</v>
      </c>
      <c r="AV529" s="14" t="s">
        <v>87</v>
      </c>
      <c r="AW529" s="14" t="s">
        <v>32</v>
      </c>
      <c r="AX529" s="14" t="s">
        <v>77</v>
      </c>
      <c r="AY529" s="254" t="s">
        <v>130</v>
      </c>
    </row>
    <row r="530" s="14" customFormat="1">
      <c r="A530" s="14"/>
      <c r="B530" s="244"/>
      <c r="C530" s="245"/>
      <c r="D530" s="235" t="s">
        <v>140</v>
      </c>
      <c r="E530" s="246" t="s">
        <v>1</v>
      </c>
      <c r="F530" s="247" t="s">
        <v>551</v>
      </c>
      <c r="G530" s="245"/>
      <c r="H530" s="248">
        <v>21.699999999999999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140</v>
      </c>
      <c r="AU530" s="254" t="s">
        <v>87</v>
      </c>
      <c r="AV530" s="14" t="s">
        <v>87</v>
      </c>
      <c r="AW530" s="14" t="s">
        <v>32</v>
      </c>
      <c r="AX530" s="14" t="s">
        <v>77</v>
      </c>
      <c r="AY530" s="254" t="s">
        <v>130</v>
      </c>
    </row>
    <row r="531" s="16" customFormat="1">
      <c r="A531" s="16"/>
      <c r="B531" s="266"/>
      <c r="C531" s="267"/>
      <c r="D531" s="235" t="s">
        <v>140</v>
      </c>
      <c r="E531" s="268" t="s">
        <v>1</v>
      </c>
      <c r="F531" s="269" t="s">
        <v>147</v>
      </c>
      <c r="G531" s="267"/>
      <c r="H531" s="270">
        <v>199.375</v>
      </c>
      <c r="I531" s="271"/>
      <c r="J531" s="267"/>
      <c r="K531" s="267"/>
      <c r="L531" s="272"/>
      <c r="M531" s="273"/>
      <c r="N531" s="274"/>
      <c r="O531" s="274"/>
      <c r="P531" s="274"/>
      <c r="Q531" s="274"/>
      <c r="R531" s="274"/>
      <c r="S531" s="274"/>
      <c r="T531" s="275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76" t="s">
        <v>140</v>
      </c>
      <c r="AU531" s="276" t="s">
        <v>87</v>
      </c>
      <c r="AV531" s="16" t="s">
        <v>148</v>
      </c>
      <c r="AW531" s="16" t="s">
        <v>32</v>
      </c>
      <c r="AX531" s="16" t="s">
        <v>85</v>
      </c>
      <c r="AY531" s="276" t="s">
        <v>130</v>
      </c>
    </row>
    <row r="532" s="2" customFormat="1" ht="24.15" customHeight="1">
      <c r="A532" s="39"/>
      <c r="B532" s="40"/>
      <c r="C532" s="220" t="s">
        <v>552</v>
      </c>
      <c r="D532" s="220" t="s">
        <v>133</v>
      </c>
      <c r="E532" s="221" t="s">
        <v>553</v>
      </c>
      <c r="F532" s="222" t="s">
        <v>554</v>
      </c>
      <c r="G532" s="223" t="s">
        <v>296</v>
      </c>
      <c r="H532" s="224">
        <v>121</v>
      </c>
      <c r="I532" s="225"/>
      <c r="J532" s="226">
        <f>ROUND(I532*H532,2)</f>
        <v>0</v>
      </c>
      <c r="K532" s="222" t="s">
        <v>1</v>
      </c>
      <c r="L532" s="45"/>
      <c r="M532" s="227" t="s">
        <v>1</v>
      </c>
      <c r="N532" s="228" t="s">
        <v>42</v>
      </c>
      <c r="O532" s="92"/>
      <c r="P532" s="229">
        <f>O532*H532</f>
        <v>0</v>
      </c>
      <c r="Q532" s="229">
        <v>0.0030899999999999999</v>
      </c>
      <c r="R532" s="229">
        <f>Q532*H532</f>
        <v>0.37389</v>
      </c>
      <c r="S532" s="229">
        <v>0</v>
      </c>
      <c r="T532" s="230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1" t="s">
        <v>138</v>
      </c>
      <c r="AT532" s="231" t="s">
        <v>133</v>
      </c>
      <c r="AU532" s="231" t="s">
        <v>87</v>
      </c>
      <c r="AY532" s="18" t="s">
        <v>130</v>
      </c>
      <c r="BE532" s="232">
        <f>IF(N532="základní",J532,0)</f>
        <v>0</v>
      </c>
      <c r="BF532" s="232">
        <f>IF(N532="snížená",J532,0)</f>
        <v>0</v>
      </c>
      <c r="BG532" s="232">
        <f>IF(N532="zákl. přenesená",J532,0)</f>
        <v>0</v>
      </c>
      <c r="BH532" s="232">
        <f>IF(N532="sníž. přenesená",J532,0)</f>
        <v>0</v>
      </c>
      <c r="BI532" s="232">
        <f>IF(N532="nulová",J532,0)</f>
        <v>0</v>
      </c>
      <c r="BJ532" s="18" t="s">
        <v>85</v>
      </c>
      <c r="BK532" s="232">
        <f>ROUND(I532*H532,2)</f>
        <v>0</v>
      </c>
      <c r="BL532" s="18" t="s">
        <v>138</v>
      </c>
      <c r="BM532" s="231" t="s">
        <v>555</v>
      </c>
    </row>
    <row r="533" s="13" customFormat="1">
      <c r="A533" s="13"/>
      <c r="B533" s="233"/>
      <c r="C533" s="234"/>
      <c r="D533" s="235" t="s">
        <v>140</v>
      </c>
      <c r="E533" s="236" t="s">
        <v>1</v>
      </c>
      <c r="F533" s="237" t="s">
        <v>520</v>
      </c>
      <c r="G533" s="234"/>
      <c r="H533" s="236" t="s">
        <v>1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140</v>
      </c>
      <c r="AU533" s="243" t="s">
        <v>87</v>
      </c>
      <c r="AV533" s="13" t="s">
        <v>85</v>
      </c>
      <c r="AW533" s="13" t="s">
        <v>32</v>
      </c>
      <c r="AX533" s="13" t="s">
        <v>77</v>
      </c>
      <c r="AY533" s="243" t="s">
        <v>130</v>
      </c>
    </row>
    <row r="534" s="13" customFormat="1">
      <c r="A534" s="13"/>
      <c r="B534" s="233"/>
      <c r="C534" s="234"/>
      <c r="D534" s="235" t="s">
        <v>140</v>
      </c>
      <c r="E534" s="236" t="s">
        <v>1</v>
      </c>
      <c r="F534" s="237" t="s">
        <v>536</v>
      </c>
      <c r="G534" s="234"/>
      <c r="H534" s="236" t="s">
        <v>1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140</v>
      </c>
      <c r="AU534" s="243" t="s">
        <v>87</v>
      </c>
      <c r="AV534" s="13" t="s">
        <v>85</v>
      </c>
      <c r="AW534" s="13" t="s">
        <v>32</v>
      </c>
      <c r="AX534" s="13" t="s">
        <v>77</v>
      </c>
      <c r="AY534" s="243" t="s">
        <v>130</v>
      </c>
    </row>
    <row r="535" s="14" customFormat="1">
      <c r="A535" s="14"/>
      <c r="B535" s="244"/>
      <c r="C535" s="245"/>
      <c r="D535" s="235" t="s">
        <v>140</v>
      </c>
      <c r="E535" s="246" t="s">
        <v>1</v>
      </c>
      <c r="F535" s="247" t="s">
        <v>556</v>
      </c>
      <c r="G535" s="245"/>
      <c r="H535" s="248">
        <v>81.5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140</v>
      </c>
      <c r="AU535" s="254" t="s">
        <v>87</v>
      </c>
      <c r="AV535" s="14" t="s">
        <v>87</v>
      </c>
      <c r="AW535" s="14" t="s">
        <v>32</v>
      </c>
      <c r="AX535" s="14" t="s">
        <v>77</v>
      </c>
      <c r="AY535" s="254" t="s">
        <v>130</v>
      </c>
    </row>
    <row r="536" s="14" customFormat="1">
      <c r="A536" s="14"/>
      <c r="B536" s="244"/>
      <c r="C536" s="245"/>
      <c r="D536" s="235" t="s">
        <v>140</v>
      </c>
      <c r="E536" s="246" t="s">
        <v>1</v>
      </c>
      <c r="F536" s="247" t="s">
        <v>557</v>
      </c>
      <c r="G536" s="245"/>
      <c r="H536" s="248">
        <v>39.5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140</v>
      </c>
      <c r="AU536" s="254" t="s">
        <v>87</v>
      </c>
      <c r="AV536" s="14" t="s">
        <v>87</v>
      </c>
      <c r="AW536" s="14" t="s">
        <v>32</v>
      </c>
      <c r="AX536" s="14" t="s">
        <v>77</v>
      </c>
      <c r="AY536" s="254" t="s">
        <v>130</v>
      </c>
    </row>
    <row r="537" s="16" customFormat="1">
      <c r="A537" s="16"/>
      <c r="B537" s="266"/>
      <c r="C537" s="267"/>
      <c r="D537" s="235" t="s">
        <v>140</v>
      </c>
      <c r="E537" s="268" t="s">
        <v>1</v>
      </c>
      <c r="F537" s="269" t="s">
        <v>147</v>
      </c>
      <c r="G537" s="267"/>
      <c r="H537" s="270">
        <v>121</v>
      </c>
      <c r="I537" s="271"/>
      <c r="J537" s="267"/>
      <c r="K537" s="267"/>
      <c r="L537" s="272"/>
      <c r="M537" s="273"/>
      <c r="N537" s="274"/>
      <c r="O537" s="274"/>
      <c r="P537" s="274"/>
      <c r="Q537" s="274"/>
      <c r="R537" s="274"/>
      <c r="S537" s="274"/>
      <c r="T537" s="275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76" t="s">
        <v>140</v>
      </c>
      <c r="AU537" s="276" t="s">
        <v>87</v>
      </c>
      <c r="AV537" s="16" t="s">
        <v>148</v>
      </c>
      <c r="AW537" s="16" t="s">
        <v>32</v>
      </c>
      <c r="AX537" s="16" t="s">
        <v>85</v>
      </c>
      <c r="AY537" s="276" t="s">
        <v>130</v>
      </c>
    </row>
    <row r="538" s="2" customFormat="1" ht="24.15" customHeight="1">
      <c r="A538" s="39"/>
      <c r="B538" s="40"/>
      <c r="C538" s="220" t="s">
        <v>558</v>
      </c>
      <c r="D538" s="220" t="s">
        <v>133</v>
      </c>
      <c r="E538" s="221" t="s">
        <v>559</v>
      </c>
      <c r="F538" s="222" t="s">
        <v>560</v>
      </c>
      <c r="G538" s="223" t="s">
        <v>296</v>
      </c>
      <c r="H538" s="224">
        <v>90.5</v>
      </c>
      <c r="I538" s="225"/>
      <c r="J538" s="226">
        <f>ROUND(I538*H538,2)</f>
        <v>0</v>
      </c>
      <c r="K538" s="222" t="s">
        <v>137</v>
      </c>
      <c r="L538" s="45"/>
      <c r="M538" s="227" t="s">
        <v>1</v>
      </c>
      <c r="N538" s="228" t="s">
        <v>42</v>
      </c>
      <c r="O538" s="92"/>
      <c r="P538" s="229">
        <f>O538*H538</f>
        <v>0</v>
      </c>
      <c r="Q538" s="229">
        <v>0.0028900000000000002</v>
      </c>
      <c r="R538" s="229">
        <f>Q538*H538</f>
        <v>0.26154500000000003</v>
      </c>
      <c r="S538" s="229">
        <v>0</v>
      </c>
      <c r="T538" s="230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1" t="s">
        <v>138</v>
      </c>
      <c r="AT538" s="231" t="s">
        <v>133</v>
      </c>
      <c r="AU538" s="231" t="s">
        <v>87</v>
      </c>
      <c r="AY538" s="18" t="s">
        <v>130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18" t="s">
        <v>85</v>
      </c>
      <c r="BK538" s="232">
        <f>ROUND(I538*H538,2)</f>
        <v>0</v>
      </c>
      <c r="BL538" s="18" t="s">
        <v>138</v>
      </c>
      <c r="BM538" s="231" t="s">
        <v>561</v>
      </c>
    </row>
    <row r="539" s="13" customFormat="1">
      <c r="A539" s="13"/>
      <c r="B539" s="233"/>
      <c r="C539" s="234"/>
      <c r="D539" s="235" t="s">
        <v>140</v>
      </c>
      <c r="E539" s="236" t="s">
        <v>1</v>
      </c>
      <c r="F539" s="237" t="s">
        <v>520</v>
      </c>
      <c r="G539" s="234"/>
      <c r="H539" s="236" t="s">
        <v>1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140</v>
      </c>
      <c r="AU539" s="243" t="s">
        <v>87</v>
      </c>
      <c r="AV539" s="13" t="s">
        <v>85</v>
      </c>
      <c r="AW539" s="13" t="s">
        <v>32</v>
      </c>
      <c r="AX539" s="13" t="s">
        <v>77</v>
      </c>
      <c r="AY539" s="243" t="s">
        <v>130</v>
      </c>
    </row>
    <row r="540" s="13" customFormat="1">
      <c r="A540" s="13"/>
      <c r="B540" s="233"/>
      <c r="C540" s="234"/>
      <c r="D540" s="235" t="s">
        <v>140</v>
      </c>
      <c r="E540" s="236" t="s">
        <v>1</v>
      </c>
      <c r="F540" s="237" t="s">
        <v>536</v>
      </c>
      <c r="G540" s="234"/>
      <c r="H540" s="236" t="s">
        <v>1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140</v>
      </c>
      <c r="AU540" s="243" t="s">
        <v>87</v>
      </c>
      <c r="AV540" s="13" t="s">
        <v>85</v>
      </c>
      <c r="AW540" s="13" t="s">
        <v>32</v>
      </c>
      <c r="AX540" s="13" t="s">
        <v>77</v>
      </c>
      <c r="AY540" s="243" t="s">
        <v>130</v>
      </c>
    </row>
    <row r="541" s="14" customFormat="1">
      <c r="A541" s="14"/>
      <c r="B541" s="244"/>
      <c r="C541" s="245"/>
      <c r="D541" s="235" t="s">
        <v>140</v>
      </c>
      <c r="E541" s="246" t="s">
        <v>1</v>
      </c>
      <c r="F541" s="247" t="s">
        <v>562</v>
      </c>
      <c r="G541" s="245"/>
      <c r="H541" s="248">
        <v>80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140</v>
      </c>
      <c r="AU541" s="254" t="s">
        <v>87</v>
      </c>
      <c r="AV541" s="14" t="s">
        <v>87</v>
      </c>
      <c r="AW541" s="14" t="s">
        <v>32</v>
      </c>
      <c r="AX541" s="14" t="s">
        <v>77</v>
      </c>
      <c r="AY541" s="254" t="s">
        <v>130</v>
      </c>
    </row>
    <row r="542" s="14" customFormat="1">
      <c r="A542" s="14"/>
      <c r="B542" s="244"/>
      <c r="C542" s="245"/>
      <c r="D542" s="235" t="s">
        <v>140</v>
      </c>
      <c r="E542" s="246" t="s">
        <v>1</v>
      </c>
      <c r="F542" s="247" t="s">
        <v>563</v>
      </c>
      <c r="G542" s="245"/>
      <c r="H542" s="248">
        <v>10.5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140</v>
      </c>
      <c r="AU542" s="254" t="s">
        <v>87</v>
      </c>
      <c r="AV542" s="14" t="s">
        <v>87</v>
      </c>
      <c r="AW542" s="14" t="s">
        <v>32</v>
      </c>
      <c r="AX542" s="14" t="s">
        <v>77</v>
      </c>
      <c r="AY542" s="254" t="s">
        <v>130</v>
      </c>
    </row>
    <row r="543" s="16" customFormat="1">
      <c r="A543" s="16"/>
      <c r="B543" s="266"/>
      <c r="C543" s="267"/>
      <c r="D543" s="235" t="s">
        <v>140</v>
      </c>
      <c r="E543" s="268" t="s">
        <v>1</v>
      </c>
      <c r="F543" s="269" t="s">
        <v>147</v>
      </c>
      <c r="G543" s="267"/>
      <c r="H543" s="270">
        <v>90.5</v>
      </c>
      <c r="I543" s="271"/>
      <c r="J543" s="267"/>
      <c r="K543" s="267"/>
      <c r="L543" s="272"/>
      <c r="M543" s="273"/>
      <c r="N543" s="274"/>
      <c r="O543" s="274"/>
      <c r="P543" s="274"/>
      <c r="Q543" s="274"/>
      <c r="R543" s="274"/>
      <c r="S543" s="274"/>
      <c r="T543" s="275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76" t="s">
        <v>140</v>
      </c>
      <c r="AU543" s="276" t="s">
        <v>87</v>
      </c>
      <c r="AV543" s="16" t="s">
        <v>148</v>
      </c>
      <c r="AW543" s="16" t="s">
        <v>32</v>
      </c>
      <c r="AX543" s="16" t="s">
        <v>85</v>
      </c>
      <c r="AY543" s="276" t="s">
        <v>130</v>
      </c>
    </row>
    <row r="544" s="2" customFormat="1" ht="24.15" customHeight="1">
      <c r="A544" s="39"/>
      <c r="B544" s="40"/>
      <c r="C544" s="220" t="s">
        <v>564</v>
      </c>
      <c r="D544" s="220" t="s">
        <v>133</v>
      </c>
      <c r="E544" s="221" t="s">
        <v>565</v>
      </c>
      <c r="F544" s="222" t="s">
        <v>566</v>
      </c>
      <c r="G544" s="223" t="s">
        <v>244</v>
      </c>
      <c r="H544" s="224">
        <v>207</v>
      </c>
      <c r="I544" s="225"/>
      <c r="J544" s="226">
        <f>ROUND(I544*H544,2)</f>
        <v>0</v>
      </c>
      <c r="K544" s="222" t="s">
        <v>137</v>
      </c>
      <c r="L544" s="45"/>
      <c r="M544" s="227" t="s">
        <v>1</v>
      </c>
      <c r="N544" s="228" t="s">
        <v>42</v>
      </c>
      <c r="O544" s="92"/>
      <c r="P544" s="229">
        <f>O544*H544</f>
        <v>0</v>
      </c>
      <c r="Q544" s="229">
        <v>0</v>
      </c>
      <c r="R544" s="229">
        <f>Q544*H544</f>
        <v>0</v>
      </c>
      <c r="S544" s="229">
        <v>0</v>
      </c>
      <c r="T544" s="230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1" t="s">
        <v>138</v>
      </c>
      <c r="AT544" s="231" t="s">
        <v>133</v>
      </c>
      <c r="AU544" s="231" t="s">
        <v>87</v>
      </c>
      <c r="AY544" s="18" t="s">
        <v>130</v>
      </c>
      <c r="BE544" s="232">
        <f>IF(N544="základní",J544,0)</f>
        <v>0</v>
      </c>
      <c r="BF544" s="232">
        <f>IF(N544="snížená",J544,0)</f>
        <v>0</v>
      </c>
      <c r="BG544" s="232">
        <f>IF(N544="zákl. přenesená",J544,0)</f>
        <v>0</v>
      </c>
      <c r="BH544" s="232">
        <f>IF(N544="sníž. přenesená",J544,0)</f>
        <v>0</v>
      </c>
      <c r="BI544" s="232">
        <f>IF(N544="nulová",J544,0)</f>
        <v>0</v>
      </c>
      <c r="BJ544" s="18" t="s">
        <v>85</v>
      </c>
      <c r="BK544" s="232">
        <f>ROUND(I544*H544,2)</f>
        <v>0</v>
      </c>
      <c r="BL544" s="18" t="s">
        <v>138</v>
      </c>
      <c r="BM544" s="231" t="s">
        <v>567</v>
      </c>
    </row>
    <row r="545" s="13" customFormat="1">
      <c r="A545" s="13"/>
      <c r="B545" s="233"/>
      <c r="C545" s="234"/>
      <c r="D545" s="235" t="s">
        <v>140</v>
      </c>
      <c r="E545" s="236" t="s">
        <v>1</v>
      </c>
      <c r="F545" s="237" t="s">
        <v>520</v>
      </c>
      <c r="G545" s="234"/>
      <c r="H545" s="236" t="s">
        <v>1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140</v>
      </c>
      <c r="AU545" s="243" t="s">
        <v>87</v>
      </c>
      <c r="AV545" s="13" t="s">
        <v>85</v>
      </c>
      <c r="AW545" s="13" t="s">
        <v>32</v>
      </c>
      <c r="AX545" s="13" t="s">
        <v>77</v>
      </c>
      <c r="AY545" s="243" t="s">
        <v>130</v>
      </c>
    </row>
    <row r="546" s="14" customFormat="1">
      <c r="A546" s="14"/>
      <c r="B546" s="244"/>
      <c r="C546" s="245"/>
      <c r="D546" s="235" t="s">
        <v>140</v>
      </c>
      <c r="E546" s="246" t="s">
        <v>1</v>
      </c>
      <c r="F546" s="247" t="s">
        <v>568</v>
      </c>
      <c r="G546" s="245"/>
      <c r="H546" s="248">
        <v>7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140</v>
      </c>
      <c r="AU546" s="254" t="s">
        <v>87</v>
      </c>
      <c r="AV546" s="14" t="s">
        <v>87</v>
      </c>
      <c r="AW546" s="14" t="s">
        <v>32</v>
      </c>
      <c r="AX546" s="14" t="s">
        <v>77</v>
      </c>
      <c r="AY546" s="254" t="s">
        <v>130</v>
      </c>
    </row>
    <row r="547" s="14" customFormat="1">
      <c r="A547" s="14"/>
      <c r="B547" s="244"/>
      <c r="C547" s="245"/>
      <c r="D547" s="235" t="s">
        <v>140</v>
      </c>
      <c r="E547" s="246" t="s">
        <v>1</v>
      </c>
      <c r="F547" s="247" t="s">
        <v>569</v>
      </c>
      <c r="G547" s="245"/>
      <c r="H547" s="248">
        <v>29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140</v>
      </c>
      <c r="AU547" s="254" t="s">
        <v>87</v>
      </c>
      <c r="AV547" s="14" t="s">
        <v>87</v>
      </c>
      <c r="AW547" s="14" t="s">
        <v>32</v>
      </c>
      <c r="AX547" s="14" t="s">
        <v>77</v>
      </c>
      <c r="AY547" s="254" t="s">
        <v>130</v>
      </c>
    </row>
    <row r="548" s="14" customFormat="1">
      <c r="A548" s="14"/>
      <c r="B548" s="244"/>
      <c r="C548" s="245"/>
      <c r="D548" s="235" t="s">
        <v>140</v>
      </c>
      <c r="E548" s="246" t="s">
        <v>1</v>
      </c>
      <c r="F548" s="247" t="s">
        <v>570</v>
      </c>
      <c r="G548" s="245"/>
      <c r="H548" s="248">
        <v>27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140</v>
      </c>
      <c r="AU548" s="254" t="s">
        <v>87</v>
      </c>
      <c r="AV548" s="14" t="s">
        <v>87</v>
      </c>
      <c r="AW548" s="14" t="s">
        <v>32</v>
      </c>
      <c r="AX548" s="14" t="s">
        <v>77</v>
      </c>
      <c r="AY548" s="254" t="s">
        <v>130</v>
      </c>
    </row>
    <row r="549" s="14" customFormat="1">
      <c r="A549" s="14"/>
      <c r="B549" s="244"/>
      <c r="C549" s="245"/>
      <c r="D549" s="235" t="s">
        <v>140</v>
      </c>
      <c r="E549" s="246" t="s">
        <v>1</v>
      </c>
      <c r="F549" s="247" t="s">
        <v>571</v>
      </c>
      <c r="G549" s="245"/>
      <c r="H549" s="248">
        <v>4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140</v>
      </c>
      <c r="AU549" s="254" t="s">
        <v>87</v>
      </c>
      <c r="AV549" s="14" t="s">
        <v>87</v>
      </c>
      <c r="AW549" s="14" t="s">
        <v>32</v>
      </c>
      <c r="AX549" s="14" t="s">
        <v>77</v>
      </c>
      <c r="AY549" s="254" t="s">
        <v>130</v>
      </c>
    </row>
    <row r="550" s="14" customFormat="1">
      <c r="A550" s="14"/>
      <c r="B550" s="244"/>
      <c r="C550" s="245"/>
      <c r="D550" s="235" t="s">
        <v>140</v>
      </c>
      <c r="E550" s="246" t="s">
        <v>1</v>
      </c>
      <c r="F550" s="247" t="s">
        <v>572</v>
      </c>
      <c r="G550" s="245"/>
      <c r="H550" s="248">
        <v>14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140</v>
      </c>
      <c r="AU550" s="254" t="s">
        <v>87</v>
      </c>
      <c r="AV550" s="14" t="s">
        <v>87</v>
      </c>
      <c r="AW550" s="14" t="s">
        <v>32</v>
      </c>
      <c r="AX550" s="14" t="s">
        <v>77</v>
      </c>
      <c r="AY550" s="254" t="s">
        <v>130</v>
      </c>
    </row>
    <row r="551" s="14" customFormat="1">
      <c r="A551" s="14"/>
      <c r="B551" s="244"/>
      <c r="C551" s="245"/>
      <c r="D551" s="235" t="s">
        <v>140</v>
      </c>
      <c r="E551" s="246" t="s">
        <v>1</v>
      </c>
      <c r="F551" s="247" t="s">
        <v>573</v>
      </c>
      <c r="G551" s="245"/>
      <c r="H551" s="248">
        <v>26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140</v>
      </c>
      <c r="AU551" s="254" t="s">
        <v>87</v>
      </c>
      <c r="AV551" s="14" t="s">
        <v>87</v>
      </c>
      <c r="AW551" s="14" t="s">
        <v>32</v>
      </c>
      <c r="AX551" s="14" t="s">
        <v>77</v>
      </c>
      <c r="AY551" s="254" t="s">
        <v>130</v>
      </c>
    </row>
    <row r="552" s="14" customFormat="1">
      <c r="A552" s="14"/>
      <c r="B552" s="244"/>
      <c r="C552" s="245"/>
      <c r="D552" s="235" t="s">
        <v>140</v>
      </c>
      <c r="E552" s="246" t="s">
        <v>1</v>
      </c>
      <c r="F552" s="247" t="s">
        <v>574</v>
      </c>
      <c r="G552" s="245"/>
      <c r="H552" s="248">
        <v>13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140</v>
      </c>
      <c r="AU552" s="254" t="s">
        <v>87</v>
      </c>
      <c r="AV552" s="14" t="s">
        <v>87</v>
      </c>
      <c r="AW552" s="14" t="s">
        <v>32</v>
      </c>
      <c r="AX552" s="14" t="s">
        <v>77</v>
      </c>
      <c r="AY552" s="254" t="s">
        <v>130</v>
      </c>
    </row>
    <row r="553" s="14" customFormat="1">
      <c r="A553" s="14"/>
      <c r="B553" s="244"/>
      <c r="C553" s="245"/>
      <c r="D553" s="235" t="s">
        <v>140</v>
      </c>
      <c r="E553" s="246" t="s">
        <v>1</v>
      </c>
      <c r="F553" s="247" t="s">
        <v>575</v>
      </c>
      <c r="G553" s="245"/>
      <c r="H553" s="248">
        <v>29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140</v>
      </c>
      <c r="AU553" s="254" t="s">
        <v>87</v>
      </c>
      <c r="AV553" s="14" t="s">
        <v>87</v>
      </c>
      <c r="AW553" s="14" t="s">
        <v>32</v>
      </c>
      <c r="AX553" s="14" t="s">
        <v>77</v>
      </c>
      <c r="AY553" s="254" t="s">
        <v>130</v>
      </c>
    </row>
    <row r="554" s="14" customFormat="1">
      <c r="A554" s="14"/>
      <c r="B554" s="244"/>
      <c r="C554" s="245"/>
      <c r="D554" s="235" t="s">
        <v>140</v>
      </c>
      <c r="E554" s="246" t="s">
        <v>1</v>
      </c>
      <c r="F554" s="247" t="s">
        <v>576</v>
      </c>
      <c r="G554" s="245"/>
      <c r="H554" s="248">
        <v>29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140</v>
      </c>
      <c r="AU554" s="254" t="s">
        <v>87</v>
      </c>
      <c r="AV554" s="14" t="s">
        <v>87</v>
      </c>
      <c r="AW554" s="14" t="s">
        <v>32</v>
      </c>
      <c r="AX554" s="14" t="s">
        <v>77</v>
      </c>
      <c r="AY554" s="254" t="s">
        <v>130</v>
      </c>
    </row>
    <row r="555" s="14" customFormat="1">
      <c r="A555" s="14"/>
      <c r="B555" s="244"/>
      <c r="C555" s="245"/>
      <c r="D555" s="235" t="s">
        <v>140</v>
      </c>
      <c r="E555" s="246" t="s">
        <v>1</v>
      </c>
      <c r="F555" s="247" t="s">
        <v>577</v>
      </c>
      <c r="G555" s="245"/>
      <c r="H555" s="248">
        <v>21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140</v>
      </c>
      <c r="AU555" s="254" t="s">
        <v>87</v>
      </c>
      <c r="AV555" s="14" t="s">
        <v>87</v>
      </c>
      <c r="AW555" s="14" t="s">
        <v>32</v>
      </c>
      <c r="AX555" s="14" t="s">
        <v>77</v>
      </c>
      <c r="AY555" s="254" t="s">
        <v>130</v>
      </c>
    </row>
    <row r="556" s="14" customFormat="1">
      <c r="A556" s="14"/>
      <c r="B556" s="244"/>
      <c r="C556" s="245"/>
      <c r="D556" s="235" t="s">
        <v>140</v>
      </c>
      <c r="E556" s="246" t="s">
        <v>1</v>
      </c>
      <c r="F556" s="247" t="s">
        <v>578</v>
      </c>
      <c r="G556" s="245"/>
      <c r="H556" s="248">
        <v>7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140</v>
      </c>
      <c r="AU556" s="254" t="s">
        <v>87</v>
      </c>
      <c r="AV556" s="14" t="s">
        <v>87</v>
      </c>
      <c r="AW556" s="14" t="s">
        <v>32</v>
      </c>
      <c r="AX556" s="14" t="s">
        <v>77</v>
      </c>
      <c r="AY556" s="254" t="s">
        <v>130</v>
      </c>
    </row>
    <row r="557" s="14" customFormat="1">
      <c r="A557" s="14"/>
      <c r="B557" s="244"/>
      <c r="C557" s="245"/>
      <c r="D557" s="235" t="s">
        <v>140</v>
      </c>
      <c r="E557" s="246" t="s">
        <v>1</v>
      </c>
      <c r="F557" s="247" t="s">
        <v>579</v>
      </c>
      <c r="G557" s="245"/>
      <c r="H557" s="248">
        <v>1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140</v>
      </c>
      <c r="AU557" s="254" t="s">
        <v>87</v>
      </c>
      <c r="AV557" s="14" t="s">
        <v>87</v>
      </c>
      <c r="AW557" s="14" t="s">
        <v>32</v>
      </c>
      <c r="AX557" s="14" t="s">
        <v>77</v>
      </c>
      <c r="AY557" s="254" t="s">
        <v>130</v>
      </c>
    </row>
    <row r="558" s="16" customFormat="1">
      <c r="A558" s="16"/>
      <c r="B558" s="266"/>
      <c r="C558" s="267"/>
      <c r="D558" s="235" t="s">
        <v>140</v>
      </c>
      <c r="E558" s="268" t="s">
        <v>1</v>
      </c>
      <c r="F558" s="269" t="s">
        <v>147</v>
      </c>
      <c r="G558" s="267"/>
      <c r="H558" s="270">
        <v>207</v>
      </c>
      <c r="I558" s="271"/>
      <c r="J558" s="267"/>
      <c r="K558" s="267"/>
      <c r="L558" s="272"/>
      <c r="M558" s="273"/>
      <c r="N558" s="274"/>
      <c r="O558" s="274"/>
      <c r="P558" s="274"/>
      <c r="Q558" s="274"/>
      <c r="R558" s="274"/>
      <c r="S558" s="274"/>
      <c r="T558" s="275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76" t="s">
        <v>140</v>
      </c>
      <c r="AU558" s="276" t="s">
        <v>87</v>
      </c>
      <c r="AV558" s="16" t="s">
        <v>148</v>
      </c>
      <c r="AW558" s="16" t="s">
        <v>32</v>
      </c>
      <c r="AX558" s="16" t="s">
        <v>85</v>
      </c>
      <c r="AY558" s="276" t="s">
        <v>130</v>
      </c>
    </row>
    <row r="559" s="2" customFormat="1" ht="33" customHeight="1">
      <c r="A559" s="39"/>
      <c r="B559" s="40"/>
      <c r="C559" s="220" t="s">
        <v>580</v>
      </c>
      <c r="D559" s="220" t="s">
        <v>133</v>
      </c>
      <c r="E559" s="221" t="s">
        <v>581</v>
      </c>
      <c r="F559" s="222" t="s">
        <v>582</v>
      </c>
      <c r="G559" s="223" t="s">
        <v>244</v>
      </c>
      <c r="H559" s="224">
        <v>4</v>
      </c>
      <c r="I559" s="225"/>
      <c r="J559" s="226">
        <f>ROUND(I559*H559,2)</f>
        <v>0</v>
      </c>
      <c r="K559" s="222" t="s">
        <v>137</v>
      </c>
      <c r="L559" s="45"/>
      <c r="M559" s="227" t="s">
        <v>1</v>
      </c>
      <c r="N559" s="228" t="s">
        <v>42</v>
      </c>
      <c r="O559" s="92"/>
      <c r="P559" s="229">
        <f>O559*H559</f>
        <v>0</v>
      </c>
      <c r="Q559" s="229">
        <v>0</v>
      </c>
      <c r="R559" s="229">
        <f>Q559*H559</f>
        <v>0</v>
      </c>
      <c r="S559" s="229">
        <v>0</v>
      </c>
      <c r="T559" s="23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1" t="s">
        <v>138</v>
      </c>
      <c r="AT559" s="231" t="s">
        <v>133</v>
      </c>
      <c r="AU559" s="231" t="s">
        <v>87</v>
      </c>
      <c r="AY559" s="18" t="s">
        <v>130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18" t="s">
        <v>85</v>
      </c>
      <c r="BK559" s="232">
        <f>ROUND(I559*H559,2)</f>
        <v>0</v>
      </c>
      <c r="BL559" s="18" t="s">
        <v>138</v>
      </c>
      <c r="BM559" s="231" t="s">
        <v>583</v>
      </c>
    </row>
    <row r="560" s="13" customFormat="1">
      <c r="A560" s="13"/>
      <c r="B560" s="233"/>
      <c r="C560" s="234"/>
      <c r="D560" s="235" t="s">
        <v>140</v>
      </c>
      <c r="E560" s="236" t="s">
        <v>1</v>
      </c>
      <c r="F560" s="237" t="s">
        <v>520</v>
      </c>
      <c r="G560" s="234"/>
      <c r="H560" s="236" t="s">
        <v>1</v>
      </c>
      <c r="I560" s="238"/>
      <c r="J560" s="234"/>
      <c r="K560" s="234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140</v>
      </c>
      <c r="AU560" s="243" t="s">
        <v>87</v>
      </c>
      <c r="AV560" s="13" t="s">
        <v>85</v>
      </c>
      <c r="AW560" s="13" t="s">
        <v>32</v>
      </c>
      <c r="AX560" s="13" t="s">
        <v>77</v>
      </c>
      <c r="AY560" s="243" t="s">
        <v>130</v>
      </c>
    </row>
    <row r="561" s="14" customFormat="1">
      <c r="A561" s="14"/>
      <c r="B561" s="244"/>
      <c r="C561" s="245"/>
      <c r="D561" s="235" t="s">
        <v>140</v>
      </c>
      <c r="E561" s="246" t="s">
        <v>1</v>
      </c>
      <c r="F561" s="247" t="s">
        <v>584</v>
      </c>
      <c r="G561" s="245"/>
      <c r="H561" s="248">
        <v>1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140</v>
      </c>
      <c r="AU561" s="254" t="s">
        <v>87</v>
      </c>
      <c r="AV561" s="14" t="s">
        <v>87</v>
      </c>
      <c r="AW561" s="14" t="s">
        <v>32</v>
      </c>
      <c r="AX561" s="14" t="s">
        <v>77</v>
      </c>
      <c r="AY561" s="254" t="s">
        <v>130</v>
      </c>
    </row>
    <row r="562" s="14" customFormat="1">
      <c r="A562" s="14"/>
      <c r="B562" s="244"/>
      <c r="C562" s="245"/>
      <c r="D562" s="235" t="s">
        <v>140</v>
      </c>
      <c r="E562" s="246" t="s">
        <v>1</v>
      </c>
      <c r="F562" s="247" t="s">
        <v>585</v>
      </c>
      <c r="G562" s="245"/>
      <c r="H562" s="248">
        <v>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140</v>
      </c>
      <c r="AU562" s="254" t="s">
        <v>87</v>
      </c>
      <c r="AV562" s="14" t="s">
        <v>87</v>
      </c>
      <c r="AW562" s="14" t="s">
        <v>32</v>
      </c>
      <c r="AX562" s="14" t="s">
        <v>77</v>
      </c>
      <c r="AY562" s="254" t="s">
        <v>130</v>
      </c>
    </row>
    <row r="563" s="14" customFormat="1">
      <c r="A563" s="14"/>
      <c r="B563" s="244"/>
      <c r="C563" s="245"/>
      <c r="D563" s="235" t="s">
        <v>140</v>
      </c>
      <c r="E563" s="246" t="s">
        <v>1</v>
      </c>
      <c r="F563" s="247" t="s">
        <v>586</v>
      </c>
      <c r="G563" s="245"/>
      <c r="H563" s="248">
        <v>1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140</v>
      </c>
      <c r="AU563" s="254" t="s">
        <v>87</v>
      </c>
      <c r="AV563" s="14" t="s">
        <v>87</v>
      </c>
      <c r="AW563" s="14" t="s">
        <v>32</v>
      </c>
      <c r="AX563" s="14" t="s">
        <v>77</v>
      </c>
      <c r="AY563" s="254" t="s">
        <v>130</v>
      </c>
    </row>
    <row r="564" s="14" customFormat="1">
      <c r="A564" s="14"/>
      <c r="B564" s="244"/>
      <c r="C564" s="245"/>
      <c r="D564" s="235" t="s">
        <v>140</v>
      </c>
      <c r="E564" s="246" t="s">
        <v>1</v>
      </c>
      <c r="F564" s="247" t="s">
        <v>587</v>
      </c>
      <c r="G564" s="245"/>
      <c r="H564" s="248">
        <v>1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140</v>
      </c>
      <c r="AU564" s="254" t="s">
        <v>87</v>
      </c>
      <c r="AV564" s="14" t="s">
        <v>87</v>
      </c>
      <c r="AW564" s="14" t="s">
        <v>32</v>
      </c>
      <c r="AX564" s="14" t="s">
        <v>77</v>
      </c>
      <c r="AY564" s="254" t="s">
        <v>130</v>
      </c>
    </row>
    <row r="565" s="16" customFormat="1">
      <c r="A565" s="16"/>
      <c r="B565" s="266"/>
      <c r="C565" s="267"/>
      <c r="D565" s="235" t="s">
        <v>140</v>
      </c>
      <c r="E565" s="268" t="s">
        <v>1</v>
      </c>
      <c r="F565" s="269" t="s">
        <v>147</v>
      </c>
      <c r="G565" s="267"/>
      <c r="H565" s="270">
        <v>4</v>
      </c>
      <c r="I565" s="271"/>
      <c r="J565" s="267"/>
      <c r="K565" s="267"/>
      <c r="L565" s="272"/>
      <c r="M565" s="273"/>
      <c r="N565" s="274"/>
      <c r="O565" s="274"/>
      <c r="P565" s="274"/>
      <c r="Q565" s="274"/>
      <c r="R565" s="274"/>
      <c r="S565" s="274"/>
      <c r="T565" s="275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76" t="s">
        <v>140</v>
      </c>
      <c r="AU565" s="276" t="s">
        <v>87</v>
      </c>
      <c r="AV565" s="16" t="s">
        <v>148</v>
      </c>
      <c r="AW565" s="16" t="s">
        <v>32</v>
      </c>
      <c r="AX565" s="16" t="s">
        <v>85</v>
      </c>
      <c r="AY565" s="276" t="s">
        <v>130</v>
      </c>
    </row>
    <row r="566" s="2" customFormat="1" ht="24.15" customHeight="1">
      <c r="A566" s="39"/>
      <c r="B566" s="40"/>
      <c r="C566" s="220" t="s">
        <v>588</v>
      </c>
      <c r="D566" s="220" t="s">
        <v>133</v>
      </c>
      <c r="E566" s="221" t="s">
        <v>589</v>
      </c>
      <c r="F566" s="222" t="s">
        <v>590</v>
      </c>
      <c r="G566" s="223" t="s">
        <v>296</v>
      </c>
      <c r="H566" s="224">
        <v>46.5</v>
      </c>
      <c r="I566" s="225"/>
      <c r="J566" s="226">
        <f>ROUND(I566*H566,2)</f>
        <v>0</v>
      </c>
      <c r="K566" s="222" t="s">
        <v>1</v>
      </c>
      <c r="L566" s="45"/>
      <c r="M566" s="227" t="s">
        <v>1</v>
      </c>
      <c r="N566" s="228" t="s">
        <v>42</v>
      </c>
      <c r="O566" s="92"/>
      <c r="P566" s="229">
        <f>O566*H566</f>
        <v>0</v>
      </c>
      <c r="Q566" s="229">
        <v>0.0030899999999999999</v>
      </c>
      <c r="R566" s="229">
        <f>Q566*H566</f>
        <v>0.14368500000000001</v>
      </c>
      <c r="S566" s="229">
        <v>0</v>
      </c>
      <c r="T566" s="230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1" t="s">
        <v>138</v>
      </c>
      <c r="AT566" s="231" t="s">
        <v>133</v>
      </c>
      <c r="AU566" s="231" t="s">
        <v>87</v>
      </c>
      <c r="AY566" s="18" t="s">
        <v>130</v>
      </c>
      <c r="BE566" s="232">
        <f>IF(N566="základní",J566,0)</f>
        <v>0</v>
      </c>
      <c r="BF566" s="232">
        <f>IF(N566="snížená",J566,0)</f>
        <v>0</v>
      </c>
      <c r="BG566" s="232">
        <f>IF(N566="zákl. přenesená",J566,0)</f>
        <v>0</v>
      </c>
      <c r="BH566" s="232">
        <f>IF(N566="sníž. přenesená",J566,0)</f>
        <v>0</v>
      </c>
      <c r="BI566" s="232">
        <f>IF(N566="nulová",J566,0)</f>
        <v>0</v>
      </c>
      <c r="BJ566" s="18" t="s">
        <v>85</v>
      </c>
      <c r="BK566" s="232">
        <f>ROUND(I566*H566,2)</f>
        <v>0</v>
      </c>
      <c r="BL566" s="18" t="s">
        <v>138</v>
      </c>
      <c r="BM566" s="231" t="s">
        <v>591</v>
      </c>
    </row>
    <row r="567" s="13" customFormat="1">
      <c r="A567" s="13"/>
      <c r="B567" s="233"/>
      <c r="C567" s="234"/>
      <c r="D567" s="235" t="s">
        <v>140</v>
      </c>
      <c r="E567" s="236" t="s">
        <v>1</v>
      </c>
      <c r="F567" s="237" t="s">
        <v>520</v>
      </c>
      <c r="G567" s="234"/>
      <c r="H567" s="236" t="s">
        <v>1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140</v>
      </c>
      <c r="AU567" s="243" t="s">
        <v>87</v>
      </c>
      <c r="AV567" s="13" t="s">
        <v>85</v>
      </c>
      <c r="AW567" s="13" t="s">
        <v>32</v>
      </c>
      <c r="AX567" s="13" t="s">
        <v>77</v>
      </c>
      <c r="AY567" s="243" t="s">
        <v>130</v>
      </c>
    </row>
    <row r="568" s="13" customFormat="1">
      <c r="A568" s="13"/>
      <c r="B568" s="233"/>
      <c r="C568" s="234"/>
      <c r="D568" s="235" t="s">
        <v>140</v>
      </c>
      <c r="E568" s="236" t="s">
        <v>1</v>
      </c>
      <c r="F568" s="237" t="s">
        <v>592</v>
      </c>
      <c r="G568" s="234"/>
      <c r="H568" s="236" t="s">
        <v>1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140</v>
      </c>
      <c r="AU568" s="243" t="s">
        <v>87</v>
      </c>
      <c r="AV568" s="13" t="s">
        <v>85</v>
      </c>
      <c r="AW568" s="13" t="s">
        <v>32</v>
      </c>
      <c r="AX568" s="13" t="s">
        <v>77</v>
      </c>
      <c r="AY568" s="243" t="s">
        <v>130</v>
      </c>
    </row>
    <row r="569" s="14" customFormat="1">
      <c r="A569" s="14"/>
      <c r="B569" s="244"/>
      <c r="C569" s="245"/>
      <c r="D569" s="235" t="s">
        <v>140</v>
      </c>
      <c r="E569" s="246" t="s">
        <v>1</v>
      </c>
      <c r="F569" s="247" t="s">
        <v>537</v>
      </c>
      <c r="G569" s="245"/>
      <c r="H569" s="248">
        <v>17.5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140</v>
      </c>
      <c r="AU569" s="254" t="s">
        <v>87</v>
      </c>
      <c r="AV569" s="14" t="s">
        <v>87</v>
      </c>
      <c r="AW569" s="14" t="s">
        <v>32</v>
      </c>
      <c r="AX569" s="14" t="s">
        <v>77</v>
      </c>
      <c r="AY569" s="254" t="s">
        <v>130</v>
      </c>
    </row>
    <row r="570" s="14" customFormat="1">
      <c r="A570" s="14"/>
      <c r="B570" s="244"/>
      <c r="C570" s="245"/>
      <c r="D570" s="235" t="s">
        <v>140</v>
      </c>
      <c r="E570" s="246" t="s">
        <v>1</v>
      </c>
      <c r="F570" s="247" t="s">
        <v>538</v>
      </c>
      <c r="G570" s="245"/>
      <c r="H570" s="248">
        <v>29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140</v>
      </c>
      <c r="AU570" s="254" t="s">
        <v>87</v>
      </c>
      <c r="AV570" s="14" t="s">
        <v>87</v>
      </c>
      <c r="AW570" s="14" t="s">
        <v>32</v>
      </c>
      <c r="AX570" s="14" t="s">
        <v>77</v>
      </c>
      <c r="AY570" s="254" t="s">
        <v>130</v>
      </c>
    </row>
    <row r="571" s="16" customFormat="1">
      <c r="A571" s="16"/>
      <c r="B571" s="266"/>
      <c r="C571" s="267"/>
      <c r="D571" s="235" t="s">
        <v>140</v>
      </c>
      <c r="E571" s="268" t="s">
        <v>1</v>
      </c>
      <c r="F571" s="269" t="s">
        <v>147</v>
      </c>
      <c r="G571" s="267"/>
      <c r="H571" s="270">
        <v>46.5</v>
      </c>
      <c r="I571" s="271"/>
      <c r="J571" s="267"/>
      <c r="K571" s="267"/>
      <c r="L571" s="272"/>
      <c r="M571" s="273"/>
      <c r="N571" s="274"/>
      <c r="O571" s="274"/>
      <c r="P571" s="274"/>
      <c r="Q571" s="274"/>
      <c r="R571" s="274"/>
      <c r="S571" s="274"/>
      <c r="T571" s="275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76" t="s">
        <v>140</v>
      </c>
      <c r="AU571" s="276" t="s">
        <v>87</v>
      </c>
      <c r="AV571" s="16" t="s">
        <v>148</v>
      </c>
      <c r="AW571" s="16" t="s">
        <v>32</v>
      </c>
      <c r="AX571" s="16" t="s">
        <v>85</v>
      </c>
      <c r="AY571" s="276" t="s">
        <v>130</v>
      </c>
    </row>
    <row r="572" s="2" customFormat="1" ht="24.15" customHeight="1">
      <c r="A572" s="39"/>
      <c r="B572" s="40"/>
      <c r="C572" s="220" t="s">
        <v>593</v>
      </c>
      <c r="D572" s="220" t="s">
        <v>133</v>
      </c>
      <c r="E572" s="221" t="s">
        <v>594</v>
      </c>
      <c r="F572" s="222" t="s">
        <v>595</v>
      </c>
      <c r="G572" s="223" t="s">
        <v>296</v>
      </c>
      <c r="H572" s="224">
        <v>199.375</v>
      </c>
      <c r="I572" s="225"/>
      <c r="J572" s="226">
        <f>ROUND(I572*H572,2)</f>
        <v>0</v>
      </c>
      <c r="K572" s="222" t="s">
        <v>1</v>
      </c>
      <c r="L572" s="45"/>
      <c r="M572" s="227" t="s">
        <v>1</v>
      </c>
      <c r="N572" s="228" t="s">
        <v>42</v>
      </c>
      <c r="O572" s="92"/>
      <c r="P572" s="229">
        <f>O572*H572</f>
        <v>0</v>
      </c>
      <c r="Q572" s="229">
        <v>0.0030899999999999999</v>
      </c>
      <c r="R572" s="229">
        <f>Q572*H572</f>
        <v>0.61606874999999994</v>
      </c>
      <c r="S572" s="229">
        <v>0</v>
      </c>
      <c r="T572" s="230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1" t="s">
        <v>138</v>
      </c>
      <c r="AT572" s="231" t="s">
        <v>133</v>
      </c>
      <c r="AU572" s="231" t="s">
        <v>87</v>
      </c>
      <c r="AY572" s="18" t="s">
        <v>130</v>
      </c>
      <c r="BE572" s="232">
        <f>IF(N572="základní",J572,0)</f>
        <v>0</v>
      </c>
      <c r="BF572" s="232">
        <f>IF(N572="snížená",J572,0)</f>
        <v>0</v>
      </c>
      <c r="BG572" s="232">
        <f>IF(N572="zákl. přenesená",J572,0)</f>
        <v>0</v>
      </c>
      <c r="BH572" s="232">
        <f>IF(N572="sníž. přenesená",J572,0)</f>
        <v>0</v>
      </c>
      <c r="BI572" s="232">
        <f>IF(N572="nulová",J572,0)</f>
        <v>0</v>
      </c>
      <c r="BJ572" s="18" t="s">
        <v>85</v>
      </c>
      <c r="BK572" s="232">
        <f>ROUND(I572*H572,2)</f>
        <v>0</v>
      </c>
      <c r="BL572" s="18" t="s">
        <v>138</v>
      </c>
      <c r="BM572" s="231" t="s">
        <v>596</v>
      </c>
    </row>
    <row r="573" s="13" customFormat="1">
      <c r="A573" s="13"/>
      <c r="B573" s="233"/>
      <c r="C573" s="234"/>
      <c r="D573" s="235" t="s">
        <v>140</v>
      </c>
      <c r="E573" s="236" t="s">
        <v>1</v>
      </c>
      <c r="F573" s="237" t="s">
        <v>520</v>
      </c>
      <c r="G573" s="234"/>
      <c r="H573" s="236" t="s">
        <v>1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140</v>
      </c>
      <c r="AU573" s="243" t="s">
        <v>87</v>
      </c>
      <c r="AV573" s="13" t="s">
        <v>85</v>
      </c>
      <c r="AW573" s="13" t="s">
        <v>32</v>
      </c>
      <c r="AX573" s="13" t="s">
        <v>77</v>
      </c>
      <c r="AY573" s="243" t="s">
        <v>130</v>
      </c>
    </row>
    <row r="574" s="13" customFormat="1">
      <c r="A574" s="13"/>
      <c r="B574" s="233"/>
      <c r="C574" s="234"/>
      <c r="D574" s="235" t="s">
        <v>140</v>
      </c>
      <c r="E574" s="236" t="s">
        <v>1</v>
      </c>
      <c r="F574" s="237" t="s">
        <v>597</v>
      </c>
      <c r="G574" s="234"/>
      <c r="H574" s="236" t="s">
        <v>1</v>
      </c>
      <c r="I574" s="238"/>
      <c r="J574" s="234"/>
      <c r="K574" s="234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140</v>
      </c>
      <c r="AU574" s="243" t="s">
        <v>87</v>
      </c>
      <c r="AV574" s="13" t="s">
        <v>85</v>
      </c>
      <c r="AW574" s="13" t="s">
        <v>32</v>
      </c>
      <c r="AX574" s="13" t="s">
        <v>77</v>
      </c>
      <c r="AY574" s="243" t="s">
        <v>130</v>
      </c>
    </row>
    <row r="575" s="14" customFormat="1">
      <c r="A575" s="14"/>
      <c r="B575" s="244"/>
      <c r="C575" s="245"/>
      <c r="D575" s="235" t="s">
        <v>140</v>
      </c>
      <c r="E575" s="246" t="s">
        <v>1</v>
      </c>
      <c r="F575" s="247" t="s">
        <v>543</v>
      </c>
      <c r="G575" s="245"/>
      <c r="H575" s="248">
        <v>24.975000000000001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140</v>
      </c>
      <c r="AU575" s="254" t="s">
        <v>87</v>
      </c>
      <c r="AV575" s="14" t="s">
        <v>87</v>
      </c>
      <c r="AW575" s="14" t="s">
        <v>32</v>
      </c>
      <c r="AX575" s="14" t="s">
        <v>77</v>
      </c>
      <c r="AY575" s="254" t="s">
        <v>130</v>
      </c>
    </row>
    <row r="576" s="14" customFormat="1">
      <c r="A576" s="14"/>
      <c r="B576" s="244"/>
      <c r="C576" s="245"/>
      <c r="D576" s="235" t="s">
        <v>140</v>
      </c>
      <c r="E576" s="246" t="s">
        <v>1</v>
      </c>
      <c r="F576" s="247" t="s">
        <v>544</v>
      </c>
      <c r="G576" s="245"/>
      <c r="H576" s="248">
        <v>3.7999999999999998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140</v>
      </c>
      <c r="AU576" s="254" t="s">
        <v>87</v>
      </c>
      <c r="AV576" s="14" t="s">
        <v>87</v>
      </c>
      <c r="AW576" s="14" t="s">
        <v>32</v>
      </c>
      <c r="AX576" s="14" t="s">
        <v>77</v>
      </c>
      <c r="AY576" s="254" t="s">
        <v>130</v>
      </c>
    </row>
    <row r="577" s="14" customFormat="1">
      <c r="A577" s="14"/>
      <c r="B577" s="244"/>
      <c r="C577" s="245"/>
      <c r="D577" s="235" t="s">
        <v>140</v>
      </c>
      <c r="E577" s="246" t="s">
        <v>1</v>
      </c>
      <c r="F577" s="247" t="s">
        <v>545</v>
      </c>
      <c r="G577" s="245"/>
      <c r="H577" s="248">
        <v>12.25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140</v>
      </c>
      <c r="AU577" s="254" t="s">
        <v>87</v>
      </c>
      <c r="AV577" s="14" t="s">
        <v>87</v>
      </c>
      <c r="AW577" s="14" t="s">
        <v>32</v>
      </c>
      <c r="AX577" s="14" t="s">
        <v>77</v>
      </c>
      <c r="AY577" s="254" t="s">
        <v>130</v>
      </c>
    </row>
    <row r="578" s="14" customFormat="1">
      <c r="A578" s="14"/>
      <c r="B578" s="244"/>
      <c r="C578" s="245"/>
      <c r="D578" s="235" t="s">
        <v>140</v>
      </c>
      <c r="E578" s="246" t="s">
        <v>1</v>
      </c>
      <c r="F578" s="247" t="s">
        <v>546</v>
      </c>
      <c r="G578" s="245"/>
      <c r="H578" s="248">
        <v>39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140</v>
      </c>
      <c r="AU578" s="254" t="s">
        <v>87</v>
      </c>
      <c r="AV578" s="14" t="s">
        <v>87</v>
      </c>
      <c r="AW578" s="14" t="s">
        <v>32</v>
      </c>
      <c r="AX578" s="14" t="s">
        <v>77</v>
      </c>
      <c r="AY578" s="254" t="s">
        <v>130</v>
      </c>
    </row>
    <row r="579" s="14" customFormat="1">
      <c r="A579" s="14"/>
      <c r="B579" s="244"/>
      <c r="C579" s="245"/>
      <c r="D579" s="235" t="s">
        <v>140</v>
      </c>
      <c r="E579" s="246" t="s">
        <v>1</v>
      </c>
      <c r="F579" s="247" t="s">
        <v>547</v>
      </c>
      <c r="G579" s="245"/>
      <c r="H579" s="248">
        <v>17.550000000000001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140</v>
      </c>
      <c r="AU579" s="254" t="s">
        <v>87</v>
      </c>
      <c r="AV579" s="14" t="s">
        <v>87</v>
      </c>
      <c r="AW579" s="14" t="s">
        <v>32</v>
      </c>
      <c r="AX579" s="14" t="s">
        <v>77</v>
      </c>
      <c r="AY579" s="254" t="s">
        <v>130</v>
      </c>
    </row>
    <row r="580" s="14" customFormat="1">
      <c r="A580" s="14"/>
      <c r="B580" s="244"/>
      <c r="C580" s="245"/>
      <c r="D580" s="235" t="s">
        <v>140</v>
      </c>
      <c r="E580" s="246" t="s">
        <v>1</v>
      </c>
      <c r="F580" s="247" t="s">
        <v>548</v>
      </c>
      <c r="G580" s="245"/>
      <c r="H580" s="248">
        <v>36.25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140</v>
      </c>
      <c r="AU580" s="254" t="s">
        <v>87</v>
      </c>
      <c r="AV580" s="14" t="s">
        <v>87</v>
      </c>
      <c r="AW580" s="14" t="s">
        <v>32</v>
      </c>
      <c r="AX580" s="14" t="s">
        <v>77</v>
      </c>
      <c r="AY580" s="254" t="s">
        <v>130</v>
      </c>
    </row>
    <row r="581" s="14" customFormat="1">
      <c r="A581" s="14"/>
      <c r="B581" s="244"/>
      <c r="C581" s="245"/>
      <c r="D581" s="235" t="s">
        <v>140</v>
      </c>
      <c r="E581" s="246" t="s">
        <v>1</v>
      </c>
      <c r="F581" s="247" t="s">
        <v>549</v>
      </c>
      <c r="G581" s="245"/>
      <c r="H581" s="248">
        <v>33.350000000000001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140</v>
      </c>
      <c r="AU581" s="254" t="s">
        <v>87</v>
      </c>
      <c r="AV581" s="14" t="s">
        <v>87</v>
      </c>
      <c r="AW581" s="14" t="s">
        <v>32</v>
      </c>
      <c r="AX581" s="14" t="s">
        <v>77</v>
      </c>
      <c r="AY581" s="254" t="s">
        <v>130</v>
      </c>
    </row>
    <row r="582" s="14" customFormat="1">
      <c r="A582" s="14"/>
      <c r="B582" s="244"/>
      <c r="C582" s="245"/>
      <c r="D582" s="235" t="s">
        <v>140</v>
      </c>
      <c r="E582" s="246" t="s">
        <v>1</v>
      </c>
      <c r="F582" s="247" t="s">
        <v>550</v>
      </c>
      <c r="G582" s="245"/>
      <c r="H582" s="248">
        <v>10.5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140</v>
      </c>
      <c r="AU582" s="254" t="s">
        <v>87</v>
      </c>
      <c r="AV582" s="14" t="s">
        <v>87</v>
      </c>
      <c r="AW582" s="14" t="s">
        <v>32</v>
      </c>
      <c r="AX582" s="14" t="s">
        <v>77</v>
      </c>
      <c r="AY582" s="254" t="s">
        <v>130</v>
      </c>
    </row>
    <row r="583" s="14" customFormat="1">
      <c r="A583" s="14"/>
      <c r="B583" s="244"/>
      <c r="C583" s="245"/>
      <c r="D583" s="235" t="s">
        <v>140</v>
      </c>
      <c r="E583" s="246" t="s">
        <v>1</v>
      </c>
      <c r="F583" s="247" t="s">
        <v>551</v>
      </c>
      <c r="G583" s="245"/>
      <c r="H583" s="248">
        <v>21.699999999999999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140</v>
      </c>
      <c r="AU583" s="254" t="s">
        <v>87</v>
      </c>
      <c r="AV583" s="14" t="s">
        <v>87</v>
      </c>
      <c r="AW583" s="14" t="s">
        <v>32</v>
      </c>
      <c r="AX583" s="14" t="s">
        <v>77</v>
      </c>
      <c r="AY583" s="254" t="s">
        <v>130</v>
      </c>
    </row>
    <row r="584" s="16" customFormat="1">
      <c r="A584" s="16"/>
      <c r="B584" s="266"/>
      <c r="C584" s="267"/>
      <c r="D584" s="235" t="s">
        <v>140</v>
      </c>
      <c r="E584" s="268" t="s">
        <v>1</v>
      </c>
      <c r="F584" s="269" t="s">
        <v>147</v>
      </c>
      <c r="G584" s="267"/>
      <c r="H584" s="270">
        <v>199.375</v>
      </c>
      <c r="I584" s="271"/>
      <c r="J584" s="267"/>
      <c r="K584" s="267"/>
      <c r="L584" s="272"/>
      <c r="M584" s="273"/>
      <c r="N584" s="274"/>
      <c r="O584" s="274"/>
      <c r="P584" s="274"/>
      <c r="Q584" s="274"/>
      <c r="R584" s="274"/>
      <c r="S584" s="274"/>
      <c r="T584" s="275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276" t="s">
        <v>140</v>
      </c>
      <c r="AU584" s="276" t="s">
        <v>87</v>
      </c>
      <c r="AV584" s="16" t="s">
        <v>148</v>
      </c>
      <c r="AW584" s="16" t="s">
        <v>32</v>
      </c>
      <c r="AX584" s="16" t="s">
        <v>85</v>
      </c>
      <c r="AY584" s="276" t="s">
        <v>130</v>
      </c>
    </row>
    <row r="585" s="2" customFormat="1" ht="24.15" customHeight="1">
      <c r="A585" s="39"/>
      <c r="B585" s="40"/>
      <c r="C585" s="220" t="s">
        <v>598</v>
      </c>
      <c r="D585" s="220" t="s">
        <v>133</v>
      </c>
      <c r="E585" s="221" t="s">
        <v>599</v>
      </c>
      <c r="F585" s="222" t="s">
        <v>600</v>
      </c>
      <c r="G585" s="223" t="s">
        <v>296</v>
      </c>
      <c r="H585" s="224">
        <v>121</v>
      </c>
      <c r="I585" s="225"/>
      <c r="J585" s="226">
        <f>ROUND(I585*H585,2)</f>
        <v>0</v>
      </c>
      <c r="K585" s="222" t="s">
        <v>1</v>
      </c>
      <c r="L585" s="45"/>
      <c r="M585" s="227" t="s">
        <v>1</v>
      </c>
      <c r="N585" s="228" t="s">
        <v>42</v>
      </c>
      <c r="O585" s="92"/>
      <c r="P585" s="229">
        <f>O585*H585</f>
        <v>0</v>
      </c>
      <c r="Q585" s="229">
        <v>0.0030899999999999999</v>
      </c>
      <c r="R585" s="229">
        <f>Q585*H585</f>
        <v>0.37389</v>
      </c>
      <c r="S585" s="229">
        <v>0</v>
      </c>
      <c r="T585" s="230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1" t="s">
        <v>138</v>
      </c>
      <c r="AT585" s="231" t="s">
        <v>133</v>
      </c>
      <c r="AU585" s="231" t="s">
        <v>87</v>
      </c>
      <c r="AY585" s="18" t="s">
        <v>130</v>
      </c>
      <c r="BE585" s="232">
        <f>IF(N585="základní",J585,0)</f>
        <v>0</v>
      </c>
      <c r="BF585" s="232">
        <f>IF(N585="snížená",J585,0)</f>
        <v>0</v>
      </c>
      <c r="BG585" s="232">
        <f>IF(N585="zákl. přenesená",J585,0)</f>
        <v>0</v>
      </c>
      <c r="BH585" s="232">
        <f>IF(N585="sníž. přenesená",J585,0)</f>
        <v>0</v>
      </c>
      <c r="BI585" s="232">
        <f>IF(N585="nulová",J585,0)</f>
        <v>0</v>
      </c>
      <c r="BJ585" s="18" t="s">
        <v>85</v>
      </c>
      <c r="BK585" s="232">
        <f>ROUND(I585*H585,2)</f>
        <v>0</v>
      </c>
      <c r="BL585" s="18" t="s">
        <v>138</v>
      </c>
      <c r="BM585" s="231" t="s">
        <v>601</v>
      </c>
    </row>
    <row r="586" s="13" customFormat="1">
      <c r="A586" s="13"/>
      <c r="B586" s="233"/>
      <c r="C586" s="234"/>
      <c r="D586" s="235" t="s">
        <v>140</v>
      </c>
      <c r="E586" s="236" t="s">
        <v>1</v>
      </c>
      <c r="F586" s="237" t="s">
        <v>520</v>
      </c>
      <c r="G586" s="234"/>
      <c r="H586" s="236" t="s">
        <v>1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140</v>
      </c>
      <c r="AU586" s="243" t="s">
        <v>87</v>
      </c>
      <c r="AV586" s="13" t="s">
        <v>85</v>
      </c>
      <c r="AW586" s="13" t="s">
        <v>32</v>
      </c>
      <c r="AX586" s="13" t="s">
        <v>77</v>
      </c>
      <c r="AY586" s="243" t="s">
        <v>130</v>
      </c>
    </row>
    <row r="587" s="13" customFormat="1">
      <c r="A587" s="13"/>
      <c r="B587" s="233"/>
      <c r="C587" s="234"/>
      <c r="D587" s="235" t="s">
        <v>140</v>
      </c>
      <c r="E587" s="236" t="s">
        <v>1</v>
      </c>
      <c r="F587" s="237" t="s">
        <v>597</v>
      </c>
      <c r="G587" s="234"/>
      <c r="H587" s="236" t="s">
        <v>1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140</v>
      </c>
      <c r="AU587" s="243" t="s">
        <v>87</v>
      </c>
      <c r="AV587" s="13" t="s">
        <v>85</v>
      </c>
      <c r="AW587" s="13" t="s">
        <v>32</v>
      </c>
      <c r="AX587" s="13" t="s">
        <v>77</v>
      </c>
      <c r="AY587" s="243" t="s">
        <v>130</v>
      </c>
    </row>
    <row r="588" s="14" customFormat="1">
      <c r="A588" s="14"/>
      <c r="B588" s="244"/>
      <c r="C588" s="245"/>
      <c r="D588" s="235" t="s">
        <v>140</v>
      </c>
      <c r="E588" s="246" t="s">
        <v>1</v>
      </c>
      <c r="F588" s="247" t="s">
        <v>556</v>
      </c>
      <c r="G588" s="245"/>
      <c r="H588" s="248">
        <v>81.5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140</v>
      </c>
      <c r="AU588" s="254" t="s">
        <v>87</v>
      </c>
      <c r="AV588" s="14" t="s">
        <v>87</v>
      </c>
      <c r="AW588" s="14" t="s">
        <v>32</v>
      </c>
      <c r="AX588" s="14" t="s">
        <v>77</v>
      </c>
      <c r="AY588" s="254" t="s">
        <v>130</v>
      </c>
    </row>
    <row r="589" s="14" customFormat="1">
      <c r="A589" s="14"/>
      <c r="B589" s="244"/>
      <c r="C589" s="245"/>
      <c r="D589" s="235" t="s">
        <v>140</v>
      </c>
      <c r="E589" s="246" t="s">
        <v>1</v>
      </c>
      <c r="F589" s="247" t="s">
        <v>557</v>
      </c>
      <c r="G589" s="245"/>
      <c r="H589" s="248">
        <v>39.5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140</v>
      </c>
      <c r="AU589" s="254" t="s">
        <v>87</v>
      </c>
      <c r="AV589" s="14" t="s">
        <v>87</v>
      </c>
      <c r="AW589" s="14" t="s">
        <v>32</v>
      </c>
      <c r="AX589" s="14" t="s">
        <v>77</v>
      </c>
      <c r="AY589" s="254" t="s">
        <v>130</v>
      </c>
    </row>
    <row r="590" s="16" customFormat="1">
      <c r="A590" s="16"/>
      <c r="B590" s="266"/>
      <c r="C590" s="267"/>
      <c r="D590" s="235" t="s">
        <v>140</v>
      </c>
      <c r="E590" s="268" t="s">
        <v>1</v>
      </c>
      <c r="F590" s="269" t="s">
        <v>147</v>
      </c>
      <c r="G590" s="267"/>
      <c r="H590" s="270">
        <v>121</v>
      </c>
      <c r="I590" s="271"/>
      <c r="J590" s="267"/>
      <c r="K590" s="267"/>
      <c r="L590" s="272"/>
      <c r="M590" s="273"/>
      <c r="N590" s="274"/>
      <c r="O590" s="274"/>
      <c r="P590" s="274"/>
      <c r="Q590" s="274"/>
      <c r="R590" s="274"/>
      <c r="S590" s="274"/>
      <c r="T590" s="275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T590" s="276" t="s">
        <v>140</v>
      </c>
      <c r="AU590" s="276" t="s">
        <v>87</v>
      </c>
      <c r="AV590" s="16" t="s">
        <v>148</v>
      </c>
      <c r="AW590" s="16" t="s">
        <v>32</v>
      </c>
      <c r="AX590" s="16" t="s">
        <v>85</v>
      </c>
      <c r="AY590" s="276" t="s">
        <v>130</v>
      </c>
    </row>
    <row r="591" s="2" customFormat="1" ht="24.15" customHeight="1">
      <c r="A591" s="39"/>
      <c r="B591" s="40"/>
      <c r="C591" s="220" t="s">
        <v>602</v>
      </c>
      <c r="D591" s="220" t="s">
        <v>133</v>
      </c>
      <c r="E591" s="221" t="s">
        <v>603</v>
      </c>
      <c r="F591" s="222" t="s">
        <v>604</v>
      </c>
      <c r="G591" s="223" t="s">
        <v>296</v>
      </c>
      <c r="H591" s="224">
        <v>90.5</v>
      </c>
      <c r="I591" s="225"/>
      <c r="J591" s="226">
        <f>ROUND(I591*H591,2)</f>
        <v>0</v>
      </c>
      <c r="K591" s="222" t="s">
        <v>137</v>
      </c>
      <c r="L591" s="45"/>
      <c r="M591" s="227" t="s">
        <v>1</v>
      </c>
      <c r="N591" s="228" t="s">
        <v>42</v>
      </c>
      <c r="O591" s="92"/>
      <c r="P591" s="229">
        <f>O591*H591</f>
        <v>0</v>
      </c>
      <c r="Q591" s="229">
        <v>0.0038600000000000001</v>
      </c>
      <c r="R591" s="229">
        <f>Q591*H591</f>
        <v>0.34933000000000003</v>
      </c>
      <c r="S591" s="229">
        <v>0</v>
      </c>
      <c r="T591" s="230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1" t="s">
        <v>138</v>
      </c>
      <c r="AT591" s="231" t="s">
        <v>133</v>
      </c>
      <c r="AU591" s="231" t="s">
        <v>87</v>
      </c>
      <c r="AY591" s="18" t="s">
        <v>130</v>
      </c>
      <c r="BE591" s="232">
        <f>IF(N591="základní",J591,0)</f>
        <v>0</v>
      </c>
      <c r="BF591" s="232">
        <f>IF(N591="snížená",J591,0)</f>
        <v>0</v>
      </c>
      <c r="BG591" s="232">
        <f>IF(N591="zákl. přenesená",J591,0)</f>
        <v>0</v>
      </c>
      <c r="BH591" s="232">
        <f>IF(N591="sníž. přenesená",J591,0)</f>
        <v>0</v>
      </c>
      <c r="BI591" s="232">
        <f>IF(N591="nulová",J591,0)</f>
        <v>0</v>
      </c>
      <c r="BJ591" s="18" t="s">
        <v>85</v>
      </c>
      <c r="BK591" s="232">
        <f>ROUND(I591*H591,2)</f>
        <v>0</v>
      </c>
      <c r="BL591" s="18" t="s">
        <v>138</v>
      </c>
      <c r="BM591" s="231" t="s">
        <v>605</v>
      </c>
    </row>
    <row r="592" s="13" customFormat="1">
      <c r="A592" s="13"/>
      <c r="B592" s="233"/>
      <c r="C592" s="234"/>
      <c r="D592" s="235" t="s">
        <v>140</v>
      </c>
      <c r="E592" s="236" t="s">
        <v>1</v>
      </c>
      <c r="F592" s="237" t="s">
        <v>520</v>
      </c>
      <c r="G592" s="234"/>
      <c r="H592" s="236" t="s">
        <v>1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140</v>
      </c>
      <c r="AU592" s="243" t="s">
        <v>87</v>
      </c>
      <c r="AV592" s="13" t="s">
        <v>85</v>
      </c>
      <c r="AW592" s="13" t="s">
        <v>32</v>
      </c>
      <c r="AX592" s="13" t="s">
        <v>77</v>
      </c>
      <c r="AY592" s="243" t="s">
        <v>130</v>
      </c>
    </row>
    <row r="593" s="13" customFormat="1">
      <c r="A593" s="13"/>
      <c r="B593" s="233"/>
      <c r="C593" s="234"/>
      <c r="D593" s="235" t="s">
        <v>140</v>
      </c>
      <c r="E593" s="236" t="s">
        <v>1</v>
      </c>
      <c r="F593" s="237" t="s">
        <v>597</v>
      </c>
      <c r="G593" s="234"/>
      <c r="H593" s="236" t="s">
        <v>1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140</v>
      </c>
      <c r="AU593" s="243" t="s">
        <v>87</v>
      </c>
      <c r="AV593" s="13" t="s">
        <v>85</v>
      </c>
      <c r="AW593" s="13" t="s">
        <v>32</v>
      </c>
      <c r="AX593" s="13" t="s">
        <v>77</v>
      </c>
      <c r="AY593" s="243" t="s">
        <v>130</v>
      </c>
    </row>
    <row r="594" s="14" customFormat="1">
      <c r="A594" s="14"/>
      <c r="B594" s="244"/>
      <c r="C594" s="245"/>
      <c r="D594" s="235" t="s">
        <v>140</v>
      </c>
      <c r="E594" s="246" t="s">
        <v>1</v>
      </c>
      <c r="F594" s="247" t="s">
        <v>562</v>
      </c>
      <c r="G594" s="245"/>
      <c r="H594" s="248">
        <v>80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140</v>
      </c>
      <c r="AU594" s="254" t="s">
        <v>87</v>
      </c>
      <c r="AV594" s="14" t="s">
        <v>87</v>
      </c>
      <c r="AW594" s="14" t="s">
        <v>32</v>
      </c>
      <c r="AX594" s="14" t="s">
        <v>77</v>
      </c>
      <c r="AY594" s="254" t="s">
        <v>130</v>
      </c>
    </row>
    <row r="595" s="14" customFormat="1">
      <c r="A595" s="14"/>
      <c r="B595" s="244"/>
      <c r="C595" s="245"/>
      <c r="D595" s="235" t="s">
        <v>140</v>
      </c>
      <c r="E595" s="246" t="s">
        <v>1</v>
      </c>
      <c r="F595" s="247" t="s">
        <v>563</v>
      </c>
      <c r="G595" s="245"/>
      <c r="H595" s="248">
        <v>10.5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140</v>
      </c>
      <c r="AU595" s="254" t="s">
        <v>87</v>
      </c>
      <c r="AV595" s="14" t="s">
        <v>87</v>
      </c>
      <c r="AW595" s="14" t="s">
        <v>32</v>
      </c>
      <c r="AX595" s="14" t="s">
        <v>77</v>
      </c>
      <c r="AY595" s="254" t="s">
        <v>130</v>
      </c>
    </row>
    <row r="596" s="16" customFormat="1">
      <c r="A596" s="16"/>
      <c r="B596" s="266"/>
      <c r="C596" s="267"/>
      <c r="D596" s="235" t="s">
        <v>140</v>
      </c>
      <c r="E596" s="268" t="s">
        <v>1</v>
      </c>
      <c r="F596" s="269" t="s">
        <v>147</v>
      </c>
      <c r="G596" s="267"/>
      <c r="H596" s="270">
        <v>90.5</v>
      </c>
      <c r="I596" s="271"/>
      <c r="J596" s="267"/>
      <c r="K596" s="267"/>
      <c r="L596" s="272"/>
      <c r="M596" s="273"/>
      <c r="N596" s="274"/>
      <c r="O596" s="274"/>
      <c r="P596" s="274"/>
      <c r="Q596" s="274"/>
      <c r="R596" s="274"/>
      <c r="S596" s="274"/>
      <c r="T596" s="275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T596" s="276" t="s">
        <v>140</v>
      </c>
      <c r="AU596" s="276" t="s">
        <v>87</v>
      </c>
      <c r="AV596" s="16" t="s">
        <v>148</v>
      </c>
      <c r="AW596" s="16" t="s">
        <v>32</v>
      </c>
      <c r="AX596" s="16" t="s">
        <v>85</v>
      </c>
      <c r="AY596" s="276" t="s">
        <v>130</v>
      </c>
    </row>
    <row r="597" s="2" customFormat="1" ht="24.15" customHeight="1">
      <c r="A597" s="39"/>
      <c r="B597" s="40"/>
      <c r="C597" s="220" t="s">
        <v>606</v>
      </c>
      <c r="D597" s="220" t="s">
        <v>133</v>
      </c>
      <c r="E597" s="221" t="s">
        <v>607</v>
      </c>
      <c r="F597" s="222" t="s">
        <v>608</v>
      </c>
      <c r="G597" s="223" t="s">
        <v>296</v>
      </c>
      <c r="H597" s="224">
        <v>75</v>
      </c>
      <c r="I597" s="225"/>
      <c r="J597" s="226">
        <f>ROUND(I597*H597,2)</f>
        <v>0</v>
      </c>
      <c r="K597" s="222" t="s">
        <v>137</v>
      </c>
      <c r="L597" s="45"/>
      <c r="M597" s="227" t="s">
        <v>1</v>
      </c>
      <c r="N597" s="228" t="s">
        <v>42</v>
      </c>
      <c r="O597" s="92"/>
      <c r="P597" s="229">
        <f>O597*H597</f>
        <v>0</v>
      </c>
      <c r="Q597" s="229">
        <v>0.0037100000000000002</v>
      </c>
      <c r="R597" s="229">
        <f>Q597*H597</f>
        <v>0.27825</v>
      </c>
      <c r="S597" s="229">
        <v>0</v>
      </c>
      <c r="T597" s="23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1" t="s">
        <v>138</v>
      </c>
      <c r="AT597" s="231" t="s">
        <v>133</v>
      </c>
      <c r="AU597" s="231" t="s">
        <v>87</v>
      </c>
      <c r="AY597" s="18" t="s">
        <v>130</v>
      </c>
      <c r="BE597" s="232">
        <f>IF(N597="základní",J597,0)</f>
        <v>0</v>
      </c>
      <c r="BF597" s="232">
        <f>IF(N597="snížená",J597,0)</f>
        <v>0</v>
      </c>
      <c r="BG597" s="232">
        <f>IF(N597="zákl. přenesená",J597,0)</f>
        <v>0</v>
      </c>
      <c r="BH597" s="232">
        <f>IF(N597="sníž. přenesená",J597,0)</f>
        <v>0</v>
      </c>
      <c r="BI597" s="232">
        <f>IF(N597="nulová",J597,0)</f>
        <v>0</v>
      </c>
      <c r="BJ597" s="18" t="s">
        <v>85</v>
      </c>
      <c r="BK597" s="232">
        <f>ROUND(I597*H597,2)</f>
        <v>0</v>
      </c>
      <c r="BL597" s="18" t="s">
        <v>138</v>
      </c>
      <c r="BM597" s="231" t="s">
        <v>609</v>
      </c>
    </row>
    <row r="598" s="13" customFormat="1">
      <c r="A598" s="13"/>
      <c r="B598" s="233"/>
      <c r="C598" s="234"/>
      <c r="D598" s="235" t="s">
        <v>140</v>
      </c>
      <c r="E598" s="236" t="s">
        <v>1</v>
      </c>
      <c r="F598" s="237" t="s">
        <v>520</v>
      </c>
      <c r="G598" s="234"/>
      <c r="H598" s="236" t="s">
        <v>1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140</v>
      </c>
      <c r="AU598" s="243" t="s">
        <v>87</v>
      </c>
      <c r="AV598" s="13" t="s">
        <v>85</v>
      </c>
      <c r="AW598" s="13" t="s">
        <v>32</v>
      </c>
      <c r="AX598" s="13" t="s">
        <v>77</v>
      </c>
      <c r="AY598" s="243" t="s">
        <v>130</v>
      </c>
    </row>
    <row r="599" s="14" customFormat="1">
      <c r="A599" s="14"/>
      <c r="B599" s="244"/>
      <c r="C599" s="245"/>
      <c r="D599" s="235" t="s">
        <v>140</v>
      </c>
      <c r="E599" s="246" t="s">
        <v>1</v>
      </c>
      <c r="F599" s="247" t="s">
        <v>531</v>
      </c>
      <c r="G599" s="245"/>
      <c r="H599" s="248">
        <v>75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140</v>
      </c>
      <c r="AU599" s="254" t="s">
        <v>87</v>
      </c>
      <c r="AV599" s="14" t="s">
        <v>87</v>
      </c>
      <c r="AW599" s="14" t="s">
        <v>32</v>
      </c>
      <c r="AX599" s="14" t="s">
        <v>85</v>
      </c>
      <c r="AY599" s="254" t="s">
        <v>130</v>
      </c>
    </row>
    <row r="600" s="2" customFormat="1" ht="24.15" customHeight="1">
      <c r="A600" s="39"/>
      <c r="B600" s="40"/>
      <c r="C600" s="220" t="s">
        <v>610</v>
      </c>
      <c r="D600" s="220" t="s">
        <v>133</v>
      </c>
      <c r="E600" s="221" t="s">
        <v>611</v>
      </c>
      <c r="F600" s="222" t="s">
        <v>612</v>
      </c>
      <c r="G600" s="223" t="s">
        <v>453</v>
      </c>
      <c r="H600" s="224">
        <v>3.1560000000000001</v>
      </c>
      <c r="I600" s="225"/>
      <c r="J600" s="226">
        <f>ROUND(I600*H600,2)</f>
        <v>0</v>
      </c>
      <c r="K600" s="222" t="s">
        <v>137</v>
      </c>
      <c r="L600" s="45"/>
      <c r="M600" s="227" t="s">
        <v>1</v>
      </c>
      <c r="N600" s="228" t="s">
        <v>42</v>
      </c>
      <c r="O600" s="92"/>
      <c r="P600" s="229">
        <f>O600*H600</f>
        <v>0</v>
      </c>
      <c r="Q600" s="229">
        <v>0</v>
      </c>
      <c r="R600" s="229">
        <f>Q600*H600</f>
        <v>0</v>
      </c>
      <c r="S600" s="229">
        <v>0</v>
      </c>
      <c r="T600" s="230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1" t="s">
        <v>148</v>
      </c>
      <c r="AT600" s="231" t="s">
        <v>133</v>
      </c>
      <c r="AU600" s="231" t="s">
        <v>87</v>
      </c>
      <c r="AY600" s="18" t="s">
        <v>130</v>
      </c>
      <c r="BE600" s="232">
        <f>IF(N600="základní",J600,0)</f>
        <v>0</v>
      </c>
      <c r="BF600" s="232">
        <f>IF(N600="snížená",J600,0)</f>
        <v>0</v>
      </c>
      <c r="BG600" s="232">
        <f>IF(N600="zákl. přenesená",J600,0)</f>
        <v>0</v>
      </c>
      <c r="BH600" s="232">
        <f>IF(N600="sníž. přenesená",J600,0)</f>
        <v>0</v>
      </c>
      <c r="BI600" s="232">
        <f>IF(N600="nulová",J600,0)</f>
        <v>0</v>
      </c>
      <c r="BJ600" s="18" t="s">
        <v>85</v>
      </c>
      <c r="BK600" s="232">
        <f>ROUND(I600*H600,2)</f>
        <v>0</v>
      </c>
      <c r="BL600" s="18" t="s">
        <v>148</v>
      </c>
      <c r="BM600" s="231" t="s">
        <v>613</v>
      </c>
    </row>
    <row r="601" s="12" customFormat="1" ht="25.92" customHeight="1">
      <c r="A601" s="12"/>
      <c r="B601" s="204"/>
      <c r="C601" s="205"/>
      <c r="D601" s="206" t="s">
        <v>76</v>
      </c>
      <c r="E601" s="207" t="s">
        <v>614</v>
      </c>
      <c r="F601" s="207" t="s">
        <v>615</v>
      </c>
      <c r="G601" s="205"/>
      <c r="H601" s="205"/>
      <c r="I601" s="208"/>
      <c r="J601" s="209">
        <f>BK601</f>
        <v>0</v>
      </c>
      <c r="K601" s="205"/>
      <c r="L601" s="210"/>
      <c r="M601" s="211"/>
      <c r="N601" s="212"/>
      <c r="O601" s="212"/>
      <c r="P601" s="213">
        <f>P602</f>
        <v>0</v>
      </c>
      <c r="Q601" s="212"/>
      <c r="R601" s="213">
        <f>R602</f>
        <v>0</v>
      </c>
      <c r="S601" s="212"/>
      <c r="T601" s="214">
        <f>T602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15" t="s">
        <v>148</v>
      </c>
      <c r="AT601" s="216" t="s">
        <v>76</v>
      </c>
      <c r="AU601" s="216" t="s">
        <v>77</v>
      </c>
      <c r="AY601" s="215" t="s">
        <v>130</v>
      </c>
      <c r="BK601" s="217">
        <f>BK602</f>
        <v>0</v>
      </c>
    </row>
    <row r="602" s="2" customFormat="1" ht="16.5" customHeight="1">
      <c r="A602" s="39"/>
      <c r="B602" s="40"/>
      <c r="C602" s="220" t="s">
        <v>616</v>
      </c>
      <c r="D602" s="220" t="s">
        <v>133</v>
      </c>
      <c r="E602" s="221" t="s">
        <v>614</v>
      </c>
      <c r="F602" s="222" t="s">
        <v>617</v>
      </c>
      <c r="G602" s="223" t="s">
        <v>401</v>
      </c>
      <c r="H602" s="224">
        <v>40</v>
      </c>
      <c r="I602" s="225"/>
      <c r="J602" s="226">
        <f>ROUND(I602*H602,2)</f>
        <v>0</v>
      </c>
      <c r="K602" s="222" t="s">
        <v>1</v>
      </c>
      <c r="L602" s="45"/>
      <c r="M602" s="277" t="s">
        <v>1</v>
      </c>
      <c r="N602" s="278" t="s">
        <v>42</v>
      </c>
      <c r="O602" s="279"/>
      <c r="P602" s="280">
        <f>O602*H602</f>
        <v>0</v>
      </c>
      <c r="Q602" s="280">
        <v>0</v>
      </c>
      <c r="R602" s="280">
        <f>Q602*H602</f>
        <v>0</v>
      </c>
      <c r="S602" s="280">
        <v>0</v>
      </c>
      <c r="T602" s="281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1" t="s">
        <v>618</v>
      </c>
      <c r="AT602" s="231" t="s">
        <v>133</v>
      </c>
      <c r="AU602" s="231" t="s">
        <v>85</v>
      </c>
      <c r="AY602" s="18" t="s">
        <v>130</v>
      </c>
      <c r="BE602" s="232">
        <f>IF(N602="základní",J602,0)</f>
        <v>0</v>
      </c>
      <c r="BF602" s="232">
        <f>IF(N602="snížená",J602,0)</f>
        <v>0</v>
      </c>
      <c r="BG602" s="232">
        <f>IF(N602="zákl. přenesená",J602,0)</f>
        <v>0</v>
      </c>
      <c r="BH602" s="232">
        <f>IF(N602="sníž. přenesená",J602,0)</f>
        <v>0</v>
      </c>
      <c r="BI602" s="232">
        <f>IF(N602="nulová",J602,0)</f>
        <v>0</v>
      </c>
      <c r="BJ602" s="18" t="s">
        <v>85</v>
      </c>
      <c r="BK602" s="232">
        <f>ROUND(I602*H602,2)</f>
        <v>0</v>
      </c>
      <c r="BL602" s="18" t="s">
        <v>618</v>
      </c>
      <c r="BM602" s="231" t="s">
        <v>619</v>
      </c>
    </row>
    <row r="603" s="2" customFormat="1" ht="6.96" customHeight="1">
      <c r="A603" s="39"/>
      <c r="B603" s="67"/>
      <c r="C603" s="68"/>
      <c r="D603" s="68"/>
      <c r="E603" s="68"/>
      <c r="F603" s="68"/>
      <c r="G603" s="68"/>
      <c r="H603" s="68"/>
      <c r="I603" s="68"/>
      <c r="J603" s="68"/>
      <c r="K603" s="68"/>
      <c r="L603" s="45"/>
      <c r="M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</sheetData>
  <sheetProtection sheet="1" autoFilter="0" formatColumns="0" formatRows="0" objects="1" scenarios="1" spinCount="100000" saltValue="80nAW4mLSryou1T1CrUMf/VxDu6U+AmoSOpF3mnFztsZdmsvmT02R05wsVJvceZdLpJ8IRVwckuGGpvd+kCVBQ==" hashValue="/mUekRsQjKg0Wg+/tsOF0WMgfAP5HElldqixhCPJxnVrx+RSkmVg10wLKa+y4klOu+qjP2T4xYyaetAL6/2twQ==" algorithmName="SHA-512" password="CC35"/>
  <autoFilter ref="C128:K602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94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 xml:space="preserve">Oprava fasády - Gymnázium Boženy Němcové, sekce IA a IB,  Hradec Králové, 3.1.2022, REV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95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620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3. 1. 2022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 xml:space="preserve"> </v>
      </c>
      <c r="F21" s="39"/>
      <c r="G21" s="39"/>
      <c r="H21" s="39"/>
      <c r="I21" s="142" t="s">
        <v>27</v>
      </c>
      <c r="J21" s="145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ROUND((SUM(BE121:BE149)),  2)</f>
        <v>0</v>
      </c>
      <c r="G33" s="39"/>
      <c r="H33" s="39"/>
      <c r="I33" s="157">
        <v>0.20999999999999999</v>
      </c>
      <c r="J33" s="156">
        <f>ROUND(((SUM(BE121:BE149))*I33),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ROUND((SUM(BF121:BF149)),  2)</f>
        <v>0</v>
      </c>
      <c r="G34" s="39"/>
      <c r="H34" s="39"/>
      <c r="I34" s="157">
        <v>0.14999999999999999</v>
      </c>
      <c r="J34" s="156">
        <f>ROUND(((SUM(BF121:BF149))*I34),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ROUND((SUM(BG121:BG149)),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ROUND((SUM(BH121:BH149)),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ROUND((SUM(BI121:BI149)),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 xml:space="preserve">Oprava fasády - Gymnázium Boženy Němcové, sekce IA a IB,  Hradec Králové, 3.1.2022, REV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Sekce IA.1 a IB.1 - Vedlejší rozpočtovací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parč. č. sr. 407/1</v>
      </c>
      <c r="G89" s="41"/>
      <c r="H89" s="41"/>
      <c r="I89" s="33" t="s">
        <v>22</v>
      </c>
      <c r="J89" s="80" t="str">
        <f>IF(J12="","",J12)</f>
        <v>3. 1. 2022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1245, Hradec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Projecticon s.r.o., A. Kopeckého 151, Nový Hrádek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98</v>
      </c>
      <c r="D94" s="178"/>
      <c r="E94" s="178"/>
      <c r="F94" s="178"/>
      <c r="G94" s="178"/>
      <c r="H94" s="178"/>
      <c r="I94" s="178"/>
      <c r="J94" s="179" t="s">
        <v>99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100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101</v>
      </c>
    </row>
    <row r="97" s="9" customFormat="1" ht="24.96" customHeight="1">
      <c r="A97" s="9"/>
      <c r="B97" s="181"/>
      <c r="C97" s="182"/>
      <c r="D97" s="183" t="s">
        <v>621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622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623</v>
      </c>
      <c r="E99" s="190"/>
      <c r="F99" s="190"/>
      <c r="G99" s="190"/>
      <c r="H99" s="190"/>
      <c r="I99" s="190"/>
      <c r="J99" s="191">
        <f>J133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624</v>
      </c>
      <c r="E100" s="190"/>
      <c r="F100" s="190"/>
      <c r="G100" s="190"/>
      <c r="H100" s="190"/>
      <c r="I100" s="190"/>
      <c r="J100" s="191">
        <f>J141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625</v>
      </c>
      <c r="E101" s="190"/>
      <c r="F101" s="190"/>
      <c r="G101" s="190"/>
      <c r="H101" s="190"/>
      <c r="I101" s="190"/>
      <c r="J101" s="191">
        <f>J147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76" t="str">
        <f>E7</f>
        <v xml:space="preserve">Oprava fasády - Gymnázium Boženy Němcové, sekce IA a IB,  Hradec Králové, 3.1.2022, REV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95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Sekce IA.1 a IB.1 - Vedlejší rozpočtovací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parč. č. sr. 407/1</v>
      </c>
      <c r="G115" s="41"/>
      <c r="H115" s="41"/>
      <c r="I115" s="33" t="s">
        <v>22</v>
      </c>
      <c r="J115" s="80" t="str">
        <f>IF(J12="","",J12)</f>
        <v>3. 1. 2022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Královehradecký kraj, Pivovarské nám. 1245, Hradec</v>
      </c>
      <c r="G117" s="41"/>
      <c r="H117" s="41"/>
      <c r="I117" s="33" t="s">
        <v>30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Projecticon s.r.o., A. Kopeckého 151, Nový Hrádek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116</v>
      </c>
      <c r="D120" s="196" t="s">
        <v>62</v>
      </c>
      <c r="E120" s="196" t="s">
        <v>58</v>
      </c>
      <c r="F120" s="196" t="s">
        <v>59</v>
      </c>
      <c r="G120" s="196" t="s">
        <v>117</v>
      </c>
      <c r="H120" s="196" t="s">
        <v>118</v>
      </c>
      <c r="I120" s="196" t="s">
        <v>119</v>
      </c>
      <c r="J120" s="196" t="s">
        <v>99</v>
      </c>
      <c r="K120" s="197" t="s">
        <v>120</v>
      </c>
      <c r="L120" s="198"/>
      <c r="M120" s="101" t="s">
        <v>1</v>
      </c>
      <c r="N120" s="102" t="s">
        <v>41</v>
      </c>
      <c r="O120" s="102" t="s">
        <v>121</v>
      </c>
      <c r="P120" s="102" t="s">
        <v>122</v>
      </c>
      <c r="Q120" s="102" t="s">
        <v>123</v>
      </c>
      <c r="R120" s="102" t="s">
        <v>124</v>
      </c>
      <c r="S120" s="102" t="s">
        <v>125</v>
      </c>
      <c r="T120" s="103" t="s">
        <v>126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127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0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101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76</v>
      </c>
      <c r="E122" s="207" t="s">
        <v>626</v>
      </c>
      <c r="F122" s="207" t="s">
        <v>627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P123+P133+P141+P147</f>
        <v>0</v>
      </c>
      <c r="Q122" s="212"/>
      <c r="R122" s="213">
        <f>R123+R133+R141+R147</f>
        <v>0</v>
      </c>
      <c r="S122" s="212"/>
      <c r="T122" s="214">
        <f>T123+T133+T141+T147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160</v>
      </c>
      <c r="AT122" s="216" t="s">
        <v>76</v>
      </c>
      <c r="AU122" s="216" t="s">
        <v>77</v>
      </c>
      <c r="AY122" s="215" t="s">
        <v>130</v>
      </c>
      <c r="BK122" s="217">
        <f>BK123+BK133+BK141+BK147</f>
        <v>0</v>
      </c>
    </row>
    <row r="123" s="12" customFormat="1" ht="22.8" customHeight="1">
      <c r="A123" s="12"/>
      <c r="B123" s="204"/>
      <c r="C123" s="205"/>
      <c r="D123" s="206" t="s">
        <v>76</v>
      </c>
      <c r="E123" s="218" t="s">
        <v>628</v>
      </c>
      <c r="F123" s="218" t="s">
        <v>629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SUM(P124:P132)</f>
        <v>0</v>
      </c>
      <c r="Q123" s="212"/>
      <c r="R123" s="213">
        <f>SUM(R124:R132)</f>
        <v>0</v>
      </c>
      <c r="S123" s="212"/>
      <c r="T123" s="214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160</v>
      </c>
      <c r="AT123" s="216" t="s">
        <v>76</v>
      </c>
      <c r="AU123" s="216" t="s">
        <v>85</v>
      </c>
      <c r="AY123" s="215" t="s">
        <v>130</v>
      </c>
      <c r="BK123" s="217">
        <f>SUM(BK124:BK132)</f>
        <v>0</v>
      </c>
    </row>
    <row r="124" s="2" customFormat="1" ht="55.5" customHeight="1">
      <c r="A124" s="39"/>
      <c r="B124" s="40"/>
      <c r="C124" s="220" t="s">
        <v>85</v>
      </c>
      <c r="D124" s="220" t="s">
        <v>133</v>
      </c>
      <c r="E124" s="221" t="s">
        <v>630</v>
      </c>
      <c r="F124" s="222" t="s">
        <v>631</v>
      </c>
      <c r="G124" s="223" t="s">
        <v>632</v>
      </c>
      <c r="H124" s="224">
        <v>1</v>
      </c>
      <c r="I124" s="225"/>
      <c r="J124" s="226">
        <f>ROUND(I124*H124,2)</f>
        <v>0</v>
      </c>
      <c r="K124" s="222" t="s">
        <v>1</v>
      </c>
      <c r="L124" s="45"/>
      <c r="M124" s="227" t="s">
        <v>1</v>
      </c>
      <c r="N124" s="228" t="s">
        <v>42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633</v>
      </c>
      <c r="AT124" s="231" t="s">
        <v>133</v>
      </c>
      <c r="AU124" s="231" t="s">
        <v>87</v>
      </c>
      <c r="AY124" s="18" t="s">
        <v>130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85</v>
      </c>
      <c r="BK124" s="232">
        <f>ROUND(I124*H124,2)</f>
        <v>0</v>
      </c>
      <c r="BL124" s="18" t="s">
        <v>633</v>
      </c>
      <c r="BM124" s="231" t="s">
        <v>634</v>
      </c>
    </row>
    <row r="125" s="2" customFormat="1" ht="37.8" customHeight="1">
      <c r="A125" s="39"/>
      <c r="B125" s="40"/>
      <c r="C125" s="220" t="s">
        <v>87</v>
      </c>
      <c r="D125" s="220" t="s">
        <v>133</v>
      </c>
      <c r="E125" s="221" t="s">
        <v>635</v>
      </c>
      <c r="F125" s="222" t="s">
        <v>636</v>
      </c>
      <c r="G125" s="223" t="s">
        <v>632</v>
      </c>
      <c r="H125" s="224">
        <v>1</v>
      </c>
      <c r="I125" s="225"/>
      <c r="J125" s="226">
        <f>ROUND(I125*H125,2)</f>
        <v>0</v>
      </c>
      <c r="K125" s="222" t="s">
        <v>1</v>
      </c>
      <c r="L125" s="45"/>
      <c r="M125" s="227" t="s">
        <v>1</v>
      </c>
      <c r="N125" s="228" t="s">
        <v>42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633</v>
      </c>
      <c r="AT125" s="231" t="s">
        <v>133</v>
      </c>
      <c r="AU125" s="231" t="s">
        <v>87</v>
      </c>
      <c r="AY125" s="18" t="s">
        <v>130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85</v>
      </c>
      <c r="BK125" s="232">
        <f>ROUND(I125*H125,2)</f>
        <v>0</v>
      </c>
      <c r="BL125" s="18" t="s">
        <v>633</v>
      </c>
      <c r="BM125" s="231" t="s">
        <v>637</v>
      </c>
    </row>
    <row r="126" s="2" customFormat="1" ht="49.05" customHeight="1">
      <c r="A126" s="39"/>
      <c r="B126" s="40"/>
      <c r="C126" s="220" t="s">
        <v>144</v>
      </c>
      <c r="D126" s="220" t="s">
        <v>133</v>
      </c>
      <c r="E126" s="221" t="s">
        <v>638</v>
      </c>
      <c r="F126" s="222" t="s">
        <v>639</v>
      </c>
      <c r="G126" s="223" t="s">
        <v>632</v>
      </c>
      <c r="H126" s="224">
        <v>1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42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633</v>
      </c>
      <c r="AT126" s="231" t="s">
        <v>133</v>
      </c>
      <c r="AU126" s="231" t="s">
        <v>87</v>
      </c>
      <c r="AY126" s="18" t="s">
        <v>130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85</v>
      </c>
      <c r="BK126" s="232">
        <f>ROUND(I126*H126,2)</f>
        <v>0</v>
      </c>
      <c r="BL126" s="18" t="s">
        <v>633</v>
      </c>
      <c r="BM126" s="231" t="s">
        <v>640</v>
      </c>
    </row>
    <row r="127" s="2" customFormat="1" ht="49.05" customHeight="1">
      <c r="A127" s="39"/>
      <c r="B127" s="40"/>
      <c r="C127" s="220" t="s">
        <v>148</v>
      </c>
      <c r="D127" s="220" t="s">
        <v>133</v>
      </c>
      <c r="E127" s="221" t="s">
        <v>641</v>
      </c>
      <c r="F127" s="222" t="s">
        <v>642</v>
      </c>
      <c r="G127" s="223" t="s">
        <v>632</v>
      </c>
      <c r="H127" s="224">
        <v>1</v>
      </c>
      <c r="I127" s="225"/>
      <c r="J127" s="226">
        <f>ROUND(I127*H127,2)</f>
        <v>0</v>
      </c>
      <c r="K127" s="222" t="s">
        <v>1</v>
      </c>
      <c r="L127" s="45"/>
      <c r="M127" s="227" t="s">
        <v>1</v>
      </c>
      <c r="N127" s="228" t="s">
        <v>42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633</v>
      </c>
      <c r="AT127" s="231" t="s">
        <v>133</v>
      </c>
      <c r="AU127" s="231" t="s">
        <v>87</v>
      </c>
      <c r="AY127" s="18" t="s">
        <v>130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85</v>
      </c>
      <c r="BK127" s="232">
        <f>ROUND(I127*H127,2)</f>
        <v>0</v>
      </c>
      <c r="BL127" s="18" t="s">
        <v>633</v>
      </c>
      <c r="BM127" s="231" t="s">
        <v>643</v>
      </c>
    </row>
    <row r="128" s="2" customFormat="1" ht="24.15" customHeight="1">
      <c r="A128" s="39"/>
      <c r="B128" s="40"/>
      <c r="C128" s="220" t="s">
        <v>160</v>
      </c>
      <c r="D128" s="220" t="s">
        <v>133</v>
      </c>
      <c r="E128" s="221" t="s">
        <v>644</v>
      </c>
      <c r="F128" s="222" t="s">
        <v>645</v>
      </c>
      <c r="G128" s="223" t="s">
        <v>632</v>
      </c>
      <c r="H128" s="224">
        <v>1</v>
      </c>
      <c r="I128" s="225"/>
      <c r="J128" s="226">
        <f>ROUND(I128*H128,2)</f>
        <v>0</v>
      </c>
      <c r="K128" s="222" t="s">
        <v>1</v>
      </c>
      <c r="L128" s="45"/>
      <c r="M128" s="227" t="s">
        <v>1</v>
      </c>
      <c r="N128" s="228" t="s">
        <v>42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633</v>
      </c>
      <c r="AT128" s="231" t="s">
        <v>133</v>
      </c>
      <c r="AU128" s="231" t="s">
        <v>87</v>
      </c>
      <c r="AY128" s="18" t="s">
        <v>130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85</v>
      </c>
      <c r="BK128" s="232">
        <f>ROUND(I128*H128,2)</f>
        <v>0</v>
      </c>
      <c r="BL128" s="18" t="s">
        <v>633</v>
      </c>
      <c r="BM128" s="231" t="s">
        <v>646</v>
      </c>
    </row>
    <row r="129" s="2" customFormat="1" ht="24.15" customHeight="1">
      <c r="A129" s="39"/>
      <c r="B129" s="40"/>
      <c r="C129" s="220" t="s">
        <v>164</v>
      </c>
      <c r="D129" s="220" t="s">
        <v>133</v>
      </c>
      <c r="E129" s="221" t="s">
        <v>647</v>
      </c>
      <c r="F129" s="222" t="s">
        <v>648</v>
      </c>
      <c r="G129" s="223" t="s">
        <v>632</v>
      </c>
      <c r="H129" s="224">
        <v>1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42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633</v>
      </c>
      <c r="AT129" s="231" t="s">
        <v>133</v>
      </c>
      <c r="AU129" s="231" t="s">
        <v>87</v>
      </c>
      <c r="AY129" s="18" t="s">
        <v>130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85</v>
      </c>
      <c r="BK129" s="232">
        <f>ROUND(I129*H129,2)</f>
        <v>0</v>
      </c>
      <c r="BL129" s="18" t="s">
        <v>633</v>
      </c>
      <c r="BM129" s="231" t="s">
        <v>649</v>
      </c>
    </row>
    <row r="130" s="2" customFormat="1" ht="24.15" customHeight="1">
      <c r="A130" s="39"/>
      <c r="B130" s="40"/>
      <c r="C130" s="220" t="s">
        <v>174</v>
      </c>
      <c r="D130" s="220" t="s">
        <v>133</v>
      </c>
      <c r="E130" s="221" t="s">
        <v>650</v>
      </c>
      <c r="F130" s="222" t="s">
        <v>651</v>
      </c>
      <c r="G130" s="223" t="s">
        <v>632</v>
      </c>
      <c r="H130" s="224">
        <v>1</v>
      </c>
      <c r="I130" s="225"/>
      <c r="J130" s="226">
        <f>ROUND(I130*H130,2)</f>
        <v>0</v>
      </c>
      <c r="K130" s="222" t="s">
        <v>1</v>
      </c>
      <c r="L130" s="45"/>
      <c r="M130" s="227" t="s">
        <v>1</v>
      </c>
      <c r="N130" s="228" t="s">
        <v>42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633</v>
      </c>
      <c r="AT130" s="231" t="s">
        <v>133</v>
      </c>
      <c r="AU130" s="231" t="s">
        <v>87</v>
      </c>
      <c r="AY130" s="18" t="s">
        <v>130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85</v>
      </c>
      <c r="BK130" s="232">
        <f>ROUND(I130*H130,2)</f>
        <v>0</v>
      </c>
      <c r="BL130" s="18" t="s">
        <v>633</v>
      </c>
      <c r="BM130" s="231" t="s">
        <v>652</v>
      </c>
    </row>
    <row r="131" s="2" customFormat="1" ht="16.5" customHeight="1">
      <c r="A131" s="39"/>
      <c r="B131" s="40"/>
      <c r="C131" s="220" t="s">
        <v>178</v>
      </c>
      <c r="D131" s="220" t="s">
        <v>133</v>
      </c>
      <c r="E131" s="221" t="s">
        <v>653</v>
      </c>
      <c r="F131" s="222" t="s">
        <v>654</v>
      </c>
      <c r="G131" s="223" t="s">
        <v>632</v>
      </c>
      <c r="H131" s="224">
        <v>1</v>
      </c>
      <c r="I131" s="225"/>
      <c r="J131" s="226">
        <f>ROUND(I131*H131,2)</f>
        <v>0</v>
      </c>
      <c r="K131" s="222" t="s">
        <v>137</v>
      </c>
      <c r="L131" s="45"/>
      <c r="M131" s="227" t="s">
        <v>1</v>
      </c>
      <c r="N131" s="228" t="s">
        <v>42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633</v>
      </c>
      <c r="AT131" s="231" t="s">
        <v>133</v>
      </c>
      <c r="AU131" s="231" t="s">
        <v>87</v>
      </c>
      <c r="AY131" s="18" t="s">
        <v>130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85</v>
      </c>
      <c r="BK131" s="232">
        <f>ROUND(I131*H131,2)</f>
        <v>0</v>
      </c>
      <c r="BL131" s="18" t="s">
        <v>633</v>
      </c>
      <c r="BM131" s="231" t="s">
        <v>655</v>
      </c>
    </row>
    <row r="132" s="2" customFormat="1" ht="16.5" customHeight="1">
      <c r="A132" s="39"/>
      <c r="B132" s="40"/>
      <c r="C132" s="220" t="s">
        <v>182</v>
      </c>
      <c r="D132" s="220" t="s">
        <v>133</v>
      </c>
      <c r="E132" s="221" t="s">
        <v>656</v>
      </c>
      <c r="F132" s="222" t="s">
        <v>657</v>
      </c>
      <c r="G132" s="223" t="s">
        <v>632</v>
      </c>
      <c r="H132" s="224">
        <v>1</v>
      </c>
      <c r="I132" s="225"/>
      <c r="J132" s="226">
        <f>ROUND(I132*H132,2)</f>
        <v>0</v>
      </c>
      <c r="K132" s="222" t="s">
        <v>1</v>
      </c>
      <c r="L132" s="45"/>
      <c r="M132" s="227" t="s">
        <v>1</v>
      </c>
      <c r="N132" s="228" t="s">
        <v>42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633</v>
      </c>
      <c r="AT132" s="231" t="s">
        <v>133</v>
      </c>
      <c r="AU132" s="231" t="s">
        <v>87</v>
      </c>
      <c r="AY132" s="18" t="s">
        <v>130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85</v>
      </c>
      <c r="BK132" s="232">
        <f>ROUND(I132*H132,2)</f>
        <v>0</v>
      </c>
      <c r="BL132" s="18" t="s">
        <v>633</v>
      </c>
      <c r="BM132" s="231" t="s">
        <v>658</v>
      </c>
    </row>
    <row r="133" s="12" customFormat="1" ht="22.8" customHeight="1">
      <c r="A133" s="12"/>
      <c r="B133" s="204"/>
      <c r="C133" s="205"/>
      <c r="D133" s="206" t="s">
        <v>76</v>
      </c>
      <c r="E133" s="218" t="s">
        <v>659</v>
      </c>
      <c r="F133" s="218" t="s">
        <v>660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SUM(P134:P140)</f>
        <v>0</v>
      </c>
      <c r="Q133" s="212"/>
      <c r="R133" s="213">
        <f>SUM(R134:R140)</f>
        <v>0</v>
      </c>
      <c r="S133" s="212"/>
      <c r="T133" s="214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160</v>
      </c>
      <c r="AT133" s="216" t="s">
        <v>76</v>
      </c>
      <c r="AU133" s="216" t="s">
        <v>85</v>
      </c>
      <c r="AY133" s="215" t="s">
        <v>130</v>
      </c>
      <c r="BK133" s="217">
        <f>SUM(BK134:BK140)</f>
        <v>0</v>
      </c>
    </row>
    <row r="134" s="2" customFormat="1" ht="16.5" customHeight="1">
      <c r="A134" s="39"/>
      <c r="B134" s="40"/>
      <c r="C134" s="220" t="s">
        <v>186</v>
      </c>
      <c r="D134" s="220" t="s">
        <v>133</v>
      </c>
      <c r="E134" s="221" t="s">
        <v>661</v>
      </c>
      <c r="F134" s="222" t="s">
        <v>662</v>
      </c>
      <c r="G134" s="223" t="s">
        <v>632</v>
      </c>
      <c r="H134" s="224">
        <v>1</v>
      </c>
      <c r="I134" s="225"/>
      <c r="J134" s="226">
        <f>ROUND(I134*H134,2)</f>
        <v>0</v>
      </c>
      <c r="K134" s="222" t="s">
        <v>137</v>
      </c>
      <c r="L134" s="45"/>
      <c r="M134" s="227" t="s">
        <v>1</v>
      </c>
      <c r="N134" s="228" t="s">
        <v>42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633</v>
      </c>
      <c r="AT134" s="231" t="s">
        <v>133</v>
      </c>
      <c r="AU134" s="231" t="s">
        <v>87</v>
      </c>
      <c r="AY134" s="18" t="s">
        <v>130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85</v>
      </c>
      <c r="BK134" s="232">
        <f>ROUND(I134*H134,2)</f>
        <v>0</v>
      </c>
      <c r="BL134" s="18" t="s">
        <v>633</v>
      </c>
      <c r="BM134" s="231" t="s">
        <v>663</v>
      </c>
    </row>
    <row r="135" s="2" customFormat="1" ht="16.5" customHeight="1">
      <c r="A135" s="39"/>
      <c r="B135" s="40"/>
      <c r="C135" s="220" t="s">
        <v>190</v>
      </c>
      <c r="D135" s="220" t="s">
        <v>133</v>
      </c>
      <c r="E135" s="221" t="s">
        <v>664</v>
      </c>
      <c r="F135" s="222" t="s">
        <v>665</v>
      </c>
      <c r="G135" s="223" t="s">
        <v>632</v>
      </c>
      <c r="H135" s="224">
        <v>1</v>
      </c>
      <c r="I135" s="225"/>
      <c r="J135" s="226">
        <f>ROUND(I135*H135,2)</f>
        <v>0</v>
      </c>
      <c r="K135" s="222" t="s">
        <v>137</v>
      </c>
      <c r="L135" s="45"/>
      <c r="M135" s="227" t="s">
        <v>1</v>
      </c>
      <c r="N135" s="228" t="s">
        <v>42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633</v>
      </c>
      <c r="AT135" s="231" t="s">
        <v>133</v>
      </c>
      <c r="AU135" s="231" t="s">
        <v>87</v>
      </c>
      <c r="AY135" s="18" t="s">
        <v>130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85</v>
      </c>
      <c r="BK135" s="232">
        <f>ROUND(I135*H135,2)</f>
        <v>0</v>
      </c>
      <c r="BL135" s="18" t="s">
        <v>633</v>
      </c>
      <c r="BM135" s="231" t="s">
        <v>666</v>
      </c>
    </row>
    <row r="136" s="2" customFormat="1" ht="16.5" customHeight="1">
      <c r="A136" s="39"/>
      <c r="B136" s="40"/>
      <c r="C136" s="220" t="s">
        <v>194</v>
      </c>
      <c r="D136" s="220" t="s">
        <v>133</v>
      </c>
      <c r="E136" s="221" t="s">
        <v>667</v>
      </c>
      <c r="F136" s="222" t="s">
        <v>668</v>
      </c>
      <c r="G136" s="223" t="s">
        <v>434</v>
      </c>
      <c r="H136" s="224">
        <v>1</v>
      </c>
      <c r="I136" s="225"/>
      <c r="J136" s="226">
        <f>ROUND(I136*H136,2)</f>
        <v>0</v>
      </c>
      <c r="K136" s="222" t="s">
        <v>137</v>
      </c>
      <c r="L136" s="45"/>
      <c r="M136" s="227" t="s">
        <v>1</v>
      </c>
      <c r="N136" s="228" t="s">
        <v>42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633</v>
      </c>
      <c r="AT136" s="231" t="s">
        <v>133</v>
      </c>
      <c r="AU136" s="231" t="s">
        <v>87</v>
      </c>
      <c r="AY136" s="18" t="s">
        <v>130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85</v>
      </c>
      <c r="BK136" s="232">
        <f>ROUND(I136*H136,2)</f>
        <v>0</v>
      </c>
      <c r="BL136" s="18" t="s">
        <v>633</v>
      </c>
      <c r="BM136" s="231" t="s">
        <v>669</v>
      </c>
    </row>
    <row r="137" s="2" customFormat="1" ht="16.5" customHeight="1">
      <c r="A137" s="39"/>
      <c r="B137" s="40"/>
      <c r="C137" s="220" t="s">
        <v>198</v>
      </c>
      <c r="D137" s="220" t="s">
        <v>133</v>
      </c>
      <c r="E137" s="221" t="s">
        <v>670</v>
      </c>
      <c r="F137" s="222" t="s">
        <v>671</v>
      </c>
      <c r="G137" s="223" t="s">
        <v>632</v>
      </c>
      <c r="H137" s="224">
        <v>1</v>
      </c>
      <c r="I137" s="225"/>
      <c r="J137" s="226">
        <f>ROUND(I137*H137,2)</f>
        <v>0</v>
      </c>
      <c r="K137" s="222" t="s">
        <v>137</v>
      </c>
      <c r="L137" s="45"/>
      <c r="M137" s="227" t="s">
        <v>1</v>
      </c>
      <c r="N137" s="228" t="s">
        <v>42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633</v>
      </c>
      <c r="AT137" s="231" t="s">
        <v>133</v>
      </c>
      <c r="AU137" s="231" t="s">
        <v>87</v>
      </c>
      <c r="AY137" s="18" t="s">
        <v>130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85</v>
      </c>
      <c r="BK137" s="232">
        <f>ROUND(I137*H137,2)</f>
        <v>0</v>
      </c>
      <c r="BL137" s="18" t="s">
        <v>633</v>
      </c>
      <c r="BM137" s="231" t="s">
        <v>672</v>
      </c>
    </row>
    <row r="138" s="2" customFormat="1" ht="16.5" customHeight="1">
      <c r="A138" s="39"/>
      <c r="B138" s="40"/>
      <c r="C138" s="220" t="s">
        <v>202</v>
      </c>
      <c r="D138" s="220" t="s">
        <v>133</v>
      </c>
      <c r="E138" s="221" t="s">
        <v>673</v>
      </c>
      <c r="F138" s="222" t="s">
        <v>674</v>
      </c>
      <c r="G138" s="223" t="s">
        <v>632</v>
      </c>
      <c r="H138" s="224">
        <v>1</v>
      </c>
      <c r="I138" s="225"/>
      <c r="J138" s="226">
        <f>ROUND(I138*H138,2)</f>
        <v>0</v>
      </c>
      <c r="K138" s="222" t="s">
        <v>137</v>
      </c>
      <c r="L138" s="45"/>
      <c r="M138" s="227" t="s">
        <v>1</v>
      </c>
      <c r="N138" s="228" t="s">
        <v>42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633</v>
      </c>
      <c r="AT138" s="231" t="s">
        <v>133</v>
      </c>
      <c r="AU138" s="231" t="s">
        <v>87</v>
      </c>
      <c r="AY138" s="18" t="s">
        <v>130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85</v>
      </c>
      <c r="BK138" s="232">
        <f>ROUND(I138*H138,2)</f>
        <v>0</v>
      </c>
      <c r="BL138" s="18" t="s">
        <v>633</v>
      </c>
      <c r="BM138" s="231" t="s">
        <v>675</v>
      </c>
    </row>
    <row r="139" s="2" customFormat="1" ht="16.5" customHeight="1">
      <c r="A139" s="39"/>
      <c r="B139" s="40"/>
      <c r="C139" s="220" t="s">
        <v>8</v>
      </c>
      <c r="D139" s="220" t="s">
        <v>133</v>
      </c>
      <c r="E139" s="221" t="s">
        <v>676</v>
      </c>
      <c r="F139" s="222" t="s">
        <v>677</v>
      </c>
      <c r="G139" s="223" t="s">
        <v>632</v>
      </c>
      <c r="H139" s="224">
        <v>1</v>
      </c>
      <c r="I139" s="225"/>
      <c r="J139" s="226">
        <f>ROUND(I139*H139,2)</f>
        <v>0</v>
      </c>
      <c r="K139" s="222" t="s">
        <v>137</v>
      </c>
      <c r="L139" s="45"/>
      <c r="M139" s="227" t="s">
        <v>1</v>
      </c>
      <c r="N139" s="228" t="s">
        <v>42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633</v>
      </c>
      <c r="AT139" s="231" t="s">
        <v>133</v>
      </c>
      <c r="AU139" s="231" t="s">
        <v>87</v>
      </c>
      <c r="AY139" s="18" t="s">
        <v>130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85</v>
      </c>
      <c r="BK139" s="232">
        <f>ROUND(I139*H139,2)</f>
        <v>0</v>
      </c>
      <c r="BL139" s="18" t="s">
        <v>633</v>
      </c>
      <c r="BM139" s="231" t="s">
        <v>678</v>
      </c>
    </row>
    <row r="140" s="2" customFormat="1" ht="16.5" customHeight="1">
      <c r="A140" s="39"/>
      <c r="B140" s="40"/>
      <c r="C140" s="220" t="s">
        <v>138</v>
      </c>
      <c r="D140" s="220" t="s">
        <v>133</v>
      </c>
      <c r="E140" s="221" t="s">
        <v>679</v>
      </c>
      <c r="F140" s="222" t="s">
        <v>680</v>
      </c>
      <c r="G140" s="223" t="s">
        <v>632</v>
      </c>
      <c r="H140" s="224">
        <v>1</v>
      </c>
      <c r="I140" s="225"/>
      <c r="J140" s="226">
        <f>ROUND(I140*H140,2)</f>
        <v>0</v>
      </c>
      <c r="K140" s="222" t="s">
        <v>137</v>
      </c>
      <c r="L140" s="45"/>
      <c r="M140" s="227" t="s">
        <v>1</v>
      </c>
      <c r="N140" s="228" t="s">
        <v>42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633</v>
      </c>
      <c r="AT140" s="231" t="s">
        <v>133</v>
      </c>
      <c r="AU140" s="231" t="s">
        <v>87</v>
      </c>
      <c r="AY140" s="18" t="s">
        <v>130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85</v>
      </c>
      <c r="BK140" s="232">
        <f>ROUND(I140*H140,2)</f>
        <v>0</v>
      </c>
      <c r="BL140" s="18" t="s">
        <v>633</v>
      </c>
      <c r="BM140" s="231" t="s">
        <v>681</v>
      </c>
    </row>
    <row r="141" s="12" customFormat="1" ht="22.8" customHeight="1">
      <c r="A141" s="12"/>
      <c r="B141" s="204"/>
      <c r="C141" s="205"/>
      <c r="D141" s="206" t="s">
        <v>76</v>
      </c>
      <c r="E141" s="218" t="s">
        <v>682</v>
      </c>
      <c r="F141" s="218" t="s">
        <v>683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SUM(P142:P146)</f>
        <v>0</v>
      </c>
      <c r="Q141" s="212"/>
      <c r="R141" s="213">
        <f>SUM(R142:R146)</f>
        <v>0</v>
      </c>
      <c r="S141" s="212"/>
      <c r="T141" s="214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160</v>
      </c>
      <c r="AT141" s="216" t="s">
        <v>76</v>
      </c>
      <c r="AU141" s="216" t="s">
        <v>85</v>
      </c>
      <c r="AY141" s="215" t="s">
        <v>130</v>
      </c>
      <c r="BK141" s="217">
        <f>SUM(BK142:BK146)</f>
        <v>0</v>
      </c>
    </row>
    <row r="142" s="2" customFormat="1" ht="16.5" customHeight="1">
      <c r="A142" s="39"/>
      <c r="B142" s="40"/>
      <c r="C142" s="220" t="s">
        <v>212</v>
      </c>
      <c r="D142" s="220" t="s">
        <v>133</v>
      </c>
      <c r="E142" s="221" t="s">
        <v>684</v>
      </c>
      <c r="F142" s="222" t="s">
        <v>685</v>
      </c>
      <c r="G142" s="223" t="s">
        <v>632</v>
      </c>
      <c r="H142" s="224">
        <v>1</v>
      </c>
      <c r="I142" s="225"/>
      <c r="J142" s="226">
        <f>ROUND(I142*H142,2)</f>
        <v>0</v>
      </c>
      <c r="K142" s="222" t="s">
        <v>137</v>
      </c>
      <c r="L142" s="45"/>
      <c r="M142" s="227" t="s">
        <v>1</v>
      </c>
      <c r="N142" s="228" t="s">
        <v>42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633</v>
      </c>
      <c r="AT142" s="231" t="s">
        <v>133</v>
      </c>
      <c r="AU142" s="231" t="s">
        <v>87</v>
      </c>
      <c r="AY142" s="18" t="s">
        <v>130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85</v>
      </c>
      <c r="BK142" s="232">
        <f>ROUND(I142*H142,2)</f>
        <v>0</v>
      </c>
      <c r="BL142" s="18" t="s">
        <v>633</v>
      </c>
      <c r="BM142" s="231" t="s">
        <v>686</v>
      </c>
    </row>
    <row r="143" s="2" customFormat="1" ht="16.5" customHeight="1">
      <c r="A143" s="39"/>
      <c r="B143" s="40"/>
      <c r="C143" s="220" t="s">
        <v>216</v>
      </c>
      <c r="D143" s="220" t="s">
        <v>133</v>
      </c>
      <c r="E143" s="221" t="s">
        <v>687</v>
      </c>
      <c r="F143" s="222" t="s">
        <v>688</v>
      </c>
      <c r="G143" s="223" t="s">
        <v>632</v>
      </c>
      <c r="H143" s="224">
        <v>1</v>
      </c>
      <c r="I143" s="225"/>
      <c r="J143" s="226">
        <f>ROUND(I143*H143,2)</f>
        <v>0</v>
      </c>
      <c r="K143" s="222" t="s">
        <v>137</v>
      </c>
      <c r="L143" s="45"/>
      <c r="M143" s="227" t="s">
        <v>1</v>
      </c>
      <c r="N143" s="228" t="s">
        <v>42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633</v>
      </c>
      <c r="AT143" s="231" t="s">
        <v>133</v>
      </c>
      <c r="AU143" s="231" t="s">
        <v>87</v>
      </c>
      <c r="AY143" s="18" t="s">
        <v>130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85</v>
      </c>
      <c r="BK143" s="232">
        <f>ROUND(I143*H143,2)</f>
        <v>0</v>
      </c>
      <c r="BL143" s="18" t="s">
        <v>633</v>
      </c>
      <c r="BM143" s="231" t="s">
        <v>689</v>
      </c>
    </row>
    <row r="144" s="2" customFormat="1" ht="16.5" customHeight="1">
      <c r="A144" s="39"/>
      <c r="B144" s="40"/>
      <c r="C144" s="220" t="s">
        <v>222</v>
      </c>
      <c r="D144" s="220" t="s">
        <v>133</v>
      </c>
      <c r="E144" s="221" t="s">
        <v>690</v>
      </c>
      <c r="F144" s="222" t="s">
        <v>691</v>
      </c>
      <c r="G144" s="223" t="s">
        <v>632</v>
      </c>
      <c r="H144" s="224">
        <v>1</v>
      </c>
      <c r="I144" s="225"/>
      <c r="J144" s="226">
        <f>ROUND(I144*H144,2)</f>
        <v>0</v>
      </c>
      <c r="K144" s="222" t="s">
        <v>137</v>
      </c>
      <c r="L144" s="45"/>
      <c r="M144" s="227" t="s">
        <v>1</v>
      </c>
      <c r="N144" s="228" t="s">
        <v>42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633</v>
      </c>
      <c r="AT144" s="231" t="s">
        <v>133</v>
      </c>
      <c r="AU144" s="231" t="s">
        <v>87</v>
      </c>
      <c r="AY144" s="18" t="s">
        <v>130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85</v>
      </c>
      <c r="BK144" s="232">
        <f>ROUND(I144*H144,2)</f>
        <v>0</v>
      </c>
      <c r="BL144" s="18" t="s">
        <v>633</v>
      </c>
      <c r="BM144" s="231" t="s">
        <v>692</v>
      </c>
    </row>
    <row r="145" s="2" customFormat="1" ht="16.5" customHeight="1">
      <c r="A145" s="39"/>
      <c r="B145" s="40"/>
      <c r="C145" s="220" t="s">
        <v>227</v>
      </c>
      <c r="D145" s="220" t="s">
        <v>133</v>
      </c>
      <c r="E145" s="221" t="s">
        <v>693</v>
      </c>
      <c r="F145" s="222" t="s">
        <v>694</v>
      </c>
      <c r="G145" s="223" t="s">
        <v>632</v>
      </c>
      <c r="H145" s="224">
        <v>1</v>
      </c>
      <c r="I145" s="225"/>
      <c r="J145" s="226">
        <f>ROUND(I145*H145,2)</f>
        <v>0</v>
      </c>
      <c r="K145" s="222" t="s">
        <v>137</v>
      </c>
      <c r="L145" s="45"/>
      <c r="M145" s="227" t="s">
        <v>1</v>
      </c>
      <c r="N145" s="228" t="s">
        <v>42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633</v>
      </c>
      <c r="AT145" s="231" t="s">
        <v>133</v>
      </c>
      <c r="AU145" s="231" t="s">
        <v>87</v>
      </c>
      <c r="AY145" s="18" t="s">
        <v>130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85</v>
      </c>
      <c r="BK145" s="232">
        <f>ROUND(I145*H145,2)</f>
        <v>0</v>
      </c>
      <c r="BL145" s="18" t="s">
        <v>633</v>
      </c>
      <c r="BM145" s="231" t="s">
        <v>695</v>
      </c>
    </row>
    <row r="146" s="2" customFormat="1" ht="16.5" customHeight="1">
      <c r="A146" s="39"/>
      <c r="B146" s="40"/>
      <c r="C146" s="220" t="s">
        <v>7</v>
      </c>
      <c r="D146" s="220" t="s">
        <v>133</v>
      </c>
      <c r="E146" s="221" t="s">
        <v>696</v>
      </c>
      <c r="F146" s="222" t="s">
        <v>697</v>
      </c>
      <c r="G146" s="223" t="s">
        <v>632</v>
      </c>
      <c r="H146" s="224">
        <v>1</v>
      </c>
      <c r="I146" s="225"/>
      <c r="J146" s="226">
        <f>ROUND(I146*H146,2)</f>
        <v>0</v>
      </c>
      <c r="K146" s="222" t="s">
        <v>137</v>
      </c>
      <c r="L146" s="45"/>
      <c r="M146" s="227" t="s">
        <v>1</v>
      </c>
      <c r="N146" s="228" t="s">
        <v>42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633</v>
      </c>
      <c r="AT146" s="231" t="s">
        <v>133</v>
      </c>
      <c r="AU146" s="231" t="s">
        <v>87</v>
      </c>
      <c r="AY146" s="18" t="s">
        <v>130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85</v>
      </c>
      <c r="BK146" s="232">
        <f>ROUND(I146*H146,2)</f>
        <v>0</v>
      </c>
      <c r="BL146" s="18" t="s">
        <v>633</v>
      </c>
      <c r="BM146" s="231" t="s">
        <v>698</v>
      </c>
    </row>
    <row r="147" s="12" customFormat="1" ht="22.8" customHeight="1">
      <c r="A147" s="12"/>
      <c r="B147" s="204"/>
      <c r="C147" s="205"/>
      <c r="D147" s="206" t="s">
        <v>76</v>
      </c>
      <c r="E147" s="218" t="s">
        <v>699</v>
      </c>
      <c r="F147" s="218" t="s">
        <v>700</v>
      </c>
      <c r="G147" s="205"/>
      <c r="H147" s="205"/>
      <c r="I147" s="208"/>
      <c r="J147" s="219">
        <f>BK147</f>
        <v>0</v>
      </c>
      <c r="K147" s="205"/>
      <c r="L147" s="210"/>
      <c r="M147" s="211"/>
      <c r="N147" s="212"/>
      <c r="O147" s="212"/>
      <c r="P147" s="213">
        <f>SUM(P148:P149)</f>
        <v>0</v>
      </c>
      <c r="Q147" s="212"/>
      <c r="R147" s="213">
        <f>SUM(R148:R149)</f>
        <v>0</v>
      </c>
      <c r="S147" s="212"/>
      <c r="T147" s="214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5" t="s">
        <v>160</v>
      </c>
      <c r="AT147" s="216" t="s">
        <v>76</v>
      </c>
      <c r="AU147" s="216" t="s">
        <v>85</v>
      </c>
      <c r="AY147" s="215" t="s">
        <v>130</v>
      </c>
      <c r="BK147" s="217">
        <f>SUM(BK148:BK149)</f>
        <v>0</v>
      </c>
    </row>
    <row r="148" s="2" customFormat="1" ht="16.5" customHeight="1">
      <c r="A148" s="39"/>
      <c r="B148" s="40"/>
      <c r="C148" s="220" t="s">
        <v>234</v>
      </c>
      <c r="D148" s="220" t="s">
        <v>133</v>
      </c>
      <c r="E148" s="221" t="s">
        <v>701</v>
      </c>
      <c r="F148" s="222" t="s">
        <v>702</v>
      </c>
      <c r="G148" s="223" t="s">
        <v>632</v>
      </c>
      <c r="H148" s="224">
        <v>1</v>
      </c>
      <c r="I148" s="225"/>
      <c r="J148" s="226">
        <f>ROUND(I148*H148,2)</f>
        <v>0</v>
      </c>
      <c r="K148" s="222" t="s">
        <v>137</v>
      </c>
      <c r="L148" s="45"/>
      <c r="M148" s="227" t="s">
        <v>1</v>
      </c>
      <c r="N148" s="228" t="s">
        <v>42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633</v>
      </c>
      <c r="AT148" s="231" t="s">
        <v>133</v>
      </c>
      <c r="AU148" s="231" t="s">
        <v>87</v>
      </c>
      <c r="AY148" s="18" t="s">
        <v>130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85</v>
      </c>
      <c r="BK148" s="232">
        <f>ROUND(I148*H148,2)</f>
        <v>0</v>
      </c>
      <c r="BL148" s="18" t="s">
        <v>633</v>
      </c>
      <c r="BM148" s="231" t="s">
        <v>703</v>
      </c>
    </row>
    <row r="149" s="2" customFormat="1" ht="24.15" customHeight="1">
      <c r="A149" s="39"/>
      <c r="B149" s="40"/>
      <c r="C149" s="220" t="s">
        <v>241</v>
      </c>
      <c r="D149" s="220" t="s">
        <v>133</v>
      </c>
      <c r="E149" s="221" t="s">
        <v>704</v>
      </c>
      <c r="F149" s="222" t="s">
        <v>705</v>
      </c>
      <c r="G149" s="223" t="s">
        <v>632</v>
      </c>
      <c r="H149" s="224">
        <v>1</v>
      </c>
      <c r="I149" s="225"/>
      <c r="J149" s="226">
        <f>ROUND(I149*H149,2)</f>
        <v>0</v>
      </c>
      <c r="K149" s="222" t="s">
        <v>1</v>
      </c>
      <c r="L149" s="45"/>
      <c r="M149" s="277" t="s">
        <v>1</v>
      </c>
      <c r="N149" s="278" t="s">
        <v>42</v>
      </c>
      <c r="O149" s="279"/>
      <c r="P149" s="280">
        <f>O149*H149</f>
        <v>0</v>
      </c>
      <c r="Q149" s="280">
        <v>0</v>
      </c>
      <c r="R149" s="280">
        <f>Q149*H149</f>
        <v>0</v>
      </c>
      <c r="S149" s="280">
        <v>0</v>
      </c>
      <c r="T149" s="28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633</v>
      </c>
      <c r="AT149" s="231" t="s">
        <v>133</v>
      </c>
      <c r="AU149" s="231" t="s">
        <v>87</v>
      </c>
      <c r="AY149" s="18" t="s">
        <v>130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85</v>
      </c>
      <c r="BK149" s="232">
        <f>ROUND(I149*H149,2)</f>
        <v>0</v>
      </c>
      <c r="BL149" s="18" t="s">
        <v>633</v>
      </c>
      <c r="BM149" s="231" t="s">
        <v>706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LgUt0Or3ieQl4kiW1fa7H9X/Ha8dk7FdAhysf4uY6wGutMVuQ1ZfJ2e2eiV7DJMcEmzd31Rgo/sDs+fDqG2xUg==" hashValue="adAOXjzsLN03bqpKuAXuFZ4hKof7Q+Oyp2KmLa6MnCRXmIdPfJDsHEVHOoD0BkOwHiLlhyGb5J+udde8jGwEog==" algorithmName="SHA-512" password="CC35"/>
  <autoFilter ref="C120:K14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707</v>
      </c>
      <c r="H4" s="21"/>
    </row>
    <row r="5" s="1" customFormat="1" ht="12" customHeight="1">
      <c r="B5" s="21"/>
      <c r="C5" s="282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83" t="s">
        <v>16</v>
      </c>
      <c r="D6" s="284" t="s">
        <v>17</v>
      </c>
      <c r="E6" s="1"/>
      <c r="F6" s="1"/>
      <c r="H6" s="21"/>
    </row>
    <row r="7" s="1" customFormat="1" ht="24.75" customHeight="1">
      <c r="B7" s="21"/>
      <c r="C7" s="142" t="s">
        <v>22</v>
      </c>
      <c r="D7" s="146" t="str">
        <f>'Rekapitulace stavby'!AN8</f>
        <v>3. 1. 2022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85"/>
      <c r="C9" s="286" t="s">
        <v>58</v>
      </c>
      <c r="D9" s="287" t="s">
        <v>59</v>
      </c>
      <c r="E9" s="287" t="s">
        <v>117</v>
      </c>
      <c r="F9" s="288" t="s">
        <v>708</v>
      </c>
      <c r="G9" s="193"/>
      <c r="H9" s="285"/>
    </row>
    <row r="10" s="2" customFormat="1" ht="26.4" customHeight="1">
      <c r="A10" s="39"/>
      <c r="B10" s="45"/>
      <c r="C10" s="289" t="s">
        <v>709</v>
      </c>
      <c r="D10" s="289" t="s">
        <v>83</v>
      </c>
      <c r="E10" s="39"/>
      <c r="F10" s="39"/>
      <c r="G10" s="39"/>
      <c r="H10" s="45"/>
    </row>
    <row r="11" s="2" customFormat="1" ht="16.8" customHeight="1">
      <c r="A11" s="39"/>
      <c r="B11" s="45"/>
      <c r="C11" s="290" t="s">
        <v>91</v>
      </c>
      <c r="D11" s="291" t="s">
        <v>92</v>
      </c>
      <c r="E11" s="292" t="s">
        <v>1</v>
      </c>
      <c r="F11" s="293">
        <v>4321.3519999999999</v>
      </c>
      <c r="G11" s="39"/>
      <c r="H11" s="45"/>
    </row>
    <row r="12" s="2" customFormat="1" ht="16.8" customHeight="1">
      <c r="A12" s="39"/>
      <c r="B12" s="45"/>
      <c r="C12" s="294" t="s">
        <v>1</v>
      </c>
      <c r="D12" s="294" t="s">
        <v>141</v>
      </c>
      <c r="E12" s="18" t="s">
        <v>1</v>
      </c>
      <c r="F12" s="295">
        <v>0</v>
      </c>
      <c r="G12" s="39"/>
      <c r="H12" s="45"/>
    </row>
    <row r="13" s="2" customFormat="1" ht="16.8" customHeight="1">
      <c r="A13" s="39"/>
      <c r="B13" s="45"/>
      <c r="C13" s="294" t="s">
        <v>1</v>
      </c>
      <c r="D13" s="294" t="s">
        <v>408</v>
      </c>
      <c r="E13" s="18" t="s">
        <v>1</v>
      </c>
      <c r="F13" s="295">
        <v>2279.3119999999999</v>
      </c>
      <c r="G13" s="39"/>
      <c r="H13" s="45"/>
    </row>
    <row r="14" s="2" customFormat="1" ht="16.8" customHeight="1">
      <c r="A14" s="39"/>
      <c r="B14" s="45"/>
      <c r="C14" s="294" t="s">
        <v>1</v>
      </c>
      <c r="D14" s="294" t="s">
        <v>145</v>
      </c>
      <c r="E14" s="18" t="s">
        <v>1</v>
      </c>
      <c r="F14" s="295">
        <v>0</v>
      </c>
      <c r="G14" s="39"/>
      <c r="H14" s="45"/>
    </row>
    <row r="15" s="2" customFormat="1" ht="16.8" customHeight="1">
      <c r="A15" s="39"/>
      <c r="B15" s="45"/>
      <c r="C15" s="294" t="s">
        <v>1</v>
      </c>
      <c r="D15" s="294" t="s">
        <v>409</v>
      </c>
      <c r="E15" s="18" t="s">
        <v>1</v>
      </c>
      <c r="F15" s="295">
        <v>2042.04</v>
      </c>
      <c r="G15" s="39"/>
      <c r="H15" s="45"/>
    </row>
    <row r="16" s="2" customFormat="1" ht="16.8" customHeight="1">
      <c r="A16" s="39"/>
      <c r="B16" s="45"/>
      <c r="C16" s="294" t="s">
        <v>91</v>
      </c>
      <c r="D16" s="294" t="s">
        <v>147</v>
      </c>
      <c r="E16" s="18" t="s">
        <v>1</v>
      </c>
      <c r="F16" s="295">
        <v>4321.3519999999999</v>
      </c>
      <c r="G16" s="39"/>
      <c r="H16" s="45"/>
    </row>
    <row r="17" s="2" customFormat="1" ht="16.8" customHeight="1">
      <c r="A17" s="39"/>
      <c r="B17" s="45"/>
      <c r="C17" s="296" t="s">
        <v>710</v>
      </c>
      <c r="D17" s="39"/>
      <c r="E17" s="39"/>
      <c r="F17" s="39"/>
      <c r="G17" s="39"/>
      <c r="H17" s="45"/>
    </row>
    <row r="18" s="2" customFormat="1">
      <c r="A18" s="39"/>
      <c r="B18" s="45"/>
      <c r="C18" s="294" t="s">
        <v>405</v>
      </c>
      <c r="D18" s="294" t="s">
        <v>406</v>
      </c>
      <c r="E18" s="18" t="s">
        <v>136</v>
      </c>
      <c r="F18" s="295">
        <v>4321.3519999999999</v>
      </c>
      <c r="G18" s="39"/>
      <c r="H18" s="45"/>
    </row>
    <row r="19" s="2" customFormat="1">
      <c r="A19" s="39"/>
      <c r="B19" s="45"/>
      <c r="C19" s="294" t="s">
        <v>411</v>
      </c>
      <c r="D19" s="294" t="s">
        <v>412</v>
      </c>
      <c r="E19" s="18" t="s">
        <v>136</v>
      </c>
      <c r="F19" s="295">
        <v>907483.92000000004</v>
      </c>
      <c r="G19" s="39"/>
      <c r="H19" s="45"/>
    </row>
    <row r="20" s="2" customFormat="1">
      <c r="A20" s="39"/>
      <c r="B20" s="45"/>
      <c r="C20" s="294" t="s">
        <v>416</v>
      </c>
      <c r="D20" s="294" t="s">
        <v>417</v>
      </c>
      <c r="E20" s="18" t="s">
        <v>136</v>
      </c>
      <c r="F20" s="295">
        <v>4321.3519999999999</v>
      </c>
      <c r="G20" s="39"/>
      <c r="H20" s="45"/>
    </row>
    <row r="21" s="2" customFormat="1" ht="16.8" customHeight="1">
      <c r="A21" s="39"/>
      <c r="B21" s="45"/>
      <c r="C21" s="294" t="s">
        <v>424</v>
      </c>
      <c r="D21" s="294" t="s">
        <v>425</v>
      </c>
      <c r="E21" s="18" t="s">
        <v>136</v>
      </c>
      <c r="F21" s="295">
        <v>907483.92000000004</v>
      </c>
      <c r="G21" s="39"/>
      <c r="H21" s="45"/>
    </row>
    <row r="22" s="2" customFormat="1" ht="16.8" customHeight="1">
      <c r="A22" s="39"/>
      <c r="B22" s="45"/>
      <c r="C22" s="290" t="s">
        <v>711</v>
      </c>
      <c r="D22" s="291" t="s">
        <v>92</v>
      </c>
      <c r="E22" s="292" t="s">
        <v>1</v>
      </c>
      <c r="F22" s="293">
        <v>2042.04</v>
      </c>
      <c r="G22" s="39"/>
      <c r="H22" s="45"/>
    </row>
    <row r="23" s="2" customFormat="1" ht="7.44" customHeight="1">
      <c r="A23" s="39"/>
      <c r="B23" s="172"/>
      <c r="C23" s="173"/>
      <c r="D23" s="173"/>
      <c r="E23" s="173"/>
      <c r="F23" s="173"/>
      <c r="G23" s="173"/>
      <c r="H23" s="45"/>
    </row>
    <row r="24" s="2" customFormat="1">
      <c r="A24" s="39"/>
      <c r="B24" s="39"/>
      <c r="C24" s="39"/>
      <c r="D24" s="39"/>
      <c r="E24" s="39"/>
      <c r="F24" s="39"/>
      <c r="G24" s="39"/>
      <c r="H24" s="39"/>
    </row>
  </sheetData>
  <sheetProtection sheet="1" formatColumns="0" formatRows="0" objects="1" scenarios="1" spinCount="100000" saltValue="eNDSrCSPVUlmwBYcsAO27O7zizZVPem44mRcwCjOeLVx400cGXC3Lky3F/bey6JYhOCiQlqSg0bX8Q2SyXWWTg==" hashValue="NZlGCRvbEa27DDnt+RWWh6Os56rK1go4+yAXylLbVcx64x+AJQF8KfdmcAFX3iKPh9vor46M/rNvh4PVkBvcy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2022-01-03T12:37:56Z</dcterms:created>
  <dcterms:modified xsi:type="dcterms:W3CDTF">2022-01-03T12:38:03Z</dcterms:modified>
</cp:coreProperties>
</file>