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ÝMĚNA PODLAHOVÝCH K..." sheetId="2" r:id="rId2"/>
    <sheet name="02 - VÝMĚNA PODLAHOVÝCH K..." sheetId="3" r:id="rId3"/>
    <sheet name="03 - VÝMĚNA PODLAHOVÝCH K..." sheetId="4" r:id="rId4"/>
    <sheet name="Seznam figur" sheetId="5" r:id="rId5"/>
    <sheet name="Pokyny pro vyplnění" sheetId="6" r:id="rId6"/>
  </sheets>
  <definedNames>
    <definedName name="_xlnm.Print_Area" localSheetId="0">'Rekapitulace stavby'!$D$4:$AO$36,'Rekapitulace stavby'!$C$42:$AQ$58</definedName>
    <definedName name="_xlnm.Print_Titles" localSheetId="0">'Rekapitulace stavby'!$52:$52</definedName>
    <definedName name="_xlnm._FilterDatabase" localSheetId="1" hidden="1">'01 - VÝMĚNA PODLAHOVÝCH K...'!$C$84:$K$244</definedName>
    <definedName name="_xlnm.Print_Area" localSheetId="1">'01 - VÝMĚNA PODLAHOVÝCH K...'!$C$4:$J$39,'01 - VÝMĚNA PODLAHOVÝCH K...'!$C$45:$J$66,'01 - VÝMĚNA PODLAHOVÝCH K...'!$C$72:$K$244</definedName>
    <definedName name="_xlnm.Print_Titles" localSheetId="1">'01 - VÝMĚNA PODLAHOVÝCH K...'!$84:$84</definedName>
    <definedName name="_xlnm._FilterDatabase" localSheetId="2" hidden="1">'02 - VÝMĚNA PODLAHOVÝCH K...'!$C$84:$K$276</definedName>
    <definedName name="_xlnm.Print_Area" localSheetId="2">'02 - VÝMĚNA PODLAHOVÝCH K...'!$C$4:$J$39,'02 - VÝMĚNA PODLAHOVÝCH K...'!$C$45:$J$66,'02 - VÝMĚNA PODLAHOVÝCH K...'!$C$72:$K$276</definedName>
    <definedName name="_xlnm.Print_Titles" localSheetId="2">'02 - VÝMĚNA PODLAHOVÝCH K...'!$84:$84</definedName>
    <definedName name="_xlnm._FilterDatabase" localSheetId="3" hidden="1">'03 - VÝMĚNA PODLAHOVÝCH K...'!$C$84:$K$264</definedName>
    <definedName name="_xlnm.Print_Area" localSheetId="3">'03 - VÝMĚNA PODLAHOVÝCH K...'!$C$4:$J$39,'03 - VÝMĚNA PODLAHOVÝCH K...'!$C$45:$J$66,'03 - VÝMĚNA PODLAHOVÝCH K...'!$C$72:$K$264</definedName>
    <definedName name="_xlnm.Print_Titles" localSheetId="3">'03 - VÝMĚNA PODLAHOVÝCH K...'!$84:$84</definedName>
    <definedName name="_xlnm.Print_Area" localSheetId="4">'Seznam figur'!$C$4:$G$147</definedName>
    <definedName name="_xlnm.Print_Titles" localSheetId="4">'Seznam figur'!$9:$9</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D7"/>
  <c i="4" r="J37"/>
  <c r="J36"/>
  <c i="1" r="AY57"/>
  <c i="4" r="J35"/>
  <c i="1" r="AX57"/>
  <c i="4" r="BI262"/>
  <c r="BH262"/>
  <c r="BG262"/>
  <c r="BF262"/>
  <c r="T262"/>
  <c r="R262"/>
  <c r="P262"/>
  <c r="BI258"/>
  <c r="BH258"/>
  <c r="BG258"/>
  <c r="BF258"/>
  <c r="T258"/>
  <c r="R258"/>
  <c r="P258"/>
  <c r="BI254"/>
  <c r="BH254"/>
  <c r="BG254"/>
  <c r="BF254"/>
  <c r="T254"/>
  <c r="R254"/>
  <c r="P254"/>
  <c r="BI249"/>
  <c r="BH249"/>
  <c r="BG249"/>
  <c r="BF249"/>
  <c r="T249"/>
  <c r="R249"/>
  <c r="P249"/>
  <c r="BI245"/>
  <c r="BH245"/>
  <c r="BG245"/>
  <c r="BF245"/>
  <c r="T245"/>
  <c r="R245"/>
  <c r="P245"/>
  <c r="BI224"/>
  <c r="BH224"/>
  <c r="BG224"/>
  <c r="BF224"/>
  <c r="T224"/>
  <c r="R224"/>
  <c r="P224"/>
  <c r="BI220"/>
  <c r="BH220"/>
  <c r="BG220"/>
  <c r="BF220"/>
  <c r="T220"/>
  <c r="R220"/>
  <c r="P220"/>
  <c r="BI198"/>
  <c r="BH198"/>
  <c r="BG198"/>
  <c r="BF198"/>
  <c r="T198"/>
  <c r="R198"/>
  <c r="P198"/>
  <c r="BI194"/>
  <c r="BH194"/>
  <c r="BG194"/>
  <c r="BF194"/>
  <c r="T194"/>
  <c r="R194"/>
  <c r="P194"/>
  <c r="BI186"/>
  <c r="BH186"/>
  <c r="BG186"/>
  <c r="BF186"/>
  <c r="T186"/>
  <c r="R186"/>
  <c r="P186"/>
  <c r="BI182"/>
  <c r="BH182"/>
  <c r="BG182"/>
  <c r="BF182"/>
  <c r="T182"/>
  <c r="R182"/>
  <c r="P182"/>
  <c r="BI160"/>
  <c r="BH160"/>
  <c r="BG160"/>
  <c r="BF160"/>
  <c r="T160"/>
  <c r="R160"/>
  <c r="P160"/>
  <c r="BI155"/>
  <c r="BH155"/>
  <c r="BG155"/>
  <c r="BF155"/>
  <c r="T155"/>
  <c r="R155"/>
  <c r="P155"/>
  <c r="BI132"/>
  <c r="BH132"/>
  <c r="BG132"/>
  <c r="BF132"/>
  <c r="T132"/>
  <c r="R132"/>
  <c r="P132"/>
  <c r="BI128"/>
  <c r="BH128"/>
  <c r="BG128"/>
  <c r="BF128"/>
  <c r="T128"/>
  <c r="R128"/>
  <c r="P128"/>
  <c r="BI123"/>
  <c r="BH123"/>
  <c r="BG123"/>
  <c r="BF123"/>
  <c r="T123"/>
  <c r="R123"/>
  <c r="P123"/>
  <c r="BI118"/>
  <c r="BH118"/>
  <c r="BG118"/>
  <c r="BF118"/>
  <c r="T118"/>
  <c r="R118"/>
  <c r="P118"/>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BI91"/>
  <c r="BH91"/>
  <c r="BG91"/>
  <c r="BF91"/>
  <c r="T91"/>
  <c r="R91"/>
  <c r="P91"/>
  <c r="BI88"/>
  <c r="BH88"/>
  <c r="BG88"/>
  <c r="BF88"/>
  <c r="T88"/>
  <c r="R88"/>
  <c r="P88"/>
  <c r="F79"/>
  <c r="E77"/>
  <c r="F52"/>
  <c r="E50"/>
  <c r="J24"/>
  <c r="E24"/>
  <c r="J82"/>
  <c r="J23"/>
  <c r="J21"/>
  <c r="E21"/>
  <c r="J81"/>
  <c r="J20"/>
  <c r="J18"/>
  <c r="E18"/>
  <c r="F55"/>
  <c r="J17"/>
  <c r="J15"/>
  <c r="E15"/>
  <c r="F81"/>
  <c r="J14"/>
  <c r="J12"/>
  <c r="J79"/>
  <c r="E7"/>
  <c r="E75"/>
  <c i="3" r="J37"/>
  <c r="J36"/>
  <c i="1" r="AY56"/>
  <c i="3" r="J35"/>
  <c i="1" r="AX56"/>
  <c i="3" r="BI274"/>
  <c r="BH274"/>
  <c r="BG274"/>
  <c r="BF274"/>
  <c r="T274"/>
  <c r="R274"/>
  <c r="P274"/>
  <c r="BI270"/>
  <c r="BH270"/>
  <c r="BG270"/>
  <c r="BF270"/>
  <c r="T270"/>
  <c r="R270"/>
  <c r="P270"/>
  <c r="BI266"/>
  <c r="BH266"/>
  <c r="BG266"/>
  <c r="BF266"/>
  <c r="T266"/>
  <c r="R266"/>
  <c r="P266"/>
  <c r="BI261"/>
  <c r="BH261"/>
  <c r="BG261"/>
  <c r="BF261"/>
  <c r="T261"/>
  <c r="R261"/>
  <c r="P261"/>
  <c r="BI257"/>
  <c r="BH257"/>
  <c r="BG257"/>
  <c r="BF257"/>
  <c r="T257"/>
  <c r="R257"/>
  <c r="P257"/>
  <c r="BI248"/>
  <c r="BH248"/>
  <c r="BG248"/>
  <c r="BF248"/>
  <c r="T248"/>
  <c r="R248"/>
  <c r="P248"/>
  <c r="BI244"/>
  <c r="BH244"/>
  <c r="BG244"/>
  <c r="BF244"/>
  <c r="T244"/>
  <c r="R244"/>
  <c r="P244"/>
  <c r="BI227"/>
  <c r="BH227"/>
  <c r="BG227"/>
  <c r="BF227"/>
  <c r="T227"/>
  <c r="R227"/>
  <c r="P227"/>
  <c r="BI223"/>
  <c r="BH223"/>
  <c r="BG223"/>
  <c r="BF223"/>
  <c r="T223"/>
  <c r="R223"/>
  <c r="P223"/>
  <c r="BI210"/>
  <c r="BH210"/>
  <c r="BG210"/>
  <c r="BF210"/>
  <c r="T210"/>
  <c r="R210"/>
  <c r="P210"/>
  <c r="BI201"/>
  <c r="BH201"/>
  <c r="BG201"/>
  <c r="BF201"/>
  <c r="T201"/>
  <c r="R201"/>
  <c r="P201"/>
  <c r="BI186"/>
  <c r="BH186"/>
  <c r="BG186"/>
  <c r="BF186"/>
  <c r="T186"/>
  <c r="R186"/>
  <c r="P186"/>
  <c r="BI174"/>
  <c r="BH174"/>
  <c r="BG174"/>
  <c r="BF174"/>
  <c r="T174"/>
  <c r="R174"/>
  <c r="P174"/>
  <c r="BI157"/>
  <c r="BH157"/>
  <c r="BG157"/>
  <c r="BF157"/>
  <c r="T157"/>
  <c r="R157"/>
  <c r="P157"/>
  <c r="BI152"/>
  <c r="BH152"/>
  <c r="BG152"/>
  <c r="BF152"/>
  <c r="T152"/>
  <c r="R152"/>
  <c r="P152"/>
  <c r="BI134"/>
  <c r="BH134"/>
  <c r="BG134"/>
  <c r="BF134"/>
  <c r="T134"/>
  <c r="R134"/>
  <c r="P134"/>
  <c r="BI130"/>
  <c r="BH130"/>
  <c r="BG130"/>
  <c r="BF130"/>
  <c r="T130"/>
  <c r="R130"/>
  <c r="P130"/>
  <c r="BI125"/>
  <c r="BH125"/>
  <c r="BG125"/>
  <c r="BF125"/>
  <c r="T125"/>
  <c r="R125"/>
  <c r="P125"/>
  <c r="BI120"/>
  <c r="BH120"/>
  <c r="BG120"/>
  <c r="BF120"/>
  <c r="T120"/>
  <c r="R120"/>
  <c r="P120"/>
  <c r="BI118"/>
  <c r="BH118"/>
  <c r="BG118"/>
  <c r="BF118"/>
  <c r="T118"/>
  <c r="R118"/>
  <c r="P118"/>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BI91"/>
  <c r="BH91"/>
  <c r="BG91"/>
  <c r="BF91"/>
  <c r="T91"/>
  <c r="R91"/>
  <c r="P91"/>
  <c r="BI88"/>
  <c r="BH88"/>
  <c r="BG88"/>
  <c r="BF88"/>
  <c r="T88"/>
  <c r="R88"/>
  <c r="P88"/>
  <c r="F79"/>
  <c r="E77"/>
  <c r="F52"/>
  <c r="E50"/>
  <c r="J24"/>
  <c r="E24"/>
  <c r="J82"/>
  <c r="J23"/>
  <c r="J21"/>
  <c r="E21"/>
  <c r="J81"/>
  <c r="J20"/>
  <c r="J18"/>
  <c r="E18"/>
  <c r="F82"/>
  <c r="J17"/>
  <c r="J15"/>
  <c r="E15"/>
  <c r="F81"/>
  <c r="J14"/>
  <c r="J12"/>
  <c r="J52"/>
  <c r="E7"/>
  <c r="E75"/>
  <c i="2" r="J37"/>
  <c r="J36"/>
  <c i="1" r="AY55"/>
  <c i="2" r="J35"/>
  <c i="1" r="AX55"/>
  <c i="2" r="BI242"/>
  <c r="BH242"/>
  <c r="BG242"/>
  <c r="BF242"/>
  <c r="T242"/>
  <c r="R242"/>
  <c r="P242"/>
  <c r="BI238"/>
  <c r="BH238"/>
  <c r="BG238"/>
  <c r="BF238"/>
  <c r="T238"/>
  <c r="R238"/>
  <c r="P238"/>
  <c r="BI234"/>
  <c r="BH234"/>
  <c r="BG234"/>
  <c r="BF234"/>
  <c r="T234"/>
  <c r="R234"/>
  <c r="P234"/>
  <c r="BI229"/>
  <c r="BH229"/>
  <c r="BG229"/>
  <c r="BF229"/>
  <c r="T229"/>
  <c r="R229"/>
  <c r="P229"/>
  <c r="BI227"/>
  <c r="BH227"/>
  <c r="BG227"/>
  <c r="BF227"/>
  <c r="T227"/>
  <c r="R227"/>
  <c r="P227"/>
  <c r="BI221"/>
  <c r="BH221"/>
  <c r="BG221"/>
  <c r="BF221"/>
  <c r="T221"/>
  <c r="R221"/>
  <c r="P221"/>
  <c r="BI217"/>
  <c r="BH217"/>
  <c r="BG217"/>
  <c r="BF217"/>
  <c r="T217"/>
  <c r="R217"/>
  <c r="P217"/>
  <c r="BI205"/>
  <c r="BH205"/>
  <c r="BG205"/>
  <c r="BF205"/>
  <c r="T205"/>
  <c r="R205"/>
  <c r="P205"/>
  <c r="BI201"/>
  <c r="BH201"/>
  <c r="BG201"/>
  <c r="BF201"/>
  <c r="T201"/>
  <c r="R201"/>
  <c r="P201"/>
  <c r="BI189"/>
  <c r="BH189"/>
  <c r="BG189"/>
  <c r="BF189"/>
  <c r="T189"/>
  <c r="R189"/>
  <c r="P189"/>
  <c r="BI181"/>
  <c r="BH181"/>
  <c r="BG181"/>
  <c r="BF181"/>
  <c r="T181"/>
  <c r="R181"/>
  <c r="P181"/>
  <c r="BI170"/>
  <c r="BH170"/>
  <c r="BG170"/>
  <c r="BF170"/>
  <c r="T170"/>
  <c r="R170"/>
  <c r="P170"/>
  <c r="BI163"/>
  <c r="BH163"/>
  <c r="BG163"/>
  <c r="BF163"/>
  <c r="T163"/>
  <c r="R163"/>
  <c r="P163"/>
  <c r="BI151"/>
  <c r="BH151"/>
  <c r="BG151"/>
  <c r="BF151"/>
  <c r="T151"/>
  <c r="R151"/>
  <c r="P151"/>
  <c r="BI146"/>
  <c r="BH146"/>
  <c r="BG146"/>
  <c r="BF146"/>
  <c r="T146"/>
  <c r="R146"/>
  <c r="P146"/>
  <c r="BI134"/>
  <c r="BH134"/>
  <c r="BG134"/>
  <c r="BF134"/>
  <c r="T134"/>
  <c r="R134"/>
  <c r="P134"/>
  <c r="BI130"/>
  <c r="BH130"/>
  <c r="BG130"/>
  <c r="BF130"/>
  <c r="T130"/>
  <c r="R130"/>
  <c r="P130"/>
  <c r="BI125"/>
  <c r="BH125"/>
  <c r="BG125"/>
  <c r="BF125"/>
  <c r="T125"/>
  <c r="R125"/>
  <c r="P125"/>
  <c r="BI120"/>
  <c r="BH120"/>
  <c r="BG120"/>
  <c r="BF120"/>
  <c r="T120"/>
  <c r="R120"/>
  <c r="P120"/>
  <c r="BI118"/>
  <c r="BH118"/>
  <c r="BG118"/>
  <c r="BF118"/>
  <c r="T118"/>
  <c r="R118"/>
  <c r="P118"/>
  <c r="BI114"/>
  <c r="BH114"/>
  <c r="BG114"/>
  <c r="BF114"/>
  <c r="T114"/>
  <c r="R114"/>
  <c r="P114"/>
  <c r="BI109"/>
  <c r="BH109"/>
  <c r="BG109"/>
  <c r="BF109"/>
  <c r="T109"/>
  <c r="R109"/>
  <c r="P109"/>
  <c r="BI104"/>
  <c r="BH104"/>
  <c r="BG104"/>
  <c r="BF104"/>
  <c r="T104"/>
  <c r="R104"/>
  <c r="P104"/>
  <c r="BI99"/>
  <c r="BH99"/>
  <c r="BG99"/>
  <c r="BF99"/>
  <c r="T99"/>
  <c r="R99"/>
  <c r="P99"/>
  <c r="BI94"/>
  <c r="BH94"/>
  <c r="BG94"/>
  <c r="BF94"/>
  <c r="T94"/>
  <c r="R94"/>
  <c r="P94"/>
  <c r="BI91"/>
  <c r="BH91"/>
  <c r="BG91"/>
  <c r="BF91"/>
  <c r="T91"/>
  <c r="R91"/>
  <c r="P91"/>
  <c r="BI88"/>
  <c r="BH88"/>
  <c r="BG88"/>
  <c r="BF88"/>
  <c r="T88"/>
  <c r="R88"/>
  <c r="P88"/>
  <c r="F79"/>
  <c r="E77"/>
  <c r="F52"/>
  <c r="E50"/>
  <c r="J24"/>
  <c r="E24"/>
  <c r="J82"/>
  <c r="J23"/>
  <c r="J21"/>
  <c r="E21"/>
  <c r="J81"/>
  <c r="J20"/>
  <c r="J18"/>
  <c r="E18"/>
  <c r="F82"/>
  <c r="J17"/>
  <c r="J15"/>
  <c r="E15"/>
  <c r="F81"/>
  <c r="J14"/>
  <c r="J12"/>
  <c r="J79"/>
  <c r="E7"/>
  <c r="E48"/>
  <c i="1" r="L50"/>
  <c r="AM50"/>
  <c r="AM49"/>
  <c r="L49"/>
  <c r="AM47"/>
  <c r="L47"/>
  <c r="L45"/>
  <c r="L44"/>
  <c i="2" r="BK229"/>
  <c r="J217"/>
  <c r="BK181"/>
  <c r="J151"/>
  <c r="BK125"/>
  <c r="J109"/>
  <c r="BK99"/>
  <c r="BK88"/>
  <c r="J229"/>
  <c r="J205"/>
  <c r="J170"/>
  <c r="BK120"/>
  <c r="BK104"/>
  <c r="J91"/>
  <c i="3" r="J248"/>
  <c r="J227"/>
  <c r="BK210"/>
  <c r="J186"/>
  <c r="J157"/>
  <c r="J134"/>
  <c r="BK114"/>
  <c r="J99"/>
  <c r="BK274"/>
  <c r="BK270"/>
  <c r="BK248"/>
  <c r="J210"/>
  <c r="BK157"/>
  <c r="J125"/>
  <c r="J114"/>
  <c r="BK94"/>
  <c i="4" r="J258"/>
  <c r="J224"/>
  <c r="J186"/>
  <c r="BK128"/>
  <c r="BK114"/>
  <c r="J94"/>
  <c r="BK262"/>
  <c r="J262"/>
  <c r="BK224"/>
  <c r="BK186"/>
  <c r="J132"/>
  <c r="J114"/>
  <c r="BK99"/>
  <c r="BK88"/>
  <c i="2" r="BK221"/>
  <c r="J189"/>
  <c r="BK163"/>
  <c r="BK130"/>
  <c r="BK114"/>
  <c r="BK94"/>
  <c r="BK234"/>
  <c r="BK217"/>
  <c r="J163"/>
  <c r="J130"/>
  <c r="BK118"/>
  <c r="J99"/>
  <c i="3" r="J270"/>
  <c r="J261"/>
  <c r="J244"/>
  <c r="J201"/>
  <c r="BK152"/>
  <c r="BK130"/>
  <c r="BK118"/>
  <c r="J94"/>
  <c r="J274"/>
  <c r="BK244"/>
  <c r="BK186"/>
  <c r="J152"/>
  <c r="J130"/>
  <c r="J109"/>
  <c r="J91"/>
  <c i="4" r="BK245"/>
  <c r="BK194"/>
  <c r="BK160"/>
  <c r="J123"/>
  <c r="BK109"/>
  <c r="J91"/>
  <c r="J245"/>
  <c r="J194"/>
  <c r="J155"/>
  <c r="J118"/>
  <c r="BK94"/>
  <c i="2" r="J242"/>
  <c r="J227"/>
  <c r="BK201"/>
  <c r="BK170"/>
  <c r="BK134"/>
  <c r="J118"/>
  <c r="BK91"/>
  <c r="J238"/>
  <c r="J221"/>
  <c r="BK189"/>
  <c r="BK151"/>
  <c r="J134"/>
  <c r="J114"/>
  <c r="J94"/>
  <c i="1" r="AS54"/>
  <c i="3" r="BK125"/>
  <c r="BK109"/>
  <c r="BK91"/>
  <c r="BK261"/>
  <c r="BK227"/>
  <c r="BK201"/>
  <c r="BK134"/>
  <c r="BK120"/>
  <c r="BK104"/>
  <c r="BK88"/>
  <c i="4" r="BK249"/>
  <c r="BK198"/>
  <c r="BK155"/>
  <c r="BK118"/>
  <c r="BK104"/>
  <c r="J88"/>
  <c r="J254"/>
  <c r="J249"/>
  <c r="J198"/>
  <c r="J160"/>
  <c r="BK123"/>
  <c r="J104"/>
  <c i="2" r="BK238"/>
  <c r="J234"/>
  <c r="BK205"/>
  <c r="J181"/>
  <c r="BK146"/>
  <c r="J120"/>
  <c r="J104"/>
  <c r="BK242"/>
  <c r="BK227"/>
  <c r="J201"/>
  <c r="J146"/>
  <c r="J125"/>
  <c r="BK109"/>
  <c r="J88"/>
  <c i="3" r="J266"/>
  <c r="J257"/>
  <c r="J223"/>
  <c r="BK174"/>
  <c r="J120"/>
  <c r="J104"/>
  <c r="J88"/>
  <c r="BK266"/>
  <c r="BK257"/>
  <c r="BK223"/>
  <c r="J174"/>
  <c r="J118"/>
  <c r="BK99"/>
  <c i="4" r="BK254"/>
  <c r="BK220"/>
  <c r="J182"/>
  <c r="BK132"/>
  <c r="J99"/>
  <c r="BK258"/>
  <c r="J220"/>
  <c r="BK182"/>
  <c r="J128"/>
  <c r="J109"/>
  <c r="BK91"/>
  <c i="2" l="1" r="P87"/>
  <c r="P86"/>
  <c r="T87"/>
  <c r="T86"/>
  <c r="P103"/>
  <c r="T103"/>
  <c r="P117"/>
  <c r="T117"/>
  <c r="P237"/>
  <c r="R237"/>
  <c i="3" r="BK87"/>
  <c r="J87"/>
  <c r="J61"/>
  <c r="T87"/>
  <c r="T86"/>
  <c r="BK103"/>
  <c r="J103"/>
  <c r="J63"/>
  <c r="R103"/>
  <c r="T103"/>
  <c r="P117"/>
  <c r="R117"/>
  <c r="BK269"/>
  <c r="J269"/>
  <c r="J65"/>
  <c r="R269"/>
  <c i="4" r="BK87"/>
  <c r="J87"/>
  <c r="J61"/>
  <c r="R87"/>
  <c r="R86"/>
  <c r="BK103"/>
  <c r="J103"/>
  <c r="J63"/>
  <c r="P103"/>
  <c r="BK117"/>
  <c r="J117"/>
  <c r="J64"/>
  <c r="R117"/>
  <c r="BK257"/>
  <c r="J257"/>
  <c r="J65"/>
  <c r="R257"/>
  <c i="2" r="BK87"/>
  <c r="J87"/>
  <c r="J61"/>
  <c r="R87"/>
  <c r="R86"/>
  <c r="BK103"/>
  <c r="J103"/>
  <c r="J63"/>
  <c r="R103"/>
  <c r="BK117"/>
  <c r="J117"/>
  <c r="J64"/>
  <c r="R117"/>
  <c r="BK237"/>
  <c r="J237"/>
  <c r="J65"/>
  <c r="T237"/>
  <c i="3" r="P87"/>
  <c r="P86"/>
  <c r="R87"/>
  <c r="R86"/>
  <c r="P103"/>
  <c r="BK117"/>
  <c r="J117"/>
  <c r="J64"/>
  <c r="T117"/>
  <c r="P269"/>
  <c r="T269"/>
  <c i="4" r="P87"/>
  <c r="P86"/>
  <c r="T87"/>
  <c r="T86"/>
  <c r="R103"/>
  <c r="R102"/>
  <c r="T103"/>
  <c r="P117"/>
  <c r="T117"/>
  <c r="P257"/>
  <c r="T257"/>
  <c r="J52"/>
  <c r="J54"/>
  <c r="J55"/>
  <c r="F82"/>
  <c r="BE88"/>
  <c r="BE91"/>
  <c r="BE94"/>
  <c r="BE109"/>
  <c r="BE118"/>
  <c r="BE128"/>
  <c r="BE160"/>
  <c r="BE182"/>
  <c r="BE220"/>
  <c r="BE245"/>
  <c r="BE254"/>
  <c r="BE258"/>
  <c r="BE262"/>
  <c r="E48"/>
  <c r="F54"/>
  <c r="BE99"/>
  <c r="BE104"/>
  <c r="BE114"/>
  <c r="BE123"/>
  <c r="BE132"/>
  <c r="BE155"/>
  <c r="BE186"/>
  <c r="BE194"/>
  <c r="BE198"/>
  <c r="BE224"/>
  <c r="BE249"/>
  <c i="2" r="BK102"/>
  <c r="J102"/>
  <c r="J62"/>
  <c i="3" r="E48"/>
  <c r="J54"/>
  <c r="J55"/>
  <c r="J79"/>
  <c r="BE91"/>
  <c r="BE99"/>
  <c r="BE104"/>
  <c r="BE118"/>
  <c r="BE120"/>
  <c r="BE130"/>
  <c r="BE152"/>
  <c r="BE157"/>
  <c r="BE186"/>
  <c r="BE210"/>
  <c r="BE223"/>
  <c r="BE227"/>
  <c r="BE248"/>
  <c r="BE257"/>
  <c r="BE266"/>
  <c r="BE270"/>
  <c r="BE274"/>
  <c r="F54"/>
  <c r="F55"/>
  <c r="BE88"/>
  <c r="BE94"/>
  <c r="BE109"/>
  <c r="BE114"/>
  <c r="BE125"/>
  <c r="BE134"/>
  <c r="BE174"/>
  <c r="BE201"/>
  <c r="BE244"/>
  <c r="BE261"/>
  <c i="2" r="J52"/>
  <c r="J54"/>
  <c r="E75"/>
  <c r="BE94"/>
  <c r="BE99"/>
  <c r="BE114"/>
  <c r="BE118"/>
  <c r="BE130"/>
  <c r="BE146"/>
  <c r="BE151"/>
  <c r="BE170"/>
  <c r="BE201"/>
  <c r="BE217"/>
  <c r="BE221"/>
  <c r="BE227"/>
  <c r="BE238"/>
  <c r="F54"/>
  <c r="F55"/>
  <c r="J55"/>
  <c r="BE88"/>
  <c r="BE91"/>
  <c r="BE104"/>
  <c r="BE109"/>
  <c r="BE120"/>
  <c r="BE125"/>
  <c r="BE134"/>
  <c r="BE163"/>
  <c r="BE181"/>
  <c r="BE189"/>
  <c r="BE205"/>
  <c r="BE229"/>
  <c r="BE234"/>
  <c r="BE242"/>
  <c r="J34"/>
  <c i="1" r="AW55"/>
  <c i="2" r="F36"/>
  <c i="1" r="BC55"/>
  <c i="3" r="F37"/>
  <c i="1" r="BD56"/>
  <c i="4" r="J34"/>
  <c i="1" r="AW57"/>
  <c i="2" r="F35"/>
  <c i="1" r="BB55"/>
  <c i="3" r="F36"/>
  <c i="1" r="BC56"/>
  <c i="4" r="F36"/>
  <c i="1" r="BC57"/>
  <c i="2" r="F34"/>
  <c i="1" r="BA55"/>
  <c i="3" r="F34"/>
  <c i="1" r="BA56"/>
  <c i="3" r="F35"/>
  <c i="1" r="BB56"/>
  <c i="4" r="F37"/>
  <c i="1" r="BD57"/>
  <c i="2" r="F37"/>
  <c i="1" r="BD55"/>
  <c i="3" r="J34"/>
  <c i="1" r="AW56"/>
  <c i="4" r="F34"/>
  <c i="1" r="BA57"/>
  <c i="4" r="F35"/>
  <c i="1" r="BB57"/>
  <c i="3" l="1" r="R102"/>
  <c r="R85"/>
  <c i="2" r="T102"/>
  <c r="T85"/>
  <c i="4" r="T102"/>
  <c r="T85"/>
  <c i="3" r="P102"/>
  <c r="P85"/>
  <c i="1" r="AU56"/>
  <c i="2" r="R102"/>
  <c r="R85"/>
  <c i="4" r="P102"/>
  <c r="P85"/>
  <c i="1" r="AU57"/>
  <c i="4" r="R85"/>
  <c i="3" r="T102"/>
  <c r="T85"/>
  <c i="2" r="P102"/>
  <c r="P85"/>
  <c i="1" r="AU55"/>
  <c i="2" r="BK86"/>
  <c r="J86"/>
  <c r="J60"/>
  <c i="3" r="BK86"/>
  <c r="J86"/>
  <c r="J60"/>
  <c r="BK102"/>
  <c r="J102"/>
  <c r="J62"/>
  <c i="4" r="BK86"/>
  <c r="J86"/>
  <c r="J60"/>
  <c r="BK102"/>
  <c r="J102"/>
  <c r="J62"/>
  <c i="2" r="BK85"/>
  <c r="J85"/>
  <c r="J59"/>
  <c r="F33"/>
  <c i="1" r="AZ55"/>
  <c i="3" r="J33"/>
  <c i="1" r="AV56"/>
  <c r="AT56"/>
  <c r="BC54"/>
  <c r="W32"/>
  <c r="BA54"/>
  <c r="W30"/>
  <c i="4" r="F33"/>
  <c i="1" r="AZ57"/>
  <c r="BB54"/>
  <c r="W31"/>
  <c i="2" r="J33"/>
  <c i="1" r="AV55"/>
  <c r="AT55"/>
  <c i="3" r="F33"/>
  <c i="1" r="AZ56"/>
  <c i="4" r="J33"/>
  <c i="1" r="AV57"/>
  <c r="AT57"/>
  <c r="BD54"/>
  <c r="W33"/>
  <c i="3" l="1" r="BK85"/>
  <c r="J85"/>
  <c r="J59"/>
  <c i="4" r="BK85"/>
  <c r="J85"/>
  <c r="J59"/>
  <c i="1" r="AU54"/>
  <c r="AW54"/>
  <c r="AK30"/>
  <c r="AY54"/>
  <c r="AX54"/>
  <c r="AZ54"/>
  <c r="W29"/>
  <c i="2" r="J30"/>
  <c i="1" r="AG55"/>
  <c i="2" l="1" r="J39"/>
  <c i="1" r="AN55"/>
  <c i="4" r="J30"/>
  <c i="1" r="AG57"/>
  <c r="AV54"/>
  <c r="AK29"/>
  <c i="3" r="J30"/>
  <c i="1" r="AG56"/>
  <c i="4" l="1" r="J39"/>
  <c i="3" r="J39"/>
  <c i="1" r="AN56"/>
  <c r="AN57"/>
  <c r="AG54"/>
  <c r="AK26"/>
  <c r="AT54"/>
  <c r="AN54"/>
  <c l="1" r="AK35"/>
</calcChain>
</file>

<file path=xl/sharedStrings.xml><?xml version="1.0" encoding="utf-8"?>
<sst xmlns="http://schemas.openxmlformats.org/spreadsheetml/2006/main">
  <si>
    <t>Export Komplet</t>
  </si>
  <si>
    <t>VZ</t>
  </si>
  <si>
    <t>2.0</t>
  </si>
  <si>
    <t>ZAMOK</t>
  </si>
  <si>
    <t>False</t>
  </si>
  <si>
    <t>{6c5779f5-4b1b-4896-9fb6-a9804382a6ba}</t>
  </si>
  <si>
    <t>0,01</t>
  </si>
  <si>
    <t>21</t>
  </si>
  <si>
    <t>15</t>
  </si>
  <si>
    <t>REKAPITULACE STAVBY</t>
  </si>
  <si>
    <t xml:space="preserve">v ---  níže se nacházejí doplnkové a pomocné údaje k sestavám  --- v</t>
  </si>
  <si>
    <t>Návod na vyplnění</t>
  </si>
  <si>
    <t>0,001</t>
  </si>
  <si>
    <t>Kód:</t>
  </si>
  <si>
    <t>202020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</si>
  <si>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</si>
  <si>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</si>
  <si>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ON_JIČÍN_-_VÝMĚNA_PODLAHOVÝCH_KRYTIN</t>
  </si>
  <si>
    <t>KSO:</t>
  </si>
  <si>
    <t/>
  </si>
  <si>
    <t>CC-CZ:</t>
  </si>
  <si>
    <t>Místo:</t>
  </si>
  <si>
    <t>ON Jičín</t>
  </si>
  <si>
    <t>Datum:</t>
  </si>
  <si>
    <t>29. 3. 2020</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</si>
  <si>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</si>
  <si>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</si>
  <si>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</si>
  <si>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</si>
  <si>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</si>
  <si>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</si>
  <si>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</si>
  <si>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</si>
  <si>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</si>
  <si>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</si>
  <si>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</si>
  <si>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</si>
  <si>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</si>
  <si>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</si>
  <si>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</si>
  <si>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</si>
  <si>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</si>
  <si>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</si>
  <si>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</si>
  <si>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</si>
  <si>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</si>
  <si>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</si>
  <si>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</si>
  <si>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</si>
  <si>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</si>
  <si>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</si>
  <si>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</si>
  <si>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</si>
  <si>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</si>
  <si>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</si>
  <si>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</si>
  <si>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</si>
  <si>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</si>
  <si>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</si>
  <si>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</si>
  <si>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</si>
  <si>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</si>
  <si>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</si>
  <si>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</si>
  <si>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</si>
  <si>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</si>
  <si>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</si>
  <si>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</si>
  <si>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</si>
  <si>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</si>
  <si>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</si>
  <si>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</si>
  <si>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</si>
  <si>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</si>
  <si>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</si>
  <si>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</si>
  <si>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VÝMĚNA PODLAHOVÝCH KRYTIN ARO V POO A</t>
  </si>
  <si>
    <t>STA</t>
  </si>
  <si>
    <t>1</t>
  </si>
  <si>
    <t>{0104ba31-f56c-4a79-b786-7297c6507440}</t>
  </si>
  <si>
    <t>2</t>
  </si>
  <si>
    <t>02</t>
  </si>
  <si>
    <t>VÝMĚNA PODLAHOVÝCH KRYTIN V MÍSTNOSTECH CENTRÁLNÍCH OPERAČNÍCH SÁLŮ V POO A</t>
  </si>
  <si>
    <t>{9c1f9913-109d-4ba5-ae80-cb04b7a61b0c}</t>
  </si>
  <si>
    <t>03</t>
  </si>
  <si>
    <t>VÝMĚNA PODLAHOVÝCH KRYTIN - CHIRURGIE-STANICE B - 3..NP- POO B</t>
  </si>
  <si>
    <t>{2b883f20-ad33-4ce7-954d-4efb314c97fe}</t>
  </si>
  <si>
    <t>aro</t>
  </si>
  <si>
    <t>279,7</t>
  </si>
  <si>
    <t>soklaro</t>
  </si>
  <si>
    <t>203,38</t>
  </si>
  <si>
    <t>KRYCÍ LIST SOUPISU PRACÍ</t>
  </si>
  <si>
    <t>Objekt:</t>
  </si>
  <si>
    <t>01 - VÝMĚNA PODLAHOVÝCH KRYTIN ARO V POO A</t>
  </si>
  <si>
    <t>REKAPITULACE ČLENĚNÍ SOUPISU PRACÍ</t>
  </si>
  <si>
    <t>Kód dílu - Popis</t>
  </si>
  <si>
    <t>Cena celkem [CZK]</t>
  </si>
  <si>
    <t>-1</t>
  </si>
  <si>
    <t>HSV - Práce a dodávky HSV</t>
  </si>
  <si>
    <t xml:space="preserve">    997 - Přesun sutě</t>
  </si>
  <si>
    <t>PSV - Práce a dodávky PSV</t>
  </si>
  <si>
    <t xml:space="preserve">    766 - Konstrukce truhlářské</t>
  </si>
  <si>
    <t xml:space="preserve">    776 - Podlahy povlakové</t>
  </si>
  <si>
    <t xml:space="preserve">    777 - Podlahy lité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</si>
  <si>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</si>
  <si>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</si>
  <si>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</si>
  <si>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</si>
  <si>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</si>
  <si>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</si>
  <si>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</si>
  <si>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</si>
  <si>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</si>
  <si>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</si>
  <si>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</si>
  <si>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</si>
  <si>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</si>
  <si>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</si>
  <si>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</si>
  <si>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</si>
  <si>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997</t>
  </si>
  <si>
    <t>Přesun sutě</t>
  </si>
  <si>
    <t>K</t>
  </si>
  <si>
    <t>997013212</t>
  </si>
  <si>
    <t>Vnitrostaveništní doprava suti a vybouraných hmot vodorovně do 50 m svisle ručně pro budovy a haly výšky přes 6 do 9 m</t>
  </si>
  <si>
    <t>t</t>
  </si>
  <si>
    <t>CS ÚRS 2020 01</t>
  </si>
  <si>
    <t>4</t>
  </si>
  <si>
    <t>PP</t>
  </si>
  <si>
    <t>PSC</t>
  </si>
  <si>
    <t xml:space="preserve">Poznámka k souboru cen:_x000d_
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</si>
  <si>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</si>
  <si>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</si>
  <si>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</si>
  <si>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t>
  </si>
  <si>
    <t>997013509</t>
  </si>
  <si>
    <t>Odvoz suti a vybouraných hmot na skládku nebo meziskládku se složením, na vzdálenost Příplatek k ceně za každý další i započatý 1 km přes 1 km</t>
  </si>
  <si>
    <t>6</t>
  </si>
  <si>
    <t>VV</t>
  </si>
  <si>
    <t>1,225*5 "Přepočtené koeficientem množství</t>
  </si>
  <si>
    <t>Součet</t>
  </si>
  <si>
    <t>997013813</t>
  </si>
  <si>
    <t>Poplatek za uložení stavebního odpadu na skládce (skládkovné) z plastických hmot zatříděného do Katalogu odpadů pod kódem 17 02 03</t>
  </si>
  <si>
    <t>8</t>
  </si>
  <si>
    <t xml:space="preserve">Poznámka k souboru cen:_x000d_
Poznámka k souboru cen: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</si>
  <si>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PSV</t>
  </si>
  <si>
    <t>Práce a dodávky PSV</t>
  </si>
  <si>
    <t>766</t>
  </si>
  <si>
    <t>Konstrukce truhlářské</t>
  </si>
  <si>
    <t>5</t>
  </si>
  <si>
    <t>766663915</t>
  </si>
  <si>
    <t>Oprava dveřních křídel dřevěných ruční seříznutí dveřních křídel okružní pilou</t>
  </si>
  <si>
    <t>kus</t>
  </si>
  <si>
    <t>16</t>
  </si>
  <si>
    <t>10</t>
  </si>
  <si>
    <t xml:space="preserve">Poznámka k souboru cen:_x000d_
Poznámka k souboru cen: 1. V cenách -3915 a -3916 je započteno i začištění hoblíkem. </t>
  </si>
  <si>
    <t>4+2+1+1+10+1</t>
  </si>
  <si>
    <t>766691914</t>
  </si>
  <si>
    <t>Ostatní práce vyvěšení nebo zavěšení křídel s případným uložením a opětovným zavěšením po provedení stavebních změn dřevěných dveřních, plochy do 2 m2</t>
  </si>
  <si>
    <t>12</t>
  </si>
  <si>
    <t xml:space="preserve">Poznámka k souboru cen:_x000d_
Poznámka k souboru cen: 1. Ceny -1931 a -1932 lze užít jen pro křídlo mající současně obě jmenované funkce. </t>
  </si>
  <si>
    <t>7</t>
  </si>
  <si>
    <t>998766202</t>
  </si>
  <si>
    <t>Přesun hmot pro konstrukce truhlářské stanovený procentní sazbou (%) z ceny vodorovná dopravní vzdálenost do 50 m v objektech výšky přes 6 do 12 m</t>
  </si>
  <si>
    <t>%</t>
  </si>
  <si>
    <t>14</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</si>
  <si>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</si>
  <si>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776</t>
  </si>
  <si>
    <t>Podlahy povlakové</t>
  </si>
  <si>
    <t>M</t>
  </si>
  <si>
    <t>dekontaminační ro</t>
  </si>
  <si>
    <t>dodávka a montáž dekontaminační rohože 2x2 m s nájezdovým okrajem - R položka</t>
  </si>
  <si>
    <t>32</t>
  </si>
  <si>
    <t>9</t>
  </si>
  <si>
    <t>776111115</t>
  </si>
  <si>
    <t>Příprava podkladu broušení podlah stávajícího podkladu před litím stěrky</t>
  </si>
  <si>
    <t>m2</t>
  </si>
  <si>
    <t>18</t>
  </si>
  <si>
    <t xml:space="preserve">Poznámka k souboru cen:_x000d_
Poznámka k souboru cen: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</si>
  <si>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"přebroušenbí samonivelační stěrky - obdobná položka " aro</t>
  </si>
  <si>
    <t>776111411</t>
  </si>
  <si>
    <t>Příprava podkladu montáž dilatační pásky podlah</t>
  </si>
  <si>
    <t>m</t>
  </si>
  <si>
    <t>20</t>
  </si>
  <si>
    <t>11</t>
  </si>
  <si>
    <t>28618156</t>
  </si>
  <si>
    <t>pás dilatační PUR podlahového PB vytápění</t>
  </si>
  <si>
    <t>22</t>
  </si>
  <si>
    <t>soklaro*1,02</t>
  </si>
  <si>
    <t>776141124</t>
  </si>
  <si>
    <t>Vyrovnání podkladu povlakových podlah stěrkou pevnosti 30 MPa tl 10 mm</t>
  </si>
  <si>
    <t>24</t>
  </si>
  <si>
    <t>Příprava podkladu vyrovnání samonivelační stěrkou podlah min.pevnosti 30 MPa, tloušťky přes 8 do 10 mm</t>
  </si>
  <si>
    <t xml:space="preserve">"CH.2.04  - propust" 4,0</t>
  </si>
  <si>
    <t>"CH.2. 06 - Pokoj třílůžkový"12,0</t>
  </si>
  <si>
    <t>"CH.2. 07 - Pracovna sester"6,0</t>
  </si>
  <si>
    <t>"CH.2. 08 - Pokoj třílůžkový" 11,0</t>
  </si>
  <si>
    <t>"CH.2. 10 - Chodba" 17,0</t>
  </si>
  <si>
    <t>"CH.2. 11 - Předsíň"1,0</t>
  </si>
  <si>
    <t>"CH.2. 14 - Pokoj jednolůžkový" 4,0</t>
  </si>
  <si>
    <t>"CH.2. 15 - Pokoj dvoulůžkový" 11,0</t>
  </si>
  <si>
    <t>"CH.2. 16 - Pokoj jednolůžkový" 4,0</t>
  </si>
  <si>
    <t>13</t>
  </si>
  <si>
    <t>776141122</t>
  </si>
  <si>
    <t>Příprava podkladu vyrovnání samonivelační stěrkou podlah min.pevnosti 30 MPa, tloušťky přes 3 do 5 mm</t>
  </si>
  <si>
    <t>26</t>
  </si>
  <si>
    <t>776201811</t>
  </si>
  <si>
    <t>Demontáž povlakových podlahovin lepených ručně bez podložky</t>
  </si>
  <si>
    <t>28</t>
  </si>
  <si>
    <t xml:space="preserve">"CH.2.04  - propust" 16,0</t>
  </si>
  <si>
    <t>"CH.2. 06 - Pokoj třílůžkový"44,1</t>
  </si>
  <si>
    <t>"CH.2. 07 - Pracovna sester"28,0</t>
  </si>
  <si>
    <t>"CH.2. 08 - Pokoj třílůžkový" 42,9</t>
  </si>
  <si>
    <t>"CH.2. 10 - Chodba" 65,7</t>
  </si>
  <si>
    <t>"CH.2. 11 - Předsíň"4,8</t>
  </si>
  <si>
    <t>"CH.2. 14 - Pokoj jednolůžkový" 19,2</t>
  </si>
  <si>
    <t>"CH.2. 15 - Pokoj dvoulůžkový" 40,5</t>
  </si>
  <si>
    <t>"CH.2. 16 - Pokoj jednolůžkový" 18,5</t>
  </si>
  <si>
    <t>776221111</t>
  </si>
  <si>
    <t>Montáž podlahovin z PVC lepením standardním lepidlem z pásů standardních</t>
  </si>
  <si>
    <t>30</t>
  </si>
  <si>
    <t>284110</t>
  </si>
  <si>
    <t>PVC homogenní podlahová krytina s povrchovou úpravou PUR</t>
  </si>
  <si>
    <t>114,5*1,1</t>
  </si>
  <si>
    <t xml:space="preserve">"sokl" </t>
  </si>
  <si>
    <t xml:space="preserve">"CH.2.04  - propust" 14,49*0,15*1,1</t>
  </si>
  <si>
    <t>"CH.2. 07 - Pracovna sester"25,05*0,15*1,1</t>
  </si>
  <si>
    <t>"CH.2. 10 - Chodba" 43,91*0,15*1,1</t>
  </si>
  <si>
    <t>"CH.2. 11 - Předsíň"7,29*0,15*1,1</t>
  </si>
  <si>
    <t>140,922*1,1 "Přepočtené koeficientem množství</t>
  </si>
  <si>
    <t>17</t>
  </si>
  <si>
    <t>776221121</t>
  </si>
  <si>
    <t>Montáž podlahovin z PVC lepením standardním lepidlem z pásů elektrostaticky vodivých</t>
  </si>
  <si>
    <t>34</t>
  </si>
  <si>
    <t>28411026</t>
  </si>
  <si>
    <t>PVC homogenní zátěžová elektrostaticky vodivé tl 2,00mm, R 0,05-1MΩ, třída zátěže 34/43, třída otěru P, hořlavost Bfl S1</t>
  </si>
  <si>
    <t>36</t>
  </si>
  <si>
    <t>165,2*1,1</t>
  </si>
  <si>
    <t>"sokl</t>
  </si>
  <si>
    <t>"CH.2. 06 - Pokoj třílůžkový"25,1*0,15*1,1</t>
  </si>
  <si>
    <t>"CH.2. 08 - Pokoj třílůžkový" 26,45*0,15*1,1</t>
  </si>
  <si>
    <t>"CH.2. 14 - Pokoj jednolůžkový" 18,07*0,15*1,1</t>
  </si>
  <si>
    <t>"CH.2. 15 - Pokoj dvoulůžkový" 25,0*0,15*1,1</t>
  </si>
  <si>
    <t>"CH.2. 16 - Pokoj jednolůžkový" 18,02*0,15*1,1</t>
  </si>
  <si>
    <t>200,306*1,1 "Přepočtené koeficientem množství</t>
  </si>
  <si>
    <t>19</t>
  </si>
  <si>
    <t>776223111</t>
  </si>
  <si>
    <t>Montáž podlahovin z PVC spoj podlah svařováním za tepla (včetně frézování)</t>
  </si>
  <si>
    <t>38</t>
  </si>
  <si>
    <t>aro*2,5</t>
  </si>
  <si>
    <t>776410811</t>
  </si>
  <si>
    <t>Demontáž soklíků nebo lišt pryžových nebo plastových</t>
  </si>
  <si>
    <t>40</t>
  </si>
  <si>
    <t xml:space="preserve">"CH.2.04  - propust" 14,49</t>
  </si>
  <si>
    <t>"CH.2. 06 - Pokoj třílůžkový"25,1</t>
  </si>
  <si>
    <t>"CH.2. 07 - Pracovna sester"25,05</t>
  </si>
  <si>
    <t>"CH.2. 08 - Pokoj třílůžkový" 26,45</t>
  </si>
  <si>
    <t>"CH.2. 10 - Chodba" 43,91</t>
  </si>
  <si>
    <t>"CH.2. 11 - Předsíň"7,29</t>
  </si>
  <si>
    <t>"CH.2. 14 - Pokoj jednolůžkový" 18,07</t>
  </si>
  <si>
    <t>"CH.2. 15 - Pokoj dvoulůžkový" 25,0</t>
  </si>
  <si>
    <t>"CH.2. 16 - Pokoj jednolůžkový" 18,02</t>
  </si>
  <si>
    <t>776411112</t>
  </si>
  <si>
    <t>Montáž soklíků lepením obvodových, výšky přes 80 do 100 mm</t>
  </si>
  <si>
    <t>42</t>
  </si>
  <si>
    <t>776421312</t>
  </si>
  <si>
    <t>Montáž lišt přechodových šroubovaných</t>
  </si>
  <si>
    <t>44</t>
  </si>
  <si>
    <t xml:space="preserve">"CH.2.04  - propust" 1,6</t>
  </si>
  <si>
    <t>"CH.2. 10 - Chodba" 4,8</t>
  </si>
  <si>
    <t>"CH.2. 11 - Předsíň"0,9</t>
  </si>
  <si>
    <t>23</t>
  </si>
  <si>
    <t>přechod lišta</t>
  </si>
  <si>
    <t>nerezová přechodová podlahová lišta</t>
  </si>
  <si>
    <t>46</t>
  </si>
  <si>
    <t>776991121</t>
  </si>
  <si>
    <t>Ostatní práce údržba nových podlahovin po pokládce čištění základní</t>
  </si>
  <si>
    <t>48</t>
  </si>
  <si>
    <t xml:space="preserve">Poznámka k souboru cen:_x000d_
Poznámka k souboru cen: 1. V ceně 776 99-1121 jsou započteny náklady na vysátí podlahy a setření vlhkým mopem. 2. V ceně 776 99-1141 jsou započteny i náklady na dodání pasty. </t>
  </si>
  <si>
    <t>25</t>
  </si>
  <si>
    <t>998776202</t>
  </si>
  <si>
    <t>Přesun hmot pro podlahy povlakové stanovený procentní sazbou (%) z ceny vodorovná dopravní vzdálenost do 50 m v objektech výšky přes 6 do 12 m</t>
  </si>
  <si>
    <t>50</t>
  </si>
  <si>
    <t>777</t>
  </si>
  <si>
    <t>Podlahy lité</t>
  </si>
  <si>
    <t>777111123</t>
  </si>
  <si>
    <t>Příprava podkladu před provedením litých podlah obroušení strojní</t>
  </si>
  <si>
    <t>52</t>
  </si>
  <si>
    <t>"broušení stávajícího podkladu UNIFIL" aro</t>
  </si>
  <si>
    <t>27</t>
  </si>
  <si>
    <t>998777202</t>
  </si>
  <si>
    <t>Přesun hmot pro podlahy lité stanovený procentní sazbou (%) z ceny vodorovná dopravní vzdálenost do 50 m v objektech výšky přes 6 do 12 m</t>
  </si>
  <si>
    <t>54</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</si>
  <si>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</si>
  <si>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sály</t>
  </si>
  <si>
    <t>388,9</t>
  </si>
  <si>
    <t>sálysokl</t>
  </si>
  <si>
    <t>273,1</t>
  </si>
  <si>
    <t>02 - VÝMĚNA PODLAHOVÝCH KRYTIN V MÍSTNOSTECH CENTRÁLNÍCH OPERAČNÍCH SÁLŮ V POO A</t>
  </si>
  <si>
    <t>1,714*5 "Přepočtené koeficientem množství</t>
  </si>
  <si>
    <t>2+2+4+1+10+2+1+1+1+1+1+1</t>
  </si>
  <si>
    <t>dekontaminačníro2</t>
  </si>
  <si>
    <t>dodávka a montáž dekontaminační rohože 2,6x2,1 m s nájezdovým okrajem - R položka</t>
  </si>
  <si>
    <t>"přebroušenbí samonivelační stěrky - obdobná položka " sály</t>
  </si>
  <si>
    <t>sálysokl*1,02</t>
  </si>
  <si>
    <t>Vyrovnání podkladu povlakových podlah stěrkou pevnosti 30 MPa tl přes 8 do 10 mm</t>
  </si>
  <si>
    <t>CS ÚRS 2022 01</t>
  </si>
  <si>
    <t>Online PSC</t>
  </si>
  <si>
    <t>https://podminky.urs.cz/item/CS_URS_2022_01/776141124</t>
  </si>
  <si>
    <t xml:space="preserve">"H.1.03  Propust materiálu"3</t>
  </si>
  <si>
    <t xml:space="preserve">"CH.1.04  Propust pacientů"4</t>
  </si>
  <si>
    <t xml:space="preserve">"CH.1.08  Chodba"3</t>
  </si>
  <si>
    <t>"CH.1. 11 - Sklad pojízdného rtg"1</t>
  </si>
  <si>
    <t>"CH.1. 15 - Chodba"25</t>
  </si>
  <si>
    <t>"CH.1. 16 - Chodba"1</t>
  </si>
  <si>
    <t>"CH.1. 17 - Příprava pacientů"6</t>
  </si>
  <si>
    <t>"CH.1. 19 - Příprava pacientů" 4</t>
  </si>
  <si>
    <t>"CH.1. 21 - Příprava pacientů"5</t>
  </si>
  <si>
    <t>"CH.1. 24 - Sklad sterilního materiálu"4</t>
  </si>
  <si>
    <t>"CH.1. 26 - Operační sál č. 1"10</t>
  </si>
  <si>
    <t>"CH.1. 27 - Operační sál č. 2"10</t>
  </si>
  <si>
    <t>"CH.1. 28 - Operační sál č. 3"12</t>
  </si>
  <si>
    <t>"CH.1. 29 - Chodba čistá"6</t>
  </si>
  <si>
    <t xml:space="preserve">"H.1.03  Propust materiálu"11</t>
  </si>
  <si>
    <t xml:space="preserve">"CH.1.04  Propust pacientů"17</t>
  </si>
  <si>
    <t xml:space="preserve">"CH.1.08  Chodba"13,7</t>
  </si>
  <si>
    <t>"CH.1. 11 - Sklad pojízdného rtg"4,2</t>
  </si>
  <si>
    <t>"CH.1. 15 - Chodba"99,9</t>
  </si>
  <si>
    <t>"CH.1. 16 - Chodba"6,6</t>
  </si>
  <si>
    <t>"CH.1. 17 - Příprava pacientů"28</t>
  </si>
  <si>
    <t>"CH.1. 19 - Příprava pacientů" 17,6</t>
  </si>
  <si>
    <t>"CH.1. 21 - Příprava pacientů"21,6</t>
  </si>
  <si>
    <t>"CH.1. 24 - Sklad sterilního materiálu"17</t>
  </si>
  <si>
    <t>"CH.1. 26 - Operační sál č. 1"39,8</t>
  </si>
  <si>
    <t>"CH.1. 27 - Operační sál č. 2"39,8</t>
  </si>
  <si>
    <t>"CH.1. 28 - Operační sál č. 3"45</t>
  </si>
  <si>
    <t>"CH.1. 29 - Chodba čistá"27,7</t>
  </si>
  <si>
    <t xml:space="preserve">"CH.1.04  Propust pacientů"17,0</t>
  </si>
  <si>
    <t>"CH.1.08- Chodba" 13,7</t>
  </si>
  <si>
    <t>219,3*1,1</t>
  </si>
  <si>
    <t>"sokly</t>
  </si>
  <si>
    <t xml:space="preserve">"H.1.03  Propust materiálu"11,8*0,15*1,1</t>
  </si>
  <si>
    <t xml:space="preserve">"CH.1.04  Propust pacientů"13,7*0,15*1,1</t>
  </si>
  <si>
    <t>"CH.1.08 Chodba"12,9*0,15*1,1</t>
  </si>
  <si>
    <t>"CH.1. 11 - Sklad pojízdného rtg"7,7*0,15*1,1</t>
  </si>
  <si>
    <t>"CH.1. 15 - Chodba"48*0,15*1,1</t>
  </si>
  <si>
    <t>"CH.1. 16 - Chodba"6,1*0,15*1,1</t>
  </si>
  <si>
    <t>"CH.1. 24 - Sklad sterilního materiálu"15,8*0,15*1,1</t>
  </si>
  <si>
    <t>"CH.1. 29 - Chodba čistá"37,8*0,15*1,1</t>
  </si>
  <si>
    <t>266,609*1,1 "Přepočtené koeficientem množství</t>
  </si>
  <si>
    <t>191,8*1,1</t>
  </si>
  <si>
    <t>"CH.1. 17 - Příprava pacientů"19,1*0,15*1,1</t>
  </si>
  <si>
    <t>"CH.1. 19 - Příprava pacientů" 14,0*0,15*1,1</t>
  </si>
  <si>
    <t>"CH.1. 21 - Příprava pacientů"15,4*0,15*1,1</t>
  </si>
  <si>
    <t>"CH.1. 26 - Operační sál č. 1"22,8*0,15*1,1</t>
  </si>
  <si>
    <t>"CH.1. 27 - Operační sál č. 2"22,8*0,15*1,1</t>
  </si>
  <si>
    <t>"CH.1. 28 - Operační sál č. 3"25,2*0,15*1,1</t>
  </si>
  <si>
    <t>230,665*1,1 "Přepočtené koeficientem množství</t>
  </si>
  <si>
    <t>sály*2,5</t>
  </si>
  <si>
    <t xml:space="preserve">"H.1.03  Propust materiálu"11,8</t>
  </si>
  <si>
    <t xml:space="preserve">"CH.1.04  Propust pacientů"13,7</t>
  </si>
  <si>
    <t xml:space="preserve">"CH.1.08  Chodba"12,9</t>
  </si>
  <si>
    <t>"CH.1. 11 - Sklad pojízdného rtg"7,7</t>
  </si>
  <si>
    <t>"CH.1. 15 - Chodba"48</t>
  </si>
  <si>
    <t>"CH.1. 16 - Chodba"6,1</t>
  </si>
  <si>
    <t>"CH.1. 17 - Příprava pacientů"19,1</t>
  </si>
  <si>
    <t>"CH.1. 19 - Příprava pacientů" 14,0</t>
  </si>
  <si>
    <t>"CH.1. 21 - Příprava pacientů"15,4</t>
  </si>
  <si>
    <t>"CH.1. 24 - Sklad sterilního materiálu"15,8</t>
  </si>
  <si>
    <t>"CH.1. 26 - Operační sál č. 1"22,8</t>
  </si>
  <si>
    <t>"CH.1. 27 - Operační sál č. 2"22,8</t>
  </si>
  <si>
    <t>"CH.1. 28 - Operační sál č. 3"25,2</t>
  </si>
  <si>
    <t>"CH.1. 29 - Chodba čistá"37,8</t>
  </si>
  <si>
    <t xml:space="preserve">"H.1.03  Propust materiálu"2,2</t>
  </si>
  <si>
    <t xml:space="preserve">"CH.1.04  Propust pacientů"1,6</t>
  </si>
  <si>
    <t xml:space="preserve">"CH.1.08  Chodba"3,1</t>
  </si>
  <si>
    <t>"CH.1. 11 - Sklad pojízdného rtg"1,1</t>
  </si>
  <si>
    <t>"CH.1. 15 - Chodba"10</t>
  </si>
  <si>
    <t>"CH.1. 16 - Chodba"2,5</t>
  </si>
  <si>
    <t>20,5*1,1</t>
  </si>
  <si>
    <t>"broušení stávajícího podkladu UNIFIL" sály</t>
  </si>
  <si>
    <t>chirurgie</t>
  </si>
  <si>
    <t>574,29</t>
  </si>
  <si>
    <t>soklchirurgie</t>
  </si>
  <si>
    <t>527,32</t>
  </si>
  <si>
    <t>03 - VÝMĚNA PODLAHOVÝCH KRYTIN - CHIRURGIE-STANICE B - 3..NP- POO B</t>
  </si>
  <si>
    <t>997013213</t>
  </si>
  <si>
    <t>Vnitrostaveništní doprava suti a vybouraných hmot vodorovně do 50 m svisle ručně pro budovy a haly výšky přes 9 do 12 m</t>
  </si>
  <si>
    <t>2,523*5 "Přepočtené koeficientem množství</t>
  </si>
  <si>
    <t>14+8+1++1+1+1+1+1+1+1+1+1+1+1+1+1+1+1</t>
  </si>
  <si>
    <t>"přebroušenbí samonivelační stěrky - obdobná položka " chirurgie</t>
  </si>
  <si>
    <t>soklchirurgie*1,02</t>
  </si>
  <si>
    <t xml:space="preserve">"G.2.02  - Chodba"33</t>
  </si>
  <si>
    <t xml:space="preserve">"G.2.03 -  Chodba"20</t>
  </si>
  <si>
    <t>"G.2. 13 - Pokoj jednolůžkový"4</t>
  </si>
  <si>
    <t>"G.2. 16 - Pokoj dvoulůžkový"5</t>
  </si>
  <si>
    <t>"G.2. 21 - Pokoj jednolůžkový"4</t>
  </si>
  <si>
    <t>"G.2. 23 - Pokoj dvoulůžkový"5</t>
  </si>
  <si>
    <t>"G.2. 25 - Pokoj dvoulůžkový"5</t>
  </si>
  <si>
    <t>"G.2. 27 - Pokoj dvoulůžkový"5</t>
  </si>
  <si>
    <t>"G.2. 29 - Pokoj dvoulůžkový"5</t>
  </si>
  <si>
    <t>"G.2. 31 - Pokoj dvoulůžkový"5</t>
  </si>
  <si>
    <t>"G.2. 33 - Pokoj dvoulůžkový"5</t>
  </si>
  <si>
    <t>"G.2. 36 - Pokoj třílůžkový"9</t>
  </si>
  <si>
    <t>"G.2. 38 - Pokoj dvoulůžkový"5</t>
  </si>
  <si>
    <t>"G.2. 40 - Pokoj dvoulůžkový"5</t>
  </si>
  <si>
    <t>"G.2. 42 - Pokoj dvoulůžkový"5</t>
  </si>
  <si>
    <t>"G.2. 44 - Pokoj dvoulůžkový"5</t>
  </si>
  <si>
    <t>"G.2. 46 - Pokoj dvoulůžkový"5</t>
  </si>
  <si>
    <t>"G.2. 48 - Pokoj jednolůžkový"4</t>
  </si>
  <si>
    <t xml:space="preserve">"G.2. 59  -  Denní místnost"4</t>
  </si>
  <si>
    <t xml:space="preserve">"G.2.02  - Chodba"130,4</t>
  </si>
  <si>
    <t xml:space="preserve">"G.2.03 -  Chodba"79,14</t>
  </si>
  <si>
    <t>"G.2. 13 - Pokoj jednolůžkový"17,9</t>
  </si>
  <si>
    <t>"G.2. 16 - Pokoj dvoulůžkový"21,86</t>
  </si>
  <si>
    <t>"G.2. 21 - Pokoj jednolůžkový"18,68</t>
  </si>
  <si>
    <t>"G.2. 23 - Pokoj dvoulůžkový"21,69</t>
  </si>
  <si>
    <t>"G.2. 25 - Pokoj dvoulůžkový"21,62</t>
  </si>
  <si>
    <t>"G.2. 27 - Pokoj dvoulůžkový"21,69</t>
  </si>
  <si>
    <t>"G.2. 29 - Pokoj dvoulůžkový"21,62</t>
  </si>
  <si>
    <t>"G.2. 31 - Pokoj dvoulůžkový"21,50</t>
  </si>
  <si>
    <t>"G.2. 33 - Pokoj dvoulůžkový"21,35</t>
  </si>
  <si>
    <t>"G.2. 36 - Pokoj třílůžkový"32,46</t>
  </si>
  <si>
    <t>"G.2. 38 - Pokoj dvoulůžkový"21,65</t>
  </si>
  <si>
    <t>"G.2. 40 - Pokoj dvoulůžkový"21,69</t>
  </si>
  <si>
    <t>"G.2. 42 - Pokoj dvoulůžkový"21,62</t>
  </si>
  <si>
    <t>"G.2. 44 - Pokoj dvoulůžkový"21,69</t>
  </si>
  <si>
    <t>"G.2. 46 - Pokoj dvoulůžkový"21,26</t>
  </si>
  <si>
    <t>"G.2. 48 - Pokoj jednolůžkový"18,39</t>
  </si>
  <si>
    <t xml:space="preserve">"G.2. 59  -  Denní místnost"18,08</t>
  </si>
  <si>
    <t>chirurgie*1,1</t>
  </si>
  <si>
    <t>soklchirurgie*0,15*1,1</t>
  </si>
  <si>
    <t>718,727*1,1 "Přepočtené koeficientem množství</t>
  </si>
  <si>
    <t>chirurgie*2,5</t>
  </si>
  <si>
    <t xml:space="preserve">"G.2.02  - Chodba"100,44</t>
  </si>
  <si>
    <t xml:space="preserve">"G.2.03 -  Chodba"75,83</t>
  </si>
  <si>
    <t>"G.2. 13 - Pokoj jednolůžkový"20,05</t>
  </si>
  <si>
    <t>"G.2. 16 - Pokoj dvoulůžkový"18,75</t>
  </si>
  <si>
    <t>"G.2. 21 - Pokoj jednolůžkový"19,69</t>
  </si>
  <si>
    <t>"G.2. 23 - Pokoj dvoulůžkový"21,00</t>
  </si>
  <si>
    <t>"G.2. 25 - Pokoj dvoulůžkový"21,00</t>
  </si>
  <si>
    <t>"G.2. 27 - Pokoj dvoulůžkový"21,00</t>
  </si>
  <si>
    <t>"G.2. 29 - Pokoj dvoulůžkový"21,00</t>
  </si>
  <si>
    <t>"G.2. 31 - Pokoj dvoulůžkový"20,95</t>
  </si>
  <si>
    <t>"G.2. 33 - Pokoj dvoulůžkový"21,21</t>
  </si>
  <si>
    <t>"G.2. 36 - Pokoj třílůžkový"25,1</t>
  </si>
  <si>
    <t>"G.2. 38 - Pokoj dvoulůžkový"21,00</t>
  </si>
  <si>
    <t>"G.2. 40 - Pokoj dvoulůžkový"21,00</t>
  </si>
  <si>
    <t>"G.2. 42 - Pokoj dvoulůžkový"21,00</t>
  </si>
  <si>
    <t>"G.2. 44 - Pokoj dvoulůžkový"21,00</t>
  </si>
  <si>
    <t>"G.2. 46 - Pokoj dvoulůžkový"20,85</t>
  </si>
  <si>
    <t>"G.2. 48 - Pokoj jednolůžkový"19,64</t>
  </si>
  <si>
    <t xml:space="preserve">"G.2. 59  -  Denní místnost"16,81</t>
  </si>
  <si>
    <t xml:space="preserve">"G.2.02  - Chodba"10,8</t>
  </si>
  <si>
    <t xml:space="preserve">"G.2.03 -  Chodba"6,6</t>
  </si>
  <si>
    <t>"G.2. 13 - Pokoj jednolůžkový"0,8</t>
  </si>
  <si>
    <t>"G.2. 16 - Pokoj dvoulůžkový"0,8</t>
  </si>
  <si>
    <t>"G.2. 21 - Pokoj jednolůžkový"0,8</t>
  </si>
  <si>
    <t>"G.2. 23 - Pokoj dvoulůžkový"0,8</t>
  </si>
  <si>
    <t>"G.2. 25 - Pokoj dvoulůžkový"0,8</t>
  </si>
  <si>
    <t>"G.2. 27 - Pokoj dvoulůžkový"0,8</t>
  </si>
  <si>
    <t>"G.2. 29 - Pokoj dvoulůžkový"0,8</t>
  </si>
  <si>
    <t>"G.2. 31 - Pokoj dvoulůžkový"0,8</t>
  </si>
  <si>
    <t>"G.2. 33 - Pokoj dvoulůžkový"0,8</t>
  </si>
  <si>
    <t>"G.2. 38 - Pokoj dvoulůžkový"0,8</t>
  </si>
  <si>
    <t>"G.2. 40 - Pokoj dvoulůžkový"0,8</t>
  </si>
  <si>
    <t>"G.2. 42 - Pokoj dvoulůžkový"0,8</t>
  </si>
  <si>
    <t>"G.2. 44 - Pokoj dvoulůžkový"0,8</t>
  </si>
  <si>
    <t>"G.2. 46 - Pokoj dvoulůžkový"0,8</t>
  </si>
  <si>
    <t>"G.2. 48 - Pokoj jednolůžkový"0,8</t>
  </si>
  <si>
    <t>61,86*1,1</t>
  </si>
  <si>
    <t>"broušení stávajícího podkladu UNIFIL" chirurgie</t>
  </si>
  <si>
    <t>SEZNAM FIGUR</t>
  </si>
  <si>
    <t>Výměra</t>
  </si>
  <si>
    <t xml:space="preserve"> 01</t>
  </si>
  <si>
    <t>Použití figury:</t>
  </si>
  <si>
    <t xml:space="preserve"> 02</t>
  </si>
  <si>
    <t xml:space="preserve"> 03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</si>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</sst>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7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0"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4000" cy="25400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776141124" TargetMode="External" /><Relationship Id="rId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776141124" TargetMode="External" /><Relationship Id="rId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5938" style="1" customWidth="1"/>
    <col min="2" max="2" width="1.667969" style="1" customWidth="1"/>
    <col min="3" max="3" width="4.105469" style="1" customWidth="1"/>
    <col min="4" max="4" width="2.664063" style="1" customWidth="1"/>
    <col min="5" max="5" width="2.664063" style="1" customWidth="1"/>
    <col min="6" max="6" width="2.664063" style="1" customWidth="1"/>
    <col min="7" max="7" width="2.664063" style="1" customWidth="1"/>
    <col min="8" max="8" width="2.664063" style="1" customWidth="1"/>
    <col min="9" max="9" width="2.664063" style="1" customWidth="1"/>
    <col min="10" max="10" width="2.664063" style="1" customWidth="1"/>
    <col min="11" max="11" width="2.664063" style="1" customWidth="1"/>
    <col min="12" max="12" width="2.664063" style="1" customWidth="1"/>
    <col min="13" max="13" width="2.664063" style="1" customWidth="1"/>
    <col min="14" max="14" width="2.664063" style="1" customWidth="1"/>
    <col min="15" max="15" width="2.664063" style="1" customWidth="1"/>
    <col min="16" max="16" width="2.664063" style="1" customWidth="1"/>
    <col min="17" max="17" width="2.664063" style="1" customWidth="1"/>
    <col min="18" max="18" width="2.664063" style="1" customWidth="1"/>
    <col min="19" max="19" width="2.664063" style="1" customWidth="1"/>
    <col min="20" max="20" width="2.664063" style="1" customWidth="1"/>
    <col min="21" max="21" width="2.664063" style="1" customWidth="1"/>
    <col min="22" max="22" width="2.664063" style="1" customWidth="1"/>
    <col min="23" max="23" width="2.664063" style="1" customWidth="1"/>
    <col min="24" max="24" width="2.664063" style="1" customWidth="1"/>
    <col min="25" max="25" width="2.664063" style="1" customWidth="1"/>
    <col min="26" max="26" width="2.664063" style="1" customWidth="1"/>
    <col min="27" max="27" width="2.664063" style="1" customWidth="1"/>
    <col min="28" max="28" width="2.664063" style="1" customWidth="1"/>
    <col min="29" max="29" width="2.664063" style="1" customWidth="1"/>
    <col min="30" max="30" width="2.664063" style="1" customWidth="1"/>
    <col min="31" max="31" width="2.664063" style="1" customWidth="1"/>
    <col min="32" max="32" width="2.664063" style="1" customWidth="1"/>
    <col min="33" max="33" width="2.664063" style="1" customWidth="1"/>
    <col min="34" max="34" width="3.335938" style="1" customWidth="1"/>
    <col min="35" max="35" width="47.44531" style="1" customWidth="1"/>
    <col min="36" max="36" width="2.445313" style="1" customWidth="1"/>
    <col min="37" max="37" width="2.445313" style="1" customWidth="1"/>
    <col min="38" max="38" width="8.335938" style="1" customWidth="1"/>
    <col min="39" max="39" width="3.335938" style="1" customWidth="1"/>
    <col min="40" max="40" width="13.33594" style="1" customWidth="1"/>
    <col min="41" max="41" width="7.445313" style="1" customWidth="1"/>
    <col min="42" max="42" width="4.105469" style="1" customWidth="1"/>
    <col min="43" max="43" width="15.66406" style="1" customWidth="1"/>
    <col min="44" max="44" width="13.66406" style="1" customWidth="1"/>
    <col min="45" max="45" width="25.77734" style="1" hidden="1" customWidth="1"/>
    <col min="46" max="46" width="25.77734" style="1" hidden="1" customWidth="1"/>
    <col min="47" max="47" width="25.77734" style="1" hidden="1" customWidth="1"/>
    <col min="48" max="48" width="21.66406" style="1" hidden="1" customWidth="1"/>
    <col min="49" max="49" width="21.66406" style="1" hidden="1" customWidth="1"/>
    <col min="50" max="50" width="24.99609" style="1" hidden="1" customWidth="1"/>
    <col min="51" max="51" width="24.99609" style="1" hidden="1" customWidth="1"/>
    <col min="52" max="52" width="21.66406" style="1" hidden="1" customWidth="1"/>
    <col min="53" max="53" width="19.10547" style="1" hidden="1" customWidth="1"/>
    <col min="54" max="54" width="24.99609" style="1" hidden="1" customWidth="1"/>
    <col min="55" max="55" width="21.66406" style="1" hidden="1" customWidth="1"/>
    <col min="56" max="56" width="19.10547" style="1" hidden="1" customWidth="1"/>
    <col min="57" max="57" width="66.44531" style="1" customWidth="1"/>
    <col min="71" max="71" width="8.886719" style="1" hidden="1"/>
    <col min="72" max="72" width="8.886719" style="1" hidden="1"/>
    <col min="73" max="73" width="8.886719" style="1" hidden="1"/>
    <col min="74" max="74" width="8.886719" style="1" hidden="1"/>
    <col min="75" max="75" width="8.886719" style="1" hidden="1"/>
    <col min="76" max="76" width="8.886719" style="1" hidden="1"/>
    <col min="77" max="77" width="8.886719" style="1" hidden="1"/>
    <col min="78" max="78" width="8.886719" style="1" hidden="1"/>
    <col min="79" max="79" width="8.886719" style="1" hidden="1"/>
    <col min="80" max="80" width="8.886719" style="1" hidden="1"/>
    <col min="81" max="81" width="8.886719" style="1" hidden="1"/>
    <col min="82" max="82" width="8.886719" style="1" hidden="1"/>
    <col min="83" max="83" width="8.886719" style="1" hidden="1"/>
    <col min="84" max="84" width="8.886719" style="1" hidden="1"/>
    <col min="85" max="85" width="8.886719" style="1" hidden="1"/>
    <col min="86" max="86" width="8.886719" style="1" hidden="1"/>
    <col min="87" max="87" width="8.886719" style="1" hidden="1"/>
    <col min="88" max="88" width="8.886719" style="1" hidden="1"/>
    <col min="89" max="89" width="8.886719" style="1" hidden="1"/>
    <col min="90" max="90" width="8.886719" style="1" hidden="1"/>
    <col min="91" max="91" width="8.886719"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27</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5.5" customHeight="1">
      <c r="B23" s="22"/>
      <c r="C23" s="23"/>
      <c r="D23" s="23"/>
      <c r="E23" s="37" t="s">
        <v>35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49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202020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ON_JIČÍN_-_VÝMĚNA_PODLAHOVÝCH_KRYTIN</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ON Jičín</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29. 3. 2020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4.9" customHeight="1">
      <c r="A49" s="39"/>
      <c r="B49" s="40"/>
      <c r="C49" s="33" t="s">
        <v>25</v>
      </c>
      <c r="D49" s="41"/>
      <c r="E49" s="41"/>
      <c r="F49" s="41"/>
      <c r="G49" s="41"/>
      <c r="H49" s="41"/>
      <c r="I49" s="41"/>
      <c r="J49" s="41"/>
      <c r="K49" s="41"/>
      <c r="L49" s="65" t="str">
        <f>IF(E11= "","",E11)</f>
        <v xml:space="preserve"> </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50</v>
      </c>
      <c r="AT49" s="76"/>
      <c r="AU49" s="77"/>
      <c r="AV49" s="77"/>
      <c r="AW49" s="77"/>
      <c r="AX49" s="77"/>
      <c r="AY49" s="77"/>
      <c r="AZ49" s="77"/>
      <c r="BA49" s="77"/>
      <c r="BB49" s="77"/>
      <c r="BC49" s="77"/>
      <c r="BD49" s="78"/>
      <c r="BE49" s="39"/>
    </row>
    <row r="50" s="2" customFormat="1" ht="14.9"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33</v>
      </c>
      <c r="AJ50" s="41"/>
      <c r="AK50" s="41"/>
      <c r="AL50" s="41"/>
      <c r="AM50" s="74" t="str">
        <f>IF(E20="","",E20)</f>
        <v xml:space="preserve"> </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51</v>
      </c>
      <c r="D52" s="88"/>
      <c r="E52" s="88"/>
      <c r="F52" s="88"/>
      <c r="G52" s="88"/>
      <c r="H52" s="89"/>
      <c r="I52" s="90" t="s">
        <v>52</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53</v>
      </c>
      <c r="AH52" s="88"/>
      <c r="AI52" s="88"/>
      <c r="AJ52" s="88"/>
      <c r="AK52" s="88"/>
      <c r="AL52" s="88"/>
      <c r="AM52" s="88"/>
      <c r="AN52" s="90" t="s">
        <v>54</v>
      </c>
      <c r="AO52" s="88"/>
      <c r="AP52" s="88"/>
      <c r="AQ52" s="92" t="s">
        <v>55</v>
      </c>
      <c r="AR52" s="45"/>
      <c r="AS52" s="93" t="s">
        <v>56</v>
      </c>
      <c r="AT52" s="94" t="s">
        <v>57</v>
      </c>
      <c r="AU52" s="94" t="s">
        <v>58</v>
      </c>
      <c r="AV52" s="94" t="s">
        <v>59</v>
      </c>
      <c r="AW52" s="94" t="s">
        <v>60</v>
      </c>
      <c r="AX52" s="94" t="s">
        <v>61</v>
      </c>
      <c r="AY52" s="94" t="s">
        <v>62</v>
      </c>
      <c r="AZ52" s="94" t="s">
        <v>63</v>
      </c>
      <c r="BA52" s="94" t="s">
        <v>64</v>
      </c>
      <c r="BB52" s="94" t="s">
        <v>65</v>
      </c>
      <c r="BC52" s="94" t="s">
        <v>66</v>
      </c>
      <c r="BD52" s="95" t="s">
        <v>67</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0001" customHeight="1">
      <c r="A54" s="6"/>
      <c r="B54" s="99"/>
      <c r="C54" s="100" t="s">
        <v>68</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ROUND(SUM(AG55:AG57),2)</f>
        <v>0</v>
      </c>
      <c r="AH54" s="102"/>
      <c r="AI54" s="102"/>
      <c r="AJ54" s="102"/>
      <c r="AK54" s="102"/>
      <c r="AL54" s="102"/>
      <c r="AM54" s="102"/>
      <c r="AN54" s="103">
        <f>SUM(AG54,AT54)</f>
        <v>0</v>
      </c>
      <c r="AO54" s="103"/>
      <c r="AP54" s="103"/>
      <c r="AQ54" s="104" t="s">
        <v>19</v>
      </c>
      <c r="AR54" s="105"/>
      <c r="AS54" s="106">
        <f>ROUND(SUM(AS55:AS57),2)</f>
        <v>0</v>
      </c>
      <c r="AT54" s="107">
        <f>ROUND(SUM(AV54:AW54),2)</f>
        <v>0</v>
      </c>
      <c r="AU54" s="108">
        <f>ROUND(SUM(AU55:AU57),5)</f>
        <v>0</v>
      </c>
      <c r="AV54" s="107">
        <f>ROUND(AZ54*L29,2)</f>
        <v>0</v>
      </c>
      <c r="AW54" s="107">
        <f>ROUND(BA54*L30,2)</f>
        <v>0</v>
      </c>
      <c r="AX54" s="107">
        <f>ROUND(BB54*L29,2)</f>
        <v>0</v>
      </c>
      <c r="AY54" s="107">
        <f>ROUND(BC54*L30,2)</f>
        <v>0</v>
      </c>
      <c r="AZ54" s="107">
        <f>ROUND(SUM(AZ55:AZ57),2)</f>
        <v>0</v>
      </c>
      <c r="BA54" s="107">
        <f>ROUND(SUM(BA55:BA57),2)</f>
        <v>0</v>
      </c>
      <c r="BB54" s="107">
        <f>ROUND(SUM(BB55:BB57),2)</f>
        <v>0</v>
      </c>
      <c r="BC54" s="107">
        <f>ROUND(SUM(BC55:BC57),2)</f>
        <v>0</v>
      </c>
      <c r="BD54" s="109">
        <f>ROUND(SUM(BD55:BD57),2)</f>
        <v>0</v>
      </c>
      <c r="BE54" s="6"/>
      <c r="BS54" s="110" t="s">
        <v>69</v>
      </c>
      <c r="BT54" s="110" t="s">
        <v>70</v>
      </c>
      <c r="BU54" s="111" t="s">
        <v>71</v>
      </c>
      <c r="BV54" s="110" t="s">
        <v>72</v>
      </c>
      <c r="BW54" s="110" t="s">
        <v>5</v>
      </c>
      <c r="BX54" s="110" t="s">
        <v>73</v>
      </c>
      <c r="CL54" s="110" t="s">
        <v>19</v>
      </c>
    </row>
    <row r="55" s="7" customFormat="1" ht="26" customHeight="1">
      <c r="A55" s="112" t="s">
        <v>74</v>
      </c>
      <c r="B55" s="113"/>
      <c r="C55" s="114"/>
      <c r="D55" s="115" t="s">
        <v>75</v>
      </c>
      <c r="E55" s="115"/>
      <c r="F55" s="115"/>
      <c r="G55" s="115"/>
      <c r="H55" s="115"/>
      <c r="I55" s="116"/>
      <c r="J55" s="115" t="s">
        <v>76</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VÝMĚNA PODLAHOVÝCH K...'!J30</f>
        <v>0</v>
      </c>
      <c r="AH55" s="116"/>
      <c r="AI55" s="116"/>
      <c r="AJ55" s="116"/>
      <c r="AK55" s="116"/>
      <c r="AL55" s="116"/>
      <c r="AM55" s="116"/>
      <c r="AN55" s="117">
        <f>SUM(AG55,AT55)</f>
        <v>0</v>
      </c>
      <c r="AO55" s="116"/>
      <c r="AP55" s="116"/>
      <c r="AQ55" s="118" t="s">
        <v>77</v>
      </c>
      <c r="AR55" s="119"/>
      <c r="AS55" s="120">
        <v>0</v>
      </c>
      <c r="AT55" s="121">
        <f>ROUND(SUM(AV55:AW55),2)</f>
        <v>0</v>
      </c>
      <c r="AU55" s="122">
        <f>'01 - VÝMĚNA PODLAHOVÝCH K...'!P85</f>
        <v>0</v>
      </c>
      <c r="AV55" s="121">
        <f>'01 - VÝMĚNA PODLAHOVÝCH K...'!J33</f>
        <v>0</v>
      </c>
      <c r="AW55" s="121">
        <f>'01 - VÝMĚNA PODLAHOVÝCH K...'!J34</f>
        <v>0</v>
      </c>
      <c r="AX55" s="121">
        <f>'01 - VÝMĚNA PODLAHOVÝCH K...'!J35</f>
        <v>0</v>
      </c>
      <c r="AY55" s="121">
        <f>'01 - VÝMĚNA PODLAHOVÝCH K...'!J36</f>
        <v>0</v>
      </c>
      <c r="AZ55" s="121">
        <f>'01 - VÝMĚNA PODLAHOVÝCH K...'!F33</f>
        <v>0</v>
      </c>
      <c r="BA55" s="121">
        <f>'01 - VÝMĚNA PODLAHOVÝCH K...'!F34</f>
        <v>0</v>
      </c>
      <c r="BB55" s="121">
        <f>'01 - VÝMĚNA PODLAHOVÝCH K...'!F35</f>
        <v>0</v>
      </c>
      <c r="BC55" s="121">
        <f>'01 - VÝMĚNA PODLAHOVÝCH K...'!F36</f>
        <v>0</v>
      </c>
      <c r="BD55" s="123">
        <f>'01 - VÝMĚNA PODLAHOVÝCH K...'!F37</f>
        <v>0</v>
      </c>
      <c r="BE55" s="7"/>
      <c r="BT55" s="124" t="s">
        <v>78</v>
      </c>
      <c r="BV55" s="124" t="s">
        <v>72</v>
      </c>
      <c r="BW55" s="124" t="s">
        <v>79</v>
      </c>
      <c r="BX55" s="124" t="s">
        <v>5</v>
      </c>
      <c r="CL55" s="124" t="s">
        <v>19</v>
      </c>
      <c r="CM55" s="124" t="s">
        <v>80</v>
      </c>
    </row>
    <row r="56" s="7" customFormat="1" ht="39" customHeight="1">
      <c r="A56" s="112" t="s">
        <v>74</v>
      </c>
      <c r="B56" s="113"/>
      <c r="C56" s="114"/>
      <c r="D56" s="115" t="s">
        <v>81</v>
      </c>
      <c r="E56" s="115"/>
      <c r="F56" s="115"/>
      <c r="G56" s="115"/>
      <c r="H56" s="115"/>
      <c r="I56" s="116"/>
      <c r="J56" s="115" t="s">
        <v>82</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VÝMĚNA PODLAHOVÝCH K...'!J30</f>
        <v>0</v>
      </c>
      <c r="AH56" s="116"/>
      <c r="AI56" s="116"/>
      <c r="AJ56" s="116"/>
      <c r="AK56" s="116"/>
      <c r="AL56" s="116"/>
      <c r="AM56" s="116"/>
      <c r="AN56" s="117">
        <f>SUM(AG56,AT56)</f>
        <v>0</v>
      </c>
      <c r="AO56" s="116"/>
      <c r="AP56" s="116"/>
      <c r="AQ56" s="118" t="s">
        <v>77</v>
      </c>
      <c r="AR56" s="119"/>
      <c r="AS56" s="120">
        <v>0</v>
      </c>
      <c r="AT56" s="121">
        <f>ROUND(SUM(AV56:AW56),2)</f>
        <v>0</v>
      </c>
      <c r="AU56" s="122">
        <f>'02 - VÝMĚNA PODLAHOVÝCH K...'!P85</f>
        <v>0</v>
      </c>
      <c r="AV56" s="121">
        <f>'02 - VÝMĚNA PODLAHOVÝCH K...'!J33</f>
        <v>0</v>
      </c>
      <c r="AW56" s="121">
        <f>'02 - VÝMĚNA PODLAHOVÝCH K...'!J34</f>
        <v>0</v>
      </c>
      <c r="AX56" s="121">
        <f>'02 - VÝMĚNA PODLAHOVÝCH K...'!J35</f>
        <v>0</v>
      </c>
      <c r="AY56" s="121">
        <f>'02 - VÝMĚNA PODLAHOVÝCH K...'!J36</f>
        <v>0</v>
      </c>
      <c r="AZ56" s="121">
        <f>'02 - VÝMĚNA PODLAHOVÝCH K...'!F33</f>
        <v>0</v>
      </c>
      <c r="BA56" s="121">
        <f>'02 - VÝMĚNA PODLAHOVÝCH K...'!F34</f>
        <v>0</v>
      </c>
      <c r="BB56" s="121">
        <f>'02 - VÝMĚNA PODLAHOVÝCH K...'!F35</f>
        <v>0</v>
      </c>
      <c r="BC56" s="121">
        <f>'02 - VÝMĚNA PODLAHOVÝCH K...'!F36</f>
        <v>0</v>
      </c>
      <c r="BD56" s="123">
        <f>'02 - VÝMĚNA PODLAHOVÝCH K...'!F37</f>
        <v>0</v>
      </c>
      <c r="BE56" s="7"/>
      <c r="BT56" s="124" t="s">
        <v>78</v>
      </c>
      <c r="BV56" s="124" t="s">
        <v>72</v>
      </c>
      <c r="BW56" s="124" t="s">
        <v>83</v>
      </c>
      <c r="BX56" s="124" t="s">
        <v>5</v>
      </c>
      <c r="CL56" s="124" t="s">
        <v>19</v>
      </c>
      <c r="CM56" s="124" t="s">
        <v>80</v>
      </c>
    </row>
    <row r="57" s="7" customFormat="1" ht="39" customHeight="1">
      <c r="A57" s="112" t="s">
        <v>74</v>
      </c>
      <c r="B57" s="113"/>
      <c r="C57" s="114"/>
      <c r="D57" s="115" t="s">
        <v>84</v>
      </c>
      <c r="E57" s="115"/>
      <c r="F57" s="115"/>
      <c r="G57" s="115"/>
      <c r="H57" s="115"/>
      <c r="I57" s="116"/>
      <c r="J57" s="115" t="s">
        <v>85</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VÝMĚNA PODLAHOVÝCH K...'!J30</f>
        <v>0</v>
      </c>
      <c r="AH57" s="116"/>
      <c r="AI57" s="116"/>
      <c r="AJ57" s="116"/>
      <c r="AK57" s="116"/>
      <c r="AL57" s="116"/>
      <c r="AM57" s="116"/>
      <c r="AN57" s="117">
        <f>SUM(AG57,AT57)</f>
        <v>0</v>
      </c>
      <c r="AO57" s="116"/>
      <c r="AP57" s="116"/>
      <c r="AQ57" s="118" t="s">
        <v>77</v>
      </c>
      <c r="AR57" s="119"/>
      <c r="AS57" s="125">
        <v>0</v>
      </c>
      <c r="AT57" s="126">
        <f>ROUND(SUM(AV57:AW57),2)</f>
        <v>0</v>
      </c>
      <c r="AU57" s="127">
        <f>'03 - VÝMĚNA PODLAHOVÝCH K...'!P85</f>
        <v>0</v>
      </c>
      <c r="AV57" s="126">
        <f>'03 - VÝMĚNA PODLAHOVÝCH K...'!J33</f>
        <v>0</v>
      </c>
      <c r="AW57" s="126">
        <f>'03 - VÝMĚNA PODLAHOVÝCH K...'!J34</f>
        <v>0</v>
      </c>
      <c r="AX57" s="126">
        <f>'03 - VÝMĚNA PODLAHOVÝCH K...'!J35</f>
        <v>0</v>
      </c>
      <c r="AY57" s="126">
        <f>'03 - VÝMĚNA PODLAHOVÝCH K...'!J36</f>
        <v>0</v>
      </c>
      <c r="AZ57" s="126">
        <f>'03 - VÝMĚNA PODLAHOVÝCH K...'!F33</f>
        <v>0</v>
      </c>
      <c r="BA57" s="126">
        <f>'03 - VÝMĚNA PODLAHOVÝCH K...'!F34</f>
        <v>0</v>
      </c>
      <c r="BB57" s="126">
        <f>'03 - VÝMĚNA PODLAHOVÝCH K...'!F35</f>
        <v>0</v>
      </c>
      <c r="BC57" s="126">
        <f>'03 - VÝMĚNA PODLAHOVÝCH K...'!F36</f>
        <v>0</v>
      </c>
      <c r="BD57" s="128">
        <f>'03 - VÝMĚNA PODLAHOVÝCH K...'!F37</f>
        <v>0</v>
      </c>
      <c r="BE57" s="7"/>
      <c r="BT57" s="124" t="s">
        <v>78</v>
      </c>
      <c r="BV57" s="124" t="s">
        <v>72</v>
      </c>
      <c r="BW57" s="124" t="s">
        <v>86</v>
      </c>
      <c r="BX57" s="124" t="s">
        <v>5</v>
      </c>
      <c r="CL57" s="124" t="s">
        <v>19</v>
      </c>
      <c r="CM57" s="124" t="s">
        <v>80</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u1NqM8dyJokk/b99n4boFxcwQVHJIWQyV9NQ8WWy45qX0lZuRCa8clobPHQoG+qFA0e7V4y+gubMelG+UpPelA==" hashValue="UcKu0SoFKg9E6x0pX/zSTsosb2EI6JDRQEjziqcOj5UEDh3Sp+VjvtP3ZyPwvXnY5fPYSLO+LvTU2d8YGxUn5Q=="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01 - VÝMĚNA PODLAHOVÝCH K...'!C2" display="/"/>
    <hyperlink ref="A56" location="'02 - VÝMĚNA PODLAHOVÝCH K...'!C2" display="/"/>
    <hyperlink ref="A57" location="'03 - VÝMĚNA PODLAHOVÝCH K...'!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5938" style="1" customWidth="1"/>
    <col min="2" max="2" width="1.117188" style="1" customWidth="1"/>
    <col min="3" max="3" width="4.105469" style="1" customWidth="1"/>
    <col min="4" max="4" width="4.335938" style="1" customWidth="1"/>
    <col min="5" max="5" width="17.10547" style="1" customWidth="1"/>
    <col min="6" max="6" width="50.77734" style="1" customWidth="1"/>
    <col min="7" max="7" width="7.445313" style="1" customWidth="1"/>
    <col min="8" max="8" width="13.99609" style="1" customWidth="1"/>
    <col min="9" max="9" width="15.77734" style="1" customWidth="1"/>
    <col min="10" max="10" width="22.33594" style="1" customWidth="1"/>
    <col min="11" max="11" width="22.33594" style="1" customWidth="1"/>
    <col min="12" max="12" width="9.335938" style="1" customWidth="1"/>
    <col min="13" max="13" width="10.77734" style="1" hidden="1" customWidth="1"/>
    <col min="14" max="14" width="8.886719" style="1" hidden="1"/>
    <col min="15" max="15" width="14.10547" style="1" hidden="1" customWidth="1"/>
    <col min="16" max="16" width="14.10547" style="1" hidden="1" customWidth="1"/>
    <col min="17" max="17" width="14.10547" style="1" hidden="1" customWidth="1"/>
    <col min="18" max="18" width="14.10547" style="1" hidden="1" customWidth="1"/>
    <col min="19" max="19" width="14.10547" style="1" hidden="1" customWidth="1"/>
    <col min="20" max="20" width="14.10547" style="1" hidden="1" customWidth="1"/>
    <col min="21" max="21" width="16.33594" style="1" hidden="1" customWidth="1"/>
    <col min="22" max="22" width="12.33594" style="1" customWidth="1"/>
    <col min="23" max="23" width="16.33594" style="1" customWidth="1"/>
    <col min="24" max="24" width="12.33594" style="1" customWidth="1"/>
    <col min="25" max="25" width="14.99609" style="1" customWidth="1"/>
    <col min="26" max="26" width="10.99609" style="1" customWidth="1"/>
    <col min="27" max="27" width="14.99609" style="1" customWidth="1"/>
    <col min="28" max="28" width="16.33594" style="1" customWidth="1"/>
    <col min="29" max="29" width="10.99609" style="1" customWidth="1"/>
    <col min="30" max="30" width="14.99609" style="1" customWidth="1"/>
    <col min="31" max="31" width="16.33594" style="1" customWidth="1"/>
    <col min="44" max="44" width="8.886719" style="1" hidden="1"/>
    <col min="45" max="45" width="8.886719" style="1" hidden="1"/>
    <col min="46" max="46" width="8.886719" style="1" hidden="1"/>
    <col min="47" max="47" width="8.886719" style="1" hidden="1"/>
    <col min="48" max="48" width="8.886719" style="1" hidden="1"/>
    <col min="49" max="49" width="8.886719" style="1" hidden="1"/>
    <col min="50" max="50" width="8.886719" style="1" hidden="1"/>
    <col min="51" max="51" width="8.886719" style="1" hidden="1"/>
    <col min="52" max="52" width="8.886719" style="1" hidden="1"/>
    <col min="53" max="53" width="8.886719" style="1" hidden="1"/>
    <col min="54" max="54" width="8.886719" style="1" hidden="1"/>
    <col min="55" max="55" width="8.886719" style="1" hidden="1"/>
    <col min="56" max="56" width="8.886719" style="1" hidden="1"/>
    <col min="57" max="57" width="8.886719" style="1" hidden="1"/>
    <col min="58" max="58" width="8.886719" style="1" hidden="1"/>
    <col min="59" max="59" width="8.886719" style="1" hidden="1"/>
    <col min="60" max="60" width="8.886719" style="1" hidden="1"/>
    <col min="61" max="61" width="8.886719" style="1" hidden="1"/>
    <col min="62" max="62" width="8.886719" style="1" hidden="1"/>
    <col min="63" max="63" width="8.886719" style="1" hidden="1"/>
    <col min="64" max="64" width="8.886719" style="1" hidden="1"/>
    <col min="65" max="65" width="8.886719" style="1" hidden="1"/>
  </cols>
  <sheetData>
    <row r="2" s="1" customFormat="1" ht="36.96" customHeight="1">
      <c r="L2" s="1"/>
      <c r="M2" s="1"/>
      <c r="N2" s="1"/>
      <c r="O2" s="1"/>
      <c r="P2" s="1"/>
      <c r="Q2" s="1"/>
      <c r="R2" s="1"/>
      <c r="S2" s="1"/>
      <c r="T2" s="1"/>
      <c r="U2" s="1"/>
      <c r="V2" s="1"/>
      <c r="AT2" s="18" t="s">
        <v>79</v>
      </c>
      <c r="AZ2" s="129" t="s">
        <v>87</v>
      </c>
      <c r="BA2" s="129" t="s">
        <v>19</v>
      </c>
      <c r="BB2" s="129" t="s">
        <v>19</v>
      </c>
      <c r="BC2" s="129" t="s">
        <v>88</v>
      </c>
      <c r="BD2" s="129" t="s">
        <v>80</v>
      </c>
    </row>
    <row r="3" s="1" customFormat="1" ht="6.96" customHeight="1">
      <c r="B3" s="130"/>
      <c r="C3" s="131"/>
      <c r="D3" s="131"/>
      <c r="E3" s="131"/>
      <c r="F3" s="131"/>
      <c r="G3" s="131"/>
      <c r="H3" s="131"/>
      <c r="I3" s="131"/>
      <c r="J3" s="131"/>
      <c r="K3" s="131"/>
      <c r="L3" s="21"/>
      <c r="AT3" s="18" t="s">
        <v>80</v>
      </c>
      <c r="AZ3" s="129" t="s">
        <v>89</v>
      </c>
      <c r="BA3" s="129" t="s">
        <v>19</v>
      </c>
      <c r="BB3" s="129" t="s">
        <v>19</v>
      </c>
      <c r="BC3" s="129" t="s">
        <v>90</v>
      </c>
      <c r="BD3" s="129" t="s">
        <v>80</v>
      </c>
    </row>
    <row r="4" s="1" customFormat="1" ht="24.96" customHeight="1">
      <c r="B4" s="21"/>
      <c r="D4" s="132" t="s">
        <v>91</v>
      </c>
      <c r="L4" s="21"/>
      <c r="M4" s="133" t="s">
        <v>10</v>
      </c>
      <c r="AT4" s="18" t="s">
        <v>4</v>
      </c>
    </row>
    <row r="5" s="1" customFormat="1" ht="6.96" customHeight="1">
      <c r="B5" s="21"/>
      <c r="L5" s="21"/>
    </row>
    <row r="6" s="1" customFormat="1" ht="12" customHeight="1">
      <c r="B6" s="21"/>
      <c r="D6" s="134" t="s">
        <v>16</v>
      </c>
      <c r="L6" s="21"/>
    </row>
    <row r="7" s="1" customFormat="1" ht="14.5" customHeight="1">
      <c r="B7" s="21"/>
      <c r="E7" s="135" t="str">
        <f>'Rekapitulace stavby'!K6</f>
        <v>ON_JIČÍN_-_VÝMĚNA_PODLAHOVÝCH_KRYTIN</v>
      </c>
      <c r="F7" s="134"/>
      <c r="G7" s="134"/>
      <c r="H7" s="134"/>
      <c r="L7" s="21"/>
    </row>
    <row r="8" s="2" customFormat="1" ht="12" customHeight="1">
      <c r="A8" s="39"/>
      <c r="B8" s="45"/>
      <c r="C8" s="39"/>
      <c r="D8" s="134" t="s">
        <v>92</v>
      </c>
      <c r="E8" s="39"/>
      <c r="F8" s="39"/>
      <c r="G8" s="39"/>
      <c r="H8" s="39"/>
      <c r="I8" s="39"/>
      <c r="J8" s="39"/>
      <c r="K8" s="39"/>
      <c r="L8" s="136"/>
      <c r="S8" s="39"/>
      <c r="T8" s="39"/>
      <c r="U8" s="39"/>
      <c r="V8" s="39"/>
      <c r="W8" s="39"/>
      <c r="X8" s="39"/>
      <c r="Y8" s="39"/>
      <c r="Z8" s="39"/>
      <c r="AA8" s="39"/>
      <c r="AB8" s="39"/>
      <c r="AC8" s="39"/>
      <c r="AD8" s="39"/>
      <c r="AE8" s="39"/>
    </row>
    <row r="9" s="2" customFormat="1" ht="14.5" customHeight="1">
      <c r="A9" s="39"/>
      <c r="B9" s="45"/>
      <c r="C9" s="39"/>
      <c r="D9" s="39"/>
      <c r="E9" s="137" t="s">
        <v>93</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27</v>
      </c>
      <c r="G12" s="39"/>
      <c r="H12" s="39"/>
      <c r="I12" s="134" t="s">
        <v>23</v>
      </c>
      <c r="J12" s="139" t="str">
        <f>'Rekapitulace stavby'!AN8</f>
        <v>29. 3. 2020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tr">
        <f>IF('Rekapitulace stavby'!AN10="","",'Rekapitulace stavby'!AN10)</f>
        <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tr">
        <f>IF('Rekapitulace stavby'!E11="","",'Rekapitulace stavby'!E11)</f>
        <v xml:space="preserve"> </v>
      </c>
      <c r="F15" s="39"/>
      <c r="G15" s="39"/>
      <c r="H15" s="39"/>
      <c r="I15" s="134" t="s">
        <v>28</v>
      </c>
      <c r="J15" s="138" t="str">
        <f>IF('Rekapitulace stavby'!AN11="","",'Rekapitulace stavby'!AN11)</f>
        <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29</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28</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31</v>
      </c>
      <c r="E20" s="39"/>
      <c r="F20" s="39"/>
      <c r="G20" s="39"/>
      <c r="H20" s="39"/>
      <c r="I20" s="134" t="s">
        <v>26</v>
      </c>
      <c r="J20" s="138" t="str">
        <f>IF('Rekapitulace stavby'!AN16="","",'Rekapitulace stavby'!AN16)</f>
        <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tr">
        <f>IF('Rekapitulace stavby'!E17="","",'Rekapitulace stavby'!E17)</f>
        <v xml:space="preserve"> </v>
      </c>
      <c r="F21" s="39"/>
      <c r="G21" s="39"/>
      <c r="H21" s="39"/>
      <c r="I21" s="134" t="s">
        <v>28</v>
      </c>
      <c r="J21" s="138" t="str">
        <f>IF('Rekapitulace stavby'!AN17="","",'Rekapitulace stavby'!AN17)</f>
        <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33</v>
      </c>
      <c r="E23" s="39"/>
      <c r="F23" s="39"/>
      <c r="G23" s="39"/>
      <c r="H23" s="39"/>
      <c r="I23" s="134" t="s">
        <v>26</v>
      </c>
      <c r="J23" s="138" t="str">
        <f>IF('Rekapitulace stavby'!AN19="","",'Rekapitulace stavby'!AN19)</f>
        <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tr">
        <f>IF('Rekapitulace stavby'!E20="","",'Rekapitulace stavby'!E20)</f>
        <v xml:space="preserve"> </v>
      </c>
      <c r="F24" s="39"/>
      <c r="G24" s="39"/>
      <c r="H24" s="39"/>
      <c r="I24" s="134" t="s">
        <v>28</v>
      </c>
      <c r="J24" s="138" t="str">
        <f>IF('Rekapitulace stavby'!AN20="","",'Rekapitulace stavby'!AN20)</f>
        <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34</v>
      </c>
      <c r="E26" s="39"/>
      <c r="F26" s="39"/>
      <c r="G26" s="39"/>
      <c r="H26" s="39"/>
      <c r="I26" s="39"/>
      <c r="J26" s="39"/>
      <c r="K26" s="39"/>
      <c r="L26" s="136"/>
      <c r="S26" s="39"/>
      <c r="T26" s="39"/>
      <c r="U26" s="39"/>
      <c r="V26" s="39"/>
      <c r="W26" s="39"/>
      <c r="X26" s="39"/>
      <c r="Y26" s="39"/>
      <c r="Z26" s="39"/>
      <c r="AA26" s="39"/>
      <c r="AB26" s="39"/>
      <c r="AC26" s="39"/>
      <c r="AD26" s="39"/>
      <c r="AE26" s="39"/>
    </row>
    <row r="27" s="8" customFormat="1" ht="14.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36</v>
      </c>
      <c r="E30" s="39"/>
      <c r="F30" s="39"/>
      <c r="G30" s="39"/>
      <c r="H30" s="39"/>
      <c r="I30" s="39"/>
      <c r="J30" s="146">
        <f>ROUND(J85,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38</v>
      </c>
      <c r="G32" s="39"/>
      <c r="H32" s="39"/>
      <c r="I32" s="147" t="s">
        <v>37</v>
      </c>
      <c r="J32" s="147" t="s">
        <v>39</v>
      </c>
      <c r="K32" s="39"/>
      <c r="L32" s="136"/>
      <c r="S32" s="39"/>
      <c r="T32" s="39"/>
      <c r="U32" s="39"/>
      <c r="V32" s="39"/>
      <c r="W32" s="39"/>
      <c r="X32" s="39"/>
      <c r="Y32" s="39"/>
      <c r="Z32" s="39"/>
      <c r="AA32" s="39"/>
      <c r="AB32" s="39"/>
      <c r="AC32" s="39"/>
      <c r="AD32" s="39"/>
      <c r="AE32" s="39"/>
    </row>
    <row r="33" s="2" customFormat="1" ht="14.4" customHeight="1">
      <c r="A33" s="39"/>
      <c r="B33" s="45"/>
      <c r="C33" s="39"/>
      <c r="D33" s="148" t="s">
        <v>40</v>
      </c>
      <c r="E33" s="134" t="s">
        <v>41</v>
      </c>
      <c r="F33" s="149">
        <f>ROUND((SUM(BE85:BE244)),  2)</f>
        <v>0</v>
      </c>
      <c r="G33" s="39"/>
      <c r="H33" s="39"/>
      <c r="I33" s="150">
        <v>0.20999999999999999</v>
      </c>
      <c r="J33" s="149">
        <f>ROUND(((SUM(BE85:BE244))*I33),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42</v>
      </c>
      <c r="F34" s="149">
        <f>ROUND((SUM(BF85:BF244)),  2)</f>
        <v>0</v>
      </c>
      <c r="G34" s="39"/>
      <c r="H34" s="39"/>
      <c r="I34" s="150">
        <v>0.14999999999999999</v>
      </c>
      <c r="J34" s="149">
        <f>ROUND(((SUM(BF85:BF244))*I34),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43</v>
      </c>
      <c r="F35" s="149">
        <f>ROUND((SUM(BG85:BG244)),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44</v>
      </c>
      <c r="F36" s="149">
        <f>ROUND((SUM(BH85:BH244)),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45</v>
      </c>
      <c r="F37" s="149">
        <f>ROUND((SUM(BI85:BI244)),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46</v>
      </c>
      <c r="E39" s="153"/>
      <c r="F39" s="153"/>
      <c r="G39" s="154" t="s">
        <v>47</v>
      </c>
      <c r="H39" s="155" t="s">
        <v>48</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94</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14.5" customHeight="1">
      <c r="A48" s="39"/>
      <c r="B48" s="40"/>
      <c r="C48" s="41"/>
      <c r="D48" s="41"/>
      <c r="E48" s="162" t="str">
        <f>E7</f>
        <v>ON_JIČÍN_-_VÝMĚNA_PODLAHOVÝCH_KRYTIN</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92</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14.5" customHeight="1">
      <c r="A50" s="39"/>
      <c r="B50" s="40"/>
      <c r="C50" s="41"/>
      <c r="D50" s="41"/>
      <c r="E50" s="70" t="str">
        <f>E9</f>
        <v>01 - VÝMĚNA PODLAHOVÝCH KRYTIN ARO V POO A</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29. 3. 2020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4.9" customHeight="1">
      <c r="A54" s="39"/>
      <c r="B54" s="40"/>
      <c r="C54" s="33" t="s">
        <v>25</v>
      </c>
      <c r="D54" s="41"/>
      <c r="E54" s="41"/>
      <c r="F54" s="28" t="str">
        <f>E15</f>
        <v xml:space="preserve"> </v>
      </c>
      <c r="G54" s="41"/>
      <c r="H54" s="41"/>
      <c r="I54" s="33" t="s">
        <v>31</v>
      </c>
      <c r="J54" s="37" t="str">
        <f>E21</f>
        <v xml:space="preserve"> </v>
      </c>
      <c r="K54" s="41"/>
      <c r="L54" s="136"/>
      <c r="S54" s="39"/>
      <c r="T54" s="39"/>
      <c r="U54" s="39"/>
      <c r="V54" s="39"/>
      <c r="W54" s="39"/>
      <c r="X54" s="39"/>
      <c r="Y54" s="39"/>
      <c r="Z54" s="39"/>
      <c r="AA54" s="39"/>
      <c r="AB54" s="39"/>
      <c r="AC54" s="39"/>
      <c r="AD54" s="39"/>
      <c r="AE54" s="39"/>
    </row>
    <row r="55" s="2" customFormat="1" ht="14.9" customHeight="1">
      <c r="A55" s="39"/>
      <c r="B55" s="40"/>
      <c r="C55" s="33" t="s">
        <v>29</v>
      </c>
      <c r="D55" s="41"/>
      <c r="E55" s="41"/>
      <c r="F55" s="28" t="str">
        <f>IF(E18="","",E18)</f>
        <v>Vyplň údaj</v>
      </c>
      <c r="G55" s="41"/>
      <c r="H55" s="41"/>
      <c r="I55" s="33" t="s">
        <v>33</v>
      </c>
      <c r="J55" s="37" t="str">
        <f>E24</f>
        <v xml:space="preserve"> </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95</v>
      </c>
      <c r="D57" s="164"/>
      <c r="E57" s="164"/>
      <c r="F57" s="164"/>
      <c r="G57" s="164"/>
      <c r="H57" s="164"/>
      <c r="I57" s="164"/>
      <c r="J57" s="165" t="s">
        <v>96</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68</v>
      </c>
      <c r="D59" s="41"/>
      <c r="E59" s="41"/>
      <c r="F59" s="41"/>
      <c r="G59" s="41"/>
      <c r="H59" s="41"/>
      <c r="I59" s="41"/>
      <c r="J59" s="103">
        <f>J85</f>
        <v>0</v>
      </c>
      <c r="K59" s="41"/>
      <c r="L59" s="136"/>
      <c r="S59" s="39"/>
      <c r="T59" s="39"/>
      <c r="U59" s="39"/>
      <c r="V59" s="39"/>
      <c r="W59" s="39"/>
      <c r="X59" s="39"/>
      <c r="Y59" s="39"/>
      <c r="Z59" s="39"/>
      <c r="AA59" s="39"/>
      <c r="AB59" s="39"/>
      <c r="AC59" s="39"/>
      <c r="AD59" s="39"/>
      <c r="AE59" s="39"/>
      <c r="AU59" s="18" t="s">
        <v>97</v>
      </c>
    </row>
    <row r="60" s="9" customFormat="1" ht="24.96" customHeight="1">
      <c r="A60" s="9"/>
      <c r="B60" s="167"/>
      <c r="C60" s="168"/>
      <c r="D60" s="169" t="s">
        <v>98</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99</v>
      </c>
      <c r="E61" s="176"/>
      <c r="F61" s="176"/>
      <c r="G61" s="176"/>
      <c r="H61" s="176"/>
      <c r="I61" s="176"/>
      <c r="J61" s="177">
        <f>J87</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100</v>
      </c>
      <c r="E62" s="170"/>
      <c r="F62" s="170"/>
      <c r="G62" s="170"/>
      <c r="H62" s="170"/>
      <c r="I62" s="170"/>
      <c r="J62" s="171">
        <f>J102</f>
        <v>0</v>
      </c>
      <c r="K62" s="168"/>
      <c r="L62" s="172"/>
      <c r="S62" s="9"/>
      <c r="T62" s="9"/>
      <c r="U62" s="9"/>
      <c r="V62" s="9"/>
      <c r="W62" s="9"/>
      <c r="X62" s="9"/>
      <c r="Y62" s="9"/>
      <c r="Z62" s="9"/>
      <c r="AA62" s="9"/>
      <c r="AB62" s="9"/>
      <c r="AC62" s="9"/>
      <c r="AD62" s="9"/>
      <c r="AE62" s="9"/>
    </row>
    <row r="63" s="10" customFormat="1" ht="19.92" customHeight="1">
      <c r="A63" s="10"/>
      <c r="B63" s="173"/>
      <c r="C63" s="174"/>
      <c r="D63" s="175" t="s">
        <v>101</v>
      </c>
      <c r="E63" s="176"/>
      <c r="F63" s="176"/>
      <c r="G63" s="176"/>
      <c r="H63" s="176"/>
      <c r="I63" s="176"/>
      <c r="J63" s="177">
        <f>J103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102</v>
      </c>
      <c r="E64" s="176"/>
      <c r="F64" s="176"/>
      <c r="G64" s="176"/>
      <c r="H64" s="176"/>
      <c r="I64" s="176"/>
      <c r="J64" s="177">
        <f>J117</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103</v>
      </c>
      <c r="E65" s="176"/>
      <c r="F65" s="176"/>
      <c r="G65" s="176"/>
      <c r="H65" s="176"/>
      <c r="I65" s="176"/>
      <c r="J65" s="177">
        <f>J237</f>
        <v>0</v>
      </c>
      <c r="K65" s="174"/>
      <c r="L65" s="178"/>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36"/>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6"/>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6"/>
      <c r="S71" s="39"/>
      <c r="T71" s="39"/>
      <c r="U71" s="39"/>
      <c r="V71" s="39"/>
      <c r="W71" s="39"/>
      <c r="X71" s="39"/>
      <c r="Y71" s="39"/>
      <c r="Z71" s="39"/>
      <c r="AA71" s="39"/>
      <c r="AB71" s="39"/>
      <c r="AC71" s="39"/>
      <c r="AD71" s="39"/>
      <c r="AE71" s="39"/>
    </row>
    <row r="72" s="2" customFormat="1" ht="24.96" customHeight="1">
      <c r="A72" s="39"/>
      <c r="B72" s="40"/>
      <c r="C72" s="24"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4.5" customHeight="1">
      <c r="A75" s="39"/>
      <c r="B75" s="40"/>
      <c r="C75" s="41"/>
      <c r="D75" s="41"/>
      <c r="E75" s="162" t="str">
        <f>E7</f>
        <v>ON_JIČÍN_-_VÝMĚNA_PODLAHOVÝCH_KRYTIN</v>
      </c>
      <c r="F75" s="33"/>
      <c r="G75" s="33"/>
      <c r="H75" s="33"/>
      <c r="I75" s="41"/>
      <c r="J75" s="41"/>
      <c r="K75" s="41"/>
      <c r="L75" s="136"/>
      <c r="S75" s="39"/>
      <c r="T75" s="39"/>
      <c r="U75" s="39"/>
      <c r="V75" s="39"/>
      <c r="W75" s="39"/>
      <c r="X75" s="39"/>
      <c r="Y75" s="39"/>
      <c r="Z75" s="39"/>
      <c r="AA75" s="39"/>
      <c r="AB75" s="39"/>
      <c r="AC75" s="39"/>
      <c r="AD75" s="39"/>
      <c r="AE75" s="39"/>
    </row>
    <row r="76" s="2" customFormat="1" ht="12" customHeight="1">
      <c r="A76" s="39"/>
      <c r="B76" s="40"/>
      <c r="C76" s="33" t="s">
        <v>92</v>
      </c>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14.5" customHeight="1">
      <c r="A77" s="39"/>
      <c r="B77" s="40"/>
      <c r="C77" s="41"/>
      <c r="D77" s="41"/>
      <c r="E77" s="70" t="str">
        <f>E9</f>
        <v>01 - VÝMĚNA PODLAHOVÝCH KRYTIN ARO V POO A</v>
      </c>
      <c r="F77" s="41"/>
      <c r="G77" s="41"/>
      <c r="H77" s="41"/>
      <c r="I77" s="41"/>
      <c r="J77" s="41"/>
      <c r="K77" s="41"/>
      <c r="L77" s="13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29. 3. 2020</v>
      </c>
      <c r="K79" s="41"/>
      <c r="L79" s="13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6"/>
      <c r="S80" s="39"/>
      <c r="T80" s="39"/>
      <c r="U80" s="39"/>
      <c r="V80" s="39"/>
      <c r="W80" s="39"/>
      <c r="X80" s="39"/>
      <c r="Y80" s="39"/>
      <c r="Z80" s="39"/>
      <c r="AA80" s="39"/>
      <c r="AB80" s="39"/>
      <c r="AC80" s="39"/>
      <c r="AD80" s="39"/>
      <c r="AE80" s="39"/>
    </row>
    <row r="81" s="2" customFormat="1" ht="14.9" customHeight="1">
      <c r="A81" s="39"/>
      <c r="B81" s="40"/>
      <c r="C81" s="33" t="s">
        <v>25</v>
      </c>
      <c r="D81" s="41"/>
      <c r="E81" s="41"/>
      <c r="F81" s="28" t="str">
        <f>E15</f>
        <v xml:space="preserve"> </v>
      </c>
      <c r="G81" s="41"/>
      <c r="H81" s="41"/>
      <c r="I81" s="33" t="s">
        <v>31</v>
      </c>
      <c r="J81" s="37" t="str">
        <f>E21</f>
        <v xml:space="preserve"> </v>
      </c>
      <c r="K81" s="41"/>
      <c r="L81" s="136"/>
      <c r="S81" s="39"/>
      <c r="T81" s="39"/>
      <c r="U81" s="39"/>
      <c r="V81" s="39"/>
      <c r="W81" s="39"/>
      <c r="X81" s="39"/>
      <c r="Y81" s="39"/>
      <c r="Z81" s="39"/>
      <c r="AA81" s="39"/>
      <c r="AB81" s="39"/>
      <c r="AC81" s="39"/>
      <c r="AD81" s="39"/>
      <c r="AE81" s="39"/>
    </row>
    <row r="82" s="2" customFormat="1" ht="14.9" customHeight="1">
      <c r="A82" s="39"/>
      <c r="B82" s="40"/>
      <c r="C82" s="33" t="s">
        <v>29</v>
      </c>
      <c r="D82" s="41"/>
      <c r="E82" s="41"/>
      <c r="F82" s="28" t="str">
        <f>IF(E18="","",E18)</f>
        <v>Vyplň údaj</v>
      </c>
      <c r="G82" s="41"/>
      <c r="H82" s="41"/>
      <c r="I82" s="33" t="s">
        <v>33</v>
      </c>
      <c r="J82" s="37" t="str">
        <f>E24</f>
        <v xml:space="preserve"> </v>
      </c>
      <c r="K82" s="41"/>
      <c r="L82" s="13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6"/>
      <c r="S83" s="39"/>
      <c r="T83" s="39"/>
      <c r="U83" s="39"/>
      <c r="V83" s="39"/>
      <c r="W83" s="39"/>
      <c r="X83" s="39"/>
      <c r="Y83" s="39"/>
      <c r="Z83" s="39"/>
      <c r="AA83" s="39"/>
      <c r="AB83" s="39"/>
      <c r="AC83" s="39"/>
      <c r="AD83" s="39"/>
      <c r="AE83" s="39"/>
    </row>
    <row r="84" s="11" customFormat="1" ht="29.28" customHeight="1">
      <c r="A84" s="179"/>
      <c r="B84" s="180"/>
      <c r="C84" s="181" t="s">
        <v>105</v>
      </c>
      <c r="D84" s="182" t="s">
        <v>55</v>
      </c>
      <c r="E84" s="182" t="s">
        <v>51</v>
      </c>
      <c r="F84" s="182" t="s">
        <v>52</v>
      </c>
      <c r="G84" s="182" t="s">
        <v>106</v>
      </c>
      <c r="H84" s="182" t="s">
        <v>107</v>
      </c>
      <c r="I84" s="182" t="s">
        <v>108</v>
      </c>
      <c r="J84" s="182" t="s">
        <v>96</v>
      </c>
      <c r="K84" s="183" t="s">
        <v>109</v>
      </c>
      <c r="L84" s="184"/>
      <c r="M84" s="93" t="s">
        <v>19</v>
      </c>
      <c r="N84" s="94" t="s">
        <v>40</v>
      </c>
      <c r="O84" s="94" t="s">
        <v>110</v>
      </c>
      <c r="P84" s="94" t="s">
        <v>111</v>
      </c>
      <c r="Q84" s="94" t="s">
        <v>112</v>
      </c>
      <c r="R84" s="94" t="s">
        <v>113</v>
      </c>
      <c r="S84" s="94" t="s">
        <v>114</v>
      </c>
      <c r="T84" s="95" t="s">
        <v>115</v>
      </c>
      <c r="U84" s="179"/>
      <c r="V84" s="179"/>
      <c r="W84" s="179"/>
      <c r="X84" s="179"/>
      <c r="Y84" s="179"/>
      <c r="Z84" s="179"/>
      <c r="AA84" s="179"/>
      <c r="AB84" s="179"/>
      <c r="AC84" s="179"/>
      <c r="AD84" s="179"/>
      <c r="AE84" s="179"/>
    </row>
    <row r="85" s="2" customFormat="1" ht="22.8" customHeight="1">
      <c r="A85" s="39"/>
      <c r="B85" s="40"/>
      <c r="C85" s="100" t="s">
        <v>116</v>
      </c>
      <c r="D85" s="41"/>
      <c r="E85" s="41"/>
      <c r="F85" s="41"/>
      <c r="G85" s="41"/>
      <c r="H85" s="41"/>
      <c r="I85" s="41"/>
      <c r="J85" s="185">
        <f>BK85</f>
        <v>0</v>
      </c>
      <c r="K85" s="41"/>
      <c r="L85" s="45"/>
      <c r="M85" s="96"/>
      <c r="N85" s="186"/>
      <c r="O85" s="97"/>
      <c r="P85" s="187">
        <f>P86+P102</f>
        <v>0</v>
      </c>
      <c r="Q85" s="97"/>
      <c r="R85" s="187">
        <f>R86+R102</f>
        <v>1.05</v>
      </c>
      <c r="S85" s="97"/>
      <c r="T85" s="188">
        <f>T86+T102</f>
        <v>0</v>
      </c>
      <c r="U85" s="39"/>
      <c r="V85" s="39"/>
      <c r="W85" s="39"/>
      <c r="X85" s="39"/>
      <c r="Y85" s="39"/>
      <c r="Z85" s="39"/>
      <c r="AA85" s="39"/>
      <c r="AB85" s="39"/>
      <c r="AC85" s="39"/>
      <c r="AD85" s="39"/>
      <c r="AE85" s="39"/>
      <c r="AT85" s="18" t="s">
        <v>69</v>
      </c>
      <c r="AU85" s="18" t="s">
        <v>97</v>
      </c>
      <c r="BK85" s="189">
        <f>BK86+BK102</f>
        <v>0</v>
      </c>
    </row>
    <row r="86" s="12" customFormat="1" ht="25.92" customHeight="1">
      <c r="A86" s="12"/>
      <c r="B86" s="190"/>
      <c r="C86" s="191"/>
      <c r="D86" s="192" t="s">
        <v>69</v>
      </c>
      <c r="E86" s="193" t="s">
        <v>117</v>
      </c>
      <c r="F86" s="193" t="s">
        <v>118</v>
      </c>
      <c r="G86" s="191"/>
      <c r="H86" s="191"/>
      <c r="I86" s="194"/>
      <c r="J86" s="195">
        <f>BK86</f>
        <v>0</v>
      </c>
      <c r="K86" s="191"/>
      <c r="L86" s="196"/>
      <c r="M86" s="197"/>
      <c r="N86" s="198"/>
      <c r="O86" s="198"/>
      <c r="P86" s="199">
        <f>P87</f>
        <v>0</v>
      </c>
      <c r="Q86" s="198"/>
      <c r="R86" s="199">
        <f>R87</f>
        <v>0</v>
      </c>
      <c r="S86" s="198"/>
      <c r="T86" s="200">
        <f>T87</f>
        <v>0</v>
      </c>
      <c r="U86" s="12"/>
      <c r="V86" s="12"/>
      <c r="W86" s="12"/>
      <c r="X86" s="12"/>
      <c r="Y86" s="12"/>
      <c r="Z86" s="12"/>
      <c r="AA86" s="12"/>
      <c r="AB86" s="12"/>
      <c r="AC86" s="12"/>
      <c r="AD86" s="12"/>
      <c r="AE86" s="12"/>
      <c r="AR86" s="201" t="s">
        <v>78</v>
      </c>
      <c r="AT86" s="202" t="s">
        <v>69</v>
      </c>
      <c r="AU86" s="202" t="s">
        <v>70</v>
      </c>
      <c r="AY86" s="201" t="s">
        <v>119</v>
      </c>
      <c r="BK86" s="203">
        <f>BK87</f>
        <v>0</v>
      </c>
    </row>
    <row r="87" s="12" customFormat="1" ht="22.8" customHeight="1">
      <c r="A87" s="12"/>
      <c r="B87" s="190"/>
      <c r="C87" s="191"/>
      <c r="D87" s="192" t="s">
        <v>69</v>
      </c>
      <c r="E87" s="204" t="s">
        <v>120</v>
      </c>
      <c r="F87" s="204" t="s">
        <v>121</v>
      </c>
      <c r="G87" s="191"/>
      <c r="H87" s="191"/>
      <c r="I87" s="194"/>
      <c r="J87" s="205">
        <f>BK87</f>
        <v>0</v>
      </c>
      <c r="K87" s="191"/>
      <c r="L87" s="196"/>
      <c r="M87" s="197"/>
      <c r="N87" s="198"/>
      <c r="O87" s="198"/>
      <c r="P87" s="199">
        <f>SUM(P88:P101)</f>
        <v>0</v>
      </c>
      <c r="Q87" s="198"/>
      <c r="R87" s="199">
        <f>SUM(R88:R101)</f>
        <v>0</v>
      </c>
      <c r="S87" s="198"/>
      <c r="T87" s="200">
        <f>SUM(T88:T101)</f>
        <v>0</v>
      </c>
      <c r="U87" s="12"/>
      <c r="V87" s="12"/>
      <c r="W87" s="12"/>
      <c r="X87" s="12"/>
      <c r="Y87" s="12"/>
      <c r="Z87" s="12"/>
      <c r="AA87" s="12"/>
      <c r="AB87" s="12"/>
      <c r="AC87" s="12"/>
      <c r="AD87" s="12"/>
      <c r="AE87" s="12"/>
      <c r="AR87" s="201" t="s">
        <v>78</v>
      </c>
      <c r="AT87" s="202" t="s">
        <v>69</v>
      </c>
      <c r="AU87" s="202" t="s">
        <v>78</v>
      </c>
      <c r="AY87" s="201" t="s">
        <v>119</v>
      </c>
      <c r="BK87" s="203">
        <f>SUM(BK88:BK101)</f>
        <v>0</v>
      </c>
    </row>
    <row r="88" s="2" customFormat="1" ht="35.8" customHeight="1">
      <c r="A88" s="39"/>
      <c r="B88" s="40"/>
      <c r="C88" s="206" t="s">
        <v>78</v>
      </c>
      <c r="D88" s="206" t="s">
        <v>122</v>
      </c>
      <c r="E88" s="207" t="s">
        <v>123</v>
      </c>
      <c r="F88" s="208" t="s">
        <v>124</v>
      </c>
      <c r="G88" s="209" t="s">
        <v>125</v>
      </c>
      <c r="H88" s="210">
        <v>1.2250000000000001</v>
      </c>
      <c r="I88" s="211"/>
      <c r="J88" s="212">
        <f>ROUND(I88*H88,2)</f>
        <v>0</v>
      </c>
      <c r="K88" s="208" t="s">
        <v>126</v>
      </c>
      <c r="L88" s="45"/>
      <c r="M88" s="213" t="s">
        <v>19</v>
      </c>
      <c r="N88" s="214" t="s">
        <v>41</v>
      </c>
      <c r="O88" s="85"/>
      <c r="P88" s="215">
        <f>O88*H88</f>
        <v>0</v>
      </c>
      <c r="Q88" s="215">
        <v>0</v>
      </c>
      <c r="R88" s="215">
        <f>Q88*H88</f>
        <v>0</v>
      </c>
      <c r="S88" s="215">
        <v>0</v>
      </c>
      <c r="T88" s="216">
        <f>S88*H88</f>
        <v>0</v>
      </c>
      <c r="U88" s="39"/>
      <c r="V88" s="39"/>
      <c r="W88" s="39"/>
      <c r="X88" s="39"/>
      <c r="Y88" s="39"/>
      <c r="Z88" s="39"/>
      <c r="AA88" s="39"/>
      <c r="AB88" s="39"/>
      <c r="AC88" s="39"/>
      <c r="AD88" s="39"/>
      <c r="AE88" s="39"/>
      <c r="AR88" s="217" t="s">
        <v>127</v>
      </c>
      <c r="AT88" s="217" t="s">
        <v>122</v>
      </c>
      <c r="AU88" s="217" t="s">
        <v>80</v>
      </c>
      <c r="AY88" s="18" t="s">
        <v>119</v>
      </c>
      <c r="BE88" s="218">
        <f>IF(N88="základní",J88,0)</f>
        <v>0</v>
      </c>
      <c r="BF88" s="218">
        <f>IF(N88="snížená",J88,0)</f>
        <v>0</v>
      </c>
      <c r="BG88" s="218">
        <f>IF(N88="zákl. přenesená",J88,0)</f>
        <v>0</v>
      </c>
      <c r="BH88" s="218">
        <f>IF(N88="sníž. přenesená",J88,0)</f>
        <v>0</v>
      </c>
      <c r="BI88" s="218">
        <f>IF(N88="nulová",J88,0)</f>
        <v>0</v>
      </c>
      <c r="BJ88" s="18" t="s">
        <v>78</v>
      </c>
      <c r="BK88" s="218">
        <f>ROUND(I88*H88,2)</f>
        <v>0</v>
      </c>
      <c r="BL88" s="18" t="s">
        <v>127</v>
      </c>
      <c r="BM88" s="217" t="s">
        <v>80</v>
      </c>
    </row>
    <row r="89" s="2" customFormat="1">
      <c r="A89" s="39"/>
      <c r="B89" s="40"/>
      <c r="C89" s="41"/>
      <c r="D89" s="219" t="s">
        <v>128</v>
      </c>
      <c r="E89" s="41"/>
      <c r="F89" s="220" t="s">
        <v>124</v>
      </c>
      <c r="G89" s="41"/>
      <c r="H89" s="41"/>
      <c r="I89" s="221"/>
      <c r="J89" s="41"/>
      <c r="K89" s="41"/>
      <c r="L89" s="45"/>
      <c r="M89" s="222"/>
      <c r="N89" s="223"/>
      <c r="O89" s="85"/>
      <c r="P89" s="85"/>
      <c r="Q89" s="85"/>
      <c r="R89" s="85"/>
      <c r="S89" s="85"/>
      <c r="T89" s="86"/>
      <c r="U89" s="39"/>
      <c r="V89" s="39"/>
      <c r="W89" s="39"/>
      <c r="X89" s="39"/>
      <c r="Y89" s="39"/>
      <c r="Z89" s="39"/>
      <c r="AA89" s="39"/>
      <c r="AB89" s="39"/>
      <c r="AC89" s="39"/>
      <c r="AD89" s="39"/>
      <c r="AE89" s="39"/>
      <c r="AT89" s="18" t="s">
        <v>128</v>
      </c>
      <c r="AU89" s="18" t="s">
        <v>80</v>
      </c>
    </row>
    <row r="90" s="2" customFormat="1">
      <c r="A90" s="39"/>
      <c r="B90" s="40"/>
      <c r="C90" s="41"/>
      <c r="D90" s="219" t="s">
        <v>129</v>
      </c>
      <c r="E90" s="41"/>
      <c r="F90" s="224" t="s">
        <v>130</v>
      </c>
      <c r="G90" s="41"/>
      <c r="H90" s="41"/>
      <c r="I90" s="221"/>
      <c r="J90" s="41"/>
      <c r="K90" s="41"/>
      <c r="L90" s="45"/>
      <c r="M90" s="222"/>
      <c r="N90" s="223"/>
      <c r="O90" s="85"/>
      <c r="P90" s="85"/>
      <c r="Q90" s="85"/>
      <c r="R90" s="85"/>
      <c r="S90" s="85"/>
      <c r="T90" s="86"/>
      <c r="U90" s="39"/>
      <c r="V90" s="39"/>
      <c r="W90" s="39"/>
      <c r="X90" s="39"/>
      <c r="Y90" s="39"/>
      <c r="Z90" s="39"/>
      <c r="AA90" s="39"/>
      <c r="AB90" s="39"/>
      <c r="AC90" s="39"/>
      <c r="AD90" s="39"/>
      <c r="AE90" s="39"/>
      <c r="AT90" s="18" t="s">
        <v>129</v>
      </c>
      <c r="AU90" s="18" t="s">
        <v>80</v>
      </c>
    </row>
    <row r="91" s="2" customFormat="1" ht="31" customHeight="1">
      <c r="A91" s="39"/>
      <c r="B91" s="40"/>
      <c r="C91" s="206" t="s">
        <v>80</v>
      </c>
      <c r="D91" s="206" t="s">
        <v>122</v>
      </c>
      <c r="E91" s="207" t="s">
        <v>131</v>
      </c>
      <c r="F91" s="208" t="s">
        <v>132</v>
      </c>
      <c r="G91" s="209" t="s">
        <v>125</v>
      </c>
      <c r="H91" s="210">
        <v>1.2250000000000001</v>
      </c>
      <c r="I91" s="211"/>
      <c r="J91" s="212">
        <f>ROUND(I91*H91,2)</f>
        <v>0</v>
      </c>
      <c r="K91" s="208" t="s">
        <v>126</v>
      </c>
      <c r="L91" s="45"/>
      <c r="M91" s="213" t="s">
        <v>19</v>
      </c>
      <c r="N91" s="214" t="s">
        <v>41</v>
      </c>
      <c r="O91" s="85"/>
      <c r="P91" s="215">
        <f>O91*H91</f>
        <v>0</v>
      </c>
      <c r="Q91" s="215">
        <v>0</v>
      </c>
      <c r="R91" s="215">
        <f>Q91*H91</f>
        <v>0</v>
      </c>
      <c r="S91" s="215">
        <v>0</v>
      </c>
      <c r="T91" s="216">
        <f>S91*H91</f>
        <v>0</v>
      </c>
      <c r="U91" s="39"/>
      <c r="V91" s="39"/>
      <c r="W91" s="39"/>
      <c r="X91" s="39"/>
      <c r="Y91" s="39"/>
      <c r="Z91" s="39"/>
      <c r="AA91" s="39"/>
      <c r="AB91" s="39"/>
      <c r="AC91" s="39"/>
      <c r="AD91" s="39"/>
      <c r="AE91" s="39"/>
      <c r="AR91" s="217" t="s">
        <v>127</v>
      </c>
      <c r="AT91" s="217" t="s">
        <v>122</v>
      </c>
      <c r="AU91" s="217" t="s">
        <v>80</v>
      </c>
      <c r="AY91" s="18" t="s">
        <v>119</v>
      </c>
      <c r="BE91" s="218">
        <f>IF(N91="základní",J91,0)</f>
        <v>0</v>
      </c>
      <c r="BF91" s="218">
        <f>IF(N91="snížená",J91,0)</f>
        <v>0</v>
      </c>
      <c r="BG91" s="218">
        <f>IF(N91="zákl. přenesená",J91,0)</f>
        <v>0</v>
      </c>
      <c r="BH91" s="218">
        <f>IF(N91="sníž. přenesená",J91,0)</f>
        <v>0</v>
      </c>
      <c r="BI91" s="218">
        <f>IF(N91="nulová",J91,0)</f>
        <v>0</v>
      </c>
      <c r="BJ91" s="18" t="s">
        <v>78</v>
      </c>
      <c r="BK91" s="218">
        <f>ROUND(I91*H91,2)</f>
        <v>0</v>
      </c>
      <c r="BL91" s="18" t="s">
        <v>127</v>
      </c>
      <c r="BM91" s="217" t="s">
        <v>127</v>
      </c>
    </row>
    <row r="92" s="2" customFormat="1">
      <c r="A92" s="39"/>
      <c r="B92" s="40"/>
      <c r="C92" s="41"/>
      <c r="D92" s="219" t="s">
        <v>128</v>
      </c>
      <c r="E92" s="41"/>
      <c r="F92" s="220" t="s">
        <v>132</v>
      </c>
      <c r="G92" s="41"/>
      <c r="H92" s="41"/>
      <c r="I92" s="221"/>
      <c r="J92" s="41"/>
      <c r="K92" s="41"/>
      <c r="L92" s="45"/>
      <c r="M92" s="222"/>
      <c r="N92" s="223"/>
      <c r="O92" s="85"/>
      <c r="P92" s="85"/>
      <c r="Q92" s="85"/>
      <c r="R92" s="85"/>
      <c r="S92" s="85"/>
      <c r="T92" s="86"/>
      <c r="U92" s="39"/>
      <c r="V92" s="39"/>
      <c r="W92" s="39"/>
      <c r="X92" s="39"/>
      <c r="Y92" s="39"/>
      <c r="Z92" s="39"/>
      <c r="AA92" s="39"/>
      <c r="AB92" s="39"/>
      <c r="AC92" s="39"/>
      <c r="AD92" s="39"/>
      <c r="AE92" s="39"/>
      <c r="AT92" s="18" t="s">
        <v>128</v>
      </c>
      <c r="AU92" s="18" t="s">
        <v>80</v>
      </c>
    </row>
    <row r="93" s="2" customFormat="1">
      <c r="A93" s="39"/>
      <c r="B93" s="40"/>
      <c r="C93" s="41"/>
      <c r="D93" s="219" t="s">
        <v>129</v>
      </c>
      <c r="E93" s="41"/>
      <c r="F93" s="224" t="s">
        <v>133</v>
      </c>
      <c r="G93" s="41"/>
      <c r="H93" s="41"/>
      <c r="I93" s="221"/>
      <c r="J93" s="41"/>
      <c r="K93" s="41"/>
      <c r="L93" s="45"/>
      <c r="M93" s="222"/>
      <c r="N93" s="223"/>
      <c r="O93" s="85"/>
      <c r="P93" s="85"/>
      <c r="Q93" s="85"/>
      <c r="R93" s="85"/>
      <c r="S93" s="85"/>
      <c r="T93" s="86"/>
      <c r="U93" s="39"/>
      <c r="V93" s="39"/>
      <c r="W93" s="39"/>
      <c r="X93" s="39"/>
      <c r="Y93" s="39"/>
      <c r="Z93" s="39"/>
      <c r="AA93" s="39"/>
      <c r="AB93" s="39"/>
      <c r="AC93" s="39"/>
      <c r="AD93" s="39"/>
      <c r="AE93" s="39"/>
      <c r="AT93" s="18" t="s">
        <v>129</v>
      </c>
      <c r="AU93" s="18" t="s">
        <v>80</v>
      </c>
    </row>
    <row r="94" s="2" customFormat="1" ht="41.5" customHeight="1">
      <c r="A94" s="39"/>
      <c r="B94" s="40"/>
      <c r="C94" s="206" t="s">
        <v>134</v>
      </c>
      <c r="D94" s="206" t="s">
        <v>122</v>
      </c>
      <c r="E94" s="207" t="s">
        <v>135</v>
      </c>
      <c r="F94" s="208" t="s">
        <v>136</v>
      </c>
      <c r="G94" s="209" t="s">
        <v>125</v>
      </c>
      <c r="H94" s="210">
        <v>6.125</v>
      </c>
      <c r="I94" s="211"/>
      <c r="J94" s="212">
        <f>ROUND(I94*H94,2)</f>
        <v>0</v>
      </c>
      <c r="K94" s="208" t="s">
        <v>126</v>
      </c>
      <c r="L94" s="45"/>
      <c r="M94" s="213" t="s">
        <v>19</v>
      </c>
      <c r="N94" s="214" t="s">
        <v>41</v>
      </c>
      <c r="O94" s="85"/>
      <c r="P94" s="215">
        <f>O94*H94</f>
        <v>0</v>
      </c>
      <c r="Q94" s="215">
        <v>0</v>
      </c>
      <c r="R94" s="215">
        <f>Q94*H94</f>
        <v>0</v>
      </c>
      <c r="S94" s="215">
        <v>0</v>
      </c>
      <c r="T94" s="216">
        <f>S94*H94</f>
        <v>0</v>
      </c>
      <c r="U94" s="39"/>
      <c r="V94" s="39"/>
      <c r="W94" s="39"/>
      <c r="X94" s="39"/>
      <c r="Y94" s="39"/>
      <c r="Z94" s="39"/>
      <c r="AA94" s="39"/>
      <c r="AB94" s="39"/>
      <c r="AC94" s="39"/>
      <c r="AD94" s="39"/>
      <c r="AE94" s="39"/>
      <c r="AR94" s="217" t="s">
        <v>127</v>
      </c>
      <c r="AT94" s="217" t="s">
        <v>122</v>
      </c>
      <c r="AU94" s="217" t="s">
        <v>80</v>
      </c>
      <c r="AY94" s="18" t="s">
        <v>119</v>
      </c>
      <c r="BE94" s="218">
        <f>IF(N94="základní",J94,0)</f>
        <v>0</v>
      </c>
      <c r="BF94" s="218">
        <f>IF(N94="snížená",J94,0)</f>
        <v>0</v>
      </c>
      <c r="BG94" s="218">
        <f>IF(N94="zákl. přenesená",J94,0)</f>
        <v>0</v>
      </c>
      <c r="BH94" s="218">
        <f>IF(N94="sníž. přenesená",J94,0)</f>
        <v>0</v>
      </c>
      <c r="BI94" s="218">
        <f>IF(N94="nulová",J94,0)</f>
        <v>0</v>
      </c>
      <c r="BJ94" s="18" t="s">
        <v>78</v>
      </c>
      <c r="BK94" s="218">
        <f>ROUND(I94*H94,2)</f>
        <v>0</v>
      </c>
      <c r="BL94" s="18" t="s">
        <v>127</v>
      </c>
      <c r="BM94" s="217" t="s">
        <v>137</v>
      </c>
    </row>
    <row r="95" s="2" customFormat="1">
      <c r="A95" s="39"/>
      <c r="B95" s="40"/>
      <c r="C95" s="41"/>
      <c r="D95" s="219" t="s">
        <v>128</v>
      </c>
      <c r="E95" s="41"/>
      <c r="F95" s="220" t="s">
        <v>136</v>
      </c>
      <c r="G95" s="41"/>
      <c r="H95" s="41"/>
      <c r="I95" s="221"/>
      <c r="J95" s="41"/>
      <c r="K95" s="41"/>
      <c r="L95" s="45"/>
      <c r="M95" s="222"/>
      <c r="N95" s="223"/>
      <c r="O95" s="85"/>
      <c r="P95" s="85"/>
      <c r="Q95" s="85"/>
      <c r="R95" s="85"/>
      <c r="S95" s="85"/>
      <c r="T95" s="86"/>
      <c r="U95" s="39"/>
      <c r="V95" s="39"/>
      <c r="W95" s="39"/>
      <c r="X95" s="39"/>
      <c r="Y95" s="39"/>
      <c r="Z95" s="39"/>
      <c r="AA95" s="39"/>
      <c r="AB95" s="39"/>
      <c r="AC95" s="39"/>
      <c r="AD95" s="39"/>
      <c r="AE95" s="39"/>
      <c r="AT95" s="18" t="s">
        <v>128</v>
      </c>
      <c r="AU95" s="18" t="s">
        <v>80</v>
      </c>
    </row>
    <row r="96" s="2" customFormat="1">
      <c r="A96" s="39"/>
      <c r="B96" s="40"/>
      <c r="C96" s="41"/>
      <c r="D96" s="219" t="s">
        <v>129</v>
      </c>
      <c r="E96" s="41"/>
      <c r="F96" s="224" t="s">
        <v>133</v>
      </c>
      <c r="G96" s="41"/>
      <c r="H96" s="41"/>
      <c r="I96" s="221"/>
      <c r="J96" s="41"/>
      <c r="K96" s="41"/>
      <c r="L96" s="45"/>
      <c r="M96" s="222"/>
      <c r="N96" s="223"/>
      <c r="O96" s="85"/>
      <c r="P96" s="85"/>
      <c r="Q96" s="85"/>
      <c r="R96" s="85"/>
      <c r="S96" s="85"/>
      <c r="T96" s="86"/>
      <c r="U96" s="39"/>
      <c r="V96" s="39"/>
      <c r="W96" s="39"/>
      <c r="X96" s="39"/>
      <c r="Y96" s="39"/>
      <c r="Z96" s="39"/>
      <c r="AA96" s="39"/>
      <c r="AB96" s="39"/>
      <c r="AC96" s="39"/>
      <c r="AD96" s="39"/>
      <c r="AE96" s="39"/>
      <c r="AT96" s="18" t="s">
        <v>129</v>
      </c>
      <c r="AU96" s="18" t="s">
        <v>80</v>
      </c>
    </row>
    <row r="97" s="13" customFormat="1">
      <c r="A97" s="13"/>
      <c r="B97" s="225"/>
      <c r="C97" s="226"/>
      <c r="D97" s="219" t="s">
        <v>138</v>
      </c>
      <c r="E97" s="227" t="s">
        <v>19</v>
      </c>
      <c r="F97" s="228" t="s">
        <v>139</v>
      </c>
      <c r="G97" s="226"/>
      <c r="H97" s="229">
        <v>6.125</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138</v>
      </c>
      <c r="AU97" s="235" t="s">
        <v>80</v>
      </c>
      <c r="AV97" s="13" t="s">
        <v>80</v>
      </c>
      <c r="AW97" s="13" t="s">
        <v>32</v>
      </c>
      <c r="AX97" s="13" t="s">
        <v>70</v>
      </c>
      <c r="AY97" s="235" t="s">
        <v>119</v>
      </c>
    </row>
    <row r="98" s="14" customFormat="1">
      <c r="A98" s="14"/>
      <c r="B98" s="236"/>
      <c r="C98" s="237"/>
      <c r="D98" s="219" t="s">
        <v>138</v>
      </c>
      <c r="E98" s="238" t="s">
        <v>19</v>
      </c>
      <c r="F98" s="239" t="s">
        <v>140</v>
      </c>
      <c r="G98" s="237"/>
      <c r="H98" s="240">
        <v>6.125</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138</v>
      </c>
      <c r="AU98" s="246" t="s">
        <v>80</v>
      </c>
      <c r="AV98" s="14" t="s">
        <v>127</v>
      </c>
      <c r="AW98" s="14" t="s">
        <v>32</v>
      </c>
      <c r="AX98" s="14" t="s">
        <v>78</v>
      </c>
      <c r="AY98" s="246" t="s">
        <v>119</v>
      </c>
    </row>
    <row r="99" s="2" customFormat="1" ht="41.5" customHeight="1">
      <c r="A99" s="39"/>
      <c r="B99" s="40"/>
      <c r="C99" s="206" t="s">
        <v>127</v>
      </c>
      <c r="D99" s="206" t="s">
        <v>122</v>
      </c>
      <c r="E99" s="207" t="s">
        <v>141</v>
      </c>
      <c r="F99" s="208" t="s">
        <v>142</v>
      </c>
      <c r="G99" s="209" t="s">
        <v>125</v>
      </c>
      <c r="H99" s="210">
        <v>1.2250000000000001</v>
      </c>
      <c r="I99" s="211"/>
      <c r="J99" s="212">
        <f>ROUND(I99*H99,2)</f>
        <v>0</v>
      </c>
      <c r="K99" s="208" t="s">
        <v>126</v>
      </c>
      <c r="L99" s="45"/>
      <c r="M99" s="213" t="s">
        <v>19</v>
      </c>
      <c r="N99" s="214" t="s">
        <v>41</v>
      </c>
      <c r="O99" s="85"/>
      <c r="P99" s="215">
        <f>O99*H99</f>
        <v>0</v>
      </c>
      <c r="Q99" s="215">
        <v>0</v>
      </c>
      <c r="R99" s="215">
        <f>Q99*H99</f>
        <v>0</v>
      </c>
      <c r="S99" s="215">
        <v>0</v>
      </c>
      <c r="T99" s="216">
        <f>S99*H99</f>
        <v>0</v>
      </c>
      <c r="U99" s="39"/>
      <c r="V99" s="39"/>
      <c r="W99" s="39"/>
      <c r="X99" s="39"/>
      <c r="Y99" s="39"/>
      <c r="Z99" s="39"/>
      <c r="AA99" s="39"/>
      <c r="AB99" s="39"/>
      <c r="AC99" s="39"/>
      <c r="AD99" s="39"/>
      <c r="AE99" s="39"/>
      <c r="AR99" s="217" t="s">
        <v>127</v>
      </c>
      <c r="AT99" s="217" t="s">
        <v>122</v>
      </c>
      <c r="AU99" s="217" t="s">
        <v>80</v>
      </c>
      <c r="AY99" s="18" t="s">
        <v>119</v>
      </c>
      <c r="BE99" s="218">
        <f>IF(N99="základní",J99,0)</f>
        <v>0</v>
      </c>
      <c r="BF99" s="218">
        <f>IF(N99="snížená",J99,0)</f>
        <v>0</v>
      </c>
      <c r="BG99" s="218">
        <f>IF(N99="zákl. přenesená",J99,0)</f>
        <v>0</v>
      </c>
      <c r="BH99" s="218">
        <f>IF(N99="sníž. přenesená",J99,0)</f>
        <v>0</v>
      </c>
      <c r="BI99" s="218">
        <f>IF(N99="nulová",J99,0)</f>
        <v>0</v>
      </c>
      <c r="BJ99" s="18" t="s">
        <v>78</v>
      </c>
      <c r="BK99" s="218">
        <f>ROUND(I99*H99,2)</f>
        <v>0</v>
      </c>
      <c r="BL99" s="18" t="s">
        <v>127</v>
      </c>
      <c r="BM99" s="217" t="s">
        <v>143</v>
      </c>
    </row>
    <row r="100" s="2" customFormat="1">
      <c r="A100" s="39"/>
      <c r="B100" s="40"/>
      <c r="C100" s="41"/>
      <c r="D100" s="219" t="s">
        <v>128</v>
      </c>
      <c r="E100" s="41"/>
      <c r="F100" s="220" t="s">
        <v>142</v>
      </c>
      <c r="G100" s="41"/>
      <c r="H100" s="41"/>
      <c r="I100" s="221"/>
      <c r="J100" s="41"/>
      <c r="K100" s="41"/>
      <c r="L100" s="45"/>
      <c r="M100" s="222"/>
      <c r="N100" s="223"/>
      <c r="O100" s="85"/>
      <c r="P100" s="85"/>
      <c r="Q100" s="85"/>
      <c r="R100" s="85"/>
      <c r="S100" s="85"/>
      <c r="T100" s="86"/>
      <c r="U100" s="39"/>
      <c r="V100" s="39"/>
      <c r="W100" s="39"/>
      <c r="X100" s="39"/>
      <c r="Y100" s="39"/>
      <c r="Z100" s="39"/>
      <c r="AA100" s="39"/>
      <c r="AB100" s="39"/>
      <c r="AC100" s="39"/>
      <c r="AD100" s="39"/>
      <c r="AE100" s="39"/>
      <c r="AT100" s="18" t="s">
        <v>128</v>
      </c>
      <c r="AU100" s="18" t="s">
        <v>80</v>
      </c>
    </row>
    <row r="101" s="2" customFormat="1">
      <c r="A101" s="39"/>
      <c r="B101" s="40"/>
      <c r="C101" s="41"/>
      <c r="D101" s="219" t="s">
        <v>129</v>
      </c>
      <c r="E101" s="41"/>
      <c r="F101" s="224" t="s">
        <v>144</v>
      </c>
      <c r="G101" s="41"/>
      <c r="H101" s="41"/>
      <c r="I101" s="221"/>
      <c r="J101" s="41"/>
      <c r="K101" s="41"/>
      <c r="L101" s="45"/>
      <c r="M101" s="222"/>
      <c r="N101" s="223"/>
      <c r="O101" s="85"/>
      <c r="P101" s="85"/>
      <c r="Q101" s="85"/>
      <c r="R101" s="85"/>
      <c r="S101" s="85"/>
      <c r="T101" s="86"/>
      <c r="U101" s="39"/>
      <c r="V101" s="39"/>
      <c r="W101" s="39"/>
      <c r="X101" s="39"/>
      <c r="Y101" s="39"/>
      <c r="Z101" s="39"/>
      <c r="AA101" s="39"/>
      <c r="AB101" s="39"/>
      <c r="AC101" s="39"/>
      <c r="AD101" s="39"/>
      <c r="AE101" s="39"/>
      <c r="AT101" s="18" t="s">
        <v>129</v>
      </c>
      <c r="AU101" s="18" t="s">
        <v>80</v>
      </c>
    </row>
    <row r="102" s="12" customFormat="1" ht="25.92" customHeight="1">
      <c r="A102" s="12"/>
      <c r="B102" s="190"/>
      <c r="C102" s="191"/>
      <c r="D102" s="192" t="s">
        <v>69</v>
      </c>
      <c r="E102" s="193" t="s">
        <v>145</v>
      </c>
      <c r="F102" s="193" t="s">
        <v>146</v>
      </c>
      <c r="G102" s="191"/>
      <c r="H102" s="191"/>
      <c r="I102" s="194"/>
      <c r="J102" s="195">
        <f>BK102</f>
        <v>0</v>
      </c>
      <c r="K102" s="191"/>
      <c r="L102" s="196"/>
      <c r="M102" s="197"/>
      <c r="N102" s="198"/>
      <c r="O102" s="198"/>
      <c r="P102" s="199">
        <f>P103+P117+P237</f>
        <v>0</v>
      </c>
      <c r="Q102" s="198"/>
      <c r="R102" s="199">
        <f>R103+R117+R237</f>
        <v>1.05</v>
      </c>
      <c r="S102" s="198"/>
      <c r="T102" s="200">
        <f>T103+T117+T237</f>
        <v>0</v>
      </c>
      <c r="U102" s="12"/>
      <c r="V102" s="12"/>
      <c r="W102" s="12"/>
      <c r="X102" s="12"/>
      <c r="Y102" s="12"/>
      <c r="Z102" s="12"/>
      <c r="AA102" s="12"/>
      <c r="AB102" s="12"/>
      <c r="AC102" s="12"/>
      <c r="AD102" s="12"/>
      <c r="AE102" s="12"/>
      <c r="AR102" s="201" t="s">
        <v>80</v>
      </c>
      <c r="AT102" s="202" t="s">
        <v>69</v>
      </c>
      <c r="AU102" s="202" t="s">
        <v>70</v>
      </c>
      <c r="AY102" s="201" t="s">
        <v>119</v>
      </c>
      <c r="BK102" s="203">
        <f>BK103+BK117+BK237</f>
        <v>0</v>
      </c>
    </row>
    <row r="103" s="12" customFormat="1" ht="22.8" customHeight="1">
      <c r="A103" s="12"/>
      <c r="B103" s="190"/>
      <c r="C103" s="191"/>
      <c r="D103" s="192" t="s">
        <v>69</v>
      </c>
      <c r="E103" s="204" t="s">
        <v>147</v>
      </c>
      <c r="F103" s="204" t="s">
        <v>148</v>
      </c>
      <c r="G103" s="191"/>
      <c r="H103" s="191"/>
      <c r="I103" s="194"/>
      <c r="J103" s="205">
        <f>BK103</f>
        <v>0</v>
      </c>
      <c r="K103" s="191"/>
      <c r="L103" s="196"/>
      <c r="M103" s="197"/>
      <c r="N103" s="198"/>
      <c r="O103" s="198"/>
      <c r="P103" s="199">
        <f>SUM(P104:P116)</f>
        <v>0</v>
      </c>
      <c r="Q103" s="198"/>
      <c r="R103" s="199">
        <f>SUM(R104:R116)</f>
        <v>0</v>
      </c>
      <c r="S103" s="198"/>
      <c r="T103" s="200">
        <f>SUM(T104:T116)</f>
        <v>0</v>
      </c>
      <c r="U103" s="12"/>
      <c r="V103" s="12"/>
      <c r="W103" s="12"/>
      <c r="X103" s="12"/>
      <c r="Y103" s="12"/>
      <c r="Z103" s="12"/>
      <c r="AA103" s="12"/>
      <c r="AB103" s="12"/>
      <c r="AC103" s="12"/>
      <c r="AD103" s="12"/>
      <c r="AE103" s="12"/>
      <c r="AR103" s="201" t="s">
        <v>80</v>
      </c>
      <c r="AT103" s="202" t="s">
        <v>69</v>
      </c>
      <c r="AU103" s="202" t="s">
        <v>78</v>
      </c>
      <c r="AY103" s="201" t="s">
        <v>119</v>
      </c>
      <c r="BK103" s="203">
        <f>SUM(BK104:BK116)</f>
        <v>0</v>
      </c>
    </row>
    <row r="104" s="2" customFormat="1" ht="22.9" customHeight="1">
      <c r="A104" s="39"/>
      <c r="B104" s="40"/>
      <c r="C104" s="206" t="s">
        <v>149</v>
      </c>
      <c r="D104" s="206" t="s">
        <v>122</v>
      </c>
      <c r="E104" s="207" t="s">
        <v>150</v>
      </c>
      <c r="F104" s="208" t="s">
        <v>151</v>
      </c>
      <c r="G104" s="209" t="s">
        <v>152</v>
      </c>
      <c r="H104" s="210">
        <v>19</v>
      </c>
      <c r="I104" s="211"/>
      <c r="J104" s="212">
        <f>ROUND(I104*H104,2)</f>
        <v>0</v>
      </c>
      <c r="K104" s="208" t="s">
        <v>126</v>
      </c>
      <c r="L104" s="45"/>
      <c r="M104" s="213" t="s">
        <v>19</v>
      </c>
      <c r="N104" s="214" t="s">
        <v>41</v>
      </c>
      <c r="O104" s="85"/>
      <c r="P104" s="215">
        <f>O104*H104</f>
        <v>0</v>
      </c>
      <c r="Q104" s="215">
        <v>0</v>
      </c>
      <c r="R104" s="215">
        <f>Q104*H104</f>
        <v>0</v>
      </c>
      <c r="S104" s="215">
        <v>0</v>
      </c>
      <c r="T104" s="216">
        <f>S104*H104</f>
        <v>0</v>
      </c>
      <c r="U104" s="39"/>
      <c r="V104" s="39"/>
      <c r="W104" s="39"/>
      <c r="X104" s="39"/>
      <c r="Y104" s="39"/>
      <c r="Z104" s="39"/>
      <c r="AA104" s="39"/>
      <c r="AB104" s="39"/>
      <c r="AC104" s="39"/>
      <c r="AD104" s="39"/>
      <c r="AE104" s="39"/>
      <c r="AR104" s="217" t="s">
        <v>153</v>
      </c>
      <c r="AT104" s="217" t="s">
        <v>122</v>
      </c>
      <c r="AU104" s="217" t="s">
        <v>80</v>
      </c>
      <c r="AY104" s="18" t="s">
        <v>119</v>
      </c>
      <c r="BE104" s="218">
        <f>IF(N104="základní",J104,0)</f>
        <v>0</v>
      </c>
      <c r="BF104" s="218">
        <f>IF(N104="snížená",J104,0)</f>
        <v>0</v>
      </c>
      <c r="BG104" s="218">
        <f>IF(N104="zákl. přenesená",J104,0)</f>
        <v>0</v>
      </c>
      <c r="BH104" s="218">
        <f>IF(N104="sníž. přenesená",J104,0)</f>
        <v>0</v>
      </c>
      <c r="BI104" s="218">
        <f>IF(N104="nulová",J104,0)</f>
        <v>0</v>
      </c>
      <c r="BJ104" s="18" t="s">
        <v>78</v>
      </c>
      <c r="BK104" s="218">
        <f>ROUND(I104*H104,2)</f>
        <v>0</v>
      </c>
      <c r="BL104" s="18" t="s">
        <v>153</v>
      </c>
      <c r="BM104" s="217" t="s">
        <v>154</v>
      </c>
    </row>
    <row r="105" s="2" customFormat="1">
      <c r="A105" s="39"/>
      <c r="B105" s="40"/>
      <c r="C105" s="41"/>
      <c r="D105" s="219" t="s">
        <v>128</v>
      </c>
      <c r="E105" s="41"/>
      <c r="F105" s="220" t="s">
        <v>151</v>
      </c>
      <c r="G105" s="41"/>
      <c r="H105" s="41"/>
      <c r="I105" s="221"/>
      <c r="J105" s="41"/>
      <c r="K105" s="41"/>
      <c r="L105" s="45"/>
      <c r="M105" s="222"/>
      <c r="N105" s="223"/>
      <c r="O105" s="85"/>
      <c r="P105" s="85"/>
      <c r="Q105" s="85"/>
      <c r="R105" s="85"/>
      <c r="S105" s="85"/>
      <c r="T105" s="86"/>
      <c r="U105" s="39"/>
      <c r="V105" s="39"/>
      <c r="W105" s="39"/>
      <c r="X105" s="39"/>
      <c r="Y105" s="39"/>
      <c r="Z105" s="39"/>
      <c r="AA105" s="39"/>
      <c r="AB105" s="39"/>
      <c r="AC105" s="39"/>
      <c r="AD105" s="39"/>
      <c r="AE105" s="39"/>
      <c r="AT105" s="18" t="s">
        <v>128</v>
      </c>
      <c r="AU105" s="18" t="s">
        <v>80</v>
      </c>
    </row>
    <row r="106" s="2" customFormat="1">
      <c r="A106" s="39"/>
      <c r="B106" s="40"/>
      <c r="C106" s="41"/>
      <c r="D106" s="219" t="s">
        <v>129</v>
      </c>
      <c r="E106" s="41"/>
      <c r="F106" s="224" t="s">
        <v>155</v>
      </c>
      <c r="G106" s="41"/>
      <c r="H106" s="41"/>
      <c r="I106" s="221"/>
      <c r="J106" s="41"/>
      <c r="K106" s="41"/>
      <c r="L106" s="45"/>
      <c r="M106" s="222"/>
      <c r="N106" s="223"/>
      <c r="O106" s="85"/>
      <c r="P106" s="85"/>
      <c r="Q106" s="85"/>
      <c r="R106" s="85"/>
      <c r="S106" s="85"/>
      <c r="T106" s="86"/>
      <c r="U106" s="39"/>
      <c r="V106" s="39"/>
      <c r="W106" s="39"/>
      <c r="X106" s="39"/>
      <c r="Y106" s="39"/>
      <c r="Z106" s="39"/>
      <c r="AA106" s="39"/>
      <c r="AB106" s="39"/>
      <c r="AC106" s="39"/>
      <c r="AD106" s="39"/>
      <c r="AE106" s="39"/>
      <c r="AT106" s="18" t="s">
        <v>129</v>
      </c>
      <c r="AU106" s="18" t="s">
        <v>80</v>
      </c>
    </row>
    <row r="107" s="13" customFormat="1">
      <c r="A107" s="13"/>
      <c r="B107" s="225"/>
      <c r="C107" s="226"/>
      <c r="D107" s="219" t="s">
        <v>138</v>
      </c>
      <c r="E107" s="227" t="s">
        <v>19</v>
      </c>
      <c r="F107" s="228" t="s">
        <v>156</v>
      </c>
      <c r="G107" s="226"/>
      <c r="H107" s="229">
        <v>19</v>
      </c>
      <c r="I107" s="230"/>
      <c r="J107" s="226"/>
      <c r="K107" s="226"/>
      <c r="L107" s="231"/>
      <c r="M107" s="232"/>
      <c r="N107" s="233"/>
      <c r="O107" s="233"/>
      <c r="P107" s="233"/>
      <c r="Q107" s="233"/>
      <c r="R107" s="233"/>
      <c r="S107" s="233"/>
      <c r="T107" s="234"/>
      <c r="U107" s="13"/>
      <c r="V107" s="13"/>
      <c r="W107" s="13"/>
      <c r="X107" s="13"/>
      <c r="Y107" s="13"/>
      <c r="Z107" s="13"/>
      <c r="AA107" s="13"/>
      <c r="AB107" s="13"/>
      <c r="AC107" s="13"/>
      <c r="AD107" s="13"/>
      <c r="AE107" s="13"/>
      <c r="AT107" s="235" t="s">
        <v>138</v>
      </c>
      <c r="AU107" s="235" t="s">
        <v>80</v>
      </c>
      <c r="AV107" s="13" t="s">
        <v>80</v>
      </c>
      <c r="AW107" s="13" t="s">
        <v>32</v>
      </c>
      <c r="AX107" s="13" t="s">
        <v>70</v>
      </c>
      <c r="AY107" s="235" t="s">
        <v>119</v>
      </c>
    </row>
    <row r="108" s="14" customFormat="1">
      <c r="A108" s="14"/>
      <c r="B108" s="236"/>
      <c r="C108" s="237"/>
      <c r="D108" s="219" t="s">
        <v>138</v>
      </c>
      <c r="E108" s="238" t="s">
        <v>19</v>
      </c>
      <c r="F108" s="239" t="s">
        <v>140</v>
      </c>
      <c r="G108" s="237"/>
      <c r="H108" s="240">
        <v>19</v>
      </c>
      <c r="I108" s="241"/>
      <c r="J108" s="237"/>
      <c r="K108" s="237"/>
      <c r="L108" s="242"/>
      <c r="M108" s="243"/>
      <c r="N108" s="244"/>
      <c r="O108" s="244"/>
      <c r="P108" s="244"/>
      <c r="Q108" s="244"/>
      <c r="R108" s="244"/>
      <c r="S108" s="244"/>
      <c r="T108" s="245"/>
      <c r="U108" s="14"/>
      <c r="V108" s="14"/>
      <c r="W108" s="14"/>
      <c r="X108" s="14"/>
      <c r="Y108" s="14"/>
      <c r="Z108" s="14"/>
      <c r="AA108" s="14"/>
      <c r="AB108" s="14"/>
      <c r="AC108" s="14"/>
      <c r="AD108" s="14"/>
      <c r="AE108" s="14"/>
      <c r="AT108" s="246" t="s">
        <v>138</v>
      </c>
      <c r="AU108" s="246" t="s">
        <v>80</v>
      </c>
      <c r="AV108" s="14" t="s">
        <v>127</v>
      </c>
      <c r="AW108" s="14" t="s">
        <v>32</v>
      </c>
      <c r="AX108" s="14" t="s">
        <v>78</v>
      </c>
      <c r="AY108" s="246" t="s">
        <v>119</v>
      </c>
    </row>
    <row r="109" s="2" customFormat="1" ht="46.3" customHeight="1">
      <c r="A109" s="39"/>
      <c r="B109" s="40"/>
      <c r="C109" s="206" t="s">
        <v>137</v>
      </c>
      <c r="D109" s="206" t="s">
        <v>122</v>
      </c>
      <c r="E109" s="207" t="s">
        <v>157</v>
      </c>
      <c r="F109" s="208" t="s">
        <v>158</v>
      </c>
      <c r="G109" s="209" t="s">
        <v>152</v>
      </c>
      <c r="H109" s="210">
        <v>19</v>
      </c>
      <c r="I109" s="211"/>
      <c r="J109" s="212">
        <f>ROUND(I109*H109,2)</f>
        <v>0</v>
      </c>
      <c r="K109" s="208" t="s">
        <v>126</v>
      </c>
      <c r="L109" s="45"/>
      <c r="M109" s="213" t="s">
        <v>19</v>
      </c>
      <c r="N109" s="214" t="s">
        <v>41</v>
      </c>
      <c r="O109" s="85"/>
      <c r="P109" s="215">
        <f>O109*H109</f>
        <v>0</v>
      </c>
      <c r="Q109" s="215">
        <v>0</v>
      </c>
      <c r="R109" s="215">
        <f>Q109*H109</f>
        <v>0</v>
      </c>
      <c r="S109" s="215">
        <v>0</v>
      </c>
      <c r="T109" s="216">
        <f>S109*H109</f>
        <v>0</v>
      </c>
      <c r="U109" s="39"/>
      <c r="V109" s="39"/>
      <c r="W109" s="39"/>
      <c r="X109" s="39"/>
      <c r="Y109" s="39"/>
      <c r="Z109" s="39"/>
      <c r="AA109" s="39"/>
      <c r="AB109" s="39"/>
      <c r="AC109" s="39"/>
      <c r="AD109" s="39"/>
      <c r="AE109" s="39"/>
      <c r="AR109" s="217" t="s">
        <v>153</v>
      </c>
      <c r="AT109" s="217" t="s">
        <v>122</v>
      </c>
      <c r="AU109" s="217" t="s">
        <v>80</v>
      </c>
      <c r="AY109" s="18" t="s">
        <v>119</v>
      </c>
      <c r="BE109" s="218">
        <f>IF(N109="základní",J109,0)</f>
        <v>0</v>
      </c>
      <c r="BF109" s="218">
        <f>IF(N109="snížená",J109,0)</f>
        <v>0</v>
      </c>
      <c r="BG109" s="218">
        <f>IF(N109="zákl. přenesená",J109,0)</f>
        <v>0</v>
      </c>
      <c r="BH109" s="218">
        <f>IF(N109="sníž. přenesená",J109,0)</f>
        <v>0</v>
      </c>
      <c r="BI109" s="218">
        <f>IF(N109="nulová",J109,0)</f>
        <v>0</v>
      </c>
      <c r="BJ109" s="18" t="s">
        <v>78</v>
      </c>
      <c r="BK109" s="218">
        <f>ROUND(I109*H109,2)</f>
        <v>0</v>
      </c>
      <c r="BL109" s="18" t="s">
        <v>153</v>
      </c>
      <c r="BM109" s="217" t="s">
        <v>159</v>
      </c>
    </row>
    <row r="110" s="2" customFormat="1">
      <c r="A110" s="39"/>
      <c r="B110" s="40"/>
      <c r="C110" s="41"/>
      <c r="D110" s="219" t="s">
        <v>128</v>
      </c>
      <c r="E110" s="41"/>
      <c r="F110" s="220" t="s">
        <v>158</v>
      </c>
      <c r="G110" s="41"/>
      <c r="H110" s="41"/>
      <c r="I110" s="221"/>
      <c r="J110" s="41"/>
      <c r="K110" s="41"/>
      <c r="L110" s="45"/>
      <c r="M110" s="222"/>
      <c r="N110" s="223"/>
      <c r="O110" s="85"/>
      <c r="P110" s="85"/>
      <c r="Q110" s="85"/>
      <c r="R110" s="85"/>
      <c r="S110" s="85"/>
      <c r="T110" s="86"/>
      <c r="U110" s="39"/>
      <c r="V110" s="39"/>
      <c r="W110" s="39"/>
      <c r="X110" s="39"/>
      <c r="Y110" s="39"/>
      <c r="Z110" s="39"/>
      <c r="AA110" s="39"/>
      <c r="AB110" s="39"/>
      <c r="AC110" s="39"/>
      <c r="AD110" s="39"/>
      <c r="AE110" s="39"/>
      <c r="AT110" s="18" t="s">
        <v>128</v>
      </c>
      <c r="AU110" s="18" t="s">
        <v>80</v>
      </c>
    </row>
    <row r="111" s="2" customFormat="1">
      <c r="A111" s="39"/>
      <c r="B111" s="40"/>
      <c r="C111" s="41"/>
      <c r="D111" s="219" t="s">
        <v>129</v>
      </c>
      <c r="E111" s="41"/>
      <c r="F111" s="224" t="s">
        <v>160</v>
      </c>
      <c r="G111" s="41"/>
      <c r="H111" s="41"/>
      <c r="I111" s="221"/>
      <c r="J111" s="41"/>
      <c r="K111" s="41"/>
      <c r="L111" s="45"/>
      <c r="M111" s="222"/>
      <c r="N111" s="223"/>
      <c r="O111" s="85"/>
      <c r="P111" s="85"/>
      <c r="Q111" s="85"/>
      <c r="R111" s="85"/>
      <c r="S111" s="85"/>
      <c r="T111" s="86"/>
      <c r="U111" s="39"/>
      <c r="V111" s="39"/>
      <c r="W111" s="39"/>
      <c r="X111" s="39"/>
      <c r="Y111" s="39"/>
      <c r="Z111" s="39"/>
      <c r="AA111" s="39"/>
      <c r="AB111" s="39"/>
      <c r="AC111" s="39"/>
      <c r="AD111" s="39"/>
      <c r="AE111" s="39"/>
      <c r="AT111" s="18" t="s">
        <v>129</v>
      </c>
      <c r="AU111" s="18" t="s">
        <v>80</v>
      </c>
    </row>
    <row r="112" s="13" customFormat="1">
      <c r="A112" s="13"/>
      <c r="B112" s="225"/>
      <c r="C112" s="226"/>
      <c r="D112" s="219" t="s">
        <v>138</v>
      </c>
      <c r="E112" s="227" t="s">
        <v>19</v>
      </c>
      <c r="F112" s="228" t="s">
        <v>156</v>
      </c>
      <c r="G112" s="226"/>
      <c r="H112" s="229">
        <v>19</v>
      </c>
      <c r="I112" s="230"/>
      <c r="J112" s="226"/>
      <c r="K112" s="226"/>
      <c r="L112" s="231"/>
      <c r="M112" s="232"/>
      <c r="N112" s="233"/>
      <c r="O112" s="233"/>
      <c r="P112" s="233"/>
      <c r="Q112" s="233"/>
      <c r="R112" s="233"/>
      <c r="S112" s="233"/>
      <c r="T112" s="234"/>
      <c r="U112" s="13"/>
      <c r="V112" s="13"/>
      <c r="W112" s="13"/>
      <c r="X112" s="13"/>
      <c r="Y112" s="13"/>
      <c r="Z112" s="13"/>
      <c r="AA112" s="13"/>
      <c r="AB112" s="13"/>
      <c r="AC112" s="13"/>
      <c r="AD112" s="13"/>
      <c r="AE112" s="13"/>
      <c r="AT112" s="235" t="s">
        <v>138</v>
      </c>
      <c r="AU112" s="235" t="s">
        <v>80</v>
      </c>
      <c r="AV112" s="13" t="s">
        <v>80</v>
      </c>
      <c r="AW112" s="13" t="s">
        <v>32</v>
      </c>
      <c r="AX112" s="13" t="s">
        <v>70</v>
      </c>
      <c r="AY112" s="235" t="s">
        <v>119</v>
      </c>
    </row>
    <row r="113" s="14" customFormat="1">
      <c r="A113" s="14"/>
      <c r="B113" s="236"/>
      <c r="C113" s="237"/>
      <c r="D113" s="219" t="s">
        <v>138</v>
      </c>
      <c r="E113" s="238" t="s">
        <v>19</v>
      </c>
      <c r="F113" s="239" t="s">
        <v>140</v>
      </c>
      <c r="G113" s="237"/>
      <c r="H113" s="240">
        <v>19</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138</v>
      </c>
      <c r="AU113" s="246" t="s">
        <v>80</v>
      </c>
      <c r="AV113" s="14" t="s">
        <v>127</v>
      </c>
      <c r="AW113" s="14" t="s">
        <v>32</v>
      </c>
      <c r="AX113" s="14" t="s">
        <v>78</v>
      </c>
      <c r="AY113" s="246" t="s">
        <v>119</v>
      </c>
    </row>
    <row r="114" s="2" customFormat="1" ht="41.5" customHeight="1">
      <c r="A114" s="39"/>
      <c r="B114" s="40"/>
      <c r="C114" s="206" t="s">
        <v>161</v>
      </c>
      <c r="D114" s="206" t="s">
        <v>122</v>
      </c>
      <c r="E114" s="207" t="s">
        <v>162</v>
      </c>
      <c r="F114" s="208" t="s">
        <v>163</v>
      </c>
      <c r="G114" s="209" t="s">
        <v>164</v>
      </c>
      <c r="H114" s="247"/>
      <c r="I114" s="211"/>
      <c r="J114" s="212">
        <f>ROUND(I114*H114,2)</f>
        <v>0</v>
      </c>
      <c r="K114" s="208" t="s">
        <v>126</v>
      </c>
      <c r="L114" s="45"/>
      <c r="M114" s="213" t="s">
        <v>19</v>
      </c>
      <c r="N114" s="214" t="s">
        <v>41</v>
      </c>
      <c r="O114" s="85"/>
      <c r="P114" s="215">
        <f>O114*H114</f>
        <v>0</v>
      </c>
      <c r="Q114" s="215">
        <v>0</v>
      </c>
      <c r="R114" s="215">
        <f>Q114*H114</f>
        <v>0</v>
      </c>
      <c r="S114" s="215">
        <v>0</v>
      </c>
      <c r="T114" s="216">
        <f>S114*H114</f>
        <v>0</v>
      </c>
      <c r="U114" s="39"/>
      <c r="V114" s="39"/>
      <c r="W114" s="39"/>
      <c r="X114" s="39"/>
      <c r="Y114" s="39"/>
      <c r="Z114" s="39"/>
      <c r="AA114" s="39"/>
      <c r="AB114" s="39"/>
      <c r="AC114" s="39"/>
      <c r="AD114" s="39"/>
      <c r="AE114" s="39"/>
      <c r="AR114" s="217" t="s">
        <v>153</v>
      </c>
      <c r="AT114" s="217" t="s">
        <v>122</v>
      </c>
      <c r="AU114" s="217" t="s">
        <v>80</v>
      </c>
      <c r="AY114" s="18" t="s">
        <v>119</v>
      </c>
      <c r="BE114" s="218">
        <f>IF(N114="základní",J114,0)</f>
        <v>0</v>
      </c>
      <c r="BF114" s="218">
        <f>IF(N114="snížená",J114,0)</f>
        <v>0</v>
      </c>
      <c r="BG114" s="218">
        <f>IF(N114="zákl. přenesená",J114,0)</f>
        <v>0</v>
      </c>
      <c r="BH114" s="218">
        <f>IF(N114="sníž. přenesená",J114,0)</f>
        <v>0</v>
      </c>
      <c r="BI114" s="218">
        <f>IF(N114="nulová",J114,0)</f>
        <v>0</v>
      </c>
      <c r="BJ114" s="18" t="s">
        <v>78</v>
      </c>
      <c r="BK114" s="218">
        <f>ROUND(I114*H114,2)</f>
        <v>0</v>
      </c>
      <c r="BL114" s="18" t="s">
        <v>153</v>
      </c>
      <c r="BM114" s="217" t="s">
        <v>165</v>
      </c>
    </row>
    <row r="115" s="2" customFormat="1">
      <c r="A115" s="39"/>
      <c r="B115" s="40"/>
      <c r="C115" s="41"/>
      <c r="D115" s="219" t="s">
        <v>128</v>
      </c>
      <c r="E115" s="41"/>
      <c r="F115" s="220" t="s">
        <v>163</v>
      </c>
      <c r="G115" s="41"/>
      <c r="H115" s="41"/>
      <c r="I115" s="221"/>
      <c r="J115" s="41"/>
      <c r="K115" s="41"/>
      <c r="L115" s="45"/>
      <c r="M115" s="222"/>
      <c r="N115" s="223"/>
      <c r="O115" s="85"/>
      <c r="P115" s="85"/>
      <c r="Q115" s="85"/>
      <c r="R115" s="85"/>
      <c r="S115" s="85"/>
      <c r="T115" s="86"/>
      <c r="U115" s="39"/>
      <c r="V115" s="39"/>
      <c r="W115" s="39"/>
      <c r="X115" s="39"/>
      <c r="Y115" s="39"/>
      <c r="Z115" s="39"/>
      <c r="AA115" s="39"/>
      <c r="AB115" s="39"/>
      <c r="AC115" s="39"/>
      <c r="AD115" s="39"/>
      <c r="AE115" s="39"/>
      <c r="AT115" s="18" t="s">
        <v>128</v>
      </c>
      <c r="AU115" s="18" t="s">
        <v>80</v>
      </c>
    </row>
    <row r="116" s="2" customFormat="1">
      <c r="A116" s="39"/>
      <c r="B116" s="40"/>
      <c r="C116" s="41"/>
      <c r="D116" s="219" t="s">
        <v>129</v>
      </c>
      <c r="E116" s="41"/>
      <c r="F116" s="224" t="s">
        <v>166</v>
      </c>
      <c r="G116" s="41"/>
      <c r="H116" s="41"/>
      <c r="I116" s="221"/>
      <c r="J116" s="41"/>
      <c r="K116" s="41"/>
      <c r="L116" s="45"/>
      <c r="M116" s="222"/>
      <c r="N116" s="223"/>
      <c r="O116" s="85"/>
      <c r="P116" s="85"/>
      <c r="Q116" s="85"/>
      <c r="R116" s="85"/>
      <c r="S116" s="85"/>
      <c r="T116" s="86"/>
      <c r="U116" s="39"/>
      <c r="V116" s="39"/>
      <c r="W116" s="39"/>
      <c r="X116" s="39"/>
      <c r="Y116" s="39"/>
      <c r="Z116" s="39"/>
      <c r="AA116" s="39"/>
      <c r="AB116" s="39"/>
      <c r="AC116" s="39"/>
      <c r="AD116" s="39"/>
      <c r="AE116" s="39"/>
      <c r="AT116" s="18" t="s">
        <v>129</v>
      </c>
      <c r="AU116" s="18" t="s">
        <v>80</v>
      </c>
    </row>
    <row r="117" s="12" customFormat="1" ht="22.8" customHeight="1">
      <c r="A117" s="12"/>
      <c r="B117" s="190"/>
      <c r="C117" s="191"/>
      <c r="D117" s="192" t="s">
        <v>69</v>
      </c>
      <c r="E117" s="204" t="s">
        <v>167</v>
      </c>
      <c r="F117" s="204" t="s">
        <v>168</v>
      </c>
      <c r="G117" s="191"/>
      <c r="H117" s="191"/>
      <c r="I117" s="194"/>
      <c r="J117" s="205">
        <f>BK117</f>
        <v>0</v>
      </c>
      <c r="K117" s="191"/>
      <c r="L117" s="196"/>
      <c r="M117" s="197"/>
      <c r="N117" s="198"/>
      <c r="O117" s="198"/>
      <c r="P117" s="199">
        <f>SUM(P118:P236)</f>
        <v>0</v>
      </c>
      <c r="Q117" s="198"/>
      <c r="R117" s="199">
        <f>SUM(R118:R236)</f>
        <v>1.05</v>
      </c>
      <c r="S117" s="198"/>
      <c r="T117" s="200">
        <f>SUM(T118:T236)</f>
        <v>0</v>
      </c>
      <c r="U117" s="12"/>
      <c r="V117" s="12"/>
      <c r="W117" s="12"/>
      <c r="X117" s="12"/>
      <c r="Y117" s="12"/>
      <c r="Z117" s="12"/>
      <c r="AA117" s="12"/>
      <c r="AB117" s="12"/>
      <c r="AC117" s="12"/>
      <c r="AD117" s="12"/>
      <c r="AE117" s="12"/>
      <c r="AR117" s="201" t="s">
        <v>80</v>
      </c>
      <c r="AT117" s="202" t="s">
        <v>69</v>
      </c>
      <c r="AU117" s="202" t="s">
        <v>78</v>
      </c>
      <c r="AY117" s="201" t="s">
        <v>119</v>
      </c>
      <c r="BK117" s="203">
        <f>SUM(BK118:BK236)</f>
        <v>0</v>
      </c>
    </row>
    <row r="118" s="2" customFormat="1" ht="22.9" customHeight="1">
      <c r="A118" s="39"/>
      <c r="B118" s="40"/>
      <c r="C118" s="248" t="s">
        <v>143</v>
      </c>
      <c r="D118" s="248" t="s">
        <v>169</v>
      </c>
      <c r="E118" s="249" t="s">
        <v>170</v>
      </c>
      <c r="F118" s="250" t="s">
        <v>171</v>
      </c>
      <c r="G118" s="251" t="s">
        <v>152</v>
      </c>
      <c r="H118" s="252">
        <v>1</v>
      </c>
      <c r="I118" s="253"/>
      <c r="J118" s="254">
        <f>ROUND(I118*H118,2)</f>
        <v>0</v>
      </c>
      <c r="K118" s="250" t="s">
        <v>19</v>
      </c>
      <c r="L118" s="255"/>
      <c r="M118" s="256" t="s">
        <v>19</v>
      </c>
      <c r="N118" s="257" t="s">
        <v>41</v>
      </c>
      <c r="O118" s="85"/>
      <c r="P118" s="215">
        <f>O118*H118</f>
        <v>0</v>
      </c>
      <c r="Q118" s="215">
        <v>0</v>
      </c>
      <c r="R118" s="215">
        <f>Q118*H118</f>
        <v>0</v>
      </c>
      <c r="S118" s="215">
        <v>0</v>
      </c>
      <c r="T118" s="216">
        <f>S118*H118</f>
        <v>0</v>
      </c>
      <c r="U118" s="39"/>
      <c r="V118" s="39"/>
      <c r="W118" s="39"/>
      <c r="X118" s="39"/>
      <c r="Y118" s="39"/>
      <c r="Z118" s="39"/>
      <c r="AA118" s="39"/>
      <c r="AB118" s="39"/>
      <c r="AC118" s="39"/>
      <c r="AD118" s="39"/>
      <c r="AE118" s="39"/>
      <c r="AR118" s="217" t="s">
        <v>172</v>
      </c>
      <c r="AT118" s="217" t="s">
        <v>169</v>
      </c>
      <c r="AU118" s="217" t="s">
        <v>80</v>
      </c>
      <c r="AY118" s="18" t="s">
        <v>119</v>
      </c>
      <c r="BE118" s="218">
        <f>IF(N118="základní",J118,0)</f>
        <v>0</v>
      </c>
      <c r="BF118" s="218">
        <f>IF(N118="snížená",J118,0)</f>
        <v>0</v>
      </c>
      <c r="BG118" s="218">
        <f>IF(N118="zákl. přenesená",J118,0)</f>
        <v>0</v>
      </c>
      <c r="BH118" s="218">
        <f>IF(N118="sníž. přenesená",J118,0)</f>
        <v>0</v>
      </c>
      <c r="BI118" s="218">
        <f>IF(N118="nulová",J118,0)</f>
        <v>0</v>
      </c>
      <c r="BJ118" s="18" t="s">
        <v>78</v>
      </c>
      <c r="BK118" s="218">
        <f>ROUND(I118*H118,2)</f>
        <v>0</v>
      </c>
      <c r="BL118" s="18" t="s">
        <v>153</v>
      </c>
      <c r="BM118" s="217" t="s">
        <v>153</v>
      </c>
    </row>
    <row r="119" s="2" customFormat="1">
      <c r="A119" s="39"/>
      <c r="B119" s="40"/>
      <c r="C119" s="41"/>
      <c r="D119" s="219" t="s">
        <v>128</v>
      </c>
      <c r="E119" s="41"/>
      <c r="F119" s="220" t="s">
        <v>171</v>
      </c>
      <c r="G119" s="41"/>
      <c r="H119" s="41"/>
      <c r="I119" s="221"/>
      <c r="J119" s="41"/>
      <c r="K119" s="41"/>
      <c r="L119" s="45"/>
      <c r="M119" s="222"/>
      <c r="N119" s="223"/>
      <c r="O119" s="85"/>
      <c r="P119" s="85"/>
      <c r="Q119" s="85"/>
      <c r="R119" s="85"/>
      <c r="S119" s="85"/>
      <c r="T119" s="86"/>
      <c r="U119" s="39"/>
      <c r="V119" s="39"/>
      <c r="W119" s="39"/>
      <c r="X119" s="39"/>
      <c r="Y119" s="39"/>
      <c r="Z119" s="39"/>
      <c r="AA119" s="39"/>
      <c r="AB119" s="39"/>
      <c r="AC119" s="39"/>
      <c r="AD119" s="39"/>
      <c r="AE119" s="39"/>
      <c r="AT119" s="18" t="s">
        <v>128</v>
      </c>
      <c r="AU119" s="18" t="s">
        <v>80</v>
      </c>
    </row>
    <row r="120" s="2" customFormat="1" ht="22.9" customHeight="1">
      <c r="A120" s="39"/>
      <c r="B120" s="40"/>
      <c r="C120" s="206" t="s">
        <v>173</v>
      </c>
      <c r="D120" s="206" t="s">
        <v>122</v>
      </c>
      <c r="E120" s="207" t="s">
        <v>174</v>
      </c>
      <c r="F120" s="208" t="s">
        <v>175</v>
      </c>
      <c r="G120" s="209" t="s">
        <v>176</v>
      </c>
      <c r="H120" s="210">
        <v>279.69999999999999</v>
      </c>
      <c r="I120" s="211"/>
      <c r="J120" s="212">
        <f>ROUND(I120*H120,2)</f>
        <v>0</v>
      </c>
      <c r="K120" s="208" t="s">
        <v>126</v>
      </c>
      <c r="L120" s="45"/>
      <c r="M120" s="213" t="s">
        <v>19</v>
      </c>
      <c r="N120" s="214" t="s">
        <v>41</v>
      </c>
      <c r="O120" s="85"/>
      <c r="P120" s="215">
        <f>O120*H120</f>
        <v>0</v>
      </c>
      <c r="Q120" s="215">
        <v>0</v>
      </c>
      <c r="R120" s="215">
        <f>Q120*H120</f>
        <v>0</v>
      </c>
      <c r="S120" s="215">
        <v>0</v>
      </c>
      <c r="T120" s="216">
        <f>S120*H120</f>
        <v>0</v>
      </c>
      <c r="U120" s="39"/>
      <c r="V120" s="39"/>
      <c r="W120" s="39"/>
      <c r="X120" s="39"/>
      <c r="Y120" s="39"/>
      <c r="Z120" s="39"/>
      <c r="AA120" s="39"/>
      <c r="AB120" s="39"/>
      <c r="AC120" s="39"/>
      <c r="AD120" s="39"/>
      <c r="AE120" s="39"/>
      <c r="AR120" s="217" t="s">
        <v>153</v>
      </c>
      <c r="AT120" s="217" t="s">
        <v>122</v>
      </c>
      <c r="AU120" s="217" t="s">
        <v>80</v>
      </c>
      <c r="AY120" s="18" t="s">
        <v>119</v>
      </c>
      <c r="BE120" s="218">
        <f>IF(N120="základní",J120,0)</f>
        <v>0</v>
      </c>
      <c r="BF120" s="218">
        <f>IF(N120="snížená",J120,0)</f>
        <v>0</v>
      </c>
      <c r="BG120" s="218">
        <f>IF(N120="zákl. přenesená",J120,0)</f>
        <v>0</v>
      </c>
      <c r="BH120" s="218">
        <f>IF(N120="sníž. přenesená",J120,0)</f>
        <v>0</v>
      </c>
      <c r="BI120" s="218">
        <f>IF(N120="nulová",J120,0)</f>
        <v>0</v>
      </c>
      <c r="BJ120" s="18" t="s">
        <v>78</v>
      </c>
      <c r="BK120" s="218">
        <f>ROUND(I120*H120,2)</f>
        <v>0</v>
      </c>
      <c r="BL120" s="18" t="s">
        <v>153</v>
      </c>
      <c r="BM120" s="217" t="s">
        <v>177</v>
      </c>
    </row>
    <row r="121" s="2" customFormat="1">
      <c r="A121" s="39"/>
      <c r="B121" s="40"/>
      <c r="C121" s="41"/>
      <c r="D121" s="219" t="s">
        <v>128</v>
      </c>
      <c r="E121" s="41"/>
      <c r="F121" s="220" t="s">
        <v>175</v>
      </c>
      <c r="G121" s="41"/>
      <c r="H121" s="41"/>
      <c r="I121" s="221"/>
      <c r="J121" s="41"/>
      <c r="K121" s="41"/>
      <c r="L121" s="45"/>
      <c r="M121" s="222"/>
      <c r="N121" s="223"/>
      <c r="O121" s="85"/>
      <c r="P121" s="85"/>
      <c r="Q121" s="85"/>
      <c r="R121" s="85"/>
      <c r="S121" s="85"/>
      <c r="T121" s="86"/>
      <c r="U121" s="39"/>
      <c r="V121" s="39"/>
      <c r="W121" s="39"/>
      <c r="X121" s="39"/>
      <c r="Y121" s="39"/>
      <c r="Z121" s="39"/>
      <c r="AA121" s="39"/>
      <c r="AB121" s="39"/>
      <c r="AC121" s="39"/>
      <c r="AD121" s="39"/>
      <c r="AE121" s="39"/>
      <c r="AT121" s="18" t="s">
        <v>128</v>
      </c>
      <c r="AU121" s="18" t="s">
        <v>80</v>
      </c>
    </row>
    <row r="122" s="2" customFormat="1">
      <c r="A122" s="39"/>
      <c r="B122" s="40"/>
      <c r="C122" s="41"/>
      <c r="D122" s="219" t="s">
        <v>129</v>
      </c>
      <c r="E122" s="41"/>
      <c r="F122" s="224" t="s">
        <v>178</v>
      </c>
      <c r="G122" s="41"/>
      <c r="H122" s="41"/>
      <c r="I122" s="221"/>
      <c r="J122" s="41"/>
      <c r="K122" s="41"/>
      <c r="L122" s="45"/>
      <c r="M122" s="222"/>
      <c r="N122" s="223"/>
      <c r="O122" s="85"/>
      <c r="P122" s="85"/>
      <c r="Q122" s="85"/>
      <c r="R122" s="85"/>
      <c r="S122" s="85"/>
      <c r="T122" s="86"/>
      <c r="U122" s="39"/>
      <c r="V122" s="39"/>
      <c r="W122" s="39"/>
      <c r="X122" s="39"/>
      <c r="Y122" s="39"/>
      <c r="Z122" s="39"/>
      <c r="AA122" s="39"/>
      <c r="AB122" s="39"/>
      <c r="AC122" s="39"/>
      <c r="AD122" s="39"/>
      <c r="AE122" s="39"/>
      <c r="AT122" s="18" t="s">
        <v>129</v>
      </c>
      <c r="AU122" s="18" t="s">
        <v>80</v>
      </c>
    </row>
    <row r="123" s="13" customFormat="1">
      <c r="A123" s="13"/>
      <c r="B123" s="225"/>
      <c r="C123" s="226"/>
      <c r="D123" s="219" t="s">
        <v>138</v>
      </c>
      <c r="E123" s="227" t="s">
        <v>19</v>
      </c>
      <c r="F123" s="228" t="s">
        <v>179</v>
      </c>
      <c r="G123" s="226"/>
      <c r="H123" s="229">
        <v>279.69999999999999</v>
      </c>
      <c r="I123" s="230"/>
      <c r="J123" s="226"/>
      <c r="K123" s="226"/>
      <c r="L123" s="231"/>
      <c r="M123" s="232"/>
      <c r="N123" s="233"/>
      <c r="O123" s="233"/>
      <c r="P123" s="233"/>
      <c r="Q123" s="233"/>
      <c r="R123" s="233"/>
      <c r="S123" s="233"/>
      <c r="T123" s="234"/>
      <c r="U123" s="13"/>
      <c r="V123" s="13"/>
      <c r="W123" s="13"/>
      <c r="X123" s="13"/>
      <c r="Y123" s="13"/>
      <c r="Z123" s="13"/>
      <c r="AA123" s="13"/>
      <c r="AB123" s="13"/>
      <c r="AC123" s="13"/>
      <c r="AD123" s="13"/>
      <c r="AE123" s="13"/>
      <c r="AT123" s="235" t="s">
        <v>138</v>
      </c>
      <c r="AU123" s="235" t="s">
        <v>80</v>
      </c>
      <c r="AV123" s="13" t="s">
        <v>80</v>
      </c>
      <c r="AW123" s="13" t="s">
        <v>32</v>
      </c>
      <c r="AX123" s="13" t="s">
        <v>70</v>
      </c>
      <c r="AY123" s="235" t="s">
        <v>119</v>
      </c>
    </row>
    <row r="124" s="14" customFormat="1">
      <c r="A124" s="14"/>
      <c r="B124" s="236"/>
      <c r="C124" s="237"/>
      <c r="D124" s="219" t="s">
        <v>138</v>
      </c>
      <c r="E124" s="238" t="s">
        <v>19</v>
      </c>
      <c r="F124" s="239" t="s">
        <v>140</v>
      </c>
      <c r="G124" s="237"/>
      <c r="H124" s="240">
        <v>279.69999999999999</v>
      </c>
      <c r="I124" s="241"/>
      <c r="J124" s="237"/>
      <c r="K124" s="237"/>
      <c r="L124" s="242"/>
      <c r="M124" s="243"/>
      <c r="N124" s="244"/>
      <c r="O124" s="244"/>
      <c r="P124" s="244"/>
      <c r="Q124" s="244"/>
      <c r="R124" s="244"/>
      <c r="S124" s="244"/>
      <c r="T124" s="245"/>
      <c r="U124" s="14"/>
      <c r="V124" s="14"/>
      <c r="W124" s="14"/>
      <c r="X124" s="14"/>
      <c r="Y124" s="14"/>
      <c r="Z124" s="14"/>
      <c r="AA124" s="14"/>
      <c r="AB124" s="14"/>
      <c r="AC124" s="14"/>
      <c r="AD124" s="14"/>
      <c r="AE124" s="14"/>
      <c r="AT124" s="246" t="s">
        <v>138</v>
      </c>
      <c r="AU124" s="246" t="s">
        <v>80</v>
      </c>
      <c r="AV124" s="14" t="s">
        <v>127</v>
      </c>
      <c r="AW124" s="14" t="s">
        <v>32</v>
      </c>
      <c r="AX124" s="14" t="s">
        <v>78</v>
      </c>
      <c r="AY124" s="246" t="s">
        <v>119</v>
      </c>
    </row>
    <row r="125" s="2" customFormat="1" ht="14.5" customHeight="1">
      <c r="A125" s="39"/>
      <c r="B125" s="40"/>
      <c r="C125" s="206" t="s">
        <v>154</v>
      </c>
      <c r="D125" s="206" t="s">
        <v>122</v>
      </c>
      <c r="E125" s="207" t="s">
        <v>180</v>
      </c>
      <c r="F125" s="208" t="s">
        <v>181</v>
      </c>
      <c r="G125" s="209" t="s">
        <v>182</v>
      </c>
      <c r="H125" s="210">
        <v>203.38</v>
      </c>
      <c r="I125" s="211"/>
      <c r="J125" s="212">
        <f>ROUND(I125*H125,2)</f>
        <v>0</v>
      </c>
      <c r="K125" s="208" t="s">
        <v>126</v>
      </c>
      <c r="L125" s="45"/>
      <c r="M125" s="213" t="s">
        <v>19</v>
      </c>
      <c r="N125" s="214" t="s">
        <v>41</v>
      </c>
      <c r="O125" s="85"/>
      <c r="P125" s="215">
        <f>O125*H125</f>
        <v>0</v>
      </c>
      <c r="Q125" s="215">
        <v>0</v>
      </c>
      <c r="R125" s="215">
        <f>Q125*H125</f>
        <v>0</v>
      </c>
      <c r="S125" s="215">
        <v>0</v>
      </c>
      <c r="T125" s="216">
        <f>S125*H125</f>
        <v>0</v>
      </c>
      <c r="U125" s="39"/>
      <c r="V125" s="39"/>
      <c r="W125" s="39"/>
      <c r="X125" s="39"/>
      <c r="Y125" s="39"/>
      <c r="Z125" s="39"/>
      <c r="AA125" s="39"/>
      <c r="AB125" s="39"/>
      <c r="AC125" s="39"/>
      <c r="AD125" s="39"/>
      <c r="AE125" s="39"/>
      <c r="AR125" s="217" t="s">
        <v>153</v>
      </c>
      <c r="AT125" s="217" t="s">
        <v>122</v>
      </c>
      <c r="AU125" s="217" t="s">
        <v>80</v>
      </c>
      <c r="AY125" s="18" t="s">
        <v>119</v>
      </c>
      <c r="BE125" s="218">
        <f>IF(N125="základní",J125,0)</f>
        <v>0</v>
      </c>
      <c r="BF125" s="218">
        <f>IF(N125="snížená",J125,0)</f>
        <v>0</v>
      </c>
      <c r="BG125" s="218">
        <f>IF(N125="zákl. přenesená",J125,0)</f>
        <v>0</v>
      </c>
      <c r="BH125" s="218">
        <f>IF(N125="sníž. přenesená",J125,0)</f>
        <v>0</v>
      </c>
      <c r="BI125" s="218">
        <f>IF(N125="nulová",J125,0)</f>
        <v>0</v>
      </c>
      <c r="BJ125" s="18" t="s">
        <v>78</v>
      </c>
      <c r="BK125" s="218">
        <f>ROUND(I125*H125,2)</f>
        <v>0</v>
      </c>
      <c r="BL125" s="18" t="s">
        <v>153</v>
      </c>
      <c r="BM125" s="217" t="s">
        <v>183</v>
      </c>
    </row>
    <row r="126" s="2" customFormat="1">
      <c r="A126" s="39"/>
      <c r="B126" s="40"/>
      <c r="C126" s="41"/>
      <c r="D126" s="219" t="s">
        <v>128</v>
      </c>
      <c r="E126" s="41"/>
      <c r="F126" s="220" t="s">
        <v>181</v>
      </c>
      <c r="G126" s="41"/>
      <c r="H126" s="41"/>
      <c r="I126" s="221"/>
      <c r="J126" s="41"/>
      <c r="K126" s="41"/>
      <c r="L126" s="45"/>
      <c r="M126" s="222"/>
      <c r="N126" s="223"/>
      <c r="O126" s="85"/>
      <c r="P126" s="85"/>
      <c r="Q126" s="85"/>
      <c r="R126" s="85"/>
      <c r="S126" s="85"/>
      <c r="T126" s="86"/>
      <c r="U126" s="39"/>
      <c r="V126" s="39"/>
      <c r="W126" s="39"/>
      <c r="X126" s="39"/>
      <c r="Y126" s="39"/>
      <c r="Z126" s="39"/>
      <c r="AA126" s="39"/>
      <c r="AB126" s="39"/>
      <c r="AC126" s="39"/>
      <c r="AD126" s="39"/>
      <c r="AE126" s="39"/>
      <c r="AT126" s="18" t="s">
        <v>128</v>
      </c>
      <c r="AU126" s="18" t="s">
        <v>80</v>
      </c>
    </row>
    <row r="127" s="2" customFormat="1">
      <c r="A127" s="39"/>
      <c r="B127" s="40"/>
      <c r="C127" s="41"/>
      <c r="D127" s="219" t="s">
        <v>129</v>
      </c>
      <c r="E127" s="41"/>
      <c r="F127" s="224" t="s">
        <v>178</v>
      </c>
      <c r="G127" s="41"/>
      <c r="H127" s="41"/>
      <c r="I127" s="221"/>
      <c r="J127" s="41"/>
      <c r="K127" s="41"/>
      <c r="L127" s="45"/>
      <c r="M127" s="222"/>
      <c r="N127" s="223"/>
      <c r="O127" s="85"/>
      <c r="P127" s="85"/>
      <c r="Q127" s="85"/>
      <c r="R127" s="85"/>
      <c r="S127" s="85"/>
      <c r="T127" s="86"/>
      <c r="U127" s="39"/>
      <c r="V127" s="39"/>
      <c r="W127" s="39"/>
      <c r="X127" s="39"/>
      <c r="Y127" s="39"/>
      <c r="Z127" s="39"/>
      <c r="AA127" s="39"/>
      <c r="AB127" s="39"/>
      <c r="AC127" s="39"/>
      <c r="AD127" s="39"/>
      <c r="AE127" s="39"/>
      <c r="AT127" s="18" t="s">
        <v>129</v>
      </c>
      <c r="AU127" s="18" t="s">
        <v>80</v>
      </c>
    </row>
    <row r="128" s="13" customFormat="1">
      <c r="A128" s="13"/>
      <c r="B128" s="225"/>
      <c r="C128" s="226"/>
      <c r="D128" s="219" t="s">
        <v>138</v>
      </c>
      <c r="E128" s="227" t="s">
        <v>19</v>
      </c>
      <c r="F128" s="228" t="s">
        <v>89</v>
      </c>
      <c r="G128" s="226"/>
      <c r="H128" s="229">
        <v>203.38</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138</v>
      </c>
      <c r="AU128" s="235" t="s">
        <v>80</v>
      </c>
      <c r="AV128" s="13" t="s">
        <v>80</v>
      </c>
      <c r="AW128" s="13" t="s">
        <v>32</v>
      </c>
      <c r="AX128" s="13" t="s">
        <v>70</v>
      </c>
      <c r="AY128" s="235" t="s">
        <v>119</v>
      </c>
    </row>
    <row r="129" s="14" customFormat="1">
      <c r="A129" s="14"/>
      <c r="B129" s="236"/>
      <c r="C129" s="237"/>
      <c r="D129" s="219" t="s">
        <v>138</v>
      </c>
      <c r="E129" s="238" t="s">
        <v>19</v>
      </c>
      <c r="F129" s="239" t="s">
        <v>140</v>
      </c>
      <c r="G129" s="237"/>
      <c r="H129" s="240">
        <v>203.38</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138</v>
      </c>
      <c r="AU129" s="246" t="s">
        <v>80</v>
      </c>
      <c r="AV129" s="14" t="s">
        <v>127</v>
      </c>
      <c r="AW129" s="14" t="s">
        <v>32</v>
      </c>
      <c r="AX129" s="14" t="s">
        <v>78</v>
      </c>
      <c r="AY129" s="246" t="s">
        <v>119</v>
      </c>
    </row>
    <row r="130" s="2" customFormat="1" ht="14.5" customHeight="1">
      <c r="A130" s="39"/>
      <c r="B130" s="40"/>
      <c r="C130" s="248" t="s">
        <v>184</v>
      </c>
      <c r="D130" s="248" t="s">
        <v>169</v>
      </c>
      <c r="E130" s="249" t="s">
        <v>185</v>
      </c>
      <c r="F130" s="250" t="s">
        <v>186</v>
      </c>
      <c r="G130" s="251" t="s">
        <v>182</v>
      </c>
      <c r="H130" s="252">
        <v>207.44800000000001</v>
      </c>
      <c r="I130" s="253"/>
      <c r="J130" s="254">
        <f>ROUND(I130*H130,2)</f>
        <v>0</v>
      </c>
      <c r="K130" s="250" t="s">
        <v>126</v>
      </c>
      <c r="L130" s="255"/>
      <c r="M130" s="256" t="s">
        <v>19</v>
      </c>
      <c r="N130" s="257" t="s">
        <v>41</v>
      </c>
      <c r="O130" s="85"/>
      <c r="P130" s="215">
        <f>O130*H130</f>
        <v>0</v>
      </c>
      <c r="Q130" s="215">
        <v>0</v>
      </c>
      <c r="R130" s="215">
        <f>Q130*H130</f>
        <v>0</v>
      </c>
      <c r="S130" s="215">
        <v>0</v>
      </c>
      <c r="T130" s="216">
        <f>S130*H130</f>
        <v>0</v>
      </c>
      <c r="U130" s="39"/>
      <c r="V130" s="39"/>
      <c r="W130" s="39"/>
      <c r="X130" s="39"/>
      <c r="Y130" s="39"/>
      <c r="Z130" s="39"/>
      <c r="AA130" s="39"/>
      <c r="AB130" s="39"/>
      <c r="AC130" s="39"/>
      <c r="AD130" s="39"/>
      <c r="AE130" s="39"/>
      <c r="AR130" s="217" t="s">
        <v>172</v>
      </c>
      <c r="AT130" s="217" t="s">
        <v>169</v>
      </c>
      <c r="AU130" s="217" t="s">
        <v>80</v>
      </c>
      <c r="AY130" s="18" t="s">
        <v>119</v>
      </c>
      <c r="BE130" s="218">
        <f>IF(N130="základní",J130,0)</f>
        <v>0</v>
      </c>
      <c r="BF130" s="218">
        <f>IF(N130="snížená",J130,0)</f>
        <v>0</v>
      </c>
      <c r="BG130" s="218">
        <f>IF(N130="zákl. přenesená",J130,0)</f>
        <v>0</v>
      </c>
      <c r="BH130" s="218">
        <f>IF(N130="sníž. přenesená",J130,0)</f>
        <v>0</v>
      </c>
      <c r="BI130" s="218">
        <f>IF(N130="nulová",J130,0)</f>
        <v>0</v>
      </c>
      <c r="BJ130" s="18" t="s">
        <v>78</v>
      </c>
      <c r="BK130" s="218">
        <f>ROUND(I130*H130,2)</f>
        <v>0</v>
      </c>
      <c r="BL130" s="18" t="s">
        <v>153</v>
      </c>
      <c r="BM130" s="217" t="s">
        <v>187</v>
      </c>
    </row>
    <row r="131" s="2" customFormat="1">
      <c r="A131" s="39"/>
      <c r="B131" s="40"/>
      <c r="C131" s="41"/>
      <c r="D131" s="219" t="s">
        <v>128</v>
      </c>
      <c r="E131" s="41"/>
      <c r="F131" s="220" t="s">
        <v>186</v>
      </c>
      <c r="G131" s="41"/>
      <c r="H131" s="41"/>
      <c r="I131" s="221"/>
      <c r="J131" s="41"/>
      <c r="K131" s="41"/>
      <c r="L131" s="45"/>
      <c r="M131" s="222"/>
      <c r="N131" s="223"/>
      <c r="O131" s="85"/>
      <c r="P131" s="85"/>
      <c r="Q131" s="85"/>
      <c r="R131" s="85"/>
      <c r="S131" s="85"/>
      <c r="T131" s="86"/>
      <c r="U131" s="39"/>
      <c r="V131" s="39"/>
      <c r="W131" s="39"/>
      <c r="X131" s="39"/>
      <c r="Y131" s="39"/>
      <c r="Z131" s="39"/>
      <c r="AA131" s="39"/>
      <c r="AB131" s="39"/>
      <c r="AC131" s="39"/>
      <c r="AD131" s="39"/>
      <c r="AE131" s="39"/>
      <c r="AT131" s="18" t="s">
        <v>128</v>
      </c>
      <c r="AU131" s="18" t="s">
        <v>80</v>
      </c>
    </row>
    <row r="132" s="13" customFormat="1">
      <c r="A132" s="13"/>
      <c r="B132" s="225"/>
      <c r="C132" s="226"/>
      <c r="D132" s="219" t="s">
        <v>138</v>
      </c>
      <c r="E132" s="227" t="s">
        <v>19</v>
      </c>
      <c r="F132" s="228" t="s">
        <v>188</v>
      </c>
      <c r="G132" s="226"/>
      <c r="H132" s="229">
        <v>207.44800000000001</v>
      </c>
      <c r="I132" s="230"/>
      <c r="J132" s="226"/>
      <c r="K132" s="226"/>
      <c r="L132" s="231"/>
      <c r="M132" s="232"/>
      <c r="N132" s="233"/>
      <c r="O132" s="233"/>
      <c r="P132" s="233"/>
      <c r="Q132" s="233"/>
      <c r="R132" s="233"/>
      <c r="S132" s="233"/>
      <c r="T132" s="234"/>
      <c r="U132" s="13"/>
      <c r="V132" s="13"/>
      <c r="W132" s="13"/>
      <c r="X132" s="13"/>
      <c r="Y132" s="13"/>
      <c r="Z132" s="13"/>
      <c r="AA132" s="13"/>
      <c r="AB132" s="13"/>
      <c r="AC132" s="13"/>
      <c r="AD132" s="13"/>
      <c r="AE132" s="13"/>
      <c r="AT132" s="235" t="s">
        <v>138</v>
      </c>
      <c r="AU132" s="235" t="s">
        <v>80</v>
      </c>
      <c r="AV132" s="13" t="s">
        <v>80</v>
      </c>
      <c r="AW132" s="13" t="s">
        <v>32</v>
      </c>
      <c r="AX132" s="13" t="s">
        <v>70</v>
      </c>
      <c r="AY132" s="235" t="s">
        <v>119</v>
      </c>
    </row>
    <row r="133" s="14" customFormat="1">
      <c r="A133" s="14"/>
      <c r="B133" s="236"/>
      <c r="C133" s="237"/>
      <c r="D133" s="219" t="s">
        <v>138</v>
      </c>
      <c r="E133" s="238" t="s">
        <v>19</v>
      </c>
      <c r="F133" s="239" t="s">
        <v>140</v>
      </c>
      <c r="G133" s="237"/>
      <c r="H133" s="240">
        <v>207.44800000000001</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138</v>
      </c>
      <c r="AU133" s="246" t="s">
        <v>80</v>
      </c>
      <c r="AV133" s="14" t="s">
        <v>127</v>
      </c>
      <c r="AW133" s="14" t="s">
        <v>32</v>
      </c>
      <c r="AX133" s="14" t="s">
        <v>78</v>
      </c>
      <c r="AY133" s="246" t="s">
        <v>119</v>
      </c>
    </row>
    <row r="134" s="2" customFormat="1" ht="22.9" customHeight="1">
      <c r="A134" s="39"/>
      <c r="B134" s="40"/>
      <c r="C134" s="206" t="s">
        <v>159</v>
      </c>
      <c r="D134" s="206" t="s">
        <v>122</v>
      </c>
      <c r="E134" s="207" t="s">
        <v>189</v>
      </c>
      <c r="F134" s="208" t="s">
        <v>190</v>
      </c>
      <c r="G134" s="209" t="s">
        <v>176</v>
      </c>
      <c r="H134" s="210">
        <v>70</v>
      </c>
      <c r="I134" s="211"/>
      <c r="J134" s="212">
        <f>ROUND(I134*H134,2)</f>
        <v>0</v>
      </c>
      <c r="K134" s="208" t="s">
        <v>126</v>
      </c>
      <c r="L134" s="45"/>
      <c r="M134" s="213" t="s">
        <v>19</v>
      </c>
      <c r="N134" s="214" t="s">
        <v>41</v>
      </c>
      <c r="O134" s="85"/>
      <c r="P134" s="215">
        <f>O134*H134</f>
        <v>0</v>
      </c>
      <c r="Q134" s="215">
        <v>0.014999999999999999</v>
      </c>
      <c r="R134" s="215">
        <f>Q134*H134</f>
        <v>1.05</v>
      </c>
      <c r="S134" s="215">
        <v>0</v>
      </c>
      <c r="T134" s="216">
        <f>S134*H134</f>
        <v>0</v>
      </c>
      <c r="U134" s="39"/>
      <c r="V134" s="39"/>
      <c r="W134" s="39"/>
      <c r="X134" s="39"/>
      <c r="Y134" s="39"/>
      <c r="Z134" s="39"/>
      <c r="AA134" s="39"/>
      <c r="AB134" s="39"/>
      <c r="AC134" s="39"/>
      <c r="AD134" s="39"/>
      <c r="AE134" s="39"/>
      <c r="AR134" s="217" t="s">
        <v>153</v>
      </c>
      <c r="AT134" s="217" t="s">
        <v>122</v>
      </c>
      <c r="AU134" s="217" t="s">
        <v>80</v>
      </c>
      <c r="AY134" s="18" t="s">
        <v>119</v>
      </c>
      <c r="BE134" s="218">
        <f>IF(N134="základní",J134,0)</f>
        <v>0</v>
      </c>
      <c r="BF134" s="218">
        <f>IF(N134="snížená",J134,0)</f>
        <v>0</v>
      </c>
      <c r="BG134" s="218">
        <f>IF(N134="zákl. přenesená",J134,0)</f>
        <v>0</v>
      </c>
      <c r="BH134" s="218">
        <f>IF(N134="sníž. přenesená",J134,0)</f>
        <v>0</v>
      </c>
      <c r="BI134" s="218">
        <f>IF(N134="nulová",J134,0)</f>
        <v>0</v>
      </c>
      <c r="BJ134" s="18" t="s">
        <v>78</v>
      </c>
      <c r="BK134" s="218">
        <f>ROUND(I134*H134,2)</f>
        <v>0</v>
      </c>
      <c r="BL134" s="18" t="s">
        <v>153</v>
      </c>
      <c r="BM134" s="217" t="s">
        <v>191</v>
      </c>
    </row>
    <row r="135" s="2" customFormat="1">
      <c r="A135" s="39"/>
      <c r="B135" s="40"/>
      <c r="C135" s="41"/>
      <c r="D135" s="219" t="s">
        <v>128</v>
      </c>
      <c r="E135" s="41"/>
      <c r="F135" s="220" t="s">
        <v>192</v>
      </c>
      <c r="G135" s="41"/>
      <c r="H135" s="41"/>
      <c r="I135" s="221"/>
      <c r="J135" s="41"/>
      <c r="K135" s="41"/>
      <c r="L135" s="45"/>
      <c r="M135" s="222"/>
      <c r="N135" s="223"/>
      <c r="O135" s="85"/>
      <c r="P135" s="85"/>
      <c r="Q135" s="85"/>
      <c r="R135" s="85"/>
      <c r="S135" s="85"/>
      <c r="T135" s="86"/>
      <c r="U135" s="39"/>
      <c r="V135" s="39"/>
      <c r="W135" s="39"/>
      <c r="X135" s="39"/>
      <c r="Y135" s="39"/>
      <c r="Z135" s="39"/>
      <c r="AA135" s="39"/>
      <c r="AB135" s="39"/>
      <c r="AC135" s="39"/>
      <c r="AD135" s="39"/>
      <c r="AE135" s="39"/>
      <c r="AT135" s="18" t="s">
        <v>128</v>
      </c>
      <c r="AU135" s="18" t="s">
        <v>80</v>
      </c>
    </row>
    <row r="136" s="13" customFormat="1">
      <c r="A136" s="13"/>
      <c r="B136" s="225"/>
      <c r="C136" s="226"/>
      <c r="D136" s="219" t="s">
        <v>138</v>
      </c>
      <c r="E136" s="227" t="s">
        <v>19</v>
      </c>
      <c r="F136" s="228" t="s">
        <v>193</v>
      </c>
      <c r="G136" s="226"/>
      <c r="H136" s="229">
        <v>4</v>
      </c>
      <c r="I136" s="230"/>
      <c r="J136" s="226"/>
      <c r="K136" s="226"/>
      <c r="L136" s="231"/>
      <c r="M136" s="232"/>
      <c r="N136" s="233"/>
      <c r="O136" s="233"/>
      <c r="P136" s="233"/>
      <c r="Q136" s="233"/>
      <c r="R136" s="233"/>
      <c r="S136" s="233"/>
      <c r="T136" s="234"/>
      <c r="U136" s="13"/>
      <c r="V136" s="13"/>
      <c r="W136" s="13"/>
      <c r="X136" s="13"/>
      <c r="Y136" s="13"/>
      <c r="Z136" s="13"/>
      <c r="AA136" s="13"/>
      <c r="AB136" s="13"/>
      <c r="AC136" s="13"/>
      <c r="AD136" s="13"/>
      <c r="AE136" s="13"/>
      <c r="AT136" s="235" t="s">
        <v>138</v>
      </c>
      <c r="AU136" s="235" t="s">
        <v>80</v>
      </c>
      <c r="AV136" s="13" t="s">
        <v>80</v>
      </c>
      <c r="AW136" s="13" t="s">
        <v>32</v>
      </c>
      <c r="AX136" s="13" t="s">
        <v>70</v>
      </c>
      <c r="AY136" s="235" t="s">
        <v>119</v>
      </c>
    </row>
    <row r="137" s="13" customFormat="1">
      <c r="A137" s="13"/>
      <c r="B137" s="225"/>
      <c r="C137" s="226"/>
      <c r="D137" s="219" t="s">
        <v>138</v>
      </c>
      <c r="E137" s="227" t="s">
        <v>19</v>
      </c>
      <c r="F137" s="228" t="s">
        <v>194</v>
      </c>
      <c r="G137" s="226"/>
      <c r="H137" s="229">
        <v>12</v>
      </c>
      <c r="I137" s="230"/>
      <c r="J137" s="226"/>
      <c r="K137" s="226"/>
      <c r="L137" s="231"/>
      <c r="M137" s="232"/>
      <c r="N137" s="233"/>
      <c r="O137" s="233"/>
      <c r="P137" s="233"/>
      <c r="Q137" s="233"/>
      <c r="R137" s="233"/>
      <c r="S137" s="233"/>
      <c r="T137" s="234"/>
      <c r="U137" s="13"/>
      <c r="V137" s="13"/>
      <c r="W137" s="13"/>
      <c r="X137" s="13"/>
      <c r="Y137" s="13"/>
      <c r="Z137" s="13"/>
      <c r="AA137" s="13"/>
      <c r="AB137" s="13"/>
      <c r="AC137" s="13"/>
      <c r="AD137" s="13"/>
      <c r="AE137" s="13"/>
      <c r="AT137" s="235" t="s">
        <v>138</v>
      </c>
      <c r="AU137" s="235" t="s">
        <v>80</v>
      </c>
      <c r="AV137" s="13" t="s">
        <v>80</v>
      </c>
      <c r="AW137" s="13" t="s">
        <v>32</v>
      </c>
      <c r="AX137" s="13" t="s">
        <v>70</v>
      </c>
      <c r="AY137" s="235" t="s">
        <v>119</v>
      </c>
    </row>
    <row r="138" s="13" customFormat="1">
      <c r="A138" s="13"/>
      <c r="B138" s="225"/>
      <c r="C138" s="226"/>
      <c r="D138" s="219" t="s">
        <v>138</v>
      </c>
      <c r="E138" s="227" t="s">
        <v>19</v>
      </c>
      <c r="F138" s="228" t="s">
        <v>195</v>
      </c>
      <c r="G138" s="226"/>
      <c r="H138" s="229">
        <v>6</v>
      </c>
      <c r="I138" s="230"/>
      <c r="J138" s="226"/>
      <c r="K138" s="226"/>
      <c r="L138" s="231"/>
      <c r="M138" s="232"/>
      <c r="N138" s="233"/>
      <c r="O138" s="233"/>
      <c r="P138" s="233"/>
      <c r="Q138" s="233"/>
      <c r="R138" s="233"/>
      <c r="S138" s="233"/>
      <c r="T138" s="234"/>
      <c r="U138" s="13"/>
      <c r="V138" s="13"/>
      <c r="W138" s="13"/>
      <c r="X138" s="13"/>
      <c r="Y138" s="13"/>
      <c r="Z138" s="13"/>
      <c r="AA138" s="13"/>
      <c r="AB138" s="13"/>
      <c r="AC138" s="13"/>
      <c r="AD138" s="13"/>
      <c r="AE138" s="13"/>
      <c r="AT138" s="235" t="s">
        <v>138</v>
      </c>
      <c r="AU138" s="235" t="s">
        <v>80</v>
      </c>
      <c r="AV138" s="13" t="s">
        <v>80</v>
      </c>
      <c r="AW138" s="13" t="s">
        <v>32</v>
      </c>
      <c r="AX138" s="13" t="s">
        <v>70</v>
      </c>
      <c r="AY138" s="235" t="s">
        <v>119</v>
      </c>
    </row>
    <row r="139" s="13" customFormat="1">
      <c r="A139" s="13"/>
      <c r="B139" s="225"/>
      <c r="C139" s="226"/>
      <c r="D139" s="219" t="s">
        <v>138</v>
      </c>
      <c r="E139" s="227" t="s">
        <v>19</v>
      </c>
      <c r="F139" s="228" t="s">
        <v>196</v>
      </c>
      <c r="G139" s="226"/>
      <c r="H139" s="229">
        <v>11</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138</v>
      </c>
      <c r="AU139" s="235" t="s">
        <v>80</v>
      </c>
      <c r="AV139" s="13" t="s">
        <v>80</v>
      </c>
      <c r="AW139" s="13" t="s">
        <v>32</v>
      </c>
      <c r="AX139" s="13" t="s">
        <v>70</v>
      </c>
      <c r="AY139" s="235" t="s">
        <v>119</v>
      </c>
    </row>
    <row r="140" s="13" customFormat="1">
      <c r="A140" s="13"/>
      <c r="B140" s="225"/>
      <c r="C140" s="226"/>
      <c r="D140" s="219" t="s">
        <v>138</v>
      </c>
      <c r="E140" s="227" t="s">
        <v>19</v>
      </c>
      <c r="F140" s="228" t="s">
        <v>197</v>
      </c>
      <c r="G140" s="226"/>
      <c r="H140" s="229">
        <v>17</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138</v>
      </c>
      <c r="AU140" s="235" t="s">
        <v>80</v>
      </c>
      <c r="AV140" s="13" t="s">
        <v>80</v>
      </c>
      <c r="AW140" s="13" t="s">
        <v>32</v>
      </c>
      <c r="AX140" s="13" t="s">
        <v>70</v>
      </c>
      <c r="AY140" s="235" t="s">
        <v>119</v>
      </c>
    </row>
    <row r="141" s="13" customFormat="1">
      <c r="A141" s="13"/>
      <c r="B141" s="225"/>
      <c r="C141" s="226"/>
      <c r="D141" s="219" t="s">
        <v>138</v>
      </c>
      <c r="E141" s="227" t="s">
        <v>19</v>
      </c>
      <c r="F141" s="228" t="s">
        <v>198</v>
      </c>
      <c r="G141" s="226"/>
      <c r="H141" s="229">
        <v>1</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138</v>
      </c>
      <c r="AU141" s="235" t="s">
        <v>80</v>
      </c>
      <c r="AV141" s="13" t="s">
        <v>80</v>
      </c>
      <c r="AW141" s="13" t="s">
        <v>32</v>
      </c>
      <c r="AX141" s="13" t="s">
        <v>70</v>
      </c>
      <c r="AY141" s="235" t="s">
        <v>119</v>
      </c>
    </row>
    <row r="142" s="13" customFormat="1">
      <c r="A142" s="13"/>
      <c r="B142" s="225"/>
      <c r="C142" s="226"/>
      <c r="D142" s="219" t="s">
        <v>138</v>
      </c>
      <c r="E142" s="227" t="s">
        <v>19</v>
      </c>
      <c r="F142" s="228" t="s">
        <v>199</v>
      </c>
      <c r="G142" s="226"/>
      <c r="H142" s="229">
        <v>4</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138</v>
      </c>
      <c r="AU142" s="235" t="s">
        <v>80</v>
      </c>
      <c r="AV142" s="13" t="s">
        <v>80</v>
      </c>
      <c r="AW142" s="13" t="s">
        <v>32</v>
      </c>
      <c r="AX142" s="13" t="s">
        <v>70</v>
      </c>
      <c r="AY142" s="235" t="s">
        <v>119</v>
      </c>
    </row>
    <row r="143" s="13" customFormat="1">
      <c r="A143" s="13"/>
      <c r="B143" s="225"/>
      <c r="C143" s="226"/>
      <c r="D143" s="219" t="s">
        <v>138</v>
      </c>
      <c r="E143" s="227" t="s">
        <v>19</v>
      </c>
      <c r="F143" s="228" t="s">
        <v>200</v>
      </c>
      <c r="G143" s="226"/>
      <c r="H143" s="229">
        <v>11</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138</v>
      </c>
      <c r="AU143" s="235" t="s">
        <v>80</v>
      </c>
      <c r="AV143" s="13" t="s">
        <v>80</v>
      </c>
      <c r="AW143" s="13" t="s">
        <v>32</v>
      </c>
      <c r="AX143" s="13" t="s">
        <v>70</v>
      </c>
      <c r="AY143" s="235" t="s">
        <v>119</v>
      </c>
    </row>
    <row r="144" s="13" customFormat="1">
      <c r="A144" s="13"/>
      <c r="B144" s="225"/>
      <c r="C144" s="226"/>
      <c r="D144" s="219" t="s">
        <v>138</v>
      </c>
      <c r="E144" s="227" t="s">
        <v>19</v>
      </c>
      <c r="F144" s="228" t="s">
        <v>201</v>
      </c>
      <c r="G144" s="226"/>
      <c r="H144" s="229">
        <v>4</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138</v>
      </c>
      <c r="AU144" s="235" t="s">
        <v>80</v>
      </c>
      <c r="AV144" s="13" t="s">
        <v>80</v>
      </c>
      <c r="AW144" s="13" t="s">
        <v>32</v>
      </c>
      <c r="AX144" s="13" t="s">
        <v>70</v>
      </c>
      <c r="AY144" s="235" t="s">
        <v>119</v>
      </c>
    </row>
    <row r="145" s="14" customFormat="1">
      <c r="A145" s="14"/>
      <c r="B145" s="236"/>
      <c r="C145" s="237"/>
      <c r="D145" s="219" t="s">
        <v>138</v>
      </c>
      <c r="E145" s="238" t="s">
        <v>19</v>
      </c>
      <c r="F145" s="239" t="s">
        <v>140</v>
      </c>
      <c r="G145" s="237"/>
      <c r="H145" s="240">
        <v>70</v>
      </c>
      <c r="I145" s="241"/>
      <c r="J145" s="237"/>
      <c r="K145" s="237"/>
      <c r="L145" s="242"/>
      <c r="M145" s="243"/>
      <c r="N145" s="244"/>
      <c r="O145" s="244"/>
      <c r="P145" s="244"/>
      <c r="Q145" s="244"/>
      <c r="R145" s="244"/>
      <c r="S145" s="244"/>
      <c r="T145" s="245"/>
      <c r="U145" s="14"/>
      <c r="V145" s="14"/>
      <c r="W145" s="14"/>
      <c r="X145" s="14"/>
      <c r="Y145" s="14"/>
      <c r="Z145" s="14"/>
      <c r="AA145" s="14"/>
      <c r="AB145" s="14"/>
      <c r="AC145" s="14"/>
      <c r="AD145" s="14"/>
      <c r="AE145" s="14"/>
      <c r="AT145" s="246" t="s">
        <v>138</v>
      </c>
      <c r="AU145" s="246" t="s">
        <v>80</v>
      </c>
      <c r="AV145" s="14" t="s">
        <v>127</v>
      </c>
      <c r="AW145" s="14" t="s">
        <v>32</v>
      </c>
      <c r="AX145" s="14" t="s">
        <v>78</v>
      </c>
      <c r="AY145" s="246" t="s">
        <v>119</v>
      </c>
    </row>
    <row r="146" s="2" customFormat="1" ht="31" customHeight="1">
      <c r="A146" s="39"/>
      <c r="B146" s="40"/>
      <c r="C146" s="206" t="s">
        <v>202</v>
      </c>
      <c r="D146" s="206" t="s">
        <v>122</v>
      </c>
      <c r="E146" s="207" t="s">
        <v>203</v>
      </c>
      <c r="F146" s="208" t="s">
        <v>204</v>
      </c>
      <c r="G146" s="209" t="s">
        <v>176</v>
      </c>
      <c r="H146" s="210">
        <v>279.69999999999999</v>
      </c>
      <c r="I146" s="211"/>
      <c r="J146" s="212">
        <f>ROUND(I146*H146,2)</f>
        <v>0</v>
      </c>
      <c r="K146" s="208" t="s">
        <v>126</v>
      </c>
      <c r="L146" s="45"/>
      <c r="M146" s="213" t="s">
        <v>19</v>
      </c>
      <c r="N146" s="214" t="s">
        <v>41</v>
      </c>
      <c r="O146" s="85"/>
      <c r="P146" s="215">
        <f>O146*H146</f>
        <v>0</v>
      </c>
      <c r="Q146" s="215">
        <v>0</v>
      </c>
      <c r="R146" s="215">
        <f>Q146*H146</f>
        <v>0</v>
      </c>
      <c r="S146" s="215">
        <v>0</v>
      </c>
      <c r="T146" s="216">
        <f>S146*H146</f>
        <v>0</v>
      </c>
      <c r="U146" s="39"/>
      <c r="V146" s="39"/>
      <c r="W146" s="39"/>
      <c r="X146" s="39"/>
      <c r="Y146" s="39"/>
      <c r="Z146" s="39"/>
      <c r="AA146" s="39"/>
      <c r="AB146" s="39"/>
      <c r="AC146" s="39"/>
      <c r="AD146" s="39"/>
      <c r="AE146" s="39"/>
      <c r="AR146" s="217" t="s">
        <v>153</v>
      </c>
      <c r="AT146" s="217" t="s">
        <v>122</v>
      </c>
      <c r="AU146" s="217" t="s">
        <v>80</v>
      </c>
      <c r="AY146" s="18" t="s">
        <v>119</v>
      </c>
      <c r="BE146" s="218">
        <f>IF(N146="základní",J146,0)</f>
        <v>0</v>
      </c>
      <c r="BF146" s="218">
        <f>IF(N146="snížená",J146,0)</f>
        <v>0</v>
      </c>
      <c r="BG146" s="218">
        <f>IF(N146="zákl. přenesená",J146,0)</f>
        <v>0</v>
      </c>
      <c r="BH146" s="218">
        <f>IF(N146="sníž. přenesená",J146,0)</f>
        <v>0</v>
      </c>
      <c r="BI146" s="218">
        <f>IF(N146="nulová",J146,0)</f>
        <v>0</v>
      </c>
      <c r="BJ146" s="18" t="s">
        <v>78</v>
      </c>
      <c r="BK146" s="218">
        <f>ROUND(I146*H146,2)</f>
        <v>0</v>
      </c>
      <c r="BL146" s="18" t="s">
        <v>153</v>
      </c>
      <c r="BM146" s="217" t="s">
        <v>205</v>
      </c>
    </row>
    <row r="147" s="2" customFormat="1">
      <c r="A147" s="39"/>
      <c r="B147" s="40"/>
      <c r="C147" s="41"/>
      <c r="D147" s="219" t="s">
        <v>128</v>
      </c>
      <c r="E147" s="41"/>
      <c r="F147" s="220" t="s">
        <v>204</v>
      </c>
      <c r="G147" s="41"/>
      <c r="H147" s="41"/>
      <c r="I147" s="221"/>
      <c r="J147" s="41"/>
      <c r="K147" s="41"/>
      <c r="L147" s="45"/>
      <c r="M147" s="222"/>
      <c r="N147" s="223"/>
      <c r="O147" s="85"/>
      <c r="P147" s="85"/>
      <c r="Q147" s="85"/>
      <c r="R147" s="85"/>
      <c r="S147" s="85"/>
      <c r="T147" s="86"/>
      <c r="U147" s="39"/>
      <c r="V147" s="39"/>
      <c r="W147" s="39"/>
      <c r="X147" s="39"/>
      <c r="Y147" s="39"/>
      <c r="Z147" s="39"/>
      <c r="AA147" s="39"/>
      <c r="AB147" s="39"/>
      <c r="AC147" s="39"/>
      <c r="AD147" s="39"/>
      <c r="AE147" s="39"/>
      <c r="AT147" s="18" t="s">
        <v>128</v>
      </c>
      <c r="AU147" s="18" t="s">
        <v>80</v>
      </c>
    </row>
    <row r="148" s="2" customFormat="1">
      <c r="A148" s="39"/>
      <c r="B148" s="40"/>
      <c r="C148" s="41"/>
      <c r="D148" s="219" t="s">
        <v>129</v>
      </c>
      <c r="E148" s="41"/>
      <c r="F148" s="224" t="s">
        <v>178</v>
      </c>
      <c r="G148" s="41"/>
      <c r="H148" s="41"/>
      <c r="I148" s="221"/>
      <c r="J148" s="41"/>
      <c r="K148" s="41"/>
      <c r="L148" s="45"/>
      <c r="M148" s="222"/>
      <c r="N148" s="223"/>
      <c r="O148" s="85"/>
      <c r="P148" s="85"/>
      <c r="Q148" s="85"/>
      <c r="R148" s="85"/>
      <c r="S148" s="85"/>
      <c r="T148" s="86"/>
      <c r="U148" s="39"/>
      <c r="V148" s="39"/>
      <c r="W148" s="39"/>
      <c r="X148" s="39"/>
      <c r="Y148" s="39"/>
      <c r="Z148" s="39"/>
      <c r="AA148" s="39"/>
      <c r="AB148" s="39"/>
      <c r="AC148" s="39"/>
      <c r="AD148" s="39"/>
      <c r="AE148" s="39"/>
      <c r="AT148" s="18" t="s">
        <v>129</v>
      </c>
      <c r="AU148" s="18" t="s">
        <v>80</v>
      </c>
    </row>
    <row r="149" s="13" customFormat="1">
      <c r="A149" s="13"/>
      <c r="B149" s="225"/>
      <c r="C149" s="226"/>
      <c r="D149" s="219" t="s">
        <v>138</v>
      </c>
      <c r="E149" s="227" t="s">
        <v>19</v>
      </c>
      <c r="F149" s="228" t="s">
        <v>87</v>
      </c>
      <c r="G149" s="226"/>
      <c r="H149" s="229">
        <v>279.69999999999999</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138</v>
      </c>
      <c r="AU149" s="235" t="s">
        <v>80</v>
      </c>
      <c r="AV149" s="13" t="s">
        <v>80</v>
      </c>
      <c r="AW149" s="13" t="s">
        <v>32</v>
      </c>
      <c r="AX149" s="13" t="s">
        <v>70</v>
      </c>
      <c r="AY149" s="235" t="s">
        <v>119</v>
      </c>
    </row>
    <row r="150" s="14" customFormat="1">
      <c r="A150" s="14"/>
      <c r="B150" s="236"/>
      <c r="C150" s="237"/>
      <c r="D150" s="219" t="s">
        <v>138</v>
      </c>
      <c r="E150" s="238" t="s">
        <v>19</v>
      </c>
      <c r="F150" s="239" t="s">
        <v>140</v>
      </c>
      <c r="G150" s="237"/>
      <c r="H150" s="240">
        <v>279.69999999999999</v>
      </c>
      <c r="I150" s="241"/>
      <c r="J150" s="237"/>
      <c r="K150" s="237"/>
      <c r="L150" s="242"/>
      <c r="M150" s="243"/>
      <c r="N150" s="244"/>
      <c r="O150" s="244"/>
      <c r="P150" s="244"/>
      <c r="Q150" s="244"/>
      <c r="R150" s="244"/>
      <c r="S150" s="244"/>
      <c r="T150" s="245"/>
      <c r="U150" s="14"/>
      <c r="V150" s="14"/>
      <c r="W150" s="14"/>
      <c r="X150" s="14"/>
      <c r="Y150" s="14"/>
      <c r="Z150" s="14"/>
      <c r="AA150" s="14"/>
      <c r="AB150" s="14"/>
      <c r="AC150" s="14"/>
      <c r="AD150" s="14"/>
      <c r="AE150" s="14"/>
      <c r="AT150" s="246" t="s">
        <v>138</v>
      </c>
      <c r="AU150" s="246" t="s">
        <v>80</v>
      </c>
      <c r="AV150" s="14" t="s">
        <v>127</v>
      </c>
      <c r="AW150" s="14" t="s">
        <v>32</v>
      </c>
      <c r="AX150" s="14" t="s">
        <v>78</v>
      </c>
      <c r="AY150" s="246" t="s">
        <v>119</v>
      </c>
    </row>
    <row r="151" s="2" customFormat="1" ht="22.9" customHeight="1">
      <c r="A151" s="39"/>
      <c r="B151" s="40"/>
      <c r="C151" s="206" t="s">
        <v>165</v>
      </c>
      <c r="D151" s="206" t="s">
        <v>122</v>
      </c>
      <c r="E151" s="207" t="s">
        <v>206</v>
      </c>
      <c r="F151" s="208" t="s">
        <v>207</v>
      </c>
      <c r="G151" s="209" t="s">
        <v>176</v>
      </c>
      <c r="H151" s="210">
        <v>279.69999999999999</v>
      </c>
      <c r="I151" s="211"/>
      <c r="J151" s="212">
        <f>ROUND(I151*H151,2)</f>
        <v>0</v>
      </c>
      <c r="K151" s="208" t="s">
        <v>126</v>
      </c>
      <c r="L151" s="45"/>
      <c r="M151" s="213" t="s">
        <v>19</v>
      </c>
      <c r="N151" s="214" t="s">
        <v>41</v>
      </c>
      <c r="O151" s="85"/>
      <c r="P151" s="215">
        <f>O151*H151</f>
        <v>0</v>
      </c>
      <c r="Q151" s="215">
        <v>0</v>
      </c>
      <c r="R151" s="215">
        <f>Q151*H151</f>
        <v>0</v>
      </c>
      <c r="S151" s="215">
        <v>0</v>
      </c>
      <c r="T151" s="216">
        <f>S151*H151</f>
        <v>0</v>
      </c>
      <c r="U151" s="39"/>
      <c r="V151" s="39"/>
      <c r="W151" s="39"/>
      <c r="X151" s="39"/>
      <c r="Y151" s="39"/>
      <c r="Z151" s="39"/>
      <c r="AA151" s="39"/>
      <c r="AB151" s="39"/>
      <c r="AC151" s="39"/>
      <c r="AD151" s="39"/>
      <c r="AE151" s="39"/>
      <c r="AR151" s="217" t="s">
        <v>153</v>
      </c>
      <c r="AT151" s="217" t="s">
        <v>122</v>
      </c>
      <c r="AU151" s="217" t="s">
        <v>80</v>
      </c>
      <c r="AY151" s="18" t="s">
        <v>119</v>
      </c>
      <c r="BE151" s="218">
        <f>IF(N151="základní",J151,0)</f>
        <v>0</v>
      </c>
      <c r="BF151" s="218">
        <f>IF(N151="snížená",J151,0)</f>
        <v>0</v>
      </c>
      <c r="BG151" s="218">
        <f>IF(N151="zákl. přenesená",J151,0)</f>
        <v>0</v>
      </c>
      <c r="BH151" s="218">
        <f>IF(N151="sníž. přenesená",J151,0)</f>
        <v>0</v>
      </c>
      <c r="BI151" s="218">
        <f>IF(N151="nulová",J151,0)</f>
        <v>0</v>
      </c>
      <c r="BJ151" s="18" t="s">
        <v>78</v>
      </c>
      <c r="BK151" s="218">
        <f>ROUND(I151*H151,2)</f>
        <v>0</v>
      </c>
      <c r="BL151" s="18" t="s">
        <v>153</v>
      </c>
      <c r="BM151" s="217" t="s">
        <v>208</v>
      </c>
    </row>
    <row r="152" s="2" customFormat="1">
      <c r="A152" s="39"/>
      <c r="B152" s="40"/>
      <c r="C152" s="41"/>
      <c r="D152" s="219" t="s">
        <v>128</v>
      </c>
      <c r="E152" s="41"/>
      <c r="F152" s="220" t="s">
        <v>207</v>
      </c>
      <c r="G152" s="41"/>
      <c r="H152" s="41"/>
      <c r="I152" s="221"/>
      <c r="J152" s="41"/>
      <c r="K152" s="41"/>
      <c r="L152" s="45"/>
      <c r="M152" s="222"/>
      <c r="N152" s="223"/>
      <c r="O152" s="85"/>
      <c r="P152" s="85"/>
      <c r="Q152" s="85"/>
      <c r="R152" s="85"/>
      <c r="S152" s="85"/>
      <c r="T152" s="86"/>
      <c r="U152" s="39"/>
      <c r="V152" s="39"/>
      <c r="W152" s="39"/>
      <c r="X152" s="39"/>
      <c r="Y152" s="39"/>
      <c r="Z152" s="39"/>
      <c r="AA152" s="39"/>
      <c r="AB152" s="39"/>
      <c r="AC152" s="39"/>
      <c r="AD152" s="39"/>
      <c r="AE152" s="39"/>
      <c r="AT152" s="18" t="s">
        <v>128</v>
      </c>
      <c r="AU152" s="18" t="s">
        <v>80</v>
      </c>
    </row>
    <row r="153" s="13" customFormat="1">
      <c r="A153" s="13"/>
      <c r="B153" s="225"/>
      <c r="C153" s="226"/>
      <c r="D153" s="219" t="s">
        <v>138</v>
      </c>
      <c r="E153" s="227" t="s">
        <v>19</v>
      </c>
      <c r="F153" s="228" t="s">
        <v>209</v>
      </c>
      <c r="G153" s="226"/>
      <c r="H153" s="229">
        <v>16</v>
      </c>
      <c r="I153" s="230"/>
      <c r="J153" s="226"/>
      <c r="K153" s="226"/>
      <c r="L153" s="231"/>
      <c r="M153" s="232"/>
      <c r="N153" s="233"/>
      <c r="O153" s="233"/>
      <c r="P153" s="233"/>
      <c r="Q153" s="233"/>
      <c r="R153" s="233"/>
      <c r="S153" s="233"/>
      <c r="T153" s="234"/>
      <c r="U153" s="13"/>
      <c r="V153" s="13"/>
      <c r="W153" s="13"/>
      <c r="X153" s="13"/>
      <c r="Y153" s="13"/>
      <c r="Z153" s="13"/>
      <c r="AA153" s="13"/>
      <c r="AB153" s="13"/>
      <c r="AC153" s="13"/>
      <c r="AD153" s="13"/>
      <c r="AE153" s="13"/>
      <c r="AT153" s="235" t="s">
        <v>138</v>
      </c>
      <c r="AU153" s="235" t="s">
        <v>80</v>
      </c>
      <c r="AV153" s="13" t="s">
        <v>80</v>
      </c>
      <c r="AW153" s="13" t="s">
        <v>32</v>
      </c>
      <c r="AX153" s="13" t="s">
        <v>70</v>
      </c>
      <c r="AY153" s="235" t="s">
        <v>119</v>
      </c>
    </row>
    <row r="154" s="13" customFormat="1">
      <c r="A154" s="13"/>
      <c r="B154" s="225"/>
      <c r="C154" s="226"/>
      <c r="D154" s="219" t="s">
        <v>138</v>
      </c>
      <c r="E154" s="227" t="s">
        <v>19</v>
      </c>
      <c r="F154" s="228" t="s">
        <v>210</v>
      </c>
      <c r="G154" s="226"/>
      <c r="H154" s="229">
        <v>44.100000000000001</v>
      </c>
      <c r="I154" s="230"/>
      <c r="J154" s="226"/>
      <c r="K154" s="226"/>
      <c r="L154" s="231"/>
      <c r="M154" s="232"/>
      <c r="N154" s="233"/>
      <c r="O154" s="233"/>
      <c r="P154" s="233"/>
      <c r="Q154" s="233"/>
      <c r="R154" s="233"/>
      <c r="S154" s="233"/>
      <c r="T154" s="234"/>
      <c r="U154" s="13"/>
      <c r="V154" s="13"/>
      <c r="W154" s="13"/>
      <c r="X154" s="13"/>
      <c r="Y154" s="13"/>
      <c r="Z154" s="13"/>
      <c r="AA154" s="13"/>
      <c r="AB154" s="13"/>
      <c r="AC154" s="13"/>
      <c r="AD154" s="13"/>
      <c r="AE154" s="13"/>
      <c r="AT154" s="235" t="s">
        <v>138</v>
      </c>
      <c r="AU154" s="235" t="s">
        <v>80</v>
      </c>
      <c r="AV154" s="13" t="s">
        <v>80</v>
      </c>
      <c r="AW154" s="13" t="s">
        <v>32</v>
      </c>
      <c r="AX154" s="13" t="s">
        <v>70</v>
      </c>
      <c r="AY154" s="235" t="s">
        <v>119</v>
      </c>
    </row>
    <row r="155" s="13" customFormat="1">
      <c r="A155" s="13"/>
      <c r="B155" s="225"/>
      <c r="C155" s="226"/>
      <c r="D155" s="219" t="s">
        <v>138</v>
      </c>
      <c r="E155" s="227" t="s">
        <v>19</v>
      </c>
      <c r="F155" s="228" t="s">
        <v>211</v>
      </c>
      <c r="G155" s="226"/>
      <c r="H155" s="229">
        <v>28</v>
      </c>
      <c r="I155" s="230"/>
      <c r="J155" s="226"/>
      <c r="K155" s="226"/>
      <c r="L155" s="231"/>
      <c r="M155" s="232"/>
      <c r="N155" s="233"/>
      <c r="O155" s="233"/>
      <c r="P155" s="233"/>
      <c r="Q155" s="233"/>
      <c r="R155" s="233"/>
      <c r="S155" s="233"/>
      <c r="T155" s="234"/>
      <c r="U155" s="13"/>
      <c r="V155" s="13"/>
      <c r="W155" s="13"/>
      <c r="X155" s="13"/>
      <c r="Y155" s="13"/>
      <c r="Z155" s="13"/>
      <c r="AA155" s="13"/>
      <c r="AB155" s="13"/>
      <c r="AC155" s="13"/>
      <c r="AD155" s="13"/>
      <c r="AE155" s="13"/>
      <c r="AT155" s="235" t="s">
        <v>138</v>
      </c>
      <c r="AU155" s="235" t="s">
        <v>80</v>
      </c>
      <c r="AV155" s="13" t="s">
        <v>80</v>
      </c>
      <c r="AW155" s="13" t="s">
        <v>32</v>
      </c>
      <c r="AX155" s="13" t="s">
        <v>70</v>
      </c>
      <c r="AY155" s="235" t="s">
        <v>119</v>
      </c>
    </row>
    <row r="156" s="13" customFormat="1">
      <c r="A156" s="13"/>
      <c r="B156" s="225"/>
      <c r="C156" s="226"/>
      <c r="D156" s="219" t="s">
        <v>138</v>
      </c>
      <c r="E156" s="227" t="s">
        <v>19</v>
      </c>
      <c r="F156" s="228" t="s">
        <v>212</v>
      </c>
      <c r="G156" s="226"/>
      <c r="H156" s="229">
        <v>42.899999999999999</v>
      </c>
      <c r="I156" s="230"/>
      <c r="J156" s="226"/>
      <c r="K156" s="226"/>
      <c r="L156" s="231"/>
      <c r="M156" s="232"/>
      <c r="N156" s="233"/>
      <c r="O156" s="233"/>
      <c r="P156" s="233"/>
      <c r="Q156" s="233"/>
      <c r="R156" s="233"/>
      <c r="S156" s="233"/>
      <c r="T156" s="234"/>
      <c r="U156" s="13"/>
      <c r="V156" s="13"/>
      <c r="W156" s="13"/>
      <c r="X156" s="13"/>
      <c r="Y156" s="13"/>
      <c r="Z156" s="13"/>
      <c r="AA156" s="13"/>
      <c r="AB156" s="13"/>
      <c r="AC156" s="13"/>
      <c r="AD156" s="13"/>
      <c r="AE156" s="13"/>
      <c r="AT156" s="235" t="s">
        <v>138</v>
      </c>
      <c r="AU156" s="235" t="s">
        <v>80</v>
      </c>
      <c r="AV156" s="13" t="s">
        <v>80</v>
      </c>
      <c r="AW156" s="13" t="s">
        <v>32</v>
      </c>
      <c r="AX156" s="13" t="s">
        <v>70</v>
      </c>
      <c r="AY156" s="235" t="s">
        <v>119</v>
      </c>
    </row>
    <row r="157" s="13" customFormat="1">
      <c r="A157" s="13"/>
      <c r="B157" s="225"/>
      <c r="C157" s="226"/>
      <c r="D157" s="219" t="s">
        <v>138</v>
      </c>
      <c r="E157" s="227" t="s">
        <v>19</v>
      </c>
      <c r="F157" s="228" t="s">
        <v>213</v>
      </c>
      <c r="G157" s="226"/>
      <c r="H157" s="229">
        <v>65.700000000000003</v>
      </c>
      <c r="I157" s="230"/>
      <c r="J157" s="226"/>
      <c r="K157" s="226"/>
      <c r="L157" s="231"/>
      <c r="M157" s="232"/>
      <c r="N157" s="233"/>
      <c r="O157" s="233"/>
      <c r="P157" s="233"/>
      <c r="Q157" s="233"/>
      <c r="R157" s="233"/>
      <c r="S157" s="233"/>
      <c r="T157" s="234"/>
      <c r="U157" s="13"/>
      <c r="V157" s="13"/>
      <c r="W157" s="13"/>
      <c r="X157" s="13"/>
      <c r="Y157" s="13"/>
      <c r="Z157" s="13"/>
      <c r="AA157" s="13"/>
      <c r="AB157" s="13"/>
      <c r="AC157" s="13"/>
      <c r="AD157" s="13"/>
      <c r="AE157" s="13"/>
      <c r="AT157" s="235" t="s">
        <v>138</v>
      </c>
      <c r="AU157" s="235" t="s">
        <v>80</v>
      </c>
      <c r="AV157" s="13" t="s">
        <v>80</v>
      </c>
      <c r="AW157" s="13" t="s">
        <v>32</v>
      </c>
      <c r="AX157" s="13" t="s">
        <v>70</v>
      </c>
      <c r="AY157" s="235" t="s">
        <v>119</v>
      </c>
    </row>
    <row r="158" s="13" customFormat="1">
      <c r="A158" s="13"/>
      <c r="B158" s="225"/>
      <c r="C158" s="226"/>
      <c r="D158" s="219" t="s">
        <v>138</v>
      </c>
      <c r="E158" s="227" t="s">
        <v>19</v>
      </c>
      <c r="F158" s="228" t="s">
        <v>214</v>
      </c>
      <c r="G158" s="226"/>
      <c r="H158" s="229">
        <v>4.7999999999999998</v>
      </c>
      <c r="I158" s="230"/>
      <c r="J158" s="226"/>
      <c r="K158" s="226"/>
      <c r="L158" s="231"/>
      <c r="M158" s="232"/>
      <c r="N158" s="233"/>
      <c r="O158" s="233"/>
      <c r="P158" s="233"/>
      <c r="Q158" s="233"/>
      <c r="R158" s="233"/>
      <c r="S158" s="233"/>
      <c r="T158" s="234"/>
      <c r="U158" s="13"/>
      <c r="V158" s="13"/>
      <c r="W158" s="13"/>
      <c r="X158" s="13"/>
      <c r="Y158" s="13"/>
      <c r="Z158" s="13"/>
      <c r="AA158" s="13"/>
      <c r="AB158" s="13"/>
      <c r="AC158" s="13"/>
      <c r="AD158" s="13"/>
      <c r="AE158" s="13"/>
      <c r="AT158" s="235" t="s">
        <v>138</v>
      </c>
      <c r="AU158" s="235" t="s">
        <v>80</v>
      </c>
      <c r="AV158" s="13" t="s">
        <v>80</v>
      </c>
      <c r="AW158" s="13" t="s">
        <v>32</v>
      </c>
      <c r="AX158" s="13" t="s">
        <v>70</v>
      </c>
      <c r="AY158" s="235" t="s">
        <v>119</v>
      </c>
    </row>
    <row r="159" s="13" customFormat="1">
      <c r="A159" s="13"/>
      <c r="B159" s="225"/>
      <c r="C159" s="226"/>
      <c r="D159" s="219" t="s">
        <v>138</v>
      </c>
      <c r="E159" s="227" t="s">
        <v>19</v>
      </c>
      <c r="F159" s="228" t="s">
        <v>215</v>
      </c>
      <c r="G159" s="226"/>
      <c r="H159" s="229">
        <v>19.199999999999999</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138</v>
      </c>
      <c r="AU159" s="235" t="s">
        <v>80</v>
      </c>
      <c r="AV159" s="13" t="s">
        <v>80</v>
      </c>
      <c r="AW159" s="13" t="s">
        <v>32</v>
      </c>
      <c r="AX159" s="13" t="s">
        <v>70</v>
      </c>
      <c r="AY159" s="235" t="s">
        <v>119</v>
      </c>
    </row>
    <row r="160" s="13" customFormat="1">
      <c r="A160" s="13"/>
      <c r="B160" s="225"/>
      <c r="C160" s="226"/>
      <c r="D160" s="219" t="s">
        <v>138</v>
      </c>
      <c r="E160" s="227" t="s">
        <v>19</v>
      </c>
      <c r="F160" s="228" t="s">
        <v>216</v>
      </c>
      <c r="G160" s="226"/>
      <c r="H160" s="229">
        <v>40.5</v>
      </c>
      <c r="I160" s="230"/>
      <c r="J160" s="226"/>
      <c r="K160" s="226"/>
      <c r="L160" s="231"/>
      <c r="M160" s="232"/>
      <c r="N160" s="233"/>
      <c r="O160" s="233"/>
      <c r="P160" s="233"/>
      <c r="Q160" s="233"/>
      <c r="R160" s="233"/>
      <c r="S160" s="233"/>
      <c r="T160" s="234"/>
      <c r="U160" s="13"/>
      <c r="V160" s="13"/>
      <c r="W160" s="13"/>
      <c r="X160" s="13"/>
      <c r="Y160" s="13"/>
      <c r="Z160" s="13"/>
      <c r="AA160" s="13"/>
      <c r="AB160" s="13"/>
      <c r="AC160" s="13"/>
      <c r="AD160" s="13"/>
      <c r="AE160" s="13"/>
      <c r="AT160" s="235" t="s">
        <v>138</v>
      </c>
      <c r="AU160" s="235" t="s">
        <v>80</v>
      </c>
      <c r="AV160" s="13" t="s">
        <v>80</v>
      </c>
      <c r="AW160" s="13" t="s">
        <v>32</v>
      </c>
      <c r="AX160" s="13" t="s">
        <v>70</v>
      </c>
      <c r="AY160" s="235" t="s">
        <v>119</v>
      </c>
    </row>
    <row r="161" s="13" customFormat="1">
      <c r="A161" s="13"/>
      <c r="B161" s="225"/>
      <c r="C161" s="226"/>
      <c r="D161" s="219" t="s">
        <v>138</v>
      </c>
      <c r="E161" s="227" t="s">
        <v>19</v>
      </c>
      <c r="F161" s="228" t="s">
        <v>217</v>
      </c>
      <c r="G161" s="226"/>
      <c r="H161" s="229">
        <v>18.5</v>
      </c>
      <c r="I161" s="230"/>
      <c r="J161" s="226"/>
      <c r="K161" s="226"/>
      <c r="L161" s="231"/>
      <c r="M161" s="232"/>
      <c r="N161" s="233"/>
      <c r="O161" s="233"/>
      <c r="P161" s="233"/>
      <c r="Q161" s="233"/>
      <c r="R161" s="233"/>
      <c r="S161" s="233"/>
      <c r="T161" s="234"/>
      <c r="U161" s="13"/>
      <c r="V161" s="13"/>
      <c r="W161" s="13"/>
      <c r="X161" s="13"/>
      <c r="Y161" s="13"/>
      <c r="Z161" s="13"/>
      <c r="AA161" s="13"/>
      <c r="AB161" s="13"/>
      <c r="AC161" s="13"/>
      <c r="AD161" s="13"/>
      <c r="AE161" s="13"/>
      <c r="AT161" s="235" t="s">
        <v>138</v>
      </c>
      <c r="AU161" s="235" t="s">
        <v>80</v>
      </c>
      <c r="AV161" s="13" t="s">
        <v>80</v>
      </c>
      <c r="AW161" s="13" t="s">
        <v>32</v>
      </c>
      <c r="AX161" s="13" t="s">
        <v>70</v>
      </c>
      <c r="AY161" s="235" t="s">
        <v>119</v>
      </c>
    </row>
    <row r="162" s="14" customFormat="1">
      <c r="A162" s="14"/>
      <c r="B162" s="236"/>
      <c r="C162" s="237"/>
      <c r="D162" s="219" t="s">
        <v>138</v>
      </c>
      <c r="E162" s="238" t="s">
        <v>87</v>
      </c>
      <c r="F162" s="239" t="s">
        <v>140</v>
      </c>
      <c r="G162" s="237"/>
      <c r="H162" s="240">
        <v>279.69999999999999</v>
      </c>
      <c r="I162" s="241"/>
      <c r="J162" s="237"/>
      <c r="K162" s="237"/>
      <c r="L162" s="242"/>
      <c r="M162" s="243"/>
      <c r="N162" s="244"/>
      <c r="O162" s="244"/>
      <c r="P162" s="244"/>
      <c r="Q162" s="244"/>
      <c r="R162" s="244"/>
      <c r="S162" s="244"/>
      <c r="T162" s="245"/>
      <c r="U162" s="14"/>
      <c r="V162" s="14"/>
      <c r="W162" s="14"/>
      <c r="X162" s="14"/>
      <c r="Y162" s="14"/>
      <c r="Z162" s="14"/>
      <c r="AA162" s="14"/>
      <c r="AB162" s="14"/>
      <c r="AC162" s="14"/>
      <c r="AD162" s="14"/>
      <c r="AE162" s="14"/>
      <c r="AT162" s="246" t="s">
        <v>138</v>
      </c>
      <c r="AU162" s="246" t="s">
        <v>80</v>
      </c>
      <c r="AV162" s="14" t="s">
        <v>127</v>
      </c>
      <c r="AW162" s="14" t="s">
        <v>32</v>
      </c>
      <c r="AX162" s="14" t="s">
        <v>78</v>
      </c>
      <c r="AY162" s="246" t="s">
        <v>119</v>
      </c>
    </row>
    <row r="163" s="2" customFormat="1" ht="22.9" customHeight="1">
      <c r="A163" s="39"/>
      <c r="B163" s="40"/>
      <c r="C163" s="206" t="s">
        <v>8</v>
      </c>
      <c r="D163" s="206" t="s">
        <v>122</v>
      </c>
      <c r="E163" s="207" t="s">
        <v>218</v>
      </c>
      <c r="F163" s="208" t="s">
        <v>219</v>
      </c>
      <c r="G163" s="209" t="s">
        <v>176</v>
      </c>
      <c r="H163" s="210">
        <v>114.5</v>
      </c>
      <c r="I163" s="211"/>
      <c r="J163" s="212">
        <f>ROUND(I163*H163,2)</f>
        <v>0</v>
      </c>
      <c r="K163" s="208" t="s">
        <v>126</v>
      </c>
      <c r="L163" s="45"/>
      <c r="M163" s="213" t="s">
        <v>19</v>
      </c>
      <c r="N163" s="214" t="s">
        <v>41</v>
      </c>
      <c r="O163" s="85"/>
      <c r="P163" s="215">
        <f>O163*H163</f>
        <v>0</v>
      </c>
      <c r="Q163" s="215">
        <v>0</v>
      </c>
      <c r="R163" s="215">
        <f>Q163*H163</f>
        <v>0</v>
      </c>
      <c r="S163" s="215">
        <v>0</v>
      </c>
      <c r="T163" s="216">
        <f>S163*H163</f>
        <v>0</v>
      </c>
      <c r="U163" s="39"/>
      <c r="V163" s="39"/>
      <c r="W163" s="39"/>
      <c r="X163" s="39"/>
      <c r="Y163" s="39"/>
      <c r="Z163" s="39"/>
      <c r="AA163" s="39"/>
      <c r="AB163" s="39"/>
      <c r="AC163" s="39"/>
      <c r="AD163" s="39"/>
      <c r="AE163" s="39"/>
      <c r="AR163" s="217" t="s">
        <v>153</v>
      </c>
      <c r="AT163" s="217" t="s">
        <v>122</v>
      </c>
      <c r="AU163" s="217" t="s">
        <v>80</v>
      </c>
      <c r="AY163" s="18" t="s">
        <v>119</v>
      </c>
      <c r="BE163" s="218">
        <f>IF(N163="základní",J163,0)</f>
        <v>0</v>
      </c>
      <c r="BF163" s="218">
        <f>IF(N163="snížená",J163,0)</f>
        <v>0</v>
      </c>
      <c r="BG163" s="218">
        <f>IF(N163="zákl. přenesená",J163,0)</f>
        <v>0</v>
      </c>
      <c r="BH163" s="218">
        <f>IF(N163="sníž. přenesená",J163,0)</f>
        <v>0</v>
      </c>
      <c r="BI163" s="218">
        <f>IF(N163="nulová",J163,0)</f>
        <v>0</v>
      </c>
      <c r="BJ163" s="18" t="s">
        <v>78</v>
      </c>
      <c r="BK163" s="218">
        <f>ROUND(I163*H163,2)</f>
        <v>0</v>
      </c>
      <c r="BL163" s="18" t="s">
        <v>153</v>
      </c>
      <c r="BM163" s="217" t="s">
        <v>220</v>
      </c>
    </row>
    <row r="164" s="2" customFormat="1">
      <c r="A164" s="39"/>
      <c r="B164" s="40"/>
      <c r="C164" s="41"/>
      <c r="D164" s="219" t="s">
        <v>128</v>
      </c>
      <c r="E164" s="41"/>
      <c r="F164" s="220" t="s">
        <v>219</v>
      </c>
      <c r="G164" s="41"/>
      <c r="H164" s="41"/>
      <c r="I164" s="221"/>
      <c r="J164" s="41"/>
      <c r="K164" s="41"/>
      <c r="L164" s="45"/>
      <c r="M164" s="222"/>
      <c r="N164" s="223"/>
      <c r="O164" s="85"/>
      <c r="P164" s="85"/>
      <c r="Q164" s="85"/>
      <c r="R164" s="85"/>
      <c r="S164" s="85"/>
      <c r="T164" s="86"/>
      <c r="U164" s="39"/>
      <c r="V164" s="39"/>
      <c r="W164" s="39"/>
      <c r="X164" s="39"/>
      <c r="Y164" s="39"/>
      <c r="Z164" s="39"/>
      <c r="AA164" s="39"/>
      <c r="AB164" s="39"/>
      <c r="AC164" s="39"/>
      <c r="AD164" s="39"/>
      <c r="AE164" s="39"/>
      <c r="AT164" s="18" t="s">
        <v>128</v>
      </c>
      <c r="AU164" s="18" t="s">
        <v>80</v>
      </c>
    </row>
    <row r="165" s="13" customFormat="1">
      <c r="A165" s="13"/>
      <c r="B165" s="225"/>
      <c r="C165" s="226"/>
      <c r="D165" s="219" t="s">
        <v>138</v>
      </c>
      <c r="E165" s="227" t="s">
        <v>19</v>
      </c>
      <c r="F165" s="228" t="s">
        <v>209</v>
      </c>
      <c r="G165" s="226"/>
      <c r="H165" s="229">
        <v>16</v>
      </c>
      <c r="I165" s="230"/>
      <c r="J165" s="226"/>
      <c r="K165" s="226"/>
      <c r="L165" s="231"/>
      <c r="M165" s="232"/>
      <c r="N165" s="233"/>
      <c r="O165" s="233"/>
      <c r="P165" s="233"/>
      <c r="Q165" s="233"/>
      <c r="R165" s="233"/>
      <c r="S165" s="233"/>
      <c r="T165" s="234"/>
      <c r="U165" s="13"/>
      <c r="V165" s="13"/>
      <c r="W165" s="13"/>
      <c r="X165" s="13"/>
      <c r="Y165" s="13"/>
      <c r="Z165" s="13"/>
      <c r="AA165" s="13"/>
      <c r="AB165" s="13"/>
      <c r="AC165" s="13"/>
      <c r="AD165" s="13"/>
      <c r="AE165" s="13"/>
      <c r="AT165" s="235" t="s">
        <v>138</v>
      </c>
      <c r="AU165" s="235" t="s">
        <v>80</v>
      </c>
      <c r="AV165" s="13" t="s">
        <v>80</v>
      </c>
      <c r="AW165" s="13" t="s">
        <v>32</v>
      </c>
      <c r="AX165" s="13" t="s">
        <v>70</v>
      </c>
      <c r="AY165" s="235" t="s">
        <v>119</v>
      </c>
    </row>
    <row r="166" s="13" customFormat="1">
      <c r="A166" s="13"/>
      <c r="B166" s="225"/>
      <c r="C166" s="226"/>
      <c r="D166" s="219" t="s">
        <v>138</v>
      </c>
      <c r="E166" s="227" t="s">
        <v>19</v>
      </c>
      <c r="F166" s="228" t="s">
        <v>211</v>
      </c>
      <c r="G166" s="226"/>
      <c r="H166" s="229">
        <v>28</v>
      </c>
      <c r="I166" s="230"/>
      <c r="J166" s="226"/>
      <c r="K166" s="226"/>
      <c r="L166" s="231"/>
      <c r="M166" s="232"/>
      <c r="N166" s="233"/>
      <c r="O166" s="233"/>
      <c r="P166" s="233"/>
      <c r="Q166" s="233"/>
      <c r="R166" s="233"/>
      <c r="S166" s="233"/>
      <c r="T166" s="234"/>
      <c r="U166" s="13"/>
      <c r="V166" s="13"/>
      <c r="W166" s="13"/>
      <c r="X166" s="13"/>
      <c r="Y166" s="13"/>
      <c r="Z166" s="13"/>
      <c r="AA166" s="13"/>
      <c r="AB166" s="13"/>
      <c r="AC166" s="13"/>
      <c r="AD166" s="13"/>
      <c r="AE166" s="13"/>
      <c r="AT166" s="235" t="s">
        <v>138</v>
      </c>
      <c r="AU166" s="235" t="s">
        <v>80</v>
      </c>
      <c r="AV166" s="13" t="s">
        <v>80</v>
      </c>
      <c r="AW166" s="13" t="s">
        <v>32</v>
      </c>
      <c r="AX166" s="13" t="s">
        <v>70</v>
      </c>
      <c r="AY166" s="235" t="s">
        <v>119</v>
      </c>
    </row>
    <row r="167" s="13" customFormat="1">
      <c r="A167" s="13"/>
      <c r="B167" s="225"/>
      <c r="C167" s="226"/>
      <c r="D167" s="219" t="s">
        <v>138</v>
      </c>
      <c r="E167" s="227" t="s">
        <v>19</v>
      </c>
      <c r="F167" s="228" t="s">
        <v>213</v>
      </c>
      <c r="G167" s="226"/>
      <c r="H167" s="229">
        <v>65.700000000000003</v>
      </c>
      <c r="I167" s="230"/>
      <c r="J167" s="226"/>
      <c r="K167" s="226"/>
      <c r="L167" s="231"/>
      <c r="M167" s="232"/>
      <c r="N167" s="233"/>
      <c r="O167" s="233"/>
      <c r="P167" s="233"/>
      <c r="Q167" s="233"/>
      <c r="R167" s="233"/>
      <c r="S167" s="233"/>
      <c r="T167" s="234"/>
      <c r="U167" s="13"/>
      <c r="V167" s="13"/>
      <c r="W167" s="13"/>
      <c r="X167" s="13"/>
      <c r="Y167" s="13"/>
      <c r="Z167" s="13"/>
      <c r="AA167" s="13"/>
      <c r="AB167" s="13"/>
      <c r="AC167" s="13"/>
      <c r="AD167" s="13"/>
      <c r="AE167" s="13"/>
      <c r="AT167" s="235" t="s">
        <v>138</v>
      </c>
      <c r="AU167" s="235" t="s">
        <v>80</v>
      </c>
      <c r="AV167" s="13" t="s">
        <v>80</v>
      </c>
      <c r="AW167" s="13" t="s">
        <v>32</v>
      </c>
      <c r="AX167" s="13" t="s">
        <v>70</v>
      </c>
      <c r="AY167" s="235" t="s">
        <v>119</v>
      </c>
    </row>
    <row r="168" s="13" customFormat="1">
      <c r="A168" s="13"/>
      <c r="B168" s="225"/>
      <c r="C168" s="226"/>
      <c r="D168" s="219" t="s">
        <v>138</v>
      </c>
      <c r="E168" s="227" t="s">
        <v>19</v>
      </c>
      <c r="F168" s="228" t="s">
        <v>214</v>
      </c>
      <c r="G168" s="226"/>
      <c r="H168" s="229">
        <v>4.7999999999999998</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138</v>
      </c>
      <c r="AU168" s="235" t="s">
        <v>80</v>
      </c>
      <c r="AV168" s="13" t="s">
        <v>80</v>
      </c>
      <c r="AW168" s="13" t="s">
        <v>32</v>
      </c>
      <c r="AX168" s="13" t="s">
        <v>70</v>
      </c>
      <c r="AY168" s="235" t="s">
        <v>119</v>
      </c>
    </row>
    <row r="169" s="14" customFormat="1">
      <c r="A169" s="14"/>
      <c r="B169" s="236"/>
      <c r="C169" s="237"/>
      <c r="D169" s="219" t="s">
        <v>138</v>
      </c>
      <c r="E169" s="238" t="s">
        <v>19</v>
      </c>
      <c r="F169" s="239" t="s">
        <v>140</v>
      </c>
      <c r="G169" s="237"/>
      <c r="H169" s="240">
        <v>114.5</v>
      </c>
      <c r="I169" s="241"/>
      <c r="J169" s="237"/>
      <c r="K169" s="237"/>
      <c r="L169" s="242"/>
      <c r="M169" s="243"/>
      <c r="N169" s="244"/>
      <c r="O169" s="244"/>
      <c r="P169" s="244"/>
      <c r="Q169" s="244"/>
      <c r="R169" s="244"/>
      <c r="S169" s="244"/>
      <c r="T169" s="245"/>
      <c r="U169" s="14"/>
      <c r="V169" s="14"/>
      <c r="W169" s="14"/>
      <c r="X169" s="14"/>
      <c r="Y169" s="14"/>
      <c r="Z169" s="14"/>
      <c r="AA169" s="14"/>
      <c r="AB169" s="14"/>
      <c r="AC169" s="14"/>
      <c r="AD169" s="14"/>
      <c r="AE169" s="14"/>
      <c r="AT169" s="246" t="s">
        <v>138</v>
      </c>
      <c r="AU169" s="246" t="s">
        <v>80</v>
      </c>
      <c r="AV169" s="14" t="s">
        <v>127</v>
      </c>
      <c r="AW169" s="14" t="s">
        <v>32</v>
      </c>
      <c r="AX169" s="14" t="s">
        <v>78</v>
      </c>
      <c r="AY169" s="246" t="s">
        <v>119</v>
      </c>
    </row>
    <row r="170" s="2" customFormat="1" ht="22.9" customHeight="1">
      <c r="A170" s="39"/>
      <c r="B170" s="40"/>
      <c r="C170" s="248" t="s">
        <v>153</v>
      </c>
      <c r="D170" s="248" t="s">
        <v>169</v>
      </c>
      <c r="E170" s="249" t="s">
        <v>221</v>
      </c>
      <c r="F170" s="250" t="s">
        <v>222</v>
      </c>
      <c r="G170" s="251" t="s">
        <v>176</v>
      </c>
      <c r="H170" s="252">
        <v>155.01400000000001</v>
      </c>
      <c r="I170" s="253"/>
      <c r="J170" s="254">
        <f>ROUND(I170*H170,2)</f>
        <v>0</v>
      </c>
      <c r="K170" s="250" t="s">
        <v>19</v>
      </c>
      <c r="L170" s="255"/>
      <c r="M170" s="256" t="s">
        <v>19</v>
      </c>
      <c r="N170" s="257" t="s">
        <v>41</v>
      </c>
      <c r="O170" s="85"/>
      <c r="P170" s="215">
        <f>O170*H170</f>
        <v>0</v>
      </c>
      <c r="Q170" s="215">
        <v>0</v>
      </c>
      <c r="R170" s="215">
        <f>Q170*H170</f>
        <v>0</v>
      </c>
      <c r="S170" s="215">
        <v>0</v>
      </c>
      <c r="T170" s="216">
        <f>S170*H170</f>
        <v>0</v>
      </c>
      <c r="U170" s="39"/>
      <c r="V170" s="39"/>
      <c r="W170" s="39"/>
      <c r="X170" s="39"/>
      <c r="Y170" s="39"/>
      <c r="Z170" s="39"/>
      <c r="AA170" s="39"/>
      <c r="AB170" s="39"/>
      <c r="AC170" s="39"/>
      <c r="AD170" s="39"/>
      <c r="AE170" s="39"/>
      <c r="AR170" s="217" t="s">
        <v>172</v>
      </c>
      <c r="AT170" s="217" t="s">
        <v>169</v>
      </c>
      <c r="AU170" s="217" t="s">
        <v>80</v>
      </c>
      <c r="AY170" s="18" t="s">
        <v>119</v>
      </c>
      <c r="BE170" s="218">
        <f>IF(N170="základní",J170,0)</f>
        <v>0</v>
      </c>
      <c r="BF170" s="218">
        <f>IF(N170="snížená",J170,0)</f>
        <v>0</v>
      </c>
      <c r="BG170" s="218">
        <f>IF(N170="zákl. přenesená",J170,0)</f>
        <v>0</v>
      </c>
      <c r="BH170" s="218">
        <f>IF(N170="sníž. přenesená",J170,0)</f>
        <v>0</v>
      </c>
      <c r="BI170" s="218">
        <f>IF(N170="nulová",J170,0)</f>
        <v>0</v>
      </c>
      <c r="BJ170" s="18" t="s">
        <v>78</v>
      </c>
      <c r="BK170" s="218">
        <f>ROUND(I170*H170,2)</f>
        <v>0</v>
      </c>
      <c r="BL170" s="18" t="s">
        <v>153</v>
      </c>
      <c r="BM170" s="217" t="s">
        <v>172</v>
      </c>
    </row>
    <row r="171" s="2" customFormat="1">
      <c r="A171" s="39"/>
      <c r="B171" s="40"/>
      <c r="C171" s="41"/>
      <c r="D171" s="219" t="s">
        <v>128</v>
      </c>
      <c r="E171" s="41"/>
      <c r="F171" s="220" t="s">
        <v>222</v>
      </c>
      <c r="G171" s="41"/>
      <c r="H171" s="41"/>
      <c r="I171" s="221"/>
      <c r="J171" s="41"/>
      <c r="K171" s="41"/>
      <c r="L171" s="45"/>
      <c r="M171" s="222"/>
      <c r="N171" s="223"/>
      <c r="O171" s="85"/>
      <c r="P171" s="85"/>
      <c r="Q171" s="85"/>
      <c r="R171" s="85"/>
      <c r="S171" s="85"/>
      <c r="T171" s="86"/>
      <c r="U171" s="39"/>
      <c r="V171" s="39"/>
      <c r="W171" s="39"/>
      <c r="X171" s="39"/>
      <c r="Y171" s="39"/>
      <c r="Z171" s="39"/>
      <c r="AA171" s="39"/>
      <c r="AB171" s="39"/>
      <c r="AC171" s="39"/>
      <c r="AD171" s="39"/>
      <c r="AE171" s="39"/>
      <c r="AT171" s="18" t="s">
        <v>128</v>
      </c>
      <c r="AU171" s="18" t="s">
        <v>80</v>
      </c>
    </row>
    <row r="172" s="13" customFormat="1">
      <c r="A172" s="13"/>
      <c r="B172" s="225"/>
      <c r="C172" s="226"/>
      <c r="D172" s="219" t="s">
        <v>138</v>
      </c>
      <c r="E172" s="227" t="s">
        <v>19</v>
      </c>
      <c r="F172" s="228" t="s">
        <v>223</v>
      </c>
      <c r="G172" s="226"/>
      <c r="H172" s="229">
        <v>125.95</v>
      </c>
      <c r="I172" s="230"/>
      <c r="J172" s="226"/>
      <c r="K172" s="226"/>
      <c r="L172" s="231"/>
      <c r="M172" s="232"/>
      <c r="N172" s="233"/>
      <c r="O172" s="233"/>
      <c r="P172" s="233"/>
      <c r="Q172" s="233"/>
      <c r="R172" s="233"/>
      <c r="S172" s="233"/>
      <c r="T172" s="234"/>
      <c r="U172" s="13"/>
      <c r="V172" s="13"/>
      <c r="W172" s="13"/>
      <c r="X172" s="13"/>
      <c r="Y172" s="13"/>
      <c r="Z172" s="13"/>
      <c r="AA172" s="13"/>
      <c r="AB172" s="13"/>
      <c r="AC172" s="13"/>
      <c r="AD172" s="13"/>
      <c r="AE172" s="13"/>
      <c r="AT172" s="235" t="s">
        <v>138</v>
      </c>
      <c r="AU172" s="235" t="s">
        <v>80</v>
      </c>
      <c r="AV172" s="13" t="s">
        <v>80</v>
      </c>
      <c r="AW172" s="13" t="s">
        <v>32</v>
      </c>
      <c r="AX172" s="13" t="s">
        <v>70</v>
      </c>
      <c r="AY172" s="235" t="s">
        <v>119</v>
      </c>
    </row>
    <row r="173" s="15" customFormat="1">
      <c r="A173" s="15"/>
      <c r="B173" s="258"/>
      <c r="C173" s="259"/>
      <c r="D173" s="219" t="s">
        <v>138</v>
      </c>
      <c r="E173" s="260" t="s">
        <v>19</v>
      </c>
      <c r="F173" s="261" t="s">
        <v>224</v>
      </c>
      <c r="G173" s="259"/>
      <c r="H173" s="260" t="s">
        <v>19</v>
      </c>
      <c r="I173" s="262"/>
      <c r="J173" s="259"/>
      <c r="K173" s="259"/>
      <c r="L173" s="263"/>
      <c r="M173" s="264"/>
      <c r="N173" s="265"/>
      <c r="O173" s="265"/>
      <c r="P173" s="265"/>
      <c r="Q173" s="265"/>
      <c r="R173" s="265"/>
      <c r="S173" s="265"/>
      <c r="T173" s="266"/>
      <c r="U173" s="15"/>
      <c r="V173" s="15"/>
      <c r="W173" s="15"/>
      <c r="X173" s="15"/>
      <c r="Y173" s="15"/>
      <c r="Z173" s="15"/>
      <c r="AA173" s="15"/>
      <c r="AB173" s="15"/>
      <c r="AC173" s="15"/>
      <c r="AD173" s="15"/>
      <c r="AE173" s="15"/>
      <c r="AT173" s="267" t="s">
        <v>138</v>
      </c>
      <c r="AU173" s="267" t="s">
        <v>80</v>
      </c>
      <c r="AV173" s="15" t="s">
        <v>78</v>
      </c>
      <c r="AW173" s="15" t="s">
        <v>32</v>
      </c>
      <c r="AX173" s="15" t="s">
        <v>70</v>
      </c>
      <c r="AY173" s="267" t="s">
        <v>119</v>
      </c>
    </row>
    <row r="174" s="13" customFormat="1">
      <c r="A174" s="13"/>
      <c r="B174" s="225"/>
      <c r="C174" s="226"/>
      <c r="D174" s="219" t="s">
        <v>138</v>
      </c>
      <c r="E174" s="227" t="s">
        <v>19</v>
      </c>
      <c r="F174" s="228" t="s">
        <v>225</v>
      </c>
      <c r="G174" s="226"/>
      <c r="H174" s="229">
        <v>2.391</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138</v>
      </c>
      <c r="AU174" s="235" t="s">
        <v>80</v>
      </c>
      <c r="AV174" s="13" t="s">
        <v>80</v>
      </c>
      <c r="AW174" s="13" t="s">
        <v>32</v>
      </c>
      <c r="AX174" s="13" t="s">
        <v>70</v>
      </c>
      <c r="AY174" s="235" t="s">
        <v>119</v>
      </c>
    </row>
    <row r="175" s="13" customFormat="1">
      <c r="A175" s="13"/>
      <c r="B175" s="225"/>
      <c r="C175" s="226"/>
      <c r="D175" s="219" t="s">
        <v>138</v>
      </c>
      <c r="E175" s="227" t="s">
        <v>19</v>
      </c>
      <c r="F175" s="228" t="s">
        <v>226</v>
      </c>
      <c r="G175" s="226"/>
      <c r="H175" s="229">
        <v>4.133</v>
      </c>
      <c r="I175" s="230"/>
      <c r="J175" s="226"/>
      <c r="K175" s="226"/>
      <c r="L175" s="231"/>
      <c r="M175" s="232"/>
      <c r="N175" s="233"/>
      <c r="O175" s="233"/>
      <c r="P175" s="233"/>
      <c r="Q175" s="233"/>
      <c r="R175" s="233"/>
      <c r="S175" s="233"/>
      <c r="T175" s="234"/>
      <c r="U175" s="13"/>
      <c r="V175" s="13"/>
      <c r="W175" s="13"/>
      <c r="X175" s="13"/>
      <c r="Y175" s="13"/>
      <c r="Z175" s="13"/>
      <c r="AA175" s="13"/>
      <c r="AB175" s="13"/>
      <c r="AC175" s="13"/>
      <c r="AD175" s="13"/>
      <c r="AE175" s="13"/>
      <c r="AT175" s="235" t="s">
        <v>138</v>
      </c>
      <c r="AU175" s="235" t="s">
        <v>80</v>
      </c>
      <c r="AV175" s="13" t="s">
        <v>80</v>
      </c>
      <c r="AW175" s="13" t="s">
        <v>32</v>
      </c>
      <c r="AX175" s="13" t="s">
        <v>70</v>
      </c>
      <c r="AY175" s="235" t="s">
        <v>119</v>
      </c>
    </row>
    <row r="176" s="13" customFormat="1">
      <c r="A176" s="13"/>
      <c r="B176" s="225"/>
      <c r="C176" s="226"/>
      <c r="D176" s="219" t="s">
        <v>138</v>
      </c>
      <c r="E176" s="227" t="s">
        <v>19</v>
      </c>
      <c r="F176" s="228" t="s">
        <v>227</v>
      </c>
      <c r="G176" s="226"/>
      <c r="H176" s="229">
        <v>7.2450000000000001</v>
      </c>
      <c r="I176" s="230"/>
      <c r="J176" s="226"/>
      <c r="K176" s="226"/>
      <c r="L176" s="231"/>
      <c r="M176" s="232"/>
      <c r="N176" s="233"/>
      <c r="O176" s="233"/>
      <c r="P176" s="233"/>
      <c r="Q176" s="233"/>
      <c r="R176" s="233"/>
      <c r="S176" s="233"/>
      <c r="T176" s="234"/>
      <c r="U176" s="13"/>
      <c r="V176" s="13"/>
      <c r="W176" s="13"/>
      <c r="X176" s="13"/>
      <c r="Y176" s="13"/>
      <c r="Z176" s="13"/>
      <c r="AA176" s="13"/>
      <c r="AB176" s="13"/>
      <c r="AC176" s="13"/>
      <c r="AD176" s="13"/>
      <c r="AE176" s="13"/>
      <c r="AT176" s="235" t="s">
        <v>138</v>
      </c>
      <c r="AU176" s="235" t="s">
        <v>80</v>
      </c>
      <c r="AV176" s="13" t="s">
        <v>80</v>
      </c>
      <c r="AW176" s="13" t="s">
        <v>32</v>
      </c>
      <c r="AX176" s="13" t="s">
        <v>70</v>
      </c>
      <c r="AY176" s="235" t="s">
        <v>119</v>
      </c>
    </row>
    <row r="177" s="13" customFormat="1">
      <c r="A177" s="13"/>
      <c r="B177" s="225"/>
      <c r="C177" s="226"/>
      <c r="D177" s="219" t="s">
        <v>138</v>
      </c>
      <c r="E177" s="227" t="s">
        <v>19</v>
      </c>
      <c r="F177" s="228" t="s">
        <v>228</v>
      </c>
      <c r="G177" s="226"/>
      <c r="H177" s="229">
        <v>1.2030000000000001</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138</v>
      </c>
      <c r="AU177" s="235" t="s">
        <v>80</v>
      </c>
      <c r="AV177" s="13" t="s">
        <v>80</v>
      </c>
      <c r="AW177" s="13" t="s">
        <v>32</v>
      </c>
      <c r="AX177" s="13" t="s">
        <v>70</v>
      </c>
      <c r="AY177" s="235" t="s">
        <v>119</v>
      </c>
    </row>
    <row r="178" s="14" customFormat="1">
      <c r="A178" s="14"/>
      <c r="B178" s="236"/>
      <c r="C178" s="237"/>
      <c r="D178" s="219" t="s">
        <v>138</v>
      </c>
      <c r="E178" s="238" t="s">
        <v>19</v>
      </c>
      <c r="F178" s="239" t="s">
        <v>140</v>
      </c>
      <c r="G178" s="237"/>
      <c r="H178" s="240">
        <v>140.922</v>
      </c>
      <c r="I178" s="241"/>
      <c r="J178" s="237"/>
      <c r="K178" s="237"/>
      <c r="L178" s="242"/>
      <c r="M178" s="243"/>
      <c r="N178" s="244"/>
      <c r="O178" s="244"/>
      <c r="P178" s="244"/>
      <c r="Q178" s="244"/>
      <c r="R178" s="244"/>
      <c r="S178" s="244"/>
      <c r="T178" s="245"/>
      <c r="U178" s="14"/>
      <c r="V178" s="14"/>
      <c r="W178" s="14"/>
      <c r="X178" s="14"/>
      <c r="Y178" s="14"/>
      <c r="Z178" s="14"/>
      <c r="AA178" s="14"/>
      <c r="AB178" s="14"/>
      <c r="AC178" s="14"/>
      <c r="AD178" s="14"/>
      <c r="AE178" s="14"/>
      <c r="AT178" s="246" t="s">
        <v>138</v>
      </c>
      <c r="AU178" s="246" t="s">
        <v>80</v>
      </c>
      <c r="AV178" s="14" t="s">
        <v>127</v>
      </c>
      <c r="AW178" s="14" t="s">
        <v>32</v>
      </c>
      <c r="AX178" s="14" t="s">
        <v>70</v>
      </c>
      <c r="AY178" s="246" t="s">
        <v>119</v>
      </c>
    </row>
    <row r="179" s="13" customFormat="1">
      <c r="A179" s="13"/>
      <c r="B179" s="225"/>
      <c r="C179" s="226"/>
      <c r="D179" s="219" t="s">
        <v>138</v>
      </c>
      <c r="E179" s="227" t="s">
        <v>19</v>
      </c>
      <c r="F179" s="228" t="s">
        <v>229</v>
      </c>
      <c r="G179" s="226"/>
      <c r="H179" s="229">
        <v>155.01400000000001</v>
      </c>
      <c r="I179" s="230"/>
      <c r="J179" s="226"/>
      <c r="K179" s="226"/>
      <c r="L179" s="231"/>
      <c r="M179" s="232"/>
      <c r="N179" s="233"/>
      <c r="O179" s="233"/>
      <c r="P179" s="233"/>
      <c r="Q179" s="233"/>
      <c r="R179" s="233"/>
      <c r="S179" s="233"/>
      <c r="T179" s="234"/>
      <c r="U179" s="13"/>
      <c r="V179" s="13"/>
      <c r="W179" s="13"/>
      <c r="X179" s="13"/>
      <c r="Y179" s="13"/>
      <c r="Z179" s="13"/>
      <c r="AA179" s="13"/>
      <c r="AB179" s="13"/>
      <c r="AC179" s="13"/>
      <c r="AD179" s="13"/>
      <c r="AE179" s="13"/>
      <c r="AT179" s="235" t="s">
        <v>138</v>
      </c>
      <c r="AU179" s="235" t="s">
        <v>80</v>
      </c>
      <c r="AV179" s="13" t="s">
        <v>80</v>
      </c>
      <c r="AW179" s="13" t="s">
        <v>32</v>
      </c>
      <c r="AX179" s="13" t="s">
        <v>70</v>
      </c>
      <c r="AY179" s="235" t="s">
        <v>119</v>
      </c>
    </row>
    <row r="180" s="14" customFormat="1">
      <c r="A180" s="14"/>
      <c r="B180" s="236"/>
      <c r="C180" s="237"/>
      <c r="D180" s="219" t="s">
        <v>138</v>
      </c>
      <c r="E180" s="238" t="s">
        <v>19</v>
      </c>
      <c r="F180" s="239" t="s">
        <v>140</v>
      </c>
      <c r="G180" s="237"/>
      <c r="H180" s="240">
        <v>155.01400000000001</v>
      </c>
      <c r="I180" s="241"/>
      <c r="J180" s="237"/>
      <c r="K180" s="237"/>
      <c r="L180" s="242"/>
      <c r="M180" s="243"/>
      <c r="N180" s="244"/>
      <c r="O180" s="244"/>
      <c r="P180" s="244"/>
      <c r="Q180" s="244"/>
      <c r="R180" s="244"/>
      <c r="S180" s="244"/>
      <c r="T180" s="245"/>
      <c r="U180" s="14"/>
      <c r="V180" s="14"/>
      <c r="W180" s="14"/>
      <c r="X180" s="14"/>
      <c r="Y180" s="14"/>
      <c r="Z180" s="14"/>
      <c r="AA180" s="14"/>
      <c r="AB180" s="14"/>
      <c r="AC180" s="14"/>
      <c r="AD180" s="14"/>
      <c r="AE180" s="14"/>
      <c r="AT180" s="246" t="s">
        <v>138</v>
      </c>
      <c r="AU180" s="246" t="s">
        <v>80</v>
      </c>
      <c r="AV180" s="14" t="s">
        <v>127</v>
      </c>
      <c r="AW180" s="14" t="s">
        <v>32</v>
      </c>
      <c r="AX180" s="14" t="s">
        <v>78</v>
      </c>
      <c r="AY180" s="246" t="s">
        <v>119</v>
      </c>
    </row>
    <row r="181" s="2" customFormat="1" ht="22.9" customHeight="1">
      <c r="A181" s="39"/>
      <c r="B181" s="40"/>
      <c r="C181" s="206" t="s">
        <v>230</v>
      </c>
      <c r="D181" s="206" t="s">
        <v>122</v>
      </c>
      <c r="E181" s="207" t="s">
        <v>231</v>
      </c>
      <c r="F181" s="208" t="s">
        <v>232</v>
      </c>
      <c r="G181" s="209" t="s">
        <v>176</v>
      </c>
      <c r="H181" s="210">
        <v>165.19999999999999</v>
      </c>
      <c r="I181" s="211"/>
      <c r="J181" s="212">
        <f>ROUND(I181*H181,2)</f>
        <v>0</v>
      </c>
      <c r="K181" s="208" t="s">
        <v>126</v>
      </c>
      <c r="L181" s="45"/>
      <c r="M181" s="213" t="s">
        <v>19</v>
      </c>
      <c r="N181" s="214" t="s">
        <v>41</v>
      </c>
      <c r="O181" s="85"/>
      <c r="P181" s="215">
        <f>O181*H181</f>
        <v>0</v>
      </c>
      <c r="Q181" s="215">
        <v>0</v>
      </c>
      <c r="R181" s="215">
        <f>Q181*H181</f>
        <v>0</v>
      </c>
      <c r="S181" s="215">
        <v>0</v>
      </c>
      <c r="T181" s="216">
        <f>S181*H181</f>
        <v>0</v>
      </c>
      <c r="U181" s="39"/>
      <c r="V181" s="39"/>
      <c r="W181" s="39"/>
      <c r="X181" s="39"/>
      <c r="Y181" s="39"/>
      <c r="Z181" s="39"/>
      <c r="AA181" s="39"/>
      <c r="AB181" s="39"/>
      <c r="AC181" s="39"/>
      <c r="AD181" s="39"/>
      <c r="AE181" s="39"/>
      <c r="AR181" s="217" t="s">
        <v>153</v>
      </c>
      <c r="AT181" s="217" t="s">
        <v>122</v>
      </c>
      <c r="AU181" s="217" t="s">
        <v>80</v>
      </c>
      <c r="AY181" s="18" t="s">
        <v>119</v>
      </c>
      <c r="BE181" s="218">
        <f>IF(N181="základní",J181,0)</f>
        <v>0</v>
      </c>
      <c r="BF181" s="218">
        <f>IF(N181="snížená",J181,0)</f>
        <v>0</v>
      </c>
      <c r="BG181" s="218">
        <f>IF(N181="zákl. přenesená",J181,0)</f>
        <v>0</v>
      </c>
      <c r="BH181" s="218">
        <f>IF(N181="sníž. přenesená",J181,0)</f>
        <v>0</v>
      </c>
      <c r="BI181" s="218">
        <f>IF(N181="nulová",J181,0)</f>
        <v>0</v>
      </c>
      <c r="BJ181" s="18" t="s">
        <v>78</v>
      </c>
      <c r="BK181" s="218">
        <f>ROUND(I181*H181,2)</f>
        <v>0</v>
      </c>
      <c r="BL181" s="18" t="s">
        <v>153</v>
      </c>
      <c r="BM181" s="217" t="s">
        <v>233</v>
      </c>
    </row>
    <row r="182" s="2" customFormat="1">
      <c r="A182" s="39"/>
      <c r="B182" s="40"/>
      <c r="C182" s="41"/>
      <c r="D182" s="219" t="s">
        <v>128</v>
      </c>
      <c r="E182" s="41"/>
      <c r="F182" s="220" t="s">
        <v>232</v>
      </c>
      <c r="G182" s="41"/>
      <c r="H182" s="41"/>
      <c r="I182" s="221"/>
      <c r="J182" s="41"/>
      <c r="K182" s="41"/>
      <c r="L182" s="45"/>
      <c r="M182" s="222"/>
      <c r="N182" s="223"/>
      <c r="O182" s="85"/>
      <c r="P182" s="85"/>
      <c r="Q182" s="85"/>
      <c r="R182" s="85"/>
      <c r="S182" s="85"/>
      <c r="T182" s="86"/>
      <c r="U182" s="39"/>
      <c r="V182" s="39"/>
      <c r="W182" s="39"/>
      <c r="X182" s="39"/>
      <c r="Y182" s="39"/>
      <c r="Z182" s="39"/>
      <c r="AA182" s="39"/>
      <c r="AB182" s="39"/>
      <c r="AC182" s="39"/>
      <c r="AD182" s="39"/>
      <c r="AE182" s="39"/>
      <c r="AT182" s="18" t="s">
        <v>128</v>
      </c>
      <c r="AU182" s="18" t="s">
        <v>80</v>
      </c>
    </row>
    <row r="183" s="13" customFormat="1">
      <c r="A183" s="13"/>
      <c r="B183" s="225"/>
      <c r="C183" s="226"/>
      <c r="D183" s="219" t="s">
        <v>138</v>
      </c>
      <c r="E183" s="227" t="s">
        <v>19</v>
      </c>
      <c r="F183" s="228" t="s">
        <v>210</v>
      </c>
      <c r="G183" s="226"/>
      <c r="H183" s="229">
        <v>44.100000000000001</v>
      </c>
      <c r="I183" s="230"/>
      <c r="J183" s="226"/>
      <c r="K183" s="226"/>
      <c r="L183" s="231"/>
      <c r="M183" s="232"/>
      <c r="N183" s="233"/>
      <c r="O183" s="233"/>
      <c r="P183" s="233"/>
      <c r="Q183" s="233"/>
      <c r="R183" s="233"/>
      <c r="S183" s="233"/>
      <c r="T183" s="234"/>
      <c r="U183" s="13"/>
      <c r="V183" s="13"/>
      <c r="W183" s="13"/>
      <c r="X183" s="13"/>
      <c r="Y183" s="13"/>
      <c r="Z183" s="13"/>
      <c r="AA183" s="13"/>
      <c r="AB183" s="13"/>
      <c r="AC183" s="13"/>
      <c r="AD183" s="13"/>
      <c r="AE183" s="13"/>
      <c r="AT183" s="235" t="s">
        <v>138</v>
      </c>
      <c r="AU183" s="235" t="s">
        <v>80</v>
      </c>
      <c r="AV183" s="13" t="s">
        <v>80</v>
      </c>
      <c r="AW183" s="13" t="s">
        <v>32</v>
      </c>
      <c r="AX183" s="13" t="s">
        <v>70</v>
      </c>
      <c r="AY183" s="235" t="s">
        <v>119</v>
      </c>
    </row>
    <row r="184" s="13" customFormat="1">
      <c r="A184" s="13"/>
      <c r="B184" s="225"/>
      <c r="C184" s="226"/>
      <c r="D184" s="219" t="s">
        <v>138</v>
      </c>
      <c r="E184" s="227" t="s">
        <v>19</v>
      </c>
      <c r="F184" s="228" t="s">
        <v>212</v>
      </c>
      <c r="G184" s="226"/>
      <c r="H184" s="229">
        <v>42.899999999999999</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138</v>
      </c>
      <c r="AU184" s="235" t="s">
        <v>80</v>
      </c>
      <c r="AV184" s="13" t="s">
        <v>80</v>
      </c>
      <c r="AW184" s="13" t="s">
        <v>32</v>
      </c>
      <c r="AX184" s="13" t="s">
        <v>70</v>
      </c>
      <c r="AY184" s="235" t="s">
        <v>119</v>
      </c>
    </row>
    <row r="185" s="13" customFormat="1">
      <c r="A185" s="13"/>
      <c r="B185" s="225"/>
      <c r="C185" s="226"/>
      <c r="D185" s="219" t="s">
        <v>138</v>
      </c>
      <c r="E185" s="227" t="s">
        <v>19</v>
      </c>
      <c r="F185" s="228" t="s">
        <v>215</v>
      </c>
      <c r="G185" s="226"/>
      <c r="H185" s="229">
        <v>19.199999999999999</v>
      </c>
      <c r="I185" s="230"/>
      <c r="J185" s="226"/>
      <c r="K185" s="226"/>
      <c r="L185" s="231"/>
      <c r="M185" s="232"/>
      <c r="N185" s="233"/>
      <c r="O185" s="233"/>
      <c r="P185" s="233"/>
      <c r="Q185" s="233"/>
      <c r="R185" s="233"/>
      <c r="S185" s="233"/>
      <c r="T185" s="234"/>
      <c r="U185" s="13"/>
      <c r="V185" s="13"/>
      <c r="W185" s="13"/>
      <c r="X185" s="13"/>
      <c r="Y185" s="13"/>
      <c r="Z185" s="13"/>
      <c r="AA185" s="13"/>
      <c r="AB185" s="13"/>
      <c r="AC185" s="13"/>
      <c r="AD185" s="13"/>
      <c r="AE185" s="13"/>
      <c r="AT185" s="235" t="s">
        <v>138</v>
      </c>
      <c r="AU185" s="235" t="s">
        <v>80</v>
      </c>
      <c r="AV185" s="13" t="s">
        <v>80</v>
      </c>
      <c r="AW185" s="13" t="s">
        <v>32</v>
      </c>
      <c r="AX185" s="13" t="s">
        <v>70</v>
      </c>
      <c r="AY185" s="235" t="s">
        <v>119</v>
      </c>
    </row>
    <row r="186" s="13" customFormat="1">
      <c r="A186" s="13"/>
      <c r="B186" s="225"/>
      <c r="C186" s="226"/>
      <c r="D186" s="219" t="s">
        <v>138</v>
      </c>
      <c r="E186" s="227" t="s">
        <v>19</v>
      </c>
      <c r="F186" s="228" t="s">
        <v>216</v>
      </c>
      <c r="G186" s="226"/>
      <c r="H186" s="229">
        <v>40.5</v>
      </c>
      <c r="I186" s="230"/>
      <c r="J186" s="226"/>
      <c r="K186" s="226"/>
      <c r="L186" s="231"/>
      <c r="M186" s="232"/>
      <c r="N186" s="233"/>
      <c r="O186" s="233"/>
      <c r="P186" s="233"/>
      <c r="Q186" s="233"/>
      <c r="R186" s="233"/>
      <c r="S186" s="233"/>
      <c r="T186" s="234"/>
      <c r="U186" s="13"/>
      <c r="V186" s="13"/>
      <c r="W186" s="13"/>
      <c r="X186" s="13"/>
      <c r="Y186" s="13"/>
      <c r="Z186" s="13"/>
      <c r="AA186" s="13"/>
      <c r="AB186" s="13"/>
      <c r="AC186" s="13"/>
      <c r="AD186" s="13"/>
      <c r="AE186" s="13"/>
      <c r="AT186" s="235" t="s">
        <v>138</v>
      </c>
      <c r="AU186" s="235" t="s">
        <v>80</v>
      </c>
      <c r="AV186" s="13" t="s">
        <v>80</v>
      </c>
      <c r="AW186" s="13" t="s">
        <v>32</v>
      </c>
      <c r="AX186" s="13" t="s">
        <v>70</v>
      </c>
      <c r="AY186" s="235" t="s">
        <v>119</v>
      </c>
    </row>
    <row r="187" s="13" customFormat="1">
      <c r="A187" s="13"/>
      <c r="B187" s="225"/>
      <c r="C187" s="226"/>
      <c r="D187" s="219" t="s">
        <v>138</v>
      </c>
      <c r="E187" s="227" t="s">
        <v>19</v>
      </c>
      <c r="F187" s="228" t="s">
        <v>217</v>
      </c>
      <c r="G187" s="226"/>
      <c r="H187" s="229">
        <v>18.5</v>
      </c>
      <c r="I187" s="230"/>
      <c r="J187" s="226"/>
      <c r="K187" s="226"/>
      <c r="L187" s="231"/>
      <c r="M187" s="232"/>
      <c r="N187" s="233"/>
      <c r="O187" s="233"/>
      <c r="P187" s="233"/>
      <c r="Q187" s="233"/>
      <c r="R187" s="233"/>
      <c r="S187" s="233"/>
      <c r="T187" s="234"/>
      <c r="U187" s="13"/>
      <c r="V187" s="13"/>
      <c r="W187" s="13"/>
      <c r="X187" s="13"/>
      <c r="Y187" s="13"/>
      <c r="Z187" s="13"/>
      <c r="AA187" s="13"/>
      <c r="AB187" s="13"/>
      <c r="AC187" s="13"/>
      <c r="AD187" s="13"/>
      <c r="AE187" s="13"/>
      <c r="AT187" s="235" t="s">
        <v>138</v>
      </c>
      <c r="AU187" s="235" t="s">
        <v>80</v>
      </c>
      <c r="AV187" s="13" t="s">
        <v>80</v>
      </c>
      <c r="AW187" s="13" t="s">
        <v>32</v>
      </c>
      <c r="AX187" s="13" t="s">
        <v>70</v>
      </c>
      <c r="AY187" s="235" t="s">
        <v>119</v>
      </c>
    </row>
    <row r="188" s="14" customFormat="1">
      <c r="A188" s="14"/>
      <c r="B188" s="236"/>
      <c r="C188" s="237"/>
      <c r="D188" s="219" t="s">
        <v>138</v>
      </c>
      <c r="E188" s="238" t="s">
        <v>19</v>
      </c>
      <c r="F188" s="239" t="s">
        <v>140</v>
      </c>
      <c r="G188" s="237"/>
      <c r="H188" s="240">
        <v>165.19999999999999</v>
      </c>
      <c r="I188" s="241"/>
      <c r="J188" s="237"/>
      <c r="K188" s="237"/>
      <c r="L188" s="242"/>
      <c r="M188" s="243"/>
      <c r="N188" s="244"/>
      <c r="O188" s="244"/>
      <c r="P188" s="244"/>
      <c r="Q188" s="244"/>
      <c r="R188" s="244"/>
      <c r="S188" s="244"/>
      <c r="T188" s="245"/>
      <c r="U188" s="14"/>
      <c r="V188" s="14"/>
      <c r="W188" s="14"/>
      <c r="X188" s="14"/>
      <c r="Y188" s="14"/>
      <c r="Z188" s="14"/>
      <c r="AA188" s="14"/>
      <c r="AB188" s="14"/>
      <c r="AC188" s="14"/>
      <c r="AD188" s="14"/>
      <c r="AE188" s="14"/>
      <c r="AT188" s="246" t="s">
        <v>138</v>
      </c>
      <c r="AU188" s="246" t="s">
        <v>80</v>
      </c>
      <c r="AV188" s="14" t="s">
        <v>127</v>
      </c>
      <c r="AW188" s="14" t="s">
        <v>32</v>
      </c>
      <c r="AX188" s="14" t="s">
        <v>78</v>
      </c>
      <c r="AY188" s="246" t="s">
        <v>119</v>
      </c>
    </row>
    <row r="189" s="2" customFormat="1" ht="35.8" customHeight="1">
      <c r="A189" s="39"/>
      <c r="B189" s="40"/>
      <c r="C189" s="248" t="s">
        <v>177</v>
      </c>
      <c r="D189" s="248" t="s">
        <v>169</v>
      </c>
      <c r="E189" s="249" t="s">
        <v>234</v>
      </c>
      <c r="F189" s="250" t="s">
        <v>235</v>
      </c>
      <c r="G189" s="251" t="s">
        <v>176</v>
      </c>
      <c r="H189" s="252">
        <v>220.33699999999999</v>
      </c>
      <c r="I189" s="253"/>
      <c r="J189" s="254">
        <f>ROUND(I189*H189,2)</f>
        <v>0</v>
      </c>
      <c r="K189" s="250" t="s">
        <v>126</v>
      </c>
      <c r="L189" s="255"/>
      <c r="M189" s="256" t="s">
        <v>19</v>
      </c>
      <c r="N189" s="257" t="s">
        <v>41</v>
      </c>
      <c r="O189" s="85"/>
      <c r="P189" s="215">
        <f>O189*H189</f>
        <v>0</v>
      </c>
      <c r="Q189" s="215">
        <v>0</v>
      </c>
      <c r="R189" s="215">
        <f>Q189*H189</f>
        <v>0</v>
      </c>
      <c r="S189" s="215">
        <v>0</v>
      </c>
      <c r="T189" s="216">
        <f>S189*H189</f>
        <v>0</v>
      </c>
      <c r="U189" s="39"/>
      <c r="V189" s="39"/>
      <c r="W189" s="39"/>
      <c r="X189" s="39"/>
      <c r="Y189" s="39"/>
      <c r="Z189" s="39"/>
      <c r="AA189" s="39"/>
      <c r="AB189" s="39"/>
      <c r="AC189" s="39"/>
      <c r="AD189" s="39"/>
      <c r="AE189" s="39"/>
      <c r="AR189" s="217" t="s">
        <v>172</v>
      </c>
      <c r="AT189" s="217" t="s">
        <v>169</v>
      </c>
      <c r="AU189" s="217" t="s">
        <v>80</v>
      </c>
      <c r="AY189" s="18" t="s">
        <v>119</v>
      </c>
      <c r="BE189" s="218">
        <f>IF(N189="základní",J189,0)</f>
        <v>0</v>
      </c>
      <c r="BF189" s="218">
        <f>IF(N189="snížená",J189,0)</f>
        <v>0</v>
      </c>
      <c r="BG189" s="218">
        <f>IF(N189="zákl. přenesená",J189,0)</f>
        <v>0</v>
      </c>
      <c r="BH189" s="218">
        <f>IF(N189="sníž. přenesená",J189,0)</f>
        <v>0</v>
      </c>
      <c r="BI189" s="218">
        <f>IF(N189="nulová",J189,0)</f>
        <v>0</v>
      </c>
      <c r="BJ189" s="18" t="s">
        <v>78</v>
      </c>
      <c r="BK189" s="218">
        <f>ROUND(I189*H189,2)</f>
        <v>0</v>
      </c>
      <c r="BL189" s="18" t="s">
        <v>153</v>
      </c>
      <c r="BM189" s="217" t="s">
        <v>236</v>
      </c>
    </row>
    <row r="190" s="2" customFormat="1">
      <c r="A190" s="39"/>
      <c r="B190" s="40"/>
      <c r="C190" s="41"/>
      <c r="D190" s="219" t="s">
        <v>128</v>
      </c>
      <c r="E190" s="41"/>
      <c r="F190" s="220" t="s">
        <v>235</v>
      </c>
      <c r="G190" s="41"/>
      <c r="H190" s="41"/>
      <c r="I190" s="221"/>
      <c r="J190" s="41"/>
      <c r="K190" s="41"/>
      <c r="L190" s="45"/>
      <c r="M190" s="222"/>
      <c r="N190" s="223"/>
      <c r="O190" s="85"/>
      <c r="P190" s="85"/>
      <c r="Q190" s="85"/>
      <c r="R190" s="85"/>
      <c r="S190" s="85"/>
      <c r="T190" s="86"/>
      <c r="U190" s="39"/>
      <c r="V190" s="39"/>
      <c r="W190" s="39"/>
      <c r="X190" s="39"/>
      <c r="Y190" s="39"/>
      <c r="Z190" s="39"/>
      <c r="AA190" s="39"/>
      <c r="AB190" s="39"/>
      <c r="AC190" s="39"/>
      <c r="AD190" s="39"/>
      <c r="AE190" s="39"/>
      <c r="AT190" s="18" t="s">
        <v>128</v>
      </c>
      <c r="AU190" s="18" t="s">
        <v>80</v>
      </c>
    </row>
    <row r="191" s="13" customFormat="1">
      <c r="A191" s="13"/>
      <c r="B191" s="225"/>
      <c r="C191" s="226"/>
      <c r="D191" s="219" t="s">
        <v>138</v>
      </c>
      <c r="E191" s="227" t="s">
        <v>19</v>
      </c>
      <c r="F191" s="228" t="s">
        <v>237</v>
      </c>
      <c r="G191" s="226"/>
      <c r="H191" s="229">
        <v>181.72</v>
      </c>
      <c r="I191" s="230"/>
      <c r="J191" s="226"/>
      <c r="K191" s="226"/>
      <c r="L191" s="231"/>
      <c r="M191" s="232"/>
      <c r="N191" s="233"/>
      <c r="O191" s="233"/>
      <c r="P191" s="233"/>
      <c r="Q191" s="233"/>
      <c r="R191" s="233"/>
      <c r="S191" s="233"/>
      <c r="T191" s="234"/>
      <c r="U191" s="13"/>
      <c r="V191" s="13"/>
      <c r="W191" s="13"/>
      <c r="X191" s="13"/>
      <c r="Y191" s="13"/>
      <c r="Z191" s="13"/>
      <c r="AA191" s="13"/>
      <c r="AB191" s="13"/>
      <c r="AC191" s="13"/>
      <c r="AD191" s="13"/>
      <c r="AE191" s="13"/>
      <c r="AT191" s="235" t="s">
        <v>138</v>
      </c>
      <c r="AU191" s="235" t="s">
        <v>80</v>
      </c>
      <c r="AV191" s="13" t="s">
        <v>80</v>
      </c>
      <c r="AW191" s="13" t="s">
        <v>32</v>
      </c>
      <c r="AX191" s="13" t="s">
        <v>70</v>
      </c>
      <c r="AY191" s="235" t="s">
        <v>119</v>
      </c>
    </row>
    <row r="192" s="15" customFormat="1">
      <c r="A192" s="15"/>
      <c r="B192" s="258"/>
      <c r="C192" s="259"/>
      <c r="D192" s="219" t="s">
        <v>138</v>
      </c>
      <c r="E192" s="260" t="s">
        <v>19</v>
      </c>
      <c r="F192" s="261" t="s">
        <v>238</v>
      </c>
      <c r="G192" s="259"/>
      <c r="H192" s="260" t="s">
        <v>19</v>
      </c>
      <c r="I192" s="262"/>
      <c r="J192" s="259"/>
      <c r="K192" s="259"/>
      <c r="L192" s="263"/>
      <c r="M192" s="264"/>
      <c r="N192" s="265"/>
      <c r="O192" s="265"/>
      <c r="P192" s="265"/>
      <c r="Q192" s="265"/>
      <c r="R192" s="265"/>
      <c r="S192" s="265"/>
      <c r="T192" s="266"/>
      <c r="U192" s="15"/>
      <c r="V192" s="15"/>
      <c r="W192" s="15"/>
      <c r="X192" s="15"/>
      <c r="Y192" s="15"/>
      <c r="Z192" s="15"/>
      <c r="AA192" s="15"/>
      <c r="AB192" s="15"/>
      <c r="AC192" s="15"/>
      <c r="AD192" s="15"/>
      <c r="AE192" s="15"/>
      <c r="AT192" s="267" t="s">
        <v>138</v>
      </c>
      <c r="AU192" s="267" t="s">
        <v>80</v>
      </c>
      <c r="AV192" s="15" t="s">
        <v>78</v>
      </c>
      <c r="AW192" s="15" t="s">
        <v>32</v>
      </c>
      <c r="AX192" s="15" t="s">
        <v>70</v>
      </c>
      <c r="AY192" s="267" t="s">
        <v>119</v>
      </c>
    </row>
    <row r="193" s="13" customFormat="1">
      <c r="A193" s="13"/>
      <c r="B193" s="225"/>
      <c r="C193" s="226"/>
      <c r="D193" s="219" t="s">
        <v>138</v>
      </c>
      <c r="E193" s="227" t="s">
        <v>19</v>
      </c>
      <c r="F193" s="228" t="s">
        <v>239</v>
      </c>
      <c r="G193" s="226"/>
      <c r="H193" s="229">
        <v>4.1420000000000003</v>
      </c>
      <c r="I193" s="230"/>
      <c r="J193" s="226"/>
      <c r="K193" s="226"/>
      <c r="L193" s="231"/>
      <c r="M193" s="232"/>
      <c r="N193" s="233"/>
      <c r="O193" s="233"/>
      <c r="P193" s="233"/>
      <c r="Q193" s="233"/>
      <c r="R193" s="233"/>
      <c r="S193" s="233"/>
      <c r="T193" s="234"/>
      <c r="U193" s="13"/>
      <c r="V193" s="13"/>
      <c r="W193" s="13"/>
      <c r="X193" s="13"/>
      <c r="Y193" s="13"/>
      <c r="Z193" s="13"/>
      <c r="AA193" s="13"/>
      <c r="AB193" s="13"/>
      <c r="AC193" s="13"/>
      <c r="AD193" s="13"/>
      <c r="AE193" s="13"/>
      <c r="AT193" s="235" t="s">
        <v>138</v>
      </c>
      <c r="AU193" s="235" t="s">
        <v>80</v>
      </c>
      <c r="AV193" s="13" t="s">
        <v>80</v>
      </c>
      <c r="AW193" s="13" t="s">
        <v>32</v>
      </c>
      <c r="AX193" s="13" t="s">
        <v>70</v>
      </c>
      <c r="AY193" s="235" t="s">
        <v>119</v>
      </c>
    </row>
    <row r="194" s="13" customFormat="1">
      <c r="A194" s="13"/>
      <c r="B194" s="225"/>
      <c r="C194" s="226"/>
      <c r="D194" s="219" t="s">
        <v>138</v>
      </c>
      <c r="E194" s="227" t="s">
        <v>19</v>
      </c>
      <c r="F194" s="228" t="s">
        <v>240</v>
      </c>
      <c r="G194" s="226"/>
      <c r="H194" s="229">
        <v>4.3639999999999999</v>
      </c>
      <c r="I194" s="230"/>
      <c r="J194" s="226"/>
      <c r="K194" s="226"/>
      <c r="L194" s="231"/>
      <c r="M194" s="232"/>
      <c r="N194" s="233"/>
      <c r="O194" s="233"/>
      <c r="P194" s="233"/>
      <c r="Q194" s="233"/>
      <c r="R194" s="233"/>
      <c r="S194" s="233"/>
      <c r="T194" s="234"/>
      <c r="U194" s="13"/>
      <c r="V194" s="13"/>
      <c r="W194" s="13"/>
      <c r="X194" s="13"/>
      <c r="Y194" s="13"/>
      <c r="Z194" s="13"/>
      <c r="AA194" s="13"/>
      <c r="AB194" s="13"/>
      <c r="AC194" s="13"/>
      <c r="AD194" s="13"/>
      <c r="AE194" s="13"/>
      <c r="AT194" s="235" t="s">
        <v>138</v>
      </c>
      <c r="AU194" s="235" t="s">
        <v>80</v>
      </c>
      <c r="AV194" s="13" t="s">
        <v>80</v>
      </c>
      <c r="AW194" s="13" t="s">
        <v>32</v>
      </c>
      <c r="AX194" s="13" t="s">
        <v>70</v>
      </c>
      <c r="AY194" s="235" t="s">
        <v>119</v>
      </c>
    </row>
    <row r="195" s="13" customFormat="1">
      <c r="A195" s="13"/>
      <c r="B195" s="225"/>
      <c r="C195" s="226"/>
      <c r="D195" s="219" t="s">
        <v>138</v>
      </c>
      <c r="E195" s="227" t="s">
        <v>19</v>
      </c>
      <c r="F195" s="228" t="s">
        <v>241</v>
      </c>
      <c r="G195" s="226"/>
      <c r="H195" s="229">
        <v>2.9820000000000002</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138</v>
      </c>
      <c r="AU195" s="235" t="s">
        <v>80</v>
      </c>
      <c r="AV195" s="13" t="s">
        <v>80</v>
      </c>
      <c r="AW195" s="13" t="s">
        <v>32</v>
      </c>
      <c r="AX195" s="13" t="s">
        <v>70</v>
      </c>
      <c r="AY195" s="235" t="s">
        <v>119</v>
      </c>
    </row>
    <row r="196" s="13" customFormat="1">
      <c r="A196" s="13"/>
      <c r="B196" s="225"/>
      <c r="C196" s="226"/>
      <c r="D196" s="219" t="s">
        <v>138</v>
      </c>
      <c r="E196" s="227" t="s">
        <v>19</v>
      </c>
      <c r="F196" s="228" t="s">
        <v>242</v>
      </c>
      <c r="G196" s="226"/>
      <c r="H196" s="229">
        <v>4.125</v>
      </c>
      <c r="I196" s="230"/>
      <c r="J196" s="226"/>
      <c r="K196" s="226"/>
      <c r="L196" s="231"/>
      <c r="M196" s="232"/>
      <c r="N196" s="233"/>
      <c r="O196" s="233"/>
      <c r="P196" s="233"/>
      <c r="Q196" s="233"/>
      <c r="R196" s="233"/>
      <c r="S196" s="233"/>
      <c r="T196" s="234"/>
      <c r="U196" s="13"/>
      <c r="V196" s="13"/>
      <c r="W196" s="13"/>
      <c r="X196" s="13"/>
      <c r="Y196" s="13"/>
      <c r="Z196" s="13"/>
      <c r="AA196" s="13"/>
      <c r="AB196" s="13"/>
      <c r="AC196" s="13"/>
      <c r="AD196" s="13"/>
      <c r="AE196" s="13"/>
      <c r="AT196" s="235" t="s">
        <v>138</v>
      </c>
      <c r="AU196" s="235" t="s">
        <v>80</v>
      </c>
      <c r="AV196" s="13" t="s">
        <v>80</v>
      </c>
      <c r="AW196" s="13" t="s">
        <v>32</v>
      </c>
      <c r="AX196" s="13" t="s">
        <v>70</v>
      </c>
      <c r="AY196" s="235" t="s">
        <v>119</v>
      </c>
    </row>
    <row r="197" s="13" customFormat="1">
      <c r="A197" s="13"/>
      <c r="B197" s="225"/>
      <c r="C197" s="226"/>
      <c r="D197" s="219" t="s">
        <v>138</v>
      </c>
      <c r="E197" s="227" t="s">
        <v>19</v>
      </c>
      <c r="F197" s="228" t="s">
        <v>243</v>
      </c>
      <c r="G197" s="226"/>
      <c r="H197" s="229">
        <v>2.9729999999999999</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138</v>
      </c>
      <c r="AU197" s="235" t="s">
        <v>80</v>
      </c>
      <c r="AV197" s="13" t="s">
        <v>80</v>
      </c>
      <c r="AW197" s="13" t="s">
        <v>32</v>
      </c>
      <c r="AX197" s="13" t="s">
        <v>70</v>
      </c>
      <c r="AY197" s="235" t="s">
        <v>119</v>
      </c>
    </row>
    <row r="198" s="14" customFormat="1">
      <c r="A198" s="14"/>
      <c r="B198" s="236"/>
      <c r="C198" s="237"/>
      <c r="D198" s="219" t="s">
        <v>138</v>
      </c>
      <c r="E198" s="238" t="s">
        <v>19</v>
      </c>
      <c r="F198" s="239" t="s">
        <v>140</v>
      </c>
      <c r="G198" s="237"/>
      <c r="H198" s="240">
        <v>200.30600000000001</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138</v>
      </c>
      <c r="AU198" s="246" t="s">
        <v>80</v>
      </c>
      <c r="AV198" s="14" t="s">
        <v>127</v>
      </c>
      <c r="AW198" s="14" t="s">
        <v>32</v>
      </c>
      <c r="AX198" s="14" t="s">
        <v>70</v>
      </c>
      <c r="AY198" s="246" t="s">
        <v>119</v>
      </c>
    </row>
    <row r="199" s="13" customFormat="1">
      <c r="A199" s="13"/>
      <c r="B199" s="225"/>
      <c r="C199" s="226"/>
      <c r="D199" s="219" t="s">
        <v>138</v>
      </c>
      <c r="E199" s="227" t="s">
        <v>19</v>
      </c>
      <c r="F199" s="228" t="s">
        <v>244</v>
      </c>
      <c r="G199" s="226"/>
      <c r="H199" s="229">
        <v>220.33699999999999</v>
      </c>
      <c r="I199" s="230"/>
      <c r="J199" s="226"/>
      <c r="K199" s="226"/>
      <c r="L199" s="231"/>
      <c r="M199" s="232"/>
      <c r="N199" s="233"/>
      <c r="O199" s="233"/>
      <c r="P199" s="233"/>
      <c r="Q199" s="233"/>
      <c r="R199" s="233"/>
      <c r="S199" s="233"/>
      <c r="T199" s="234"/>
      <c r="U199" s="13"/>
      <c r="V199" s="13"/>
      <c r="W199" s="13"/>
      <c r="X199" s="13"/>
      <c r="Y199" s="13"/>
      <c r="Z199" s="13"/>
      <c r="AA199" s="13"/>
      <c r="AB199" s="13"/>
      <c r="AC199" s="13"/>
      <c r="AD199" s="13"/>
      <c r="AE199" s="13"/>
      <c r="AT199" s="235" t="s">
        <v>138</v>
      </c>
      <c r="AU199" s="235" t="s">
        <v>80</v>
      </c>
      <c r="AV199" s="13" t="s">
        <v>80</v>
      </c>
      <c r="AW199" s="13" t="s">
        <v>32</v>
      </c>
      <c r="AX199" s="13" t="s">
        <v>70</v>
      </c>
      <c r="AY199" s="235" t="s">
        <v>119</v>
      </c>
    </row>
    <row r="200" s="14" customFormat="1">
      <c r="A200" s="14"/>
      <c r="B200" s="236"/>
      <c r="C200" s="237"/>
      <c r="D200" s="219" t="s">
        <v>138</v>
      </c>
      <c r="E200" s="238" t="s">
        <v>19</v>
      </c>
      <c r="F200" s="239" t="s">
        <v>140</v>
      </c>
      <c r="G200" s="237"/>
      <c r="H200" s="240">
        <v>220.33699999999999</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138</v>
      </c>
      <c r="AU200" s="246" t="s">
        <v>80</v>
      </c>
      <c r="AV200" s="14" t="s">
        <v>127</v>
      </c>
      <c r="AW200" s="14" t="s">
        <v>32</v>
      </c>
      <c r="AX200" s="14" t="s">
        <v>78</v>
      </c>
      <c r="AY200" s="246" t="s">
        <v>119</v>
      </c>
    </row>
    <row r="201" s="2" customFormat="1" ht="22.9" customHeight="1">
      <c r="A201" s="39"/>
      <c r="B201" s="40"/>
      <c r="C201" s="206" t="s">
        <v>245</v>
      </c>
      <c r="D201" s="206" t="s">
        <v>122</v>
      </c>
      <c r="E201" s="207" t="s">
        <v>246</v>
      </c>
      <c r="F201" s="208" t="s">
        <v>247</v>
      </c>
      <c r="G201" s="209" t="s">
        <v>182</v>
      </c>
      <c r="H201" s="210">
        <v>699.25</v>
      </c>
      <c r="I201" s="211"/>
      <c r="J201" s="212">
        <f>ROUND(I201*H201,2)</f>
        <v>0</v>
      </c>
      <c r="K201" s="208" t="s">
        <v>126</v>
      </c>
      <c r="L201" s="45"/>
      <c r="M201" s="213" t="s">
        <v>19</v>
      </c>
      <c r="N201" s="214" t="s">
        <v>41</v>
      </c>
      <c r="O201" s="85"/>
      <c r="P201" s="215">
        <f>O201*H201</f>
        <v>0</v>
      </c>
      <c r="Q201" s="215">
        <v>0</v>
      </c>
      <c r="R201" s="215">
        <f>Q201*H201</f>
        <v>0</v>
      </c>
      <c r="S201" s="215">
        <v>0</v>
      </c>
      <c r="T201" s="216">
        <f>S201*H201</f>
        <v>0</v>
      </c>
      <c r="U201" s="39"/>
      <c r="V201" s="39"/>
      <c r="W201" s="39"/>
      <c r="X201" s="39"/>
      <c r="Y201" s="39"/>
      <c r="Z201" s="39"/>
      <c r="AA201" s="39"/>
      <c r="AB201" s="39"/>
      <c r="AC201" s="39"/>
      <c r="AD201" s="39"/>
      <c r="AE201" s="39"/>
      <c r="AR201" s="217" t="s">
        <v>153</v>
      </c>
      <c r="AT201" s="217" t="s">
        <v>122</v>
      </c>
      <c r="AU201" s="217" t="s">
        <v>80</v>
      </c>
      <c r="AY201" s="18" t="s">
        <v>119</v>
      </c>
      <c r="BE201" s="218">
        <f>IF(N201="základní",J201,0)</f>
        <v>0</v>
      </c>
      <c r="BF201" s="218">
        <f>IF(N201="snížená",J201,0)</f>
        <v>0</v>
      </c>
      <c r="BG201" s="218">
        <f>IF(N201="zákl. přenesená",J201,0)</f>
        <v>0</v>
      </c>
      <c r="BH201" s="218">
        <f>IF(N201="sníž. přenesená",J201,0)</f>
        <v>0</v>
      </c>
      <c r="BI201" s="218">
        <f>IF(N201="nulová",J201,0)</f>
        <v>0</v>
      </c>
      <c r="BJ201" s="18" t="s">
        <v>78</v>
      </c>
      <c r="BK201" s="218">
        <f>ROUND(I201*H201,2)</f>
        <v>0</v>
      </c>
      <c r="BL201" s="18" t="s">
        <v>153</v>
      </c>
      <c r="BM201" s="217" t="s">
        <v>248</v>
      </c>
    </row>
    <row r="202" s="2" customFormat="1">
      <c r="A202" s="39"/>
      <c r="B202" s="40"/>
      <c r="C202" s="41"/>
      <c r="D202" s="219" t="s">
        <v>128</v>
      </c>
      <c r="E202" s="41"/>
      <c r="F202" s="220" t="s">
        <v>247</v>
      </c>
      <c r="G202" s="41"/>
      <c r="H202" s="41"/>
      <c r="I202" s="221"/>
      <c r="J202" s="41"/>
      <c r="K202" s="41"/>
      <c r="L202" s="45"/>
      <c r="M202" s="222"/>
      <c r="N202" s="223"/>
      <c r="O202" s="85"/>
      <c r="P202" s="85"/>
      <c r="Q202" s="85"/>
      <c r="R202" s="85"/>
      <c r="S202" s="85"/>
      <c r="T202" s="86"/>
      <c r="U202" s="39"/>
      <c r="V202" s="39"/>
      <c r="W202" s="39"/>
      <c r="X202" s="39"/>
      <c r="Y202" s="39"/>
      <c r="Z202" s="39"/>
      <c r="AA202" s="39"/>
      <c r="AB202" s="39"/>
      <c r="AC202" s="39"/>
      <c r="AD202" s="39"/>
      <c r="AE202" s="39"/>
      <c r="AT202" s="18" t="s">
        <v>128</v>
      </c>
      <c r="AU202" s="18" t="s">
        <v>80</v>
      </c>
    </row>
    <row r="203" s="13" customFormat="1">
      <c r="A203" s="13"/>
      <c r="B203" s="225"/>
      <c r="C203" s="226"/>
      <c r="D203" s="219" t="s">
        <v>138</v>
      </c>
      <c r="E203" s="227" t="s">
        <v>19</v>
      </c>
      <c r="F203" s="228" t="s">
        <v>249</v>
      </c>
      <c r="G203" s="226"/>
      <c r="H203" s="229">
        <v>699.25</v>
      </c>
      <c r="I203" s="230"/>
      <c r="J203" s="226"/>
      <c r="K203" s="226"/>
      <c r="L203" s="231"/>
      <c r="M203" s="232"/>
      <c r="N203" s="233"/>
      <c r="O203" s="233"/>
      <c r="P203" s="233"/>
      <c r="Q203" s="233"/>
      <c r="R203" s="233"/>
      <c r="S203" s="233"/>
      <c r="T203" s="234"/>
      <c r="U203" s="13"/>
      <c r="V203" s="13"/>
      <c r="W203" s="13"/>
      <c r="X203" s="13"/>
      <c r="Y203" s="13"/>
      <c r="Z203" s="13"/>
      <c r="AA203" s="13"/>
      <c r="AB203" s="13"/>
      <c r="AC203" s="13"/>
      <c r="AD203" s="13"/>
      <c r="AE203" s="13"/>
      <c r="AT203" s="235" t="s">
        <v>138</v>
      </c>
      <c r="AU203" s="235" t="s">
        <v>80</v>
      </c>
      <c r="AV203" s="13" t="s">
        <v>80</v>
      </c>
      <c r="AW203" s="13" t="s">
        <v>32</v>
      </c>
      <c r="AX203" s="13" t="s">
        <v>70</v>
      </c>
      <c r="AY203" s="235" t="s">
        <v>119</v>
      </c>
    </row>
    <row r="204" s="14" customFormat="1">
      <c r="A204" s="14"/>
      <c r="B204" s="236"/>
      <c r="C204" s="237"/>
      <c r="D204" s="219" t="s">
        <v>138</v>
      </c>
      <c r="E204" s="238" t="s">
        <v>19</v>
      </c>
      <c r="F204" s="239" t="s">
        <v>140</v>
      </c>
      <c r="G204" s="237"/>
      <c r="H204" s="240">
        <v>699.25</v>
      </c>
      <c r="I204" s="241"/>
      <c r="J204" s="237"/>
      <c r="K204" s="237"/>
      <c r="L204" s="242"/>
      <c r="M204" s="243"/>
      <c r="N204" s="244"/>
      <c r="O204" s="244"/>
      <c r="P204" s="244"/>
      <c r="Q204" s="244"/>
      <c r="R204" s="244"/>
      <c r="S204" s="244"/>
      <c r="T204" s="245"/>
      <c r="U204" s="14"/>
      <c r="V204" s="14"/>
      <c r="W204" s="14"/>
      <c r="X204" s="14"/>
      <c r="Y204" s="14"/>
      <c r="Z204" s="14"/>
      <c r="AA204" s="14"/>
      <c r="AB204" s="14"/>
      <c r="AC204" s="14"/>
      <c r="AD204" s="14"/>
      <c r="AE204" s="14"/>
      <c r="AT204" s="246" t="s">
        <v>138</v>
      </c>
      <c r="AU204" s="246" t="s">
        <v>80</v>
      </c>
      <c r="AV204" s="14" t="s">
        <v>127</v>
      </c>
      <c r="AW204" s="14" t="s">
        <v>32</v>
      </c>
      <c r="AX204" s="14" t="s">
        <v>78</v>
      </c>
      <c r="AY204" s="246" t="s">
        <v>119</v>
      </c>
    </row>
    <row r="205" s="2" customFormat="1" ht="20.5" customHeight="1">
      <c r="A205" s="39"/>
      <c r="B205" s="40"/>
      <c r="C205" s="206" t="s">
        <v>183</v>
      </c>
      <c r="D205" s="206" t="s">
        <v>122</v>
      </c>
      <c r="E205" s="207" t="s">
        <v>250</v>
      </c>
      <c r="F205" s="208" t="s">
        <v>251</v>
      </c>
      <c r="G205" s="209" t="s">
        <v>182</v>
      </c>
      <c r="H205" s="210">
        <v>203.38</v>
      </c>
      <c r="I205" s="211"/>
      <c r="J205" s="212">
        <f>ROUND(I205*H205,2)</f>
        <v>0</v>
      </c>
      <c r="K205" s="208" t="s">
        <v>126</v>
      </c>
      <c r="L205" s="45"/>
      <c r="M205" s="213" t="s">
        <v>19</v>
      </c>
      <c r="N205" s="214" t="s">
        <v>41</v>
      </c>
      <c r="O205" s="85"/>
      <c r="P205" s="215">
        <f>O205*H205</f>
        <v>0</v>
      </c>
      <c r="Q205" s="215">
        <v>0</v>
      </c>
      <c r="R205" s="215">
        <f>Q205*H205</f>
        <v>0</v>
      </c>
      <c r="S205" s="215">
        <v>0</v>
      </c>
      <c r="T205" s="216">
        <f>S205*H205</f>
        <v>0</v>
      </c>
      <c r="U205" s="39"/>
      <c r="V205" s="39"/>
      <c r="W205" s="39"/>
      <c r="X205" s="39"/>
      <c r="Y205" s="39"/>
      <c r="Z205" s="39"/>
      <c r="AA205" s="39"/>
      <c r="AB205" s="39"/>
      <c r="AC205" s="39"/>
      <c r="AD205" s="39"/>
      <c r="AE205" s="39"/>
      <c r="AR205" s="217" t="s">
        <v>153</v>
      </c>
      <c r="AT205" s="217" t="s">
        <v>122</v>
      </c>
      <c r="AU205" s="217" t="s">
        <v>80</v>
      </c>
      <c r="AY205" s="18" t="s">
        <v>119</v>
      </c>
      <c r="BE205" s="218">
        <f>IF(N205="základní",J205,0)</f>
        <v>0</v>
      </c>
      <c r="BF205" s="218">
        <f>IF(N205="snížená",J205,0)</f>
        <v>0</v>
      </c>
      <c r="BG205" s="218">
        <f>IF(N205="zákl. přenesená",J205,0)</f>
        <v>0</v>
      </c>
      <c r="BH205" s="218">
        <f>IF(N205="sníž. přenesená",J205,0)</f>
        <v>0</v>
      </c>
      <c r="BI205" s="218">
        <f>IF(N205="nulová",J205,0)</f>
        <v>0</v>
      </c>
      <c r="BJ205" s="18" t="s">
        <v>78</v>
      </c>
      <c r="BK205" s="218">
        <f>ROUND(I205*H205,2)</f>
        <v>0</v>
      </c>
      <c r="BL205" s="18" t="s">
        <v>153</v>
      </c>
      <c r="BM205" s="217" t="s">
        <v>252</v>
      </c>
    </row>
    <row r="206" s="2" customFormat="1">
      <c r="A206" s="39"/>
      <c r="B206" s="40"/>
      <c r="C206" s="41"/>
      <c r="D206" s="219" t="s">
        <v>128</v>
      </c>
      <c r="E206" s="41"/>
      <c r="F206" s="220" t="s">
        <v>251</v>
      </c>
      <c r="G206" s="41"/>
      <c r="H206" s="41"/>
      <c r="I206" s="221"/>
      <c r="J206" s="41"/>
      <c r="K206" s="41"/>
      <c r="L206" s="45"/>
      <c r="M206" s="222"/>
      <c r="N206" s="223"/>
      <c r="O206" s="85"/>
      <c r="P206" s="85"/>
      <c r="Q206" s="85"/>
      <c r="R206" s="85"/>
      <c r="S206" s="85"/>
      <c r="T206" s="86"/>
      <c r="U206" s="39"/>
      <c r="V206" s="39"/>
      <c r="W206" s="39"/>
      <c r="X206" s="39"/>
      <c r="Y206" s="39"/>
      <c r="Z206" s="39"/>
      <c r="AA206" s="39"/>
      <c r="AB206" s="39"/>
      <c r="AC206" s="39"/>
      <c r="AD206" s="39"/>
      <c r="AE206" s="39"/>
      <c r="AT206" s="18" t="s">
        <v>128</v>
      </c>
      <c r="AU206" s="18" t="s">
        <v>80</v>
      </c>
    </row>
    <row r="207" s="13" customFormat="1">
      <c r="A207" s="13"/>
      <c r="B207" s="225"/>
      <c r="C207" s="226"/>
      <c r="D207" s="219" t="s">
        <v>138</v>
      </c>
      <c r="E207" s="227" t="s">
        <v>19</v>
      </c>
      <c r="F207" s="228" t="s">
        <v>253</v>
      </c>
      <c r="G207" s="226"/>
      <c r="H207" s="229">
        <v>14.49</v>
      </c>
      <c r="I207" s="230"/>
      <c r="J207" s="226"/>
      <c r="K207" s="226"/>
      <c r="L207" s="231"/>
      <c r="M207" s="232"/>
      <c r="N207" s="233"/>
      <c r="O207" s="233"/>
      <c r="P207" s="233"/>
      <c r="Q207" s="233"/>
      <c r="R207" s="233"/>
      <c r="S207" s="233"/>
      <c r="T207" s="234"/>
      <c r="U207" s="13"/>
      <c r="V207" s="13"/>
      <c r="W207" s="13"/>
      <c r="X207" s="13"/>
      <c r="Y207" s="13"/>
      <c r="Z207" s="13"/>
      <c r="AA207" s="13"/>
      <c r="AB207" s="13"/>
      <c r="AC207" s="13"/>
      <c r="AD207" s="13"/>
      <c r="AE207" s="13"/>
      <c r="AT207" s="235" t="s">
        <v>138</v>
      </c>
      <c r="AU207" s="235" t="s">
        <v>80</v>
      </c>
      <c r="AV207" s="13" t="s">
        <v>80</v>
      </c>
      <c r="AW207" s="13" t="s">
        <v>32</v>
      </c>
      <c r="AX207" s="13" t="s">
        <v>70</v>
      </c>
      <c r="AY207" s="235" t="s">
        <v>119</v>
      </c>
    </row>
    <row r="208" s="13" customFormat="1">
      <c r="A208" s="13"/>
      <c r="B208" s="225"/>
      <c r="C208" s="226"/>
      <c r="D208" s="219" t="s">
        <v>138</v>
      </c>
      <c r="E208" s="227" t="s">
        <v>19</v>
      </c>
      <c r="F208" s="228" t="s">
        <v>254</v>
      </c>
      <c r="G208" s="226"/>
      <c r="H208" s="229">
        <v>25.100000000000001</v>
      </c>
      <c r="I208" s="230"/>
      <c r="J208" s="226"/>
      <c r="K208" s="226"/>
      <c r="L208" s="231"/>
      <c r="M208" s="232"/>
      <c r="N208" s="233"/>
      <c r="O208" s="233"/>
      <c r="P208" s="233"/>
      <c r="Q208" s="233"/>
      <c r="R208" s="233"/>
      <c r="S208" s="233"/>
      <c r="T208" s="234"/>
      <c r="U208" s="13"/>
      <c r="V208" s="13"/>
      <c r="W208" s="13"/>
      <c r="X208" s="13"/>
      <c r="Y208" s="13"/>
      <c r="Z208" s="13"/>
      <c r="AA208" s="13"/>
      <c r="AB208" s="13"/>
      <c r="AC208" s="13"/>
      <c r="AD208" s="13"/>
      <c r="AE208" s="13"/>
      <c r="AT208" s="235" t="s">
        <v>138</v>
      </c>
      <c r="AU208" s="235" t="s">
        <v>80</v>
      </c>
      <c r="AV208" s="13" t="s">
        <v>80</v>
      </c>
      <c r="AW208" s="13" t="s">
        <v>32</v>
      </c>
      <c r="AX208" s="13" t="s">
        <v>70</v>
      </c>
      <c r="AY208" s="235" t="s">
        <v>119</v>
      </c>
    </row>
    <row r="209" s="13" customFormat="1">
      <c r="A209" s="13"/>
      <c r="B209" s="225"/>
      <c r="C209" s="226"/>
      <c r="D209" s="219" t="s">
        <v>138</v>
      </c>
      <c r="E209" s="227" t="s">
        <v>19</v>
      </c>
      <c r="F209" s="228" t="s">
        <v>255</v>
      </c>
      <c r="G209" s="226"/>
      <c r="H209" s="229">
        <v>25.050000000000001</v>
      </c>
      <c r="I209" s="230"/>
      <c r="J209" s="226"/>
      <c r="K209" s="226"/>
      <c r="L209" s="231"/>
      <c r="M209" s="232"/>
      <c r="N209" s="233"/>
      <c r="O209" s="233"/>
      <c r="P209" s="233"/>
      <c r="Q209" s="233"/>
      <c r="R209" s="233"/>
      <c r="S209" s="233"/>
      <c r="T209" s="234"/>
      <c r="U209" s="13"/>
      <c r="V209" s="13"/>
      <c r="W209" s="13"/>
      <c r="X209" s="13"/>
      <c r="Y209" s="13"/>
      <c r="Z209" s="13"/>
      <c r="AA209" s="13"/>
      <c r="AB209" s="13"/>
      <c r="AC209" s="13"/>
      <c r="AD209" s="13"/>
      <c r="AE209" s="13"/>
      <c r="AT209" s="235" t="s">
        <v>138</v>
      </c>
      <c r="AU209" s="235" t="s">
        <v>80</v>
      </c>
      <c r="AV209" s="13" t="s">
        <v>80</v>
      </c>
      <c r="AW209" s="13" t="s">
        <v>32</v>
      </c>
      <c r="AX209" s="13" t="s">
        <v>70</v>
      </c>
      <c r="AY209" s="235" t="s">
        <v>119</v>
      </c>
    </row>
    <row r="210" s="13" customFormat="1">
      <c r="A210" s="13"/>
      <c r="B210" s="225"/>
      <c r="C210" s="226"/>
      <c r="D210" s="219" t="s">
        <v>138</v>
      </c>
      <c r="E210" s="227" t="s">
        <v>19</v>
      </c>
      <c r="F210" s="228" t="s">
        <v>256</v>
      </c>
      <c r="G210" s="226"/>
      <c r="H210" s="229">
        <v>26.449999999999999</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138</v>
      </c>
      <c r="AU210" s="235" t="s">
        <v>80</v>
      </c>
      <c r="AV210" s="13" t="s">
        <v>80</v>
      </c>
      <c r="AW210" s="13" t="s">
        <v>32</v>
      </c>
      <c r="AX210" s="13" t="s">
        <v>70</v>
      </c>
      <c r="AY210" s="235" t="s">
        <v>119</v>
      </c>
    </row>
    <row r="211" s="13" customFormat="1">
      <c r="A211" s="13"/>
      <c r="B211" s="225"/>
      <c r="C211" s="226"/>
      <c r="D211" s="219" t="s">
        <v>138</v>
      </c>
      <c r="E211" s="227" t="s">
        <v>19</v>
      </c>
      <c r="F211" s="228" t="s">
        <v>257</v>
      </c>
      <c r="G211" s="226"/>
      <c r="H211" s="229">
        <v>43.909999999999997</v>
      </c>
      <c r="I211" s="230"/>
      <c r="J211" s="226"/>
      <c r="K211" s="226"/>
      <c r="L211" s="231"/>
      <c r="M211" s="232"/>
      <c r="N211" s="233"/>
      <c r="O211" s="233"/>
      <c r="P211" s="233"/>
      <c r="Q211" s="233"/>
      <c r="R211" s="233"/>
      <c r="S211" s="233"/>
      <c r="T211" s="234"/>
      <c r="U211" s="13"/>
      <c r="V211" s="13"/>
      <c r="W211" s="13"/>
      <c r="X211" s="13"/>
      <c r="Y211" s="13"/>
      <c r="Z211" s="13"/>
      <c r="AA211" s="13"/>
      <c r="AB211" s="13"/>
      <c r="AC211" s="13"/>
      <c r="AD211" s="13"/>
      <c r="AE211" s="13"/>
      <c r="AT211" s="235" t="s">
        <v>138</v>
      </c>
      <c r="AU211" s="235" t="s">
        <v>80</v>
      </c>
      <c r="AV211" s="13" t="s">
        <v>80</v>
      </c>
      <c r="AW211" s="13" t="s">
        <v>32</v>
      </c>
      <c r="AX211" s="13" t="s">
        <v>70</v>
      </c>
      <c r="AY211" s="235" t="s">
        <v>119</v>
      </c>
    </row>
    <row r="212" s="13" customFormat="1">
      <c r="A212" s="13"/>
      <c r="B212" s="225"/>
      <c r="C212" s="226"/>
      <c r="D212" s="219" t="s">
        <v>138</v>
      </c>
      <c r="E212" s="227" t="s">
        <v>19</v>
      </c>
      <c r="F212" s="228" t="s">
        <v>258</v>
      </c>
      <c r="G212" s="226"/>
      <c r="H212" s="229">
        <v>7.29</v>
      </c>
      <c r="I212" s="230"/>
      <c r="J212" s="226"/>
      <c r="K212" s="226"/>
      <c r="L212" s="231"/>
      <c r="M212" s="232"/>
      <c r="N212" s="233"/>
      <c r="O212" s="233"/>
      <c r="P212" s="233"/>
      <c r="Q212" s="233"/>
      <c r="R212" s="233"/>
      <c r="S212" s="233"/>
      <c r="T212" s="234"/>
      <c r="U212" s="13"/>
      <c r="V212" s="13"/>
      <c r="W212" s="13"/>
      <c r="X212" s="13"/>
      <c r="Y212" s="13"/>
      <c r="Z212" s="13"/>
      <c r="AA212" s="13"/>
      <c r="AB212" s="13"/>
      <c r="AC212" s="13"/>
      <c r="AD212" s="13"/>
      <c r="AE212" s="13"/>
      <c r="AT212" s="235" t="s">
        <v>138</v>
      </c>
      <c r="AU212" s="235" t="s">
        <v>80</v>
      </c>
      <c r="AV212" s="13" t="s">
        <v>80</v>
      </c>
      <c r="AW212" s="13" t="s">
        <v>32</v>
      </c>
      <c r="AX212" s="13" t="s">
        <v>70</v>
      </c>
      <c r="AY212" s="235" t="s">
        <v>119</v>
      </c>
    </row>
    <row r="213" s="13" customFormat="1">
      <c r="A213" s="13"/>
      <c r="B213" s="225"/>
      <c r="C213" s="226"/>
      <c r="D213" s="219" t="s">
        <v>138</v>
      </c>
      <c r="E213" s="227" t="s">
        <v>19</v>
      </c>
      <c r="F213" s="228" t="s">
        <v>259</v>
      </c>
      <c r="G213" s="226"/>
      <c r="H213" s="229">
        <v>18.07</v>
      </c>
      <c r="I213" s="230"/>
      <c r="J213" s="226"/>
      <c r="K213" s="226"/>
      <c r="L213" s="231"/>
      <c r="M213" s="232"/>
      <c r="N213" s="233"/>
      <c r="O213" s="233"/>
      <c r="P213" s="233"/>
      <c r="Q213" s="233"/>
      <c r="R213" s="233"/>
      <c r="S213" s="233"/>
      <c r="T213" s="234"/>
      <c r="U213" s="13"/>
      <c r="V213" s="13"/>
      <c r="W213" s="13"/>
      <c r="X213" s="13"/>
      <c r="Y213" s="13"/>
      <c r="Z213" s="13"/>
      <c r="AA213" s="13"/>
      <c r="AB213" s="13"/>
      <c r="AC213" s="13"/>
      <c r="AD213" s="13"/>
      <c r="AE213" s="13"/>
      <c r="AT213" s="235" t="s">
        <v>138</v>
      </c>
      <c r="AU213" s="235" t="s">
        <v>80</v>
      </c>
      <c r="AV213" s="13" t="s">
        <v>80</v>
      </c>
      <c r="AW213" s="13" t="s">
        <v>32</v>
      </c>
      <c r="AX213" s="13" t="s">
        <v>70</v>
      </c>
      <c r="AY213" s="235" t="s">
        <v>119</v>
      </c>
    </row>
    <row r="214" s="13" customFormat="1">
      <c r="A214" s="13"/>
      <c r="B214" s="225"/>
      <c r="C214" s="226"/>
      <c r="D214" s="219" t="s">
        <v>138</v>
      </c>
      <c r="E214" s="227" t="s">
        <v>19</v>
      </c>
      <c r="F214" s="228" t="s">
        <v>260</v>
      </c>
      <c r="G214" s="226"/>
      <c r="H214" s="229">
        <v>25</v>
      </c>
      <c r="I214" s="230"/>
      <c r="J214" s="226"/>
      <c r="K214" s="226"/>
      <c r="L214" s="231"/>
      <c r="M214" s="232"/>
      <c r="N214" s="233"/>
      <c r="O214" s="233"/>
      <c r="P214" s="233"/>
      <c r="Q214" s="233"/>
      <c r="R214" s="233"/>
      <c r="S214" s="233"/>
      <c r="T214" s="234"/>
      <c r="U214" s="13"/>
      <c r="V214" s="13"/>
      <c r="W214" s="13"/>
      <c r="X214" s="13"/>
      <c r="Y214" s="13"/>
      <c r="Z214" s="13"/>
      <c r="AA214" s="13"/>
      <c r="AB214" s="13"/>
      <c r="AC214" s="13"/>
      <c r="AD214" s="13"/>
      <c r="AE214" s="13"/>
      <c r="AT214" s="235" t="s">
        <v>138</v>
      </c>
      <c r="AU214" s="235" t="s">
        <v>80</v>
      </c>
      <c r="AV214" s="13" t="s">
        <v>80</v>
      </c>
      <c r="AW214" s="13" t="s">
        <v>32</v>
      </c>
      <c r="AX214" s="13" t="s">
        <v>70</v>
      </c>
      <c r="AY214" s="235" t="s">
        <v>119</v>
      </c>
    </row>
    <row r="215" s="13" customFormat="1">
      <c r="A215" s="13"/>
      <c r="B215" s="225"/>
      <c r="C215" s="226"/>
      <c r="D215" s="219" t="s">
        <v>138</v>
      </c>
      <c r="E215" s="227" t="s">
        <v>19</v>
      </c>
      <c r="F215" s="228" t="s">
        <v>261</v>
      </c>
      <c r="G215" s="226"/>
      <c r="H215" s="229">
        <v>18.02</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138</v>
      </c>
      <c r="AU215" s="235" t="s">
        <v>80</v>
      </c>
      <c r="AV215" s="13" t="s">
        <v>80</v>
      </c>
      <c r="AW215" s="13" t="s">
        <v>32</v>
      </c>
      <c r="AX215" s="13" t="s">
        <v>70</v>
      </c>
      <c r="AY215" s="235" t="s">
        <v>119</v>
      </c>
    </row>
    <row r="216" s="14" customFormat="1">
      <c r="A216" s="14"/>
      <c r="B216" s="236"/>
      <c r="C216" s="237"/>
      <c r="D216" s="219" t="s">
        <v>138</v>
      </c>
      <c r="E216" s="238" t="s">
        <v>89</v>
      </c>
      <c r="F216" s="239" t="s">
        <v>140</v>
      </c>
      <c r="G216" s="237"/>
      <c r="H216" s="240">
        <v>203.38</v>
      </c>
      <c r="I216" s="241"/>
      <c r="J216" s="237"/>
      <c r="K216" s="237"/>
      <c r="L216" s="242"/>
      <c r="M216" s="243"/>
      <c r="N216" s="244"/>
      <c r="O216" s="244"/>
      <c r="P216" s="244"/>
      <c r="Q216" s="244"/>
      <c r="R216" s="244"/>
      <c r="S216" s="244"/>
      <c r="T216" s="245"/>
      <c r="U216" s="14"/>
      <c r="V216" s="14"/>
      <c r="W216" s="14"/>
      <c r="X216" s="14"/>
      <c r="Y216" s="14"/>
      <c r="Z216" s="14"/>
      <c r="AA216" s="14"/>
      <c r="AB216" s="14"/>
      <c r="AC216" s="14"/>
      <c r="AD216" s="14"/>
      <c r="AE216" s="14"/>
      <c r="AT216" s="246" t="s">
        <v>138</v>
      </c>
      <c r="AU216" s="246" t="s">
        <v>80</v>
      </c>
      <c r="AV216" s="14" t="s">
        <v>127</v>
      </c>
      <c r="AW216" s="14" t="s">
        <v>32</v>
      </c>
      <c r="AX216" s="14" t="s">
        <v>78</v>
      </c>
      <c r="AY216" s="246" t="s">
        <v>119</v>
      </c>
    </row>
    <row r="217" s="2" customFormat="1" ht="22.9" customHeight="1">
      <c r="A217" s="39"/>
      <c r="B217" s="40"/>
      <c r="C217" s="206" t="s">
        <v>7</v>
      </c>
      <c r="D217" s="206" t="s">
        <v>122</v>
      </c>
      <c r="E217" s="207" t="s">
        <v>262</v>
      </c>
      <c r="F217" s="208" t="s">
        <v>263</v>
      </c>
      <c r="G217" s="209" t="s">
        <v>182</v>
      </c>
      <c r="H217" s="210">
        <v>203.38</v>
      </c>
      <c r="I217" s="211"/>
      <c r="J217" s="212">
        <f>ROUND(I217*H217,2)</f>
        <v>0</v>
      </c>
      <c r="K217" s="208" t="s">
        <v>126</v>
      </c>
      <c r="L217" s="45"/>
      <c r="M217" s="213" t="s">
        <v>19</v>
      </c>
      <c r="N217" s="214" t="s">
        <v>41</v>
      </c>
      <c r="O217" s="85"/>
      <c r="P217" s="215">
        <f>O217*H217</f>
        <v>0</v>
      </c>
      <c r="Q217" s="215">
        <v>0</v>
      </c>
      <c r="R217" s="215">
        <f>Q217*H217</f>
        <v>0</v>
      </c>
      <c r="S217" s="215">
        <v>0</v>
      </c>
      <c r="T217" s="216">
        <f>S217*H217</f>
        <v>0</v>
      </c>
      <c r="U217" s="39"/>
      <c r="V217" s="39"/>
      <c r="W217" s="39"/>
      <c r="X217" s="39"/>
      <c r="Y217" s="39"/>
      <c r="Z217" s="39"/>
      <c r="AA217" s="39"/>
      <c r="AB217" s="39"/>
      <c r="AC217" s="39"/>
      <c r="AD217" s="39"/>
      <c r="AE217" s="39"/>
      <c r="AR217" s="217" t="s">
        <v>153</v>
      </c>
      <c r="AT217" s="217" t="s">
        <v>122</v>
      </c>
      <c r="AU217" s="217" t="s">
        <v>80</v>
      </c>
      <c r="AY217" s="18" t="s">
        <v>119</v>
      </c>
      <c r="BE217" s="218">
        <f>IF(N217="základní",J217,0)</f>
        <v>0</v>
      </c>
      <c r="BF217" s="218">
        <f>IF(N217="snížená",J217,0)</f>
        <v>0</v>
      </c>
      <c r="BG217" s="218">
        <f>IF(N217="zákl. přenesená",J217,0)</f>
        <v>0</v>
      </c>
      <c r="BH217" s="218">
        <f>IF(N217="sníž. přenesená",J217,0)</f>
        <v>0</v>
      </c>
      <c r="BI217" s="218">
        <f>IF(N217="nulová",J217,0)</f>
        <v>0</v>
      </c>
      <c r="BJ217" s="18" t="s">
        <v>78</v>
      </c>
      <c r="BK217" s="218">
        <f>ROUND(I217*H217,2)</f>
        <v>0</v>
      </c>
      <c r="BL217" s="18" t="s">
        <v>153</v>
      </c>
      <c r="BM217" s="217" t="s">
        <v>264</v>
      </c>
    </row>
    <row r="218" s="2" customFormat="1">
      <c r="A218" s="39"/>
      <c r="B218" s="40"/>
      <c r="C218" s="41"/>
      <c r="D218" s="219" t="s">
        <v>128</v>
      </c>
      <c r="E218" s="41"/>
      <c r="F218" s="220" t="s">
        <v>263</v>
      </c>
      <c r="G218" s="41"/>
      <c r="H218" s="41"/>
      <c r="I218" s="221"/>
      <c r="J218" s="41"/>
      <c r="K218" s="41"/>
      <c r="L218" s="45"/>
      <c r="M218" s="222"/>
      <c r="N218" s="223"/>
      <c r="O218" s="85"/>
      <c r="P218" s="85"/>
      <c r="Q218" s="85"/>
      <c r="R218" s="85"/>
      <c r="S218" s="85"/>
      <c r="T218" s="86"/>
      <c r="U218" s="39"/>
      <c r="V218" s="39"/>
      <c r="W218" s="39"/>
      <c r="X218" s="39"/>
      <c r="Y218" s="39"/>
      <c r="Z218" s="39"/>
      <c r="AA218" s="39"/>
      <c r="AB218" s="39"/>
      <c r="AC218" s="39"/>
      <c r="AD218" s="39"/>
      <c r="AE218" s="39"/>
      <c r="AT218" s="18" t="s">
        <v>128</v>
      </c>
      <c r="AU218" s="18" t="s">
        <v>80</v>
      </c>
    </row>
    <row r="219" s="13" customFormat="1">
      <c r="A219" s="13"/>
      <c r="B219" s="225"/>
      <c r="C219" s="226"/>
      <c r="D219" s="219" t="s">
        <v>138</v>
      </c>
      <c r="E219" s="227" t="s">
        <v>19</v>
      </c>
      <c r="F219" s="228" t="s">
        <v>89</v>
      </c>
      <c r="G219" s="226"/>
      <c r="H219" s="229">
        <v>203.38</v>
      </c>
      <c r="I219" s="230"/>
      <c r="J219" s="226"/>
      <c r="K219" s="226"/>
      <c r="L219" s="231"/>
      <c r="M219" s="232"/>
      <c r="N219" s="233"/>
      <c r="O219" s="233"/>
      <c r="P219" s="233"/>
      <c r="Q219" s="233"/>
      <c r="R219" s="233"/>
      <c r="S219" s="233"/>
      <c r="T219" s="234"/>
      <c r="U219" s="13"/>
      <c r="V219" s="13"/>
      <c r="W219" s="13"/>
      <c r="X219" s="13"/>
      <c r="Y219" s="13"/>
      <c r="Z219" s="13"/>
      <c r="AA219" s="13"/>
      <c r="AB219" s="13"/>
      <c r="AC219" s="13"/>
      <c r="AD219" s="13"/>
      <c r="AE219" s="13"/>
      <c r="AT219" s="235" t="s">
        <v>138</v>
      </c>
      <c r="AU219" s="235" t="s">
        <v>80</v>
      </c>
      <c r="AV219" s="13" t="s">
        <v>80</v>
      </c>
      <c r="AW219" s="13" t="s">
        <v>32</v>
      </c>
      <c r="AX219" s="13" t="s">
        <v>70</v>
      </c>
      <c r="AY219" s="235" t="s">
        <v>119</v>
      </c>
    </row>
    <row r="220" s="14" customFormat="1">
      <c r="A220" s="14"/>
      <c r="B220" s="236"/>
      <c r="C220" s="237"/>
      <c r="D220" s="219" t="s">
        <v>138</v>
      </c>
      <c r="E220" s="238" t="s">
        <v>19</v>
      </c>
      <c r="F220" s="239" t="s">
        <v>140</v>
      </c>
      <c r="G220" s="237"/>
      <c r="H220" s="240">
        <v>203.38</v>
      </c>
      <c r="I220" s="241"/>
      <c r="J220" s="237"/>
      <c r="K220" s="237"/>
      <c r="L220" s="242"/>
      <c r="M220" s="243"/>
      <c r="N220" s="244"/>
      <c r="O220" s="244"/>
      <c r="P220" s="244"/>
      <c r="Q220" s="244"/>
      <c r="R220" s="244"/>
      <c r="S220" s="244"/>
      <c r="T220" s="245"/>
      <c r="U220" s="14"/>
      <c r="V220" s="14"/>
      <c r="W220" s="14"/>
      <c r="X220" s="14"/>
      <c r="Y220" s="14"/>
      <c r="Z220" s="14"/>
      <c r="AA220" s="14"/>
      <c r="AB220" s="14"/>
      <c r="AC220" s="14"/>
      <c r="AD220" s="14"/>
      <c r="AE220" s="14"/>
      <c r="AT220" s="246" t="s">
        <v>138</v>
      </c>
      <c r="AU220" s="246" t="s">
        <v>80</v>
      </c>
      <c r="AV220" s="14" t="s">
        <v>127</v>
      </c>
      <c r="AW220" s="14" t="s">
        <v>32</v>
      </c>
      <c r="AX220" s="14" t="s">
        <v>78</v>
      </c>
      <c r="AY220" s="246" t="s">
        <v>119</v>
      </c>
    </row>
    <row r="221" s="2" customFormat="1" ht="14.5" customHeight="1">
      <c r="A221" s="39"/>
      <c r="B221" s="40"/>
      <c r="C221" s="206" t="s">
        <v>187</v>
      </c>
      <c r="D221" s="206" t="s">
        <v>122</v>
      </c>
      <c r="E221" s="207" t="s">
        <v>265</v>
      </c>
      <c r="F221" s="208" t="s">
        <v>266</v>
      </c>
      <c r="G221" s="209" t="s">
        <v>182</v>
      </c>
      <c r="H221" s="210">
        <v>7.2999999999999998</v>
      </c>
      <c r="I221" s="211"/>
      <c r="J221" s="212">
        <f>ROUND(I221*H221,2)</f>
        <v>0</v>
      </c>
      <c r="K221" s="208" t="s">
        <v>126</v>
      </c>
      <c r="L221" s="45"/>
      <c r="M221" s="213" t="s">
        <v>19</v>
      </c>
      <c r="N221" s="214" t="s">
        <v>41</v>
      </c>
      <c r="O221" s="85"/>
      <c r="P221" s="215">
        <f>O221*H221</f>
        <v>0</v>
      </c>
      <c r="Q221" s="215">
        <v>0</v>
      </c>
      <c r="R221" s="215">
        <f>Q221*H221</f>
        <v>0</v>
      </c>
      <c r="S221" s="215">
        <v>0</v>
      </c>
      <c r="T221" s="216">
        <f>S221*H221</f>
        <v>0</v>
      </c>
      <c r="U221" s="39"/>
      <c r="V221" s="39"/>
      <c r="W221" s="39"/>
      <c r="X221" s="39"/>
      <c r="Y221" s="39"/>
      <c r="Z221" s="39"/>
      <c r="AA221" s="39"/>
      <c r="AB221" s="39"/>
      <c r="AC221" s="39"/>
      <c r="AD221" s="39"/>
      <c r="AE221" s="39"/>
      <c r="AR221" s="217" t="s">
        <v>153</v>
      </c>
      <c r="AT221" s="217" t="s">
        <v>122</v>
      </c>
      <c r="AU221" s="217" t="s">
        <v>80</v>
      </c>
      <c r="AY221" s="18" t="s">
        <v>119</v>
      </c>
      <c r="BE221" s="218">
        <f>IF(N221="základní",J221,0)</f>
        <v>0</v>
      </c>
      <c r="BF221" s="218">
        <f>IF(N221="snížená",J221,0)</f>
        <v>0</v>
      </c>
      <c r="BG221" s="218">
        <f>IF(N221="zákl. přenesená",J221,0)</f>
        <v>0</v>
      </c>
      <c r="BH221" s="218">
        <f>IF(N221="sníž. přenesená",J221,0)</f>
        <v>0</v>
      </c>
      <c r="BI221" s="218">
        <f>IF(N221="nulová",J221,0)</f>
        <v>0</v>
      </c>
      <c r="BJ221" s="18" t="s">
        <v>78</v>
      </c>
      <c r="BK221" s="218">
        <f>ROUND(I221*H221,2)</f>
        <v>0</v>
      </c>
      <c r="BL221" s="18" t="s">
        <v>153</v>
      </c>
      <c r="BM221" s="217" t="s">
        <v>267</v>
      </c>
    </row>
    <row r="222" s="2" customFormat="1">
      <c r="A222" s="39"/>
      <c r="B222" s="40"/>
      <c r="C222" s="41"/>
      <c r="D222" s="219" t="s">
        <v>128</v>
      </c>
      <c r="E222" s="41"/>
      <c r="F222" s="220" t="s">
        <v>266</v>
      </c>
      <c r="G222" s="41"/>
      <c r="H222" s="41"/>
      <c r="I222" s="221"/>
      <c r="J222" s="41"/>
      <c r="K222" s="41"/>
      <c r="L222" s="45"/>
      <c r="M222" s="222"/>
      <c r="N222" s="223"/>
      <c r="O222" s="85"/>
      <c r="P222" s="85"/>
      <c r="Q222" s="85"/>
      <c r="R222" s="85"/>
      <c r="S222" s="85"/>
      <c r="T222" s="86"/>
      <c r="U222" s="39"/>
      <c r="V222" s="39"/>
      <c r="W222" s="39"/>
      <c r="X222" s="39"/>
      <c r="Y222" s="39"/>
      <c r="Z222" s="39"/>
      <c r="AA222" s="39"/>
      <c r="AB222" s="39"/>
      <c r="AC222" s="39"/>
      <c r="AD222" s="39"/>
      <c r="AE222" s="39"/>
      <c r="AT222" s="18" t="s">
        <v>128</v>
      </c>
      <c r="AU222" s="18" t="s">
        <v>80</v>
      </c>
    </row>
    <row r="223" s="13" customFormat="1">
      <c r="A223" s="13"/>
      <c r="B223" s="225"/>
      <c r="C223" s="226"/>
      <c r="D223" s="219" t="s">
        <v>138</v>
      </c>
      <c r="E223" s="227" t="s">
        <v>19</v>
      </c>
      <c r="F223" s="228" t="s">
        <v>268</v>
      </c>
      <c r="G223" s="226"/>
      <c r="H223" s="229">
        <v>1.6000000000000001</v>
      </c>
      <c r="I223" s="230"/>
      <c r="J223" s="226"/>
      <c r="K223" s="226"/>
      <c r="L223" s="231"/>
      <c r="M223" s="232"/>
      <c r="N223" s="233"/>
      <c r="O223" s="233"/>
      <c r="P223" s="233"/>
      <c r="Q223" s="233"/>
      <c r="R223" s="233"/>
      <c r="S223" s="233"/>
      <c r="T223" s="234"/>
      <c r="U223" s="13"/>
      <c r="V223" s="13"/>
      <c r="W223" s="13"/>
      <c r="X223" s="13"/>
      <c r="Y223" s="13"/>
      <c r="Z223" s="13"/>
      <c r="AA223" s="13"/>
      <c r="AB223" s="13"/>
      <c r="AC223" s="13"/>
      <c r="AD223" s="13"/>
      <c r="AE223" s="13"/>
      <c r="AT223" s="235" t="s">
        <v>138</v>
      </c>
      <c r="AU223" s="235" t="s">
        <v>80</v>
      </c>
      <c r="AV223" s="13" t="s">
        <v>80</v>
      </c>
      <c r="AW223" s="13" t="s">
        <v>32</v>
      </c>
      <c r="AX223" s="13" t="s">
        <v>70</v>
      </c>
      <c r="AY223" s="235" t="s">
        <v>119</v>
      </c>
    </row>
    <row r="224" s="13" customFormat="1">
      <c r="A224" s="13"/>
      <c r="B224" s="225"/>
      <c r="C224" s="226"/>
      <c r="D224" s="219" t="s">
        <v>138</v>
      </c>
      <c r="E224" s="227" t="s">
        <v>19</v>
      </c>
      <c r="F224" s="228" t="s">
        <v>269</v>
      </c>
      <c r="G224" s="226"/>
      <c r="H224" s="229">
        <v>4.7999999999999998</v>
      </c>
      <c r="I224" s="230"/>
      <c r="J224" s="226"/>
      <c r="K224" s="226"/>
      <c r="L224" s="231"/>
      <c r="M224" s="232"/>
      <c r="N224" s="233"/>
      <c r="O224" s="233"/>
      <c r="P224" s="233"/>
      <c r="Q224" s="233"/>
      <c r="R224" s="233"/>
      <c r="S224" s="233"/>
      <c r="T224" s="234"/>
      <c r="U224" s="13"/>
      <c r="V224" s="13"/>
      <c r="W224" s="13"/>
      <c r="X224" s="13"/>
      <c r="Y224" s="13"/>
      <c r="Z224" s="13"/>
      <c r="AA224" s="13"/>
      <c r="AB224" s="13"/>
      <c r="AC224" s="13"/>
      <c r="AD224" s="13"/>
      <c r="AE224" s="13"/>
      <c r="AT224" s="235" t="s">
        <v>138</v>
      </c>
      <c r="AU224" s="235" t="s">
        <v>80</v>
      </c>
      <c r="AV224" s="13" t="s">
        <v>80</v>
      </c>
      <c r="AW224" s="13" t="s">
        <v>32</v>
      </c>
      <c r="AX224" s="13" t="s">
        <v>70</v>
      </c>
      <c r="AY224" s="235" t="s">
        <v>119</v>
      </c>
    </row>
    <row r="225" s="13" customFormat="1">
      <c r="A225" s="13"/>
      <c r="B225" s="225"/>
      <c r="C225" s="226"/>
      <c r="D225" s="219" t="s">
        <v>138</v>
      </c>
      <c r="E225" s="227" t="s">
        <v>19</v>
      </c>
      <c r="F225" s="228" t="s">
        <v>270</v>
      </c>
      <c r="G225" s="226"/>
      <c r="H225" s="229">
        <v>0.90000000000000002</v>
      </c>
      <c r="I225" s="230"/>
      <c r="J225" s="226"/>
      <c r="K225" s="226"/>
      <c r="L225" s="231"/>
      <c r="M225" s="232"/>
      <c r="N225" s="233"/>
      <c r="O225" s="233"/>
      <c r="P225" s="233"/>
      <c r="Q225" s="233"/>
      <c r="R225" s="233"/>
      <c r="S225" s="233"/>
      <c r="T225" s="234"/>
      <c r="U225" s="13"/>
      <c r="V225" s="13"/>
      <c r="W225" s="13"/>
      <c r="X225" s="13"/>
      <c r="Y225" s="13"/>
      <c r="Z225" s="13"/>
      <c r="AA225" s="13"/>
      <c r="AB225" s="13"/>
      <c r="AC225" s="13"/>
      <c r="AD225" s="13"/>
      <c r="AE225" s="13"/>
      <c r="AT225" s="235" t="s">
        <v>138</v>
      </c>
      <c r="AU225" s="235" t="s">
        <v>80</v>
      </c>
      <c r="AV225" s="13" t="s">
        <v>80</v>
      </c>
      <c r="AW225" s="13" t="s">
        <v>32</v>
      </c>
      <c r="AX225" s="13" t="s">
        <v>70</v>
      </c>
      <c r="AY225" s="235" t="s">
        <v>119</v>
      </c>
    </row>
    <row r="226" s="14" customFormat="1">
      <c r="A226" s="14"/>
      <c r="B226" s="236"/>
      <c r="C226" s="237"/>
      <c r="D226" s="219" t="s">
        <v>138</v>
      </c>
      <c r="E226" s="238" t="s">
        <v>19</v>
      </c>
      <c r="F226" s="239" t="s">
        <v>140</v>
      </c>
      <c r="G226" s="237"/>
      <c r="H226" s="240">
        <v>7.2999999999999998</v>
      </c>
      <c r="I226" s="241"/>
      <c r="J226" s="237"/>
      <c r="K226" s="237"/>
      <c r="L226" s="242"/>
      <c r="M226" s="243"/>
      <c r="N226" s="244"/>
      <c r="O226" s="244"/>
      <c r="P226" s="244"/>
      <c r="Q226" s="244"/>
      <c r="R226" s="244"/>
      <c r="S226" s="244"/>
      <c r="T226" s="245"/>
      <c r="U226" s="14"/>
      <c r="V226" s="14"/>
      <c r="W226" s="14"/>
      <c r="X226" s="14"/>
      <c r="Y226" s="14"/>
      <c r="Z226" s="14"/>
      <c r="AA226" s="14"/>
      <c r="AB226" s="14"/>
      <c r="AC226" s="14"/>
      <c r="AD226" s="14"/>
      <c r="AE226" s="14"/>
      <c r="AT226" s="246" t="s">
        <v>138</v>
      </c>
      <c r="AU226" s="246" t="s">
        <v>80</v>
      </c>
      <c r="AV226" s="14" t="s">
        <v>127</v>
      </c>
      <c r="AW226" s="14" t="s">
        <v>32</v>
      </c>
      <c r="AX226" s="14" t="s">
        <v>78</v>
      </c>
      <c r="AY226" s="246" t="s">
        <v>119</v>
      </c>
    </row>
    <row r="227" s="2" customFormat="1" ht="14.5" customHeight="1">
      <c r="A227" s="39"/>
      <c r="B227" s="40"/>
      <c r="C227" s="248" t="s">
        <v>271</v>
      </c>
      <c r="D227" s="248" t="s">
        <v>169</v>
      </c>
      <c r="E227" s="249" t="s">
        <v>272</v>
      </c>
      <c r="F227" s="250" t="s">
        <v>273</v>
      </c>
      <c r="G227" s="251" t="s">
        <v>182</v>
      </c>
      <c r="H227" s="252">
        <v>7.2999999999999998</v>
      </c>
      <c r="I227" s="253"/>
      <c r="J227" s="254">
        <f>ROUND(I227*H227,2)</f>
        <v>0</v>
      </c>
      <c r="K227" s="250" t="s">
        <v>19</v>
      </c>
      <c r="L227" s="255"/>
      <c r="M227" s="256" t="s">
        <v>19</v>
      </c>
      <c r="N227" s="257" t="s">
        <v>41</v>
      </c>
      <c r="O227" s="85"/>
      <c r="P227" s="215">
        <f>O227*H227</f>
        <v>0</v>
      </c>
      <c r="Q227" s="215">
        <v>0</v>
      </c>
      <c r="R227" s="215">
        <f>Q227*H227</f>
        <v>0</v>
      </c>
      <c r="S227" s="215">
        <v>0</v>
      </c>
      <c r="T227" s="216">
        <f>S227*H227</f>
        <v>0</v>
      </c>
      <c r="U227" s="39"/>
      <c r="V227" s="39"/>
      <c r="W227" s="39"/>
      <c r="X227" s="39"/>
      <c r="Y227" s="39"/>
      <c r="Z227" s="39"/>
      <c r="AA227" s="39"/>
      <c r="AB227" s="39"/>
      <c r="AC227" s="39"/>
      <c r="AD227" s="39"/>
      <c r="AE227" s="39"/>
      <c r="AR227" s="217" t="s">
        <v>172</v>
      </c>
      <c r="AT227" s="217" t="s">
        <v>169</v>
      </c>
      <c r="AU227" s="217" t="s">
        <v>80</v>
      </c>
      <c r="AY227" s="18" t="s">
        <v>119</v>
      </c>
      <c r="BE227" s="218">
        <f>IF(N227="základní",J227,0)</f>
        <v>0</v>
      </c>
      <c r="BF227" s="218">
        <f>IF(N227="snížená",J227,0)</f>
        <v>0</v>
      </c>
      <c r="BG227" s="218">
        <f>IF(N227="zákl. přenesená",J227,0)</f>
        <v>0</v>
      </c>
      <c r="BH227" s="218">
        <f>IF(N227="sníž. přenesená",J227,0)</f>
        <v>0</v>
      </c>
      <c r="BI227" s="218">
        <f>IF(N227="nulová",J227,0)</f>
        <v>0</v>
      </c>
      <c r="BJ227" s="18" t="s">
        <v>78</v>
      </c>
      <c r="BK227" s="218">
        <f>ROUND(I227*H227,2)</f>
        <v>0</v>
      </c>
      <c r="BL227" s="18" t="s">
        <v>153</v>
      </c>
      <c r="BM227" s="217" t="s">
        <v>274</v>
      </c>
    </row>
    <row r="228" s="2" customFormat="1">
      <c r="A228" s="39"/>
      <c r="B228" s="40"/>
      <c r="C228" s="41"/>
      <c r="D228" s="219" t="s">
        <v>128</v>
      </c>
      <c r="E228" s="41"/>
      <c r="F228" s="220" t="s">
        <v>273</v>
      </c>
      <c r="G228" s="41"/>
      <c r="H228" s="41"/>
      <c r="I228" s="221"/>
      <c r="J228" s="41"/>
      <c r="K228" s="41"/>
      <c r="L228" s="45"/>
      <c r="M228" s="222"/>
      <c r="N228" s="223"/>
      <c r="O228" s="85"/>
      <c r="P228" s="85"/>
      <c r="Q228" s="85"/>
      <c r="R228" s="85"/>
      <c r="S228" s="85"/>
      <c r="T228" s="86"/>
      <c r="U228" s="39"/>
      <c r="V228" s="39"/>
      <c r="W228" s="39"/>
      <c r="X228" s="39"/>
      <c r="Y228" s="39"/>
      <c r="Z228" s="39"/>
      <c r="AA228" s="39"/>
      <c r="AB228" s="39"/>
      <c r="AC228" s="39"/>
      <c r="AD228" s="39"/>
      <c r="AE228" s="39"/>
      <c r="AT228" s="18" t="s">
        <v>128</v>
      </c>
      <c r="AU228" s="18" t="s">
        <v>80</v>
      </c>
    </row>
    <row r="229" s="2" customFormat="1" ht="22.9" customHeight="1">
      <c r="A229" s="39"/>
      <c r="B229" s="40"/>
      <c r="C229" s="206" t="s">
        <v>191</v>
      </c>
      <c r="D229" s="206" t="s">
        <v>122</v>
      </c>
      <c r="E229" s="207" t="s">
        <v>275</v>
      </c>
      <c r="F229" s="208" t="s">
        <v>276</v>
      </c>
      <c r="G229" s="209" t="s">
        <v>176</v>
      </c>
      <c r="H229" s="210">
        <v>279.69999999999999</v>
      </c>
      <c r="I229" s="211"/>
      <c r="J229" s="212">
        <f>ROUND(I229*H229,2)</f>
        <v>0</v>
      </c>
      <c r="K229" s="208" t="s">
        <v>126</v>
      </c>
      <c r="L229" s="45"/>
      <c r="M229" s="213" t="s">
        <v>19</v>
      </c>
      <c r="N229" s="214" t="s">
        <v>41</v>
      </c>
      <c r="O229" s="85"/>
      <c r="P229" s="215">
        <f>O229*H229</f>
        <v>0</v>
      </c>
      <c r="Q229" s="215">
        <v>0</v>
      </c>
      <c r="R229" s="215">
        <f>Q229*H229</f>
        <v>0</v>
      </c>
      <c r="S229" s="215">
        <v>0</v>
      </c>
      <c r="T229" s="216">
        <f>S229*H229</f>
        <v>0</v>
      </c>
      <c r="U229" s="39"/>
      <c r="V229" s="39"/>
      <c r="W229" s="39"/>
      <c r="X229" s="39"/>
      <c r="Y229" s="39"/>
      <c r="Z229" s="39"/>
      <c r="AA229" s="39"/>
      <c r="AB229" s="39"/>
      <c r="AC229" s="39"/>
      <c r="AD229" s="39"/>
      <c r="AE229" s="39"/>
      <c r="AR229" s="217" t="s">
        <v>153</v>
      </c>
      <c r="AT229" s="217" t="s">
        <v>122</v>
      </c>
      <c r="AU229" s="217" t="s">
        <v>80</v>
      </c>
      <c r="AY229" s="18" t="s">
        <v>119</v>
      </c>
      <c r="BE229" s="218">
        <f>IF(N229="základní",J229,0)</f>
        <v>0</v>
      </c>
      <c r="BF229" s="218">
        <f>IF(N229="snížená",J229,0)</f>
        <v>0</v>
      </c>
      <c r="BG229" s="218">
        <f>IF(N229="zákl. přenesená",J229,0)</f>
        <v>0</v>
      </c>
      <c r="BH229" s="218">
        <f>IF(N229="sníž. přenesená",J229,0)</f>
        <v>0</v>
      </c>
      <c r="BI229" s="218">
        <f>IF(N229="nulová",J229,0)</f>
        <v>0</v>
      </c>
      <c r="BJ229" s="18" t="s">
        <v>78</v>
      </c>
      <c r="BK229" s="218">
        <f>ROUND(I229*H229,2)</f>
        <v>0</v>
      </c>
      <c r="BL229" s="18" t="s">
        <v>153</v>
      </c>
      <c r="BM229" s="217" t="s">
        <v>277</v>
      </c>
    </row>
    <row r="230" s="2" customFormat="1">
      <c r="A230" s="39"/>
      <c r="B230" s="40"/>
      <c r="C230" s="41"/>
      <c r="D230" s="219" t="s">
        <v>128</v>
      </c>
      <c r="E230" s="41"/>
      <c r="F230" s="220" t="s">
        <v>276</v>
      </c>
      <c r="G230" s="41"/>
      <c r="H230" s="41"/>
      <c r="I230" s="221"/>
      <c r="J230" s="41"/>
      <c r="K230" s="41"/>
      <c r="L230" s="45"/>
      <c r="M230" s="222"/>
      <c r="N230" s="223"/>
      <c r="O230" s="85"/>
      <c r="P230" s="85"/>
      <c r="Q230" s="85"/>
      <c r="R230" s="85"/>
      <c r="S230" s="85"/>
      <c r="T230" s="86"/>
      <c r="U230" s="39"/>
      <c r="V230" s="39"/>
      <c r="W230" s="39"/>
      <c r="X230" s="39"/>
      <c r="Y230" s="39"/>
      <c r="Z230" s="39"/>
      <c r="AA230" s="39"/>
      <c r="AB230" s="39"/>
      <c r="AC230" s="39"/>
      <c r="AD230" s="39"/>
      <c r="AE230" s="39"/>
      <c r="AT230" s="18" t="s">
        <v>128</v>
      </c>
      <c r="AU230" s="18" t="s">
        <v>80</v>
      </c>
    </row>
    <row r="231" s="2" customFormat="1">
      <c r="A231" s="39"/>
      <c r="B231" s="40"/>
      <c r="C231" s="41"/>
      <c r="D231" s="219" t="s">
        <v>129</v>
      </c>
      <c r="E231" s="41"/>
      <c r="F231" s="224" t="s">
        <v>278</v>
      </c>
      <c r="G231" s="41"/>
      <c r="H231" s="41"/>
      <c r="I231" s="221"/>
      <c r="J231" s="41"/>
      <c r="K231" s="41"/>
      <c r="L231" s="45"/>
      <c r="M231" s="222"/>
      <c r="N231" s="223"/>
      <c r="O231" s="85"/>
      <c r="P231" s="85"/>
      <c r="Q231" s="85"/>
      <c r="R231" s="85"/>
      <c r="S231" s="85"/>
      <c r="T231" s="86"/>
      <c r="U231" s="39"/>
      <c r="V231" s="39"/>
      <c r="W231" s="39"/>
      <c r="X231" s="39"/>
      <c r="Y231" s="39"/>
      <c r="Z231" s="39"/>
      <c r="AA231" s="39"/>
      <c r="AB231" s="39"/>
      <c r="AC231" s="39"/>
      <c r="AD231" s="39"/>
      <c r="AE231" s="39"/>
      <c r="AT231" s="18" t="s">
        <v>129</v>
      </c>
      <c r="AU231" s="18" t="s">
        <v>80</v>
      </c>
    </row>
    <row r="232" s="13" customFormat="1">
      <c r="A232" s="13"/>
      <c r="B232" s="225"/>
      <c r="C232" s="226"/>
      <c r="D232" s="219" t="s">
        <v>138</v>
      </c>
      <c r="E232" s="227" t="s">
        <v>19</v>
      </c>
      <c r="F232" s="228" t="s">
        <v>87</v>
      </c>
      <c r="G232" s="226"/>
      <c r="H232" s="229">
        <v>279.69999999999999</v>
      </c>
      <c r="I232" s="230"/>
      <c r="J232" s="226"/>
      <c r="K232" s="226"/>
      <c r="L232" s="231"/>
      <c r="M232" s="232"/>
      <c r="N232" s="233"/>
      <c r="O232" s="233"/>
      <c r="P232" s="233"/>
      <c r="Q232" s="233"/>
      <c r="R232" s="233"/>
      <c r="S232" s="233"/>
      <c r="T232" s="234"/>
      <c r="U232" s="13"/>
      <c r="V232" s="13"/>
      <c r="W232" s="13"/>
      <c r="X232" s="13"/>
      <c r="Y232" s="13"/>
      <c r="Z232" s="13"/>
      <c r="AA232" s="13"/>
      <c r="AB232" s="13"/>
      <c r="AC232" s="13"/>
      <c r="AD232" s="13"/>
      <c r="AE232" s="13"/>
      <c r="AT232" s="235" t="s">
        <v>138</v>
      </c>
      <c r="AU232" s="235" t="s">
        <v>80</v>
      </c>
      <c r="AV232" s="13" t="s">
        <v>80</v>
      </c>
      <c r="AW232" s="13" t="s">
        <v>32</v>
      </c>
      <c r="AX232" s="13" t="s">
        <v>70</v>
      </c>
      <c r="AY232" s="235" t="s">
        <v>119</v>
      </c>
    </row>
    <row r="233" s="14" customFormat="1">
      <c r="A233" s="14"/>
      <c r="B233" s="236"/>
      <c r="C233" s="237"/>
      <c r="D233" s="219" t="s">
        <v>138</v>
      </c>
      <c r="E233" s="238" t="s">
        <v>19</v>
      </c>
      <c r="F233" s="239" t="s">
        <v>140</v>
      </c>
      <c r="G233" s="237"/>
      <c r="H233" s="240">
        <v>279.69999999999999</v>
      </c>
      <c r="I233" s="241"/>
      <c r="J233" s="237"/>
      <c r="K233" s="237"/>
      <c r="L233" s="242"/>
      <c r="M233" s="243"/>
      <c r="N233" s="244"/>
      <c r="O233" s="244"/>
      <c r="P233" s="244"/>
      <c r="Q233" s="244"/>
      <c r="R233" s="244"/>
      <c r="S233" s="244"/>
      <c r="T233" s="245"/>
      <c r="U233" s="14"/>
      <c r="V233" s="14"/>
      <c r="W233" s="14"/>
      <c r="X233" s="14"/>
      <c r="Y233" s="14"/>
      <c r="Z233" s="14"/>
      <c r="AA233" s="14"/>
      <c r="AB233" s="14"/>
      <c r="AC233" s="14"/>
      <c r="AD233" s="14"/>
      <c r="AE233" s="14"/>
      <c r="AT233" s="246" t="s">
        <v>138</v>
      </c>
      <c r="AU233" s="246" t="s">
        <v>80</v>
      </c>
      <c r="AV233" s="14" t="s">
        <v>127</v>
      </c>
      <c r="AW233" s="14" t="s">
        <v>32</v>
      </c>
      <c r="AX233" s="14" t="s">
        <v>78</v>
      </c>
      <c r="AY233" s="246" t="s">
        <v>119</v>
      </c>
    </row>
    <row r="234" s="2" customFormat="1" ht="41.5" customHeight="1">
      <c r="A234" s="39"/>
      <c r="B234" s="40"/>
      <c r="C234" s="206" t="s">
        <v>279</v>
      </c>
      <c r="D234" s="206" t="s">
        <v>122</v>
      </c>
      <c r="E234" s="207" t="s">
        <v>280</v>
      </c>
      <c r="F234" s="208" t="s">
        <v>281</v>
      </c>
      <c r="G234" s="209" t="s">
        <v>164</v>
      </c>
      <c r="H234" s="247"/>
      <c r="I234" s="211"/>
      <c r="J234" s="212">
        <f>ROUND(I234*H234,2)</f>
        <v>0</v>
      </c>
      <c r="K234" s="208" t="s">
        <v>126</v>
      </c>
      <c r="L234" s="45"/>
      <c r="M234" s="213" t="s">
        <v>19</v>
      </c>
      <c r="N234" s="214" t="s">
        <v>41</v>
      </c>
      <c r="O234" s="85"/>
      <c r="P234" s="215">
        <f>O234*H234</f>
        <v>0</v>
      </c>
      <c r="Q234" s="215">
        <v>0</v>
      </c>
      <c r="R234" s="215">
        <f>Q234*H234</f>
        <v>0</v>
      </c>
      <c r="S234" s="215">
        <v>0</v>
      </c>
      <c r="T234" s="216">
        <f>S234*H234</f>
        <v>0</v>
      </c>
      <c r="U234" s="39"/>
      <c r="V234" s="39"/>
      <c r="W234" s="39"/>
      <c r="X234" s="39"/>
      <c r="Y234" s="39"/>
      <c r="Z234" s="39"/>
      <c r="AA234" s="39"/>
      <c r="AB234" s="39"/>
      <c r="AC234" s="39"/>
      <c r="AD234" s="39"/>
      <c r="AE234" s="39"/>
      <c r="AR234" s="217" t="s">
        <v>153</v>
      </c>
      <c r="AT234" s="217" t="s">
        <v>122</v>
      </c>
      <c r="AU234" s="217" t="s">
        <v>80</v>
      </c>
      <c r="AY234" s="18" t="s">
        <v>119</v>
      </c>
      <c r="BE234" s="218">
        <f>IF(N234="základní",J234,0)</f>
        <v>0</v>
      </c>
      <c r="BF234" s="218">
        <f>IF(N234="snížená",J234,0)</f>
        <v>0</v>
      </c>
      <c r="BG234" s="218">
        <f>IF(N234="zákl. přenesená",J234,0)</f>
        <v>0</v>
      </c>
      <c r="BH234" s="218">
        <f>IF(N234="sníž. přenesená",J234,0)</f>
        <v>0</v>
      </c>
      <c r="BI234" s="218">
        <f>IF(N234="nulová",J234,0)</f>
        <v>0</v>
      </c>
      <c r="BJ234" s="18" t="s">
        <v>78</v>
      </c>
      <c r="BK234" s="218">
        <f>ROUND(I234*H234,2)</f>
        <v>0</v>
      </c>
      <c r="BL234" s="18" t="s">
        <v>153</v>
      </c>
      <c r="BM234" s="217" t="s">
        <v>282</v>
      </c>
    </row>
    <row r="235" s="2" customFormat="1">
      <c r="A235" s="39"/>
      <c r="B235" s="40"/>
      <c r="C235" s="41"/>
      <c r="D235" s="219" t="s">
        <v>128</v>
      </c>
      <c r="E235" s="41"/>
      <c r="F235" s="220" t="s">
        <v>281</v>
      </c>
      <c r="G235" s="41"/>
      <c r="H235" s="41"/>
      <c r="I235" s="221"/>
      <c r="J235" s="41"/>
      <c r="K235" s="41"/>
      <c r="L235" s="45"/>
      <c r="M235" s="222"/>
      <c r="N235" s="223"/>
      <c r="O235" s="85"/>
      <c r="P235" s="85"/>
      <c r="Q235" s="85"/>
      <c r="R235" s="85"/>
      <c r="S235" s="85"/>
      <c r="T235" s="86"/>
      <c r="U235" s="39"/>
      <c r="V235" s="39"/>
      <c r="W235" s="39"/>
      <c r="X235" s="39"/>
      <c r="Y235" s="39"/>
      <c r="Z235" s="39"/>
      <c r="AA235" s="39"/>
      <c r="AB235" s="39"/>
      <c r="AC235" s="39"/>
      <c r="AD235" s="39"/>
      <c r="AE235" s="39"/>
      <c r="AT235" s="18" t="s">
        <v>128</v>
      </c>
      <c r="AU235" s="18" t="s">
        <v>80</v>
      </c>
    </row>
    <row r="236" s="2" customFormat="1">
      <c r="A236" s="39"/>
      <c r="B236" s="40"/>
      <c r="C236" s="41"/>
      <c r="D236" s="219" t="s">
        <v>129</v>
      </c>
      <c r="E236" s="41"/>
      <c r="F236" s="224" t="s">
        <v>166</v>
      </c>
      <c r="G236" s="41"/>
      <c r="H236" s="41"/>
      <c r="I236" s="221"/>
      <c r="J236" s="41"/>
      <c r="K236" s="41"/>
      <c r="L236" s="45"/>
      <c r="M236" s="222"/>
      <c r="N236" s="223"/>
      <c r="O236" s="85"/>
      <c r="P236" s="85"/>
      <c r="Q236" s="85"/>
      <c r="R236" s="85"/>
      <c r="S236" s="85"/>
      <c r="T236" s="86"/>
      <c r="U236" s="39"/>
      <c r="V236" s="39"/>
      <c r="W236" s="39"/>
      <c r="X236" s="39"/>
      <c r="Y236" s="39"/>
      <c r="Z236" s="39"/>
      <c r="AA236" s="39"/>
      <c r="AB236" s="39"/>
      <c r="AC236" s="39"/>
      <c r="AD236" s="39"/>
      <c r="AE236" s="39"/>
      <c r="AT236" s="18" t="s">
        <v>129</v>
      </c>
      <c r="AU236" s="18" t="s">
        <v>80</v>
      </c>
    </row>
    <row r="237" s="12" customFormat="1" ht="22.8" customHeight="1">
      <c r="A237" s="12"/>
      <c r="B237" s="190"/>
      <c r="C237" s="191"/>
      <c r="D237" s="192" t="s">
        <v>69</v>
      </c>
      <c r="E237" s="204" t="s">
        <v>283</v>
      </c>
      <c r="F237" s="204" t="s">
        <v>284</v>
      </c>
      <c r="G237" s="191"/>
      <c r="H237" s="191"/>
      <c r="I237" s="194"/>
      <c r="J237" s="205">
        <f>BK237</f>
        <v>0</v>
      </c>
      <c r="K237" s="191"/>
      <c r="L237" s="196"/>
      <c r="M237" s="197"/>
      <c r="N237" s="198"/>
      <c r="O237" s="198"/>
      <c r="P237" s="199">
        <f>SUM(P238:P244)</f>
        <v>0</v>
      </c>
      <c r="Q237" s="198"/>
      <c r="R237" s="199">
        <f>SUM(R238:R244)</f>
        <v>0</v>
      </c>
      <c r="S237" s="198"/>
      <c r="T237" s="200">
        <f>SUM(T238:T244)</f>
        <v>0</v>
      </c>
      <c r="U237" s="12"/>
      <c r="V237" s="12"/>
      <c r="W237" s="12"/>
      <c r="X237" s="12"/>
      <c r="Y237" s="12"/>
      <c r="Z237" s="12"/>
      <c r="AA237" s="12"/>
      <c r="AB237" s="12"/>
      <c r="AC237" s="12"/>
      <c r="AD237" s="12"/>
      <c r="AE237" s="12"/>
      <c r="AR237" s="201" t="s">
        <v>80</v>
      </c>
      <c r="AT237" s="202" t="s">
        <v>69</v>
      </c>
      <c r="AU237" s="202" t="s">
        <v>78</v>
      </c>
      <c r="AY237" s="201" t="s">
        <v>119</v>
      </c>
      <c r="BK237" s="203">
        <f>SUM(BK238:BK244)</f>
        <v>0</v>
      </c>
    </row>
    <row r="238" s="2" customFormat="1" ht="22.9" customHeight="1">
      <c r="A238" s="39"/>
      <c r="B238" s="40"/>
      <c r="C238" s="206" t="s">
        <v>205</v>
      </c>
      <c r="D238" s="206" t="s">
        <v>122</v>
      </c>
      <c r="E238" s="207" t="s">
        <v>285</v>
      </c>
      <c r="F238" s="208" t="s">
        <v>286</v>
      </c>
      <c r="G238" s="209" t="s">
        <v>176</v>
      </c>
      <c r="H238" s="210">
        <v>279.69999999999999</v>
      </c>
      <c r="I238" s="211"/>
      <c r="J238" s="212">
        <f>ROUND(I238*H238,2)</f>
        <v>0</v>
      </c>
      <c r="K238" s="208" t="s">
        <v>126</v>
      </c>
      <c r="L238" s="45"/>
      <c r="M238" s="213" t="s">
        <v>19</v>
      </c>
      <c r="N238" s="214" t="s">
        <v>41</v>
      </c>
      <c r="O238" s="85"/>
      <c r="P238" s="215">
        <f>O238*H238</f>
        <v>0</v>
      </c>
      <c r="Q238" s="215">
        <v>0</v>
      </c>
      <c r="R238" s="215">
        <f>Q238*H238</f>
        <v>0</v>
      </c>
      <c r="S238" s="215">
        <v>0</v>
      </c>
      <c r="T238" s="216">
        <f>S238*H238</f>
        <v>0</v>
      </c>
      <c r="U238" s="39"/>
      <c r="V238" s="39"/>
      <c r="W238" s="39"/>
      <c r="X238" s="39"/>
      <c r="Y238" s="39"/>
      <c r="Z238" s="39"/>
      <c r="AA238" s="39"/>
      <c r="AB238" s="39"/>
      <c r="AC238" s="39"/>
      <c r="AD238" s="39"/>
      <c r="AE238" s="39"/>
      <c r="AR238" s="217" t="s">
        <v>153</v>
      </c>
      <c r="AT238" s="217" t="s">
        <v>122</v>
      </c>
      <c r="AU238" s="217" t="s">
        <v>80</v>
      </c>
      <c r="AY238" s="18" t="s">
        <v>119</v>
      </c>
      <c r="BE238" s="218">
        <f>IF(N238="základní",J238,0)</f>
        <v>0</v>
      </c>
      <c r="BF238" s="218">
        <f>IF(N238="snížená",J238,0)</f>
        <v>0</v>
      </c>
      <c r="BG238" s="218">
        <f>IF(N238="zákl. přenesená",J238,0)</f>
        <v>0</v>
      </c>
      <c r="BH238" s="218">
        <f>IF(N238="sníž. přenesená",J238,0)</f>
        <v>0</v>
      </c>
      <c r="BI238" s="218">
        <f>IF(N238="nulová",J238,0)</f>
        <v>0</v>
      </c>
      <c r="BJ238" s="18" t="s">
        <v>78</v>
      </c>
      <c r="BK238" s="218">
        <f>ROUND(I238*H238,2)</f>
        <v>0</v>
      </c>
      <c r="BL238" s="18" t="s">
        <v>153</v>
      </c>
      <c r="BM238" s="217" t="s">
        <v>287</v>
      </c>
    </row>
    <row r="239" s="2" customFormat="1">
      <c r="A239" s="39"/>
      <c r="B239" s="40"/>
      <c r="C239" s="41"/>
      <c r="D239" s="219" t="s">
        <v>128</v>
      </c>
      <c r="E239" s="41"/>
      <c r="F239" s="220" t="s">
        <v>286</v>
      </c>
      <c r="G239" s="41"/>
      <c r="H239" s="41"/>
      <c r="I239" s="221"/>
      <c r="J239" s="41"/>
      <c r="K239" s="41"/>
      <c r="L239" s="45"/>
      <c r="M239" s="222"/>
      <c r="N239" s="223"/>
      <c r="O239" s="85"/>
      <c r="P239" s="85"/>
      <c r="Q239" s="85"/>
      <c r="R239" s="85"/>
      <c r="S239" s="85"/>
      <c r="T239" s="86"/>
      <c r="U239" s="39"/>
      <c r="V239" s="39"/>
      <c r="W239" s="39"/>
      <c r="X239" s="39"/>
      <c r="Y239" s="39"/>
      <c r="Z239" s="39"/>
      <c r="AA239" s="39"/>
      <c r="AB239" s="39"/>
      <c r="AC239" s="39"/>
      <c r="AD239" s="39"/>
      <c r="AE239" s="39"/>
      <c r="AT239" s="18" t="s">
        <v>128</v>
      </c>
      <c r="AU239" s="18" t="s">
        <v>80</v>
      </c>
    </row>
    <row r="240" s="13" customFormat="1">
      <c r="A240" s="13"/>
      <c r="B240" s="225"/>
      <c r="C240" s="226"/>
      <c r="D240" s="219" t="s">
        <v>138</v>
      </c>
      <c r="E240" s="227" t="s">
        <v>19</v>
      </c>
      <c r="F240" s="228" t="s">
        <v>288</v>
      </c>
      <c r="G240" s="226"/>
      <c r="H240" s="229">
        <v>279.69999999999999</v>
      </c>
      <c r="I240" s="230"/>
      <c r="J240" s="226"/>
      <c r="K240" s="226"/>
      <c r="L240" s="231"/>
      <c r="M240" s="232"/>
      <c r="N240" s="233"/>
      <c r="O240" s="233"/>
      <c r="P240" s="233"/>
      <c r="Q240" s="233"/>
      <c r="R240" s="233"/>
      <c r="S240" s="233"/>
      <c r="T240" s="234"/>
      <c r="U240" s="13"/>
      <c r="V240" s="13"/>
      <c r="W240" s="13"/>
      <c r="X240" s="13"/>
      <c r="Y240" s="13"/>
      <c r="Z240" s="13"/>
      <c r="AA240" s="13"/>
      <c r="AB240" s="13"/>
      <c r="AC240" s="13"/>
      <c r="AD240" s="13"/>
      <c r="AE240" s="13"/>
      <c r="AT240" s="235" t="s">
        <v>138</v>
      </c>
      <c r="AU240" s="235" t="s">
        <v>80</v>
      </c>
      <c r="AV240" s="13" t="s">
        <v>80</v>
      </c>
      <c r="AW240" s="13" t="s">
        <v>32</v>
      </c>
      <c r="AX240" s="13" t="s">
        <v>70</v>
      </c>
      <c r="AY240" s="235" t="s">
        <v>119</v>
      </c>
    </row>
    <row r="241" s="14" customFormat="1">
      <c r="A241" s="14"/>
      <c r="B241" s="236"/>
      <c r="C241" s="237"/>
      <c r="D241" s="219" t="s">
        <v>138</v>
      </c>
      <c r="E241" s="238" t="s">
        <v>19</v>
      </c>
      <c r="F241" s="239" t="s">
        <v>140</v>
      </c>
      <c r="G241" s="237"/>
      <c r="H241" s="240">
        <v>279.69999999999999</v>
      </c>
      <c r="I241" s="241"/>
      <c r="J241" s="237"/>
      <c r="K241" s="237"/>
      <c r="L241" s="242"/>
      <c r="M241" s="243"/>
      <c r="N241" s="244"/>
      <c r="O241" s="244"/>
      <c r="P241" s="244"/>
      <c r="Q241" s="244"/>
      <c r="R241" s="244"/>
      <c r="S241" s="244"/>
      <c r="T241" s="245"/>
      <c r="U241" s="14"/>
      <c r="V241" s="14"/>
      <c r="W241" s="14"/>
      <c r="X241" s="14"/>
      <c r="Y241" s="14"/>
      <c r="Z241" s="14"/>
      <c r="AA241" s="14"/>
      <c r="AB241" s="14"/>
      <c r="AC241" s="14"/>
      <c r="AD241" s="14"/>
      <c r="AE241" s="14"/>
      <c r="AT241" s="246" t="s">
        <v>138</v>
      </c>
      <c r="AU241" s="246" t="s">
        <v>80</v>
      </c>
      <c r="AV241" s="14" t="s">
        <v>127</v>
      </c>
      <c r="AW241" s="14" t="s">
        <v>32</v>
      </c>
      <c r="AX241" s="14" t="s">
        <v>78</v>
      </c>
      <c r="AY241" s="246" t="s">
        <v>119</v>
      </c>
    </row>
    <row r="242" s="2" customFormat="1" ht="41.5" customHeight="1">
      <c r="A242" s="39"/>
      <c r="B242" s="40"/>
      <c r="C242" s="206" t="s">
        <v>289</v>
      </c>
      <c r="D242" s="206" t="s">
        <v>122</v>
      </c>
      <c r="E242" s="207" t="s">
        <v>290</v>
      </c>
      <c r="F242" s="208" t="s">
        <v>291</v>
      </c>
      <c r="G242" s="209" t="s">
        <v>164</v>
      </c>
      <c r="H242" s="247"/>
      <c r="I242" s="211"/>
      <c r="J242" s="212">
        <f>ROUND(I242*H242,2)</f>
        <v>0</v>
      </c>
      <c r="K242" s="208" t="s">
        <v>126</v>
      </c>
      <c r="L242" s="45"/>
      <c r="M242" s="213" t="s">
        <v>19</v>
      </c>
      <c r="N242" s="214" t="s">
        <v>41</v>
      </c>
      <c r="O242" s="85"/>
      <c r="P242" s="215">
        <f>O242*H242</f>
        <v>0</v>
      </c>
      <c r="Q242" s="215">
        <v>0</v>
      </c>
      <c r="R242" s="215">
        <f>Q242*H242</f>
        <v>0</v>
      </c>
      <c r="S242" s="215">
        <v>0</v>
      </c>
      <c r="T242" s="216">
        <f>S242*H242</f>
        <v>0</v>
      </c>
      <c r="U242" s="39"/>
      <c r="V242" s="39"/>
      <c r="W242" s="39"/>
      <c r="X242" s="39"/>
      <c r="Y242" s="39"/>
      <c r="Z242" s="39"/>
      <c r="AA242" s="39"/>
      <c r="AB242" s="39"/>
      <c r="AC242" s="39"/>
      <c r="AD242" s="39"/>
      <c r="AE242" s="39"/>
      <c r="AR242" s="217" t="s">
        <v>153</v>
      </c>
      <c r="AT242" s="217" t="s">
        <v>122</v>
      </c>
      <c r="AU242" s="217" t="s">
        <v>80</v>
      </c>
      <c r="AY242" s="18" t="s">
        <v>119</v>
      </c>
      <c r="BE242" s="218">
        <f>IF(N242="základní",J242,0)</f>
        <v>0</v>
      </c>
      <c r="BF242" s="218">
        <f>IF(N242="snížená",J242,0)</f>
        <v>0</v>
      </c>
      <c r="BG242" s="218">
        <f>IF(N242="zákl. přenesená",J242,0)</f>
        <v>0</v>
      </c>
      <c r="BH242" s="218">
        <f>IF(N242="sníž. přenesená",J242,0)</f>
        <v>0</v>
      </c>
      <c r="BI242" s="218">
        <f>IF(N242="nulová",J242,0)</f>
        <v>0</v>
      </c>
      <c r="BJ242" s="18" t="s">
        <v>78</v>
      </c>
      <c r="BK242" s="218">
        <f>ROUND(I242*H242,2)</f>
        <v>0</v>
      </c>
      <c r="BL242" s="18" t="s">
        <v>153</v>
      </c>
      <c r="BM242" s="217" t="s">
        <v>292</v>
      </c>
    </row>
    <row r="243" s="2" customFormat="1">
      <c r="A243" s="39"/>
      <c r="B243" s="40"/>
      <c r="C243" s="41"/>
      <c r="D243" s="219" t="s">
        <v>128</v>
      </c>
      <c r="E243" s="41"/>
      <c r="F243" s="220" t="s">
        <v>291</v>
      </c>
      <c r="G243" s="41"/>
      <c r="H243" s="41"/>
      <c r="I243" s="221"/>
      <c r="J243" s="41"/>
      <c r="K243" s="41"/>
      <c r="L243" s="45"/>
      <c r="M243" s="222"/>
      <c r="N243" s="223"/>
      <c r="O243" s="85"/>
      <c r="P243" s="85"/>
      <c r="Q243" s="85"/>
      <c r="R243" s="85"/>
      <c r="S243" s="85"/>
      <c r="T243" s="86"/>
      <c r="U243" s="39"/>
      <c r="V243" s="39"/>
      <c r="W243" s="39"/>
      <c r="X243" s="39"/>
      <c r="Y243" s="39"/>
      <c r="Z243" s="39"/>
      <c r="AA243" s="39"/>
      <c r="AB243" s="39"/>
      <c r="AC243" s="39"/>
      <c r="AD243" s="39"/>
      <c r="AE243" s="39"/>
      <c r="AT243" s="18" t="s">
        <v>128</v>
      </c>
      <c r="AU243" s="18" t="s">
        <v>80</v>
      </c>
    </row>
    <row r="244" s="2" customFormat="1">
      <c r="A244" s="39"/>
      <c r="B244" s="40"/>
      <c r="C244" s="41"/>
      <c r="D244" s="219" t="s">
        <v>129</v>
      </c>
      <c r="E244" s="41"/>
      <c r="F244" s="224" t="s">
        <v>293</v>
      </c>
      <c r="G244" s="41"/>
      <c r="H244" s="41"/>
      <c r="I244" s="221"/>
      <c r="J244" s="41"/>
      <c r="K244" s="41"/>
      <c r="L244" s="45"/>
      <c r="M244" s="268"/>
      <c r="N244" s="269"/>
      <c r="O244" s="270"/>
      <c r="P244" s="270"/>
      <c r="Q244" s="270"/>
      <c r="R244" s="270"/>
      <c r="S244" s="270"/>
      <c r="T244" s="271"/>
      <c r="U244" s="39"/>
      <c r="V244" s="39"/>
      <c r="W244" s="39"/>
      <c r="X244" s="39"/>
      <c r="Y244" s="39"/>
      <c r="Z244" s="39"/>
      <c r="AA244" s="39"/>
      <c r="AB244" s="39"/>
      <c r="AC244" s="39"/>
      <c r="AD244" s="39"/>
      <c r="AE244" s="39"/>
      <c r="AT244" s="18" t="s">
        <v>129</v>
      </c>
      <c r="AU244" s="18" t="s">
        <v>80</v>
      </c>
    </row>
    <row r="245" s="2" customFormat="1" ht="6.96" customHeight="1">
      <c r="A245" s="39"/>
      <c r="B245" s="60"/>
      <c r="C245" s="61"/>
      <c r="D245" s="61"/>
      <c r="E245" s="61"/>
      <c r="F245" s="61"/>
      <c r="G245" s="61"/>
      <c r="H245" s="61"/>
      <c r="I245" s="61"/>
      <c r="J245" s="61"/>
      <c r="K245" s="61"/>
      <c r="L245" s="45"/>
      <c r="M245" s="39"/>
      <c r="O245" s="39"/>
      <c r="P245" s="39"/>
      <c r="Q245" s="39"/>
      <c r="R245" s="39"/>
      <c r="S245" s="39"/>
      <c r="T245" s="39"/>
      <c r="U245" s="39"/>
      <c r="V245" s="39"/>
      <c r="W245" s="39"/>
      <c r="X245" s="39"/>
      <c r="Y245" s="39"/>
      <c r="Z245" s="39"/>
      <c r="AA245" s="39"/>
      <c r="AB245" s="39"/>
      <c r="AC245" s="39"/>
      <c r="AD245" s="39"/>
      <c r="AE245" s="39"/>
    </row>
  </sheetData>
  <sheetProtection sheet="1" autoFilter="0" formatColumns="0" formatRows="0" objects="1" scenarios="1" spinCount="100000" saltValue="S8N+F9468t5UeW/JV10j6vWOVblQBpuFaaQWjMDLx3BI1uOwYJhWhUd3KurKmFrrvQ/V+GfrPpC4EbAVIDXOpg==" hashValue="ecdJh7HpxpGtqLcE8ZQjOqBMbIQ9nxk1ZwLrqQ8BwRL2vPcobk2ONm6fdv8QjynYyMlnqeOOggRVBxEn/9kA+g==" algorithmName="SHA-512" password="CC35"/>
  <autoFilter ref="C84:K24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5938" style="1" customWidth="1"/>
    <col min="2" max="2" width="1.117188" style="1" customWidth="1"/>
    <col min="3" max="3" width="4.105469" style="1" customWidth="1"/>
    <col min="4" max="4" width="4.335938" style="1" customWidth="1"/>
    <col min="5" max="5" width="17.10547" style="1" customWidth="1"/>
    <col min="6" max="6" width="50.77734" style="1" customWidth="1"/>
    <col min="7" max="7" width="7.445313" style="1" customWidth="1"/>
    <col min="8" max="8" width="13.99609" style="1" customWidth="1"/>
    <col min="9" max="9" width="15.77734" style="1" customWidth="1"/>
    <col min="10" max="10" width="22.33594" style="1" customWidth="1"/>
    <col min="11" max="11" width="22.33594" style="1" customWidth="1"/>
    <col min="12" max="12" width="9.335938" style="1" customWidth="1"/>
    <col min="13" max="13" width="10.77734" style="1" hidden="1" customWidth="1"/>
    <col min="14" max="14" width="8.886719" style="1" hidden="1"/>
    <col min="15" max="15" width="14.10547" style="1" hidden="1" customWidth="1"/>
    <col min="16" max="16" width="14.10547" style="1" hidden="1" customWidth="1"/>
    <col min="17" max="17" width="14.10547" style="1" hidden="1" customWidth="1"/>
    <col min="18" max="18" width="14.10547" style="1" hidden="1" customWidth="1"/>
    <col min="19" max="19" width="14.10547" style="1" hidden="1" customWidth="1"/>
    <col min="20" max="20" width="14.10547" style="1" hidden="1" customWidth="1"/>
    <col min="21" max="21" width="16.33594" style="1" hidden="1" customWidth="1"/>
    <col min="22" max="22" width="12.33594" style="1" customWidth="1"/>
    <col min="23" max="23" width="16.33594" style="1" customWidth="1"/>
    <col min="24" max="24" width="12.33594" style="1" customWidth="1"/>
    <col min="25" max="25" width="14.99609" style="1" customWidth="1"/>
    <col min="26" max="26" width="10.99609" style="1" customWidth="1"/>
    <col min="27" max="27" width="14.99609" style="1" customWidth="1"/>
    <col min="28" max="28" width="16.33594" style="1" customWidth="1"/>
    <col min="29" max="29" width="10.99609" style="1" customWidth="1"/>
    <col min="30" max="30" width="14.99609" style="1" customWidth="1"/>
    <col min="31" max="31" width="16.33594" style="1" customWidth="1"/>
    <col min="44" max="44" width="8.886719" style="1" hidden="1"/>
    <col min="45" max="45" width="8.886719" style="1" hidden="1"/>
    <col min="46" max="46" width="8.886719" style="1" hidden="1"/>
    <col min="47" max="47" width="8.886719" style="1" hidden="1"/>
    <col min="48" max="48" width="8.886719" style="1" hidden="1"/>
    <col min="49" max="49" width="8.886719" style="1" hidden="1"/>
    <col min="50" max="50" width="8.886719" style="1" hidden="1"/>
    <col min="51" max="51" width="8.886719" style="1" hidden="1"/>
    <col min="52" max="52" width="8.886719" style="1" hidden="1"/>
    <col min="53" max="53" width="8.886719" style="1" hidden="1"/>
    <col min="54" max="54" width="8.886719" style="1" hidden="1"/>
    <col min="55" max="55" width="8.886719" style="1" hidden="1"/>
    <col min="56" max="56" width="8.886719" style="1" hidden="1"/>
    <col min="57" max="57" width="8.886719" style="1" hidden="1"/>
    <col min="58" max="58" width="8.886719" style="1" hidden="1"/>
    <col min="59" max="59" width="8.886719" style="1" hidden="1"/>
    <col min="60" max="60" width="8.886719" style="1" hidden="1"/>
    <col min="61" max="61" width="8.886719" style="1" hidden="1"/>
    <col min="62" max="62" width="8.886719" style="1" hidden="1"/>
    <col min="63" max="63" width="8.886719" style="1" hidden="1"/>
    <col min="64" max="64" width="8.886719" style="1" hidden="1"/>
    <col min="65" max="65" width="8.886719" style="1" hidden="1"/>
  </cols>
  <sheetData>
    <row r="2" s="1" customFormat="1" ht="36.96" customHeight="1">
      <c r="L2" s="1"/>
      <c r="M2" s="1"/>
      <c r="N2" s="1"/>
      <c r="O2" s="1"/>
      <c r="P2" s="1"/>
      <c r="Q2" s="1"/>
      <c r="R2" s="1"/>
      <c r="S2" s="1"/>
      <c r="T2" s="1"/>
      <c r="U2" s="1"/>
      <c r="V2" s="1"/>
      <c r="AT2" s="18" t="s">
        <v>83</v>
      </c>
      <c r="AZ2" s="129" t="s">
        <v>294</v>
      </c>
      <c r="BA2" s="129" t="s">
        <v>19</v>
      </c>
      <c r="BB2" s="129" t="s">
        <v>19</v>
      </c>
      <c r="BC2" s="129" t="s">
        <v>295</v>
      </c>
      <c r="BD2" s="129" t="s">
        <v>80</v>
      </c>
    </row>
    <row r="3" s="1" customFormat="1" ht="6.96" customHeight="1">
      <c r="B3" s="130"/>
      <c r="C3" s="131"/>
      <c r="D3" s="131"/>
      <c r="E3" s="131"/>
      <c r="F3" s="131"/>
      <c r="G3" s="131"/>
      <c r="H3" s="131"/>
      <c r="I3" s="131"/>
      <c r="J3" s="131"/>
      <c r="K3" s="131"/>
      <c r="L3" s="21"/>
      <c r="AT3" s="18" t="s">
        <v>80</v>
      </c>
      <c r="AZ3" s="129" t="s">
        <v>296</v>
      </c>
      <c r="BA3" s="129" t="s">
        <v>19</v>
      </c>
      <c r="BB3" s="129" t="s">
        <v>19</v>
      </c>
      <c r="BC3" s="129" t="s">
        <v>297</v>
      </c>
      <c r="BD3" s="129" t="s">
        <v>80</v>
      </c>
    </row>
    <row r="4" s="1" customFormat="1" ht="24.96" customHeight="1">
      <c r="B4" s="21"/>
      <c r="D4" s="132" t="s">
        <v>91</v>
      </c>
      <c r="L4" s="21"/>
      <c r="M4" s="133" t="s">
        <v>10</v>
      </c>
      <c r="AT4" s="18" t="s">
        <v>4</v>
      </c>
    </row>
    <row r="5" s="1" customFormat="1" ht="6.96" customHeight="1">
      <c r="B5" s="21"/>
      <c r="L5" s="21"/>
    </row>
    <row r="6" s="1" customFormat="1" ht="12" customHeight="1">
      <c r="B6" s="21"/>
      <c r="D6" s="134" t="s">
        <v>16</v>
      </c>
      <c r="L6" s="21"/>
    </row>
    <row r="7" s="1" customFormat="1" ht="14.5" customHeight="1">
      <c r="B7" s="21"/>
      <c r="E7" s="135" t="str">
        <f>'Rekapitulace stavby'!K6</f>
        <v>ON_JIČÍN_-_VÝMĚNA_PODLAHOVÝCH_KRYTIN</v>
      </c>
      <c r="F7" s="134"/>
      <c r="G7" s="134"/>
      <c r="H7" s="134"/>
      <c r="L7" s="21"/>
    </row>
    <row r="8" s="2" customFormat="1" ht="12" customHeight="1">
      <c r="A8" s="39"/>
      <c r="B8" s="45"/>
      <c r="C8" s="39"/>
      <c r="D8" s="134" t="s">
        <v>92</v>
      </c>
      <c r="E8" s="39"/>
      <c r="F8" s="39"/>
      <c r="G8" s="39"/>
      <c r="H8" s="39"/>
      <c r="I8" s="39"/>
      <c r="J8" s="39"/>
      <c r="K8" s="39"/>
      <c r="L8" s="136"/>
      <c r="S8" s="39"/>
      <c r="T8" s="39"/>
      <c r="U8" s="39"/>
      <c r="V8" s="39"/>
      <c r="W8" s="39"/>
      <c r="X8" s="39"/>
      <c r="Y8" s="39"/>
      <c r="Z8" s="39"/>
      <c r="AA8" s="39"/>
      <c r="AB8" s="39"/>
      <c r="AC8" s="39"/>
      <c r="AD8" s="39"/>
      <c r="AE8" s="39"/>
    </row>
    <row r="9" s="2" customFormat="1" ht="28.5" customHeight="1">
      <c r="A9" s="39"/>
      <c r="B9" s="45"/>
      <c r="C9" s="39"/>
      <c r="D9" s="39"/>
      <c r="E9" s="137" t="s">
        <v>298</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27</v>
      </c>
      <c r="G12" s="39"/>
      <c r="H12" s="39"/>
      <c r="I12" s="134" t="s">
        <v>23</v>
      </c>
      <c r="J12" s="139" t="str">
        <f>'Rekapitulace stavby'!AN8</f>
        <v>29. 3. 2020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tr">
        <f>IF('Rekapitulace stavby'!AN10="","",'Rekapitulace stavby'!AN10)</f>
        <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tr">
        <f>IF('Rekapitulace stavby'!E11="","",'Rekapitulace stavby'!E11)</f>
        <v xml:space="preserve"> </v>
      </c>
      <c r="F15" s="39"/>
      <c r="G15" s="39"/>
      <c r="H15" s="39"/>
      <c r="I15" s="134" t="s">
        <v>28</v>
      </c>
      <c r="J15" s="138" t="str">
        <f>IF('Rekapitulace stavby'!AN11="","",'Rekapitulace stavby'!AN11)</f>
        <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29</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28</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31</v>
      </c>
      <c r="E20" s="39"/>
      <c r="F20" s="39"/>
      <c r="G20" s="39"/>
      <c r="H20" s="39"/>
      <c r="I20" s="134" t="s">
        <v>26</v>
      </c>
      <c r="J20" s="138" t="str">
        <f>IF('Rekapitulace stavby'!AN16="","",'Rekapitulace stavby'!AN16)</f>
        <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tr">
        <f>IF('Rekapitulace stavby'!E17="","",'Rekapitulace stavby'!E17)</f>
        <v xml:space="preserve"> </v>
      </c>
      <c r="F21" s="39"/>
      <c r="G21" s="39"/>
      <c r="H21" s="39"/>
      <c r="I21" s="134" t="s">
        <v>28</v>
      </c>
      <c r="J21" s="138" t="str">
        <f>IF('Rekapitulace stavby'!AN17="","",'Rekapitulace stavby'!AN17)</f>
        <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33</v>
      </c>
      <c r="E23" s="39"/>
      <c r="F23" s="39"/>
      <c r="G23" s="39"/>
      <c r="H23" s="39"/>
      <c r="I23" s="134" t="s">
        <v>26</v>
      </c>
      <c r="J23" s="138" t="str">
        <f>IF('Rekapitulace stavby'!AN19="","",'Rekapitulace stavby'!AN19)</f>
        <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tr">
        <f>IF('Rekapitulace stavby'!E20="","",'Rekapitulace stavby'!E20)</f>
        <v xml:space="preserve"> </v>
      </c>
      <c r="F24" s="39"/>
      <c r="G24" s="39"/>
      <c r="H24" s="39"/>
      <c r="I24" s="134" t="s">
        <v>28</v>
      </c>
      <c r="J24" s="138" t="str">
        <f>IF('Rekapitulace stavby'!AN20="","",'Rekapitulace stavby'!AN20)</f>
        <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34</v>
      </c>
      <c r="E26" s="39"/>
      <c r="F26" s="39"/>
      <c r="G26" s="39"/>
      <c r="H26" s="39"/>
      <c r="I26" s="39"/>
      <c r="J26" s="39"/>
      <c r="K26" s="39"/>
      <c r="L26" s="136"/>
      <c r="S26" s="39"/>
      <c r="T26" s="39"/>
      <c r="U26" s="39"/>
      <c r="V26" s="39"/>
      <c r="W26" s="39"/>
      <c r="X26" s="39"/>
      <c r="Y26" s="39"/>
      <c r="Z26" s="39"/>
      <c r="AA26" s="39"/>
      <c r="AB26" s="39"/>
      <c r="AC26" s="39"/>
      <c r="AD26" s="39"/>
      <c r="AE26" s="39"/>
    </row>
    <row r="27" s="8" customFormat="1" ht="14.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36</v>
      </c>
      <c r="E30" s="39"/>
      <c r="F30" s="39"/>
      <c r="G30" s="39"/>
      <c r="H30" s="39"/>
      <c r="I30" s="39"/>
      <c r="J30" s="146">
        <f>ROUND(J85,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38</v>
      </c>
      <c r="G32" s="39"/>
      <c r="H32" s="39"/>
      <c r="I32" s="147" t="s">
        <v>37</v>
      </c>
      <c r="J32" s="147" t="s">
        <v>39</v>
      </c>
      <c r="K32" s="39"/>
      <c r="L32" s="136"/>
      <c r="S32" s="39"/>
      <c r="T32" s="39"/>
      <c r="U32" s="39"/>
      <c r="V32" s="39"/>
      <c r="W32" s="39"/>
      <c r="X32" s="39"/>
      <c r="Y32" s="39"/>
      <c r="Z32" s="39"/>
      <c r="AA32" s="39"/>
      <c r="AB32" s="39"/>
      <c r="AC32" s="39"/>
      <c r="AD32" s="39"/>
      <c r="AE32" s="39"/>
    </row>
    <row r="33" s="2" customFormat="1" ht="14.4" customHeight="1">
      <c r="A33" s="39"/>
      <c r="B33" s="45"/>
      <c r="C33" s="39"/>
      <c r="D33" s="148" t="s">
        <v>40</v>
      </c>
      <c r="E33" s="134" t="s">
        <v>41</v>
      </c>
      <c r="F33" s="149">
        <f>ROUND((SUM(BE85:BE276)),  2)</f>
        <v>0</v>
      </c>
      <c r="G33" s="39"/>
      <c r="H33" s="39"/>
      <c r="I33" s="150">
        <v>0.20999999999999999</v>
      </c>
      <c r="J33" s="149">
        <f>ROUND(((SUM(BE85:BE276))*I33),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42</v>
      </c>
      <c r="F34" s="149">
        <f>ROUND((SUM(BF85:BF276)),  2)</f>
        <v>0</v>
      </c>
      <c r="G34" s="39"/>
      <c r="H34" s="39"/>
      <c r="I34" s="150">
        <v>0.14999999999999999</v>
      </c>
      <c r="J34" s="149">
        <f>ROUND(((SUM(BF85:BF276))*I34),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43</v>
      </c>
      <c r="F35" s="149">
        <f>ROUND((SUM(BG85:BG276)),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44</v>
      </c>
      <c r="F36" s="149">
        <f>ROUND((SUM(BH85:BH276)),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45</v>
      </c>
      <c r="F37" s="149">
        <f>ROUND((SUM(BI85:BI276)),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46</v>
      </c>
      <c r="E39" s="153"/>
      <c r="F39" s="153"/>
      <c r="G39" s="154" t="s">
        <v>47</v>
      </c>
      <c r="H39" s="155" t="s">
        <v>48</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94</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14.5" customHeight="1">
      <c r="A48" s="39"/>
      <c r="B48" s="40"/>
      <c r="C48" s="41"/>
      <c r="D48" s="41"/>
      <c r="E48" s="162" t="str">
        <f>E7</f>
        <v>ON_JIČÍN_-_VÝMĚNA_PODLAHOVÝCH_KRYTIN</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92</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28.5" customHeight="1">
      <c r="A50" s="39"/>
      <c r="B50" s="40"/>
      <c r="C50" s="41"/>
      <c r="D50" s="41"/>
      <c r="E50" s="70" t="str">
        <f>E9</f>
        <v>02 - VÝMĚNA PODLAHOVÝCH KRYTIN V MÍSTNOSTECH CENTRÁLNÍCH OPERAČNÍCH SÁLŮ V POO A</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29. 3. 2020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4.9" customHeight="1">
      <c r="A54" s="39"/>
      <c r="B54" s="40"/>
      <c r="C54" s="33" t="s">
        <v>25</v>
      </c>
      <c r="D54" s="41"/>
      <c r="E54" s="41"/>
      <c r="F54" s="28" t="str">
        <f>E15</f>
        <v xml:space="preserve"> </v>
      </c>
      <c r="G54" s="41"/>
      <c r="H54" s="41"/>
      <c r="I54" s="33" t="s">
        <v>31</v>
      </c>
      <c r="J54" s="37" t="str">
        <f>E21</f>
        <v xml:space="preserve"> </v>
      </c>
      <c r="K54" s="41"/>
      <c r="L54" s="136"/>
      <c r="S54" s="39"/>
      <c r="T54" s="39"/>
      <c r="U54" s="39"/>
      <c r="V54" s="39"/>
      <c r="W54" s="39"/>
      <c r="X54" s="39"/>
      <c r="Y54" s="39"/>
      <c r="Z54" s="39"/>
      <c r="AA54" s="39"/>
      <c r="AB54" s="39"/>
      <c r="AC54" s="39"/>
      <c r="AD54" s="39"/>
      <c r="AE54" s="39"/>
    </row>
    <row r="55" s="2" customFormat="1" ht="14.9" customHeight="1">
      <c r="A55" s="39"/>
      <c r="B55" s="40"/>
      <c r="C55" s="33" t="s">
        <v>29</v>
      </c>
      <c r="D55" s="41"/>
      <c r="E55" s="41"/>
      <c r="F55" s="28" t="str">
        <f>IF(E18="","",E18)</f>
        <v>Vyplň údaj</v>
      </c>
      <c r="G55" s="41"/>
      <c r="H55" s="41"/>
      <c r="I55" s="33" t="s">
        <v>33</v>
      </c>
      <c r="J55" s="37" t="str">
        <f>E24</f>
        <v xml:space="preserve"> </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95</v>
      </c>
      <c r="D57" s="164"/>
      <c r="E57" s="164"/>
      <c r="F57" s="164"/>
      <c r="G57" s="164"/>
      <c r="H57" s="164"/>
      <c r="I57" s="164"/>
      <c r="J57" s="165" t="s">
        <v>96</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68</v>
      </c>
      <c r="D59" s="41"/>
      <c r="E59" s="41"/>
      <c r="F59" s="41"/>
      <c r="G59" s="41"/>
      <c r="H59" s="41"/>
      <c r="I59" s="41"/>
      <c r="J59" s="103">
        <f>J85</f>
        <v>0</v>
      </c>
      <c r="K59" s="41"/>
      <c r="L59" s="136"/>
      <c r="S59" s="39"/>
      <c r="T59" s="39"/>
      <c r="U59" s="39"/>
      <c r="V59" s="39"/>
      <c r="W59" s="39"/>
      <c r="X59" s="39"/>
      <c r="Y59" s="39"/>
      <c r="Z59" s="39"/>
      <c r="AA59" s="39"/>
      <c r="AB59" s="39"/>
      <c r="AC59" s="39"/>
      <c r="AD59" s="39"/>
      <c r="AE59" s="39"/>
      <c r="AU59" s="18" t="s">
        <v>97</v>
      </c>
    </row>
    <row r="60" s="9" customFormat="1" ht="24.96" customHeight="1">
      <c r="A60" s="9"/>
      <c r="B60" s="167"/>
      <c r="C60" s="168"/>
      <c r="D60" s="169" t="s">
        <v>98</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99</v>
      </c>
      <c r="E61" s="176"/>
      <c r="F61" s="176"/>
      <c r="G61" s="176"/>
      <c r="H61" s="176"/>
      <c r="I61" s="176"/>
      <c r="J61" s="177">
        <f>J87</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100</v>
      </c>
      <c r="E62" s="170"/>
      <c r="F62" s="170"/>
      <c r="G62" s="170"/>
      <c r="H62" s="170"/>
      <c r="I62" s="170"/>
      <c r="J62" s="171">
        <f>J102</f>
        <v>0</v>
      </c>
      <c r="K62" s="168"/>
      <c r="L62" s="172"/>
      <c r="S62" s="9"/>
      <c r="T62" s="9"/>
      <c r="U62" s="9"/>
      <c r="V62" s="9"/>
      <c r="W62" s="9"/>
      <c r="X62" s="9"/>
      <c r="Y62" s="9"/>
      <c r="Z62" s="9"/>
      <c r="AA62" s="9"/>
      <c r="AB62" s="9"/>
      <c r="AC62" s="9"/>
      <c r="AD62" s="9"/>
      <c r="AE62" s="9"/>
    </row>
    <row r="63" s="10" customFormat="1" ht="19.92" customHeight="1">
      <c r="A63" s="10"/>
      <c r="B63" s="173"/>
      <c r="C63" s="174"/>
      <c r="D63" s="175" t="s">
        <v>101</v>
      </c>
      <c r="E63" s="176"/>
      <c r="F63" s="176"/>
      <c r="G63" s="176"/>
      <c r="H63" s="176"/>
      <c r="I63" s="176"/>
      <c r="J63" s="177">
        <f>J103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102</v>
      </c>
      <c r="E64" s="176"/>
      <c r="F64" s="176"/>
      <c r="G64" s="176"/>
      <c r="H64" s="176"/>
      <c r="I64" s="176"/>
      <c r="J64" s="177">
        <f>J117</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103</v>
      </c>
      <c r="E65" s="176"/>
      <c r="F65" s="176"/>
      <c r="G65" s="176"/>
      <c r="H65" s="176"/>
      <c r="I65" s="176"/>
      <c r="J65" s="177">
        <f>J269</f>
        <v>0</v>
      </c>
      <c r="K65" s="174"/>
      <c r="L65" s="178"/>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36"/>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6"/>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6"/>
      <c r="S71" s="39"/>
      <c r="T71" s="39"/>
      <c r="U71" s="39"/>
      <c r="V71" s="39"/>
      <c r="W71" s="39"/>
      <c r="X71" s="39"/>
      <c r="Y71" s="39"/>
      <c r="Z71" s="39"/>
      <c r="AA71" s="39"/>
      <c r="AB71" s="39"/>
      <c r="AC71" s="39"/>
      <c r="AD71" s="39"/>
      <c r="AE71" s="39"/>
    </row>
    <row r="72" s="2" customFormat="1" ht="24.96" customHeight="1">
      <c r="A72" s="39"/>
      <c r="B72" s="40"/>
      <c r="C72" s="24"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4.5" customHeight="1">
      <c r="A75" s="39"/>
      <c r="B75" s="40"/>
      <c r="C75" s="41"/>
      <c r="D75" s="41"/>
      <c r="E75" s="162" t="str">
        <f>E7</f>
        <v>ON_JIČÍN_-_VÝMĚNA_PODLAHOVÝCH_KRYTIN</v>
      </c>
      <c r="F75" s="33"/>
      <c r="G75" s="33"/>
      <c r="H75" s="33"/>
      <c r="I75" s="41"/>
      <c r="J75" s="41"/>
      <c r="K75" s="41"/>
      <c r="L75" s="136"/>
      <c r="S75" s="39"/>
      <c r="T75" s="39"/>
      <c r="U75" s="39"/>
      <c r="V75" s="39"/>
      <c r="W75" s="39"/>
      <c r="X75" s="39"/>
      <c r="Y75" s="39"/>
      <c r="Z75" s="39"/>
      <c r="AA75" s="39"/>
      <c r="AB75" s="39"/>
      <c r="AC75" s="39"/>
      <c r="AD75" s="39"/>
      <c r="AE75" s="39"/>
    </row>
    <row r="76" s="2" customFormat="1" ht="12" customHeight="1">
      <c r="A76" s="39"/>
      <c r="B76" s="40"/>
      <c r="C76" s="33" t="s">
        <v>92</v>
      </c>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28.5" customHeight="1">
      <c r="A77" s="39"/>
      <c r="B77" s="40"/>
      <c r="C77" s="41"/>
      <c r="D77" s="41"/>
      <c r="E77" s="70" t="str">
        <f>E9</f>
        <v>02 - VÝMĚNA PODLAHOVÝCH KRYTIN V MÍSTNOSTECH CENTRÁLNÍCH OPERAČNÍCH SÁLŮ V POO A</v>
      </c>
      <c r="F77" s="41"/>
      <c r="G77" s="41"/>
      <c r="H77" s="41"/>
      <c r="I77" s="41"/>
      <c r="J77" s="41"/>
      <c r="K77" s="41"/>
      <c r="L77" s="13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29. 3. 2020</v>
      </c>
      <c r="K79" s="41"/>
      <c r="L79" s="13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6"/>
      <c r="S80" s="39"/>
      <c r="T80" s="39"/>
      <c r="U80" s="39"/>
      <c r="V80" s="39"/>
      <c r="W80" s="39"/>
      <c r="X80" s="39"/>
      <c r="Y80" s="39"/>
      <c r="Z80" s="39"/>
      <c r="AA80" s="39"/>
      <c r="AB80" s="39"/>
      <c r="AC80" s="39"/>
      <c r="AD80" s="39"/>
      <c r="AE80" s="39"/>
    </row>
    <row r="81" s="2" customFormat="1" ht="14.9" customHeight="1">
      <c r="A81" s="39"/>
      <c r="B81" s="40"/>
      <c r="C81" s="33" t="s">
        <v>25</v>
      </c>
      <c r="D81" s="41"/>
      <c r="E81" s="41"/>
      <c r="F81" s="28" t="str">
        <f>E15</f>
        <v xml:space="preserve"> </v>
      </c>
      <c r="G81" s="41"/>
      <c r="H81" s="41"/>
      <c r="I81" s="33" t="s">
        <v>31</v>
      </c>
      <c r="J81" s="37" t="str">
        <f>E21</f>
        <v xml:space="preserve"> </v>
      </c>
      <c r="K81" s="41"/>
      <c r="L81" s="136"/>
      <c r="S81" s="39"/>
      <c r="T81" s="39"/>
      <c r="U81" s="39"/>
      <c r="V81" s="39"/>
      <c r="W81" s="39"/>
      <c r="X81" s="39"/>
      <c r="Y81" s="39"/>
      <c r="Z81" s="39"/>
      <c r="AA81" s="39"/>
      <c r="AB81" s="39"/>
      <c r="AC81" s="39"/>
      <c r="AD81" s="39"/>
      <c r="AE81" s="39"/>
    </row>
    <row r="82" s="2" customFormat="1" ht="14.9" customHeight="1">
      <c r="A82" s="39"/>
      <c r="B82" s="40"/>
      <c r="C82" s="33" t="s">
        <v>29</v>
      </c>
      <c r="D82" s="41"/>
      <c r="E82" s="41"/>
      <c r="F82" s="28" t="str">
        <f>IF(E18="","",E18)</f>
        <v>Vyplň údaj</v>
      </c>
      <c r="G82" s="41"/>
      <c r="H82" s="41"/>
      <c r="I82" s="33" t="s">
        <v>33</v>
      </c>
      <c r="J82" s="37" t="str">
        <f>E24</f>
        <v xml:space="preserve"> </v>
      </c>
      <c r="K82" s="41"/>
      <c r="L82" s="13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6"/>
      <c r="S83" s="39"/>
      <c r="T83" s="39"/>
      <c r="U83" s="39"/>
      <c r="V83" s="39"/>
      <c r="W83" s="39"/>
      <c r="X83" s="39"/>
      <c r="Y83" s="39"/>
      <c r="Z83" s="39"/>
      <c r="AA83" s="39"/>
      <c r="AB83" s="39"/>
      <c r="AC83" s="39"/>
      <c r="AD83" s="39"/>
      <c r="AE83" s="39"/>
    </row>
    <row r="84" s="11" customFormat="1" ht="29.28" customHeight="1">
      <c r="A84" s="179"/>
      <c r="B84" s="180"/>
      <c r="C84" s="181" t="s">
        <v>105</v>
      </c>
      <c r="D84" s="182" t="s">
        <v>55</v>
      </c>
      <c r="E84" s="182" t="s">
        <v>51</v>
      </c>
      <c r="F84" s="182" t="s">
        <v>52</v>
      </c>
      <c r="G84" s="182" t="s">
        <v>106</v>
      </c>
      <c r="H84" s="182" t="s">
        <v>107</v>
      </c>
      <c r="I84" s="182" t="s">
        <v>108</v>
      </c>
      <c r="J84" s="182" t="s">
        <v>96</v>
      </c>
      <c r="K84" s="183" t="s">
        <v>109</v>
      </c>
      <c r="L84" s="184"/>
      <c r="M84" s="93" t="s">
        <v>19</v>
      </c>
      <c r="N84" s="94" t="s">
        <v>40</v>
      </c>
      <c r="O84" s="94" t="s">
        <v>110</v>
      </c>
      <c r="P84" s="94" t="s">
        <v>111</v>
      </c>
      <c r="Q84" s="94" t="s">
        <v>112</v>
      </c>
      <c r="R84" s="94" t="s">
        <v>113</v>
      </c>
      <c r="S84" s="94" t="s">
        <v>114</v>
      </c>
      <c r="T84" s="95" t="s">
        <v>115</v>
      </c>
      <c r="U84" s="179"/>
      <c r="V84" s="179"/>
      <c r="W84" s="179"/>
      <c r="X84" s="179"/>
      <c r="Y84" s="179"/>
      <c r="Z84" s="179"/>
      <c r="AA84" s="179"/>
      <c r="AB84" s="179"/>
      <c r="AC84" s="179"/>
      <c r="AD84" s="179"/>
      <c r="AE84" s="179"/>
    </row>
    <row r="85" s="2" customFormat="1" ht="22.8" customHeight="1">
      <c r="A85" s="39"/>
      <c r="B85" s="40"/>
      <c r="C85" s="100" t="s">
        <v>116</v>
      </c>
      <c r="D85" s="41"/>
      <c r="E85" s="41"/>
      <c r="F85" s="41"/>
      <c r="G85" s="41"/>
      <c r="H85" s="41"/>
      <c r="I85" s="41"/>
      <c r="J85" s="185">
        <f>BK85</f>
        <v>0</v>
      </c>
      <c r="K85" s="41"/>
      <c r="L85" s="45"/>
      <c r="M85" s="96"/>
      <c r="N85" s="186"/>
      <c r="O85" s="97"/>
      <c r="P85" s="187">
        <f>P86+P102</f>
        <v>0</v>
      </c>
      <c r="Q85" s="97"/>
      <c r="R85" s="187">
        <f>R86+R102</f>
        <v>1.4099999999999999</v>
      </c>
      <c r="S85" s="97"/>
      <c r="T85" s="188">
        <f>T86+T102</f>
        <v>0</v>
      </c>
      <c r="U85" s="39"/>
      <c r="V85" s="39"/>
      <c r="W85" s="39"/>
      <c r="X85" s="39"/>
      <c r="Y85" s="39"/>
      <c r="Z85" s="39"/>
      <c r="AA85" s="39"/>
      <c r="AB85" s="39"/>
      <c r="AC85" s="39"/>
      <c r="AD85" s="39"/>
      <c r="AE85" s="39"/>
      <c r="AT85" s="18" t="s">
        <v>69</v>
      </c>
      <c r="AU85" s="18" t="s">
        <v>97</v>
      </c>
      <c r="BK85" s="189">
        <f>BK86+BK102</f>
        <v>0</v>
      </c>
    </row>
    <row r="86" s="12" customFormat="1" ht="25.92" customHeight="1">
      <c r="A86" s="12"/>
      <c r="B86" s="190"/>
      <c r="C86" s="191"/>
      <c r="D86" s="192" t="s">
        <v>69</v>
      </c>
      <c r="E86" s="193" t="s">
        <v>117</v>
      </c>
      <c r="F86" s="193" t="s">
        <v>118</v>
      </c>
      <c r="G86" s="191"/>
      <c r="H86" s="191"/>
      <c r="I86" s="194"/>
      <c r="J86" s="195">
        <f>BK86</f>
        <v>0</v>
      </c>
      <c r="K86" s="191"/>
      <c r="L86" s="196"/>
      <c r="M86" s="197"/>
      <c r="N86" s="198"/>
      <c r="O86" s="198"/>
      <c r="P86" s="199">
        <f>P87</f>
        <v>0</v>
      </c>
      <c r="Q86" s="198"/>
      <c r="R86" s="199">
        <f>R87</f>
        <v>0</v>
      </c>
      <c r="S86" s="198"/>
      <c r="T86" s="200">
        <f>T87</f>
        <v>0</v>
      </c>
      <c r="U86" s="12"/>
      <c r="V86" s="12"/>
      <c r="W86" s="12"/>
      <c r="X86" s="12"/>
      <c r="Y86" s="12"/>
      <c r="Z86" s="12"/>
      <c r="AA86" s="12"/>
      <c r="AB86" s="12"/>
      <c r="AC86" s="12"/>
      <c r="AD86" s="12"/>
      <c r="AE86" s="12"/>
      <c r="AR86" s="201" t="s">
        <v>78</v>
      </c>
      <c r="AT86" s="202" t="s">
        <v>69</v>
      </c>
      <c r="AU86" s="202" t="s">
        <v>70</v>
      </c>
      <c r="AY86" s="201" t="s">
        <v>119</v>
      </c>
      <c r="BK86" s="203">
        <f>BK87</f>
        <v>0</v>
      </c>
    </row>
    <row r="87" s="12" customFormat="1" ht="22.8" customHeight="1">
      <c r="A87" s="12"/>
      <c r="B87" s="190"/>
      <c r="C87" s="191"/>
      <c r="D87" s="192" t="s">
        <v>69</v>
      </c>
      <c r="E87" s="204" t="s">
        <v>120</v>
      </c>
      <c r="F87" s="204" t="s">
        <v>121</v>
      </c>
      <c r="G87" s="191"/>
      <c r="H87" s="191"/>
      <c r="I87" s="194"/>
      <c r="J87" s="205">
        <f>BK87</f>
        <v>0</v>
      </c>
      <c r="K87" s="191"/>
      <c r="L87" s="196"/>
      <c r="M87" s="197"/>
      <c r="N87" s="198"/>
      <c r="O87" s="198"/>
      <c r="P87" s="199">
        <f>SUM(P88:P101)</f>
        <v>0</v>
      </c>
      <c r="Q87" s="198"/>
      <c r="R87" s="199">
        <f>SUM(R88:R101)</f>
        <v>0</v>
      </c>
      <c r="S87" s="198"/>
      <c r="T87" s="200">
        <f>SUM(T88:T101)</f>
        <v>0</v>
      </c>
      <c r="U87" s="12"/>
      <c r="V87" s="12"/>
      <c r="W87" s="12"/>
      <c r="X87" s="12"/>
      <c r="Y87" s="12"/>
      <c r="Z87" s="12"/>
      <c r="AA87" s="12"/>
      <c r="AB87" s="12"/>
      <c r="AC87" s="12"/>
      <c r="AD87" s="12"/>
      <c r="AE87" s="12"/>
      <c r="AR87" s="201" t="s">
        <v>78</v>
      </c>
      <c r="AT87" s="202" t="s">
        <v>69</v>
      </c>
      <c r="AU87" s="202" t="s">
        <v>78</v>
      </c>
      <c r="AY87" s="201" t="s">
        <v>119</v>
      </c>
      <c r="BK87" s="203">
        <f>SUM(BK88:BK101)</f>
        <v>0</v>
      </c>
    </row>
    <row r="88" s="2" customFormat="1" ht="35.8" customHeight="1">
      <c r="A88" s="39"/>
      <c r="B88" s="40"/>
      <c r="C88" s="206" t="s">
        <v>78</v>
      </c>
      <c r="D88" s="206" t="s">
        <v>122</v>
      </c>
      <c r="E88" s="207" t="s">
        <v>123</v>
      </c>
      <c r="F88" s="208" t="s">
        <v>124</v>
      </c>
      <c r="G88" s="209" t="s">
        <v>125</v>
      </c>
      <c r="H88" s="210">
        <v>1.714</v>
      </c>
      <c r="I88" s="211"/>
      <c r="J88" s="212">
        <f>ROUND(I88*H88,2)</f>
        <v>0</v>
      </c>
      <c r="K88" s="208" t="s">
        <v>126</v>
      </c>
      <c r="L88" s="45"/>
      <c r="M88" s="213" t="s">
        <v>19</v>
      </c>
      <c r="N88" s="214" t="s">
        <v>41</v>
      </c>
      <c r="O88" s="85"/>
      <c r="P88" s="215">
        <f>O88*H88</f>
        <v>0</v>
      </c>
      <c r="Q88" s="215">
        <v>0</v>
      </c>
      <c r="R88" s="215">
        <f>Q88*H88</f>
        <v>0</v>
      </c>
      <c r="S88" s="215">
        <v>0</v>
      </c>
      <c r="T88" s="216">
        <f>S88*H88</f>
        <v>0</v>
      </c>
      <c r="U88" s="39"/>
      <c r="V88" s="39"/>
      <c r="W88" s="39"/>
      <c r="X88" s="39"/>
      <c r="Y88" s="39"/>
      <c r="Z88" s="39"/>
      <c r="AA88" s="39"/>
      <c r="AB88" s="39"/>
      <c r="AC88" s="39"/>
      <c r="AD88" s="39"/>
      <c r="AE88" s="39"/>
      <c r="AR88" s="217" t="s">
        <v>127</v>
      </c>
      <c r="AT88" s="217" t="s">
        <v>122</v>
      </c>
      <c r="AU88" s="217" t="s">
        <v>80</v>
      </c>
      <c r="AY88" s="18" t="s">
        <v>119</v>
      </c>
      <c r="BE88" s="218">
        <f>IF(N88="základní",J88,0)</f>
        <v>0</v>
      </c>
      <c r="BF88" s="218">
        <f>IF(N88="snížená",J88,0)</f>
        <v>0</v>
      </c>
      <c r="BG88" s="218">
        <f>IF(N88="zákl. přenesená",J88,0)</f>
        <v>0</v>
      </c>
      <c r="BH88" s="218">
        <f>IF(N88="sníž. přenesená",J88,0)</f>
        <v>0</v>
      </c>
      <c r="BI88" s="218">
        <f>IF(N88="nulová",J88,0)</f>
        <v>0</v>
      </c>
      <c r="BJ88" s="18" t="s">
        <v>78</v>
      </c>
      <c r="BK88" s="218">
        <f>ROUND(I88*H88,2)</f>
        <v>0</v>
      </c>
      <c r="BL88" s="18" t="s">
        <v>127</v>
      </c>
      <c r="BM88" s="217" t="s">
        <v>80</v>
      </c>
    </row>
    <row r="89" s="2" customFormat="1">
      <c r="A89" s="39"/>
      <c r="B89" s="40"/>
      <c r="C89" s="41"/>
      <c r="D89" s="219" t="s">
        <v>128</v>
      </c>
      <c r="E89" s="41"/>
      <c r="F89" s="220" t="s">
        <v>124</v>
      </c>
      <c r="G89" s="41"/>
      <c r="H89" s="41"/>
      <c r="I89" s="221"/>
      <c r="J89" s="41"/>
      <c r="K89" s="41"/>
      <c r="L89" s="45"/>
      <c r="M89" s="222"/>
      <c r="N89" s="223"/>
      <c r="O89" s="85"/>
      <c r="P89" s="85"/>
      <c r="Q89" s="85"/>
      <c r="R89" s="85"/>
      <c r="S89" s="85"/>
      <c r="T89" s="86"/>
      <c r="U89" s="39"/>
      <c r="V89" s="39"/>
      <c r="W89" s="39"/>
      <c r="X89" s="39"/>
      <c r="Y89" s="39"/>
      <c r="Z89" s="39"/>
      <c r="AA89" s="39"/>
      <c r="AB89" s="39"/>
      <c r="AC89" s="39"/>
      <c r="AD89" s="39"/>
      <c r="AE89" s="39"/>
      <c r="AT89" s="18" t="s">
        <v>128</v>
      </c>
      <c r="AU89" s="18" t="s">
        <v>80</v>
      </c>
    </row>
    <row r="90" s="2" customFormat="1">
      <c r="A90" s="39"/>
      <c r="B90" s="40"/>
      <c r="C90" s="41"/>
      <c r="D90" s="219" t="s">
        <v>129</v>
      </c>
      <c r="E90" s="41"/>
      <c r="F90" s="224" t="s">
        <v>130</v>
      </c>
      <c r="G90" s="41"/>
      <c r="H90" s="41"/>
      <c r="I90" s="221"/>
      <c r="J90" s="41"/>
      <c r="K90" s="41"/>
      <c r="L90" s="45"/>
      <c r="M90" s="222"/>
      <c r="N90" s="223"/>
      <c r="O90" s="85"/>
      <c r="P90" s="85"/>
      <c r="Q90" s="85"/>
      <c r="R90" s="85"/>
      <c r="S90" s="85"/>
      <c r="T90" s="86"/>
      <c r="U90" s="39"/>
      <c r="V90" s="39"/>
      <c r="W90" s="39"/>
      <c r="X90" s="39"/>
      <c r="Y90" s="39"/>
      <c r="Z90" s="39"/>
      <c r="AA90" s="39"/>
      <c r="AB90" s="39"/>
      <c r="AC90" s="39"/>
      <c r="AD90" s="39"/>
      <c r="AE90" s="39"/>
      <c r="AT90" s="18" t="s">
        <v>129</v>
      </c>
      <c r="AU90" s="18" t="s">
        <v>80</v>
      </c>
    </row>
    <row r="91" s="2" customFormat="1" ht="31" customHeight="1">
      <c r="A91" s="39"/>
      <c r="B91" s="40"/>
      <c r="C91" s="206" t="s">
        <v>80</v>
      </c>
      <c r="D91" s="206" t="s">
        <v>122</v>
      </c>
      <c r="E91" s="207" t="s">
        <v>131</v>
      </c>
      <c r="F91" s="208" t="s">
        <v>132</v>
      </c>
      <c r="G91" s="209" t="s">
        <v>125</v>
      </c>
      <c r="H91" s="210">
        <v>1.714</v>
      </c>
      <c r="I91" s="211"/>
      <c r="J91" s="212">
        <f>ROUND(I91*H91,2)</f>
        <v>0</v>
      </c>
      <c r="K91" s="208" t="s">
        <v>126</v>
      </c>
      <c r="L91" s="45"/>
      <c r="M91" s="213" t="s">
        <v>19</v>
      </c>
      <c r="N91" s="214" t="s">
        <v>41</v>
      </c>
      <c r="O91" s="85"/>
      <c r="P91" s="215">
        <f>O91*H91</f>
        <v>0</v>
      </c>
      <c r="Q91" s="215">
        <v>0</v>
      </c>
      <c r="R91" s="215">
        <f>Q91*H91</f>
        <v>0</v>
      </c>
      <c r="S91" s="215">
        <v>0</v>
      </c>
      <c r="T91" s="216">
        <f>S91*H91</f>
        <v>0</v>
      </c>
      <c r="U91" s="39"/>
      <c r="V91" s="39"/>
      <c r="W91" s="39"/>
      <c r="X91" s="39"/>
      <c r="Y91" s="39"/>
      <c r="Z91" s="39"/>
      <c r="AA91" s="39"/>
      <c r="AB91" s="39"/>
      <c r="AC91" s="39"/>
      <c r="AD91" s="39"/>
      <c r="AE91" s="39"/>
      <c r="AR91" s="217" t="s">
        <v>127</v>
      </c>
      <c r="AT91" s="217" t="s">
        <v>122</v>
      </c>
      <c r="AU91" s="217" t="s">
        <v>80</v>
      </c>
      <c r="AY91" s="18" t="s">
        <v>119</v>
      </c>
      <c r="BE91" s="218">
        <f>IF(N91="základní",J91,0)</f>
        <v>0</v>
      </c>
      <c r="BF91" s="218">
        <f>IF(N91="snížená",J91,0)</f>
        <v>0</v>
      </c>
      <c r="BG91" s="218">
        <f>IF(N91="zákl. přenesená",J91,0)</f>
        <v>0</v>
      </c>
      <c r="BH91" s="218">
        <f>IF(N91="sníž. přenesená",J91,0)</f>
        <v>0</v>
      </c>
      <c r="BI91" s="218">
        <f>IF(N91="nulová",J91,0)</f>
        <v>0</v>
      </c>
      <c r="BJ91" s="18" t="s">
        <v>78</v>
      </c>
      <c r="BK91" s="218">
        <f>ROUND(I91*H91,2)</f>
        <v>0</v>
      </c>
      <c r="BL91" s="18" t="s">
        <v>127</v>
      </c>
      <c r="BM91" s="217" t="s">
        <v>127</v>
      </c>
    </row>
    <row r="92" s="2" customFormat="1">
      <c r="A92" s="39"/>
      <c r="B92" s="40"/>
      <c r="C92" s="41"/>
      <c r="D92" s="219" t="s">
        <v>128</v>
      </c>
      <c r="E92" s="41"/>
      <c r="F92" s="220" t="s">
        <v>132</v>
      </c>
      <c r="G92" s="41"/>
      <c r="H92" s="41"/>
      <c r="I92" s="221"/>
      <c r="J92" s="41"/>
      <c r="K92" s="41"/>
      <c r="L92" s="45"/>
      <c r="M92" s="222"/>
      <c r="N92" s="223"/>
      <c r="O92" s="85"/>
      <c r="P92" s="85"/>
      <c r="Q92" s="85"/>
      <c r="R92" s="85"/>
      <c r="S92" s="85"/>
      <c r="T92" s="86"/>
      <c r="U92" s="39"/>
      <c r="V92" s="39"/>
      <c r="W92" s="39"/>
      <c r="X92" s="39"/>
      <c r="Y92" s="39"/>
      <c r="Z92" s="39"/>
      <c r="AA92" s="39"/>
      <c r="AB92" s="39"/>
      <c r="AC92" s="39"/>
      <c r="AD92" s="39"/>
      <c r="AE92" s="39"/>
      <c r="AT92" s="18" t="s">
        <v>128</v>
      </c>
      <c r="AU92" s="18" t="s">
        <v>80</v>
      </c>
    </row>
    <row r="93" s="2" customFormat="1">
      <c r="A93" s="39"/>
      <c r="B93" s="40"/>
      <c r="C93" s="41"/>
      <c r="D93" s="219" t="s">
        <v>129</v>
      </c>
      <c r="E93" s="41"/>
      <c r="F93" s="224" t="s">
        <v>133</v>
      </c>
      <c r="G93" s="41"/>
      <c r="H93" s="41"/>
      <c r="I93" s="221"/>
      <c r="J93" s="41"/>
      <c r="K93" s="41"/>
      <c r="L93" s="45"/>
      <c r="M93" s="222"/>
      <c r="N93" s="223"/>
      <c r="O93" s="85"/>
      <c r="P93" s="85"/>
      <c r="Q93" s="85"/>
      <c r="R93" s="85"/>
      <c r="S93" s="85"/>
      <c r="T93" s="86"/>
      <c r="U93" s="39"/>
      <c r="V93" s="39"/>
      <c r="W93" s="39"/>
      <c r="X93" s="39"/>
      <c r="Y93" s="39"/>
      <c r="Z93" s="39"/>
      <c r="AA93" s="39"/>
      <c r="AB93" s="39"/>
      <c r="AC93" s="39"/>
      <c r="AD93" s="39"/>
      <c r="AE93" s="39"/>
      <c r="AT93" s="18" t="s">
        <v>129</v>
      </c>
      <c r="AU93" s="18" t="s">
        <v>80</v>
      </c>
    </row>
    <row r="94" s="2" customFormat="1" ht="41.5" customHeight="1">
      <c r="A94" s="39"/>
      <c r="B94" s="40"/>
      <c r="C94" s="206" t="s">
        <v>134</v>
      </c>
      <c r="D94" s="206" t="s">
        <v>122</v>
      </c>
      <c r="E94" s="207" t="s">
        <v>135</v>
      </c>
      <c r="F94" s="208" t="s">
        <v>136</v>
      </c>
      <c r="G94" s="209" t="s">
        <v>125</v>
      </c>
      <c r="H94" s="210">
        <v>8.5700000000000003</v>
      </c>
      <c r="I94" s="211"/>
      <c r="J94" s="212">
        <f>ROUND(I94*H94,2)</f>
        <v>0</v>
      </c>
      <c r="K94" s="208" t="s">
        <v>126</v>
      </c>
      <c r="L94" s="45"/>
      <c r="M94" s="213" t="s">
        <v>19</v>
      </c>
      <c r="N94" s="214" t="s">
        <v>41</v>
      </c>
      <c r="O94" s="85"/>
      <c r="P94" s="215">
        <f>O94*H94</f>
        <v>0</v>
      </c>
      <c r="Q94" s="215">
        <v>0</v>
      </c>
      <c r="R94" s="215">
        <f>Q94*H94</f>
        <v>0</v>
      </c>
      <c r="S94" s="215">
        <v>0</v>
      </c>
      <c r="T94" s="216">
        <f>S94*H94</f>
        <v>0</v>
      </c>
      <c r="U94" s="39"/>
      <c r="V94" s="39"/>
      <c r="W94" s="39"/>
      <c r="X94" s="39"/>
      <c r="Y94" s="39"/>
      <c r="Z94" s="39"/>
      <c r="AA94" s="39"/>
      <c r="AB94" s="39"/>
      <c r="AC94" s="39"/>
      <c r="AD94" s="39"/>
      <c r="AE94" s="39"/>
      <c r="AR94" s="217" t="s">
        <v>127</v>
      </c>
      <c r="AT94" s="217" t="s">
        <v>122</v>
      </c>
      <c r="AU94" s="217" t="s">
        <v>80</v>
      </c>
      <c r="AY94" s="18" t="s">
        <v>119</v>
      </c>
      <c r="BE94" s="218">
        <f>IF(N94="základní",J94,0)</f>
        <v>0</v>
      </c>
      <c r="BF94" s="218">
        <f>IF(N94="snížená",J94,0)</f>
        <v>0</v>
      </c>
      <c r="BG94" s="218">
        <f>IF(N94="zákl. přenesená",J94,0)</f>
        <v>0</v>
      </c>
      <c r="BH94" s="218">
        <f>IF(N94="sníž. přenesená",J94,0)</f>
        <v>0</v>
      </c>
      <c r="BI94" s="218">
        <f>IF(N94="nulová",J94,0)</f>
        <v>0</v>
      </c>
      <c r="BJ94" s="18" t="s">
        <v>78</v>
      </c>
      <c r="BK94" s="218">
        <f>ROUND(I94*H94,2)</f>
        <v>0</v>
      </c>
      <c r="BL94" s="18" t="s">
        <v>127</v>
      </c>
      <c r="BM94" s="217" t="s">
        <v>137</v>
      </c>
    </row>
    <row r="95" s="2" customFormat="1">
      <c r="A95" s="39"/>
      <c r="B95" s="40"/>
      <c r="C95" s="41"/>
      <c r="D95" s="219" t="s">
        <v>128</v>
      </c>
      <c r="E95" s="41"/>
      <c r="F95" s="220" t="s">
        <v>136</v>
      </c>
      <c r="G95" s="41"/>
      <c r="H95" s="41"/>
      <c r="I95" s="221"/>
      <c r="J95" s="41"/>
      <c r="K95" s="41"/>
      <c r="L95" s="45"/>
      <c r="M95" s="222"/>
      <c r="N95" s="223"/>
      <c r="O95" s="85"/>
      <c r="P95" s="85"/>
      <c r="Q95" s="85"/>
      <c r="R95" s="85"/>
      <c r="S95" s="85"/>
      <c r="T95" s="86"/>
      <c r="U95" s="39"/>
      <c r="V95" s="39"/>
      <c r="W95" s="39"/>
      <c r="X95" s="39"/>
      <c r="Y95" s="39"/>
      <c r="Z95" s="39"/>
      <c r="AA95" s="39"/>
      <c r="AB95" s="39"/>
      <c r="AC95" s="39"/>
      <c r="AD95" s="39"/>
      <c r="AE95" s="39"/>
      <c r="AT95" s="18" t="s">
        <v>128</v>
      </c>
      <c r="AU95" s="18" t="s">
        <v>80</v>
      </c>
    </row>
    <row r="96" s="2" customFormat="1">
      <c r="A96" s="39"/>
      <c r="B96" s="40"/>
      <c r="C96" s="41"/>
      <c r="D96" s="219" t="s">
        <v>129</v>
      </c>
      <c r="E96" s="41"/>
      <c r="F96" s="224" t="s">
        <v>133</v>
      </c>
      <c r="G96" s="41"/>
      <c r="H96" s="41"/>
      <c r="I96" s="221"/>
      <c r="J96" s="41"/>
      <c r="K96" s="41"/>
      <c r="L96" s="45"/>
      <c r="M96" s="222"/>
      <c r="N96" s="223"/>
      <c r="O96" s="85"/>
      <c r="P96" s="85"/>
      <c r="Q96" s="85"/>
      <c r="R96" s="85"/>
      <c r="S96" s="85"/>
      <c r="T96" s="86"/>
      <c r="U96" s="39"/>
      <c r="V96" s="39"/>
      <c r="W96" s="39"/>
      <c r="X96" s="39"/>
      <c r="Y96" s="39"/>
      <c r="Z96" s="39"/>
      <c r="AA96" s="39"/>
      <c r="AB96" s="39"/>
      <c r="AC96" s="39"/>
      <c r="AD96" s="39"/>
      <c r="AE96" s="39"/>
      <c r="AT96" s="18" t="s">
        <v>129</v>
      </c>
      <c r="AU96" s="18" t="s">
        <v>80</v>
      </c>
    </row>
    <row r="97" s="13" customFormat="1">
      <c r="A97" s="13"/>
      <c r="B97" s="225"/>
      <c r="C97" s="226"/>
      <c r="D97" s="219" t="s">
        <v>138</v>
      </c>
      <c r="E97" s="227" t="s">
        <v>19</v>
      </c>
      <c r="F97" s="228" t="s">
        <v>299</v>
      </c>
      <c r="G97" s="226"/>
      <c r="H97" s="229">
        <v>8.5700000000000003</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138</v>
      </c>
      <c r="AU97" s="235" t="s">
        <v>80</v>
      </c>
      <c r="AV97" s="13" t="s">
        <v>80</v>
      </c>
      <c r="AW97" s="13" t="s">
        <v>32</v>
      </c>
      <c r="AX97" s="13" t="s">
        <v>70</v>
      </c>
      <c r="AY97" s="235" t="s">
        <v>119</v>
      </c>
    </row>
    <row r="98" s="14" customFormat="1">
      <c r="A98" s="14"/>
      <c r="B98" s="236"/>
      <c r="C98" s="237"/>
      <c r="D98" s="219" t="s">
        <v>138</v>
      </c>
      <c r="E98" s="238" t="s">
        <v>19</v>
      </c>
      <c r="F98" s="239" t="s">
        <v>140</v>
      </c>
      <c r="G98" s="237"/>
      <c r="H98" s="240">
        <v>8.5700000000000003</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138</v>
      </c>
      <c r="AU98" s="246" t="s">
        <v>80</v>
      </c>
      <c r="AV98" s="14" t="s">
        <v>127</v>
      </c>
      <c r="AW98" s="14" t="s">
        <v>32</v>
      </c>
      <c r="AX98" s="14" t="s">
        <v>78</v>
      </c>
      <c r="AY98" s="246" t="s">
        <v>119</v>
      </c>
    </row>
    <row r="99" s="2" customFormat="1" ht="41.5" customHeight="1">
      <c r="A99" s="39"/>
      <c r="B99" s="40"/>
      <c r="C99" s="206" t="s">
        <v>127</v>
      </c>
      <c r="D99" s="206" t="s">
        <v>122</v>
      </c>
      <c r="E99" s="207" t="s">
        <v>141</v>
      </c>
      <c r="F99" s="208" t="s">
        <v>142</v>
      </c>
      <c r="G99" s="209" t="s">
        <v>125</v>
      </c>
      <c r="H99" s="210">
        <v>0.69899999999999995</v>
      </c>
      <c r="I99" s="211"/>
      <c r="J99" s="212">
        <f>ROUND(I99*H99,2)</f>
        <v>0</v>
      </c>
      <c r="K99" s="208" t="s">
        <v>126</v>
      </c>
      <c r="L99" s="45"/>
      <c r="M99" s="213" t="s">
        <v>19</v>
      </c>
      <c r="N99" s="214" t="s">
        <v>41</v>
      </c>
      <c r="O99" s="85"/>
      <c r="P99" s="215">
        <f>O99*H99</f>
        <v>0</v>
      </c>
      <c r="Q99" s="215">
        <v>0</v>
      </c>
      <c r="R99" s="215">
        <f>Q99*H99</f>
        <v>0</v>
      </c>
      <c r="S99" s="215">
        <v>0</v>
      </c>
      <c r="T99" s="216">
        <f>S99*H99</f>
        <v>0</v>
      </c>
      <c r="U99" s="39"/>
      <c r="V99" s="39"/>
      <c r="W99" s="39"/>
      <c r="X99" s="39"/>
      <c r="Y99" s="39"/>
      <c r="Z99" s="39"/>
      <c r="AA99" s="39"/>
      <c r="AB99" s="39"/>
      <c r="AC99" s="39"/>
      <c r="AD99" s="39"/>
      <c r="AE99" s="39"/>
      <c r="AR99" s="217" t="s">
        <v>127</v>
      </c>
      <c r="AT99" s="217" t="s">
        <v>122</v>
      </c>
      <c r="AU99" s="217" t="s">
        <v>80</v>
      </c>
      <c r="AY99" s="18" t="s">
        <v>119</v>
      </c>
      <c r="BE99" s="218">
        <f>IF(N99="základní",J99,0)</f>
        <v>0</v>
      </c>
      <c r="BF99" s="218">
        <f>IF(N99="snížená",J99,0)</f>
        <v>0</v>
      </c>
      <c r="BG99" s="218">
        <f>IF(N99="zákl. přenesená",J99,0)</f>
        <v>0</v>
      </c>
      <c r="BH99" s="218">
        <f>IF(N99="sníž. přenesená",J99,0)</f>
        <v>0</v>
      </c>
      <c r="BI99" s="218">
        <f>IF(N99="nulová",J99,0)</f>
        <v>0</v>
      </c>
      <c r="BJ99" s="18" t="s">
        <v>78</v>
      </c>
      <c r="BK99" s="218">
        <f>ROUND(I99*H99,2)</f>
        <v>0</v>
      </c>
      <c r="BL99" s="18" t="s">
        <v>127</v>
      </c>
      <c r="BM99" s="217" t="s">
        <v>143</v>
      </c>
    </row>
    <row r="100" s="2" customFormat="1">
      <c r="A100" s="39"/>
      <c r="B100" s="40"/>
      <c r="C100" s="41"/>
      <c r="D100" s="219" t="s">
        <v>128</v>
      </c>
      <c r="E100" s="41"/>
      <c r="F100" s="220" t="s">
        <v>142</v>
      </c>
      <c r="G100" s="41"/>
      <c r="H100" s="41"/>
      <c r="I100" s="221"/>
      <c r="J100" s="41"/>
      <c r="K100" s="41"/>
      <c r="L100" s="45"/>
      <c r="M100" s="222"/>
      <c r="N100" s="223"/>
      <c r="O100" s="85"/>
      <c r="P100" s="85"/>
      <c r="Q100" s="85"/>
      <c r="R100" s="85"/>
      <c r="S100" s="85"/>
      <c r="T100" s="86"/>
      <c r="U100" s="39"/>
      <c r="V100" s="39"/>
      <c r="W100" s="39"/>
      <c r="X100" s="39"/>
      <c r="Y100" s="39"/>
      <c r="Z100" s="39"/>
      <c r="AA100" s="39"/>
      <c r="AB100" s="39"/>
      <c r="AC100" s="39"/>
      <c r="AD100" s="39"/>
      <c r="AE100" s="39"/>
      <c r="AT100" s="18" t="s">
        <v>128</v>
      </c>
      <c r="AU100" s="18" t="s">
        <v>80</v>
      </c>
    </row>
    <row r="101" s="2" customFormat="1">
      <c r="A101" s="39"/>
      <c r="B101" s="40"/>
      <c r="C101" s="41"/>
      <c r="D101" s="219" t="s">
        <v>129</v>
      </c>
      <c r="E101" s="41"/>
      <c r="F101" s="224" t="s">
        <v>144</v>
      </c>
      <c r="G101" s="41"/>
      <c r="H101" s="41"/>
      <c r="I101" s="221"/>
      <c r="J101" s="41"/>
      <c r="K101" s="41"/>
      <c r="L101" s="45"/>
      <c r="M101" s="222"/>
      <c r="N101" s="223"/>
      <c r="O101" s="85"/>
      <c r="P101" s="85"/>
      <c r="Q101" s="85"/>
      <c r="R101" s="85"/>
      <c r="S101" s="85"/>
      <c r="T101" s="86"/>
      <c r="U101" s="39"/>
      <c r="V101" s="39"/>
      <c r="W101" s="39"/>
      <c r="X101" s="39"/>
      <c r="Y101" s="39"/>
      <c r="Z101" s="39"/>
      <c r="AA101" s="39"/>
      <c r="AB101" s="39"/>
      <c r="AC101" s="39"/>
      <c r="AD101" s="39"/>
      <c r="AE101" s="39"/>
      <c r="AT101" s="18" t="s">
        <v>129</v>
      </c>
      <c r="AU101" s="18" t="s">
        <v>80</v>
      </c>
    </row>
    <row r="102" s="12" customFormat="1" ht="25.92" customHeight="1">
      <c r="A102" s="12"/>
      <c r="B102" s="190"/>
      <c r="C102" s="191"/>
      <c r="D102" s="192" t="s">
        <v>69</v>
      </c>
      <c r="E102" s="193" t="s">
        <v>145</v>
      </c>
      <c r="F102" s="193" t="s">
        <v>146</v>
      </c>
      <c r="G102" s="191"/>
      <c r="H102" s="191"/>
      <c r="I102" s="194"/>
      <c r="J102" s="195">
        <f>BK102</f>
        <v>0</v>
      </c>
      <c r="K102" s="191"/>
      <c r="L102" s="196"/>
      <c r="M102" s="197"/>
      <c r="N102" s="198"/>
      <c r="O102" s="198"/>
      <c r="P102" s="199">
        <f>P103+P117+P269</f>
        <v>0</v>
      </c>
      <c r="Q102" s="198"/>
      <c r="R102" s="199">
        <f>R103+R117+R269</f>
        <v>1.4099999999999999</v>
      </c>
      <c r="S102" s="198"/>
      <c r="T102" s="200">
        <f>T103+T117+T269</f>
        <v>0</v>
      </c>
      <c r="U102" s="12"/>
      <c r="V102" s="12"/>
      <c r="W102" s="12"/>
      <c r="X102" s="12"/>
      <c r="Y102" s="12"/>
      <c r="Z102" s="12"/>
      <c r="AA102" s="12"/>
      <c r="AB102" s="12"/>
      <c r="AC102" s="12"/>
      <c r="AD102" s="12"/>
      <c r="AE102" s="12"/>
      <c r="AR102" s="201" t="s">
        <v>80</v>
      </c>
      <c r="AT102" s="202" t="s">
        <v>69</v>
      </c>
      <c r="AU102" s="202" t="s">
        <v>70</v>
      </c>
      <c r="AY102" s="201" t="s">
        <v>119</v>
      </c>
      <c r="BK102" s="203">
        <f>BK103+BK117+BK269</f>
        <v>0</v>
      </c>
    </row>
    <row r="103" s="12" customFormat="1" ht="22.8" customHeight="1">
      <c r="A103" s="12"/>
      <c r="B103" s="190"/>
      <c r="C103" s="191"/>
      <c r="D103" s="192" t="s">
        <v>69</v>
      </c>
      <c r="E103" s="204" t="s">
        <v>147</v>
      </c>
      <c r="F103" s="204" t="s">
        <v>148</v>
      </c>
      <c r="G103" s="191"/>
      <c r="H103" s="191"/>
      <c r="I103" s="194"/>
      <c r="J103" s="205">
        <f>BK103</f>
        <v>0</v>
      </c>
      <c r="K103" s="191"/>
      <c r="L103" s="196"/>
      <c r="M103" s="197"/>
      <c r="N103" s="198"/>
      <c r="O103" s="198"/>
      <c r="P103" s="199">
        <f>SUM(P104:P116)</f>
        <v>0</v>
      </c>
      <c r="Q103" s="198"/>
      <c r="R103" s="199">
        <f>SUM(R104:R116)</f>
        <v>0</v>
      </c>
      <c r="S103" s="198"/>
      <c r="T103" s="200">
        <f>SUM(T104:T116)</f>
        <v>0</v>
      </c>
      <c r="U103" s="12"/>
      <c r="V103" s="12"/>
      <c r="W103" s="12"/>
      <c r="X103" s="12"/>
      <c r="Y103" s="12"/>
      <c r="Z103" s="12"/>
      <c r="AA103" s="12"/>
      <c r="AB103" s="12"/>
      <c r="AC103" s="12"/>
      <c r="AD103" s="12"/>
      <c r="AE103" s="12"/>
      <c r="AR103" s="201" t="s">
        <v>80</v>
      </c>
      <c r="AT103" s="202" t="s">
        <v>69</v>
      </c>
      <c r="AU103" s="202" t="s">
        <v>78</v>
      </c>
      <c r="AY103" s="201" t="s">
        <v>119</v>
      </c>
      <c r="BK103" s="203">
        <f>SUM(BK104:BK116)</f>
        <v>0</v>
      </c>
    </row>
    <row r="104" s="2" customFormat="1" ht="22.9" customHeight="1">
      <c r="A104" s="39"/>
      <c r="B104" s="40"/>
      <c r="C104" s="206" t="s">
        <v>149</v>
      </c>
      <c r="D104" s="206" t="s">
        <v>122</v>
      </c>
      <c r="E104" s="207" t="s">
        <v>150</v>
      </c>
      <c r="F104" s="208" t="s">
        <v>151</v>
      </c>
      <c r="G104" s="209" t="s">
        <v>152</v>
      </c>
      <c r="H104" s="210">
        <v>27</v>
      </c>
      <c r="I104" s="211"/>
      <c r="J104" s="212">
        <f>ROUND(I104*H104,2)</f>
        <v>0</v>
      </c>
      <c r="K104" s="208" t="s">
        <v>126</v>
      </c>
      <c r="L104" s="45"/>
      <c r="M104" s="213" t="s">
        <v>19</v>
      </c>
      <c r="N104" s="214" t="s">
        <v>41</v>
      </c>
      <c r="O104" s="85"/>
      <c r="P104" s="215">
        <f>O104*H104</f>
        <v>0</v>
      </c>
      <c r="Q104" s="215">
        <v>0</v>
      </c>
      <c r="R104" s="215">
        <f>Q104*H104</f>
        <v>0</v>
      </c>
      <c r="S104" s="215">
        <v>0</v>
      </c>
      <c r="T104" s="216">
        <f>S104*H104</f>
        <v>0</v>
      </c>
      <c r="U104" s="39"/>
      <c r="V104" s="39"/>
      <c r="W104" s="39"/>
      <c r="X104" s="39"/>
      <c r="Y104" s="39"/>
      <c r="Z104" s="39"/>
      <c r="AA104" s="39"/>
      <c r="AB104" s="39"/>
      <c r="AC104" s="39"/>
      <c r="AD104" s="39"/>
      <c r="AE104" s="39"/>
      <c r="AR104" s="217" t="s">
        <v>153</v>
      </c>
      <c r="AT104" s="217" t="s">
        <v>122</v>
      </c>
      <c r="AU104" s="217" t="s">
        <v>80</v>
      </c>
      <c r="AY104" s="18" t="s">
        <v>119</v>
      </c>
      <c r="BE104" s="218">
        <f>IF(N104="základní",J104,0)</f>
        <v>0</v>
      </c>
      <c r="BF104" s="218">
        <f>IF(N104="snížená",J104,0)</f>
        <v>0</v>
      </c>
      <c r="BG104" s="218">
        <f>IF(N104="zákl. přenesená",J104,0)</f>
        <v>0</v>
      </c>
      <c r="BH104" s="218">
        <f>IF(N104="sníž. přenesená",J104,0)</f>
        <v>0</v>
      </c>
      <c r="BI104" s="218">
        <f>IF(N104="nulová",J104,0)</f>
        <v>0</v>
      </c>
      <c r="BJ104" s="18" t="s">
        <v>78</v>
      </c>
      <c r="BK104" s="218">
        <f>ROUND(I104*H104,2)</f>
        <v>0</v>
      </c>
      <c r="BL104" s="18" t="s">
        <v>153</v>
      </c>
      <c r="BM104" s="217" t="s">
        <v>154</v>
      </c>
    </row>
    <row r="105" s="2" customFormat="1">
      <c r="A105" s="39"/>
      <c r="B105" s="40"/>
      <c r="C105" s="41"/>
      <c r="D105" s="219" t="s">
        <v>128</v>
      </c>
      <c r="E105" s="41"/>
      <c r="F105" s="220" t="s">
        <v>151</v>
      </c>
      <c r="G105" s="41"/>
      <c r="H105" s="41"/>
      <c r="I105" s="221"/>
      <c r="J105" s="41"/>
      <c r="K105" s="41"/>
      <c r="L105" s="45"/>
      <c r="M105" s="222"/>
      <c r="N105" s="223"/>
      <c r="O105" s="85"/>
      <c r="P105" s="85"/>
      <c r="Q105" s="85"/>
      <c r="R105" s="85"/>
      <c r="S105" s="85"/>
      <c r="T105" s="86"/>
      <c r="U105" s="39"/>
      <c r="V105" s="39"/>
      <c r="W105" s="39"/>
      <c r="X105" s="39"/>
      <c r="Y105" s="39"/>
      <c r="Z105" s="39"/>
      <c r="AA105" s="39"/>
      <c r="AB105" s="39"/>
      <c r="AC105" s="39"/>
      <c r="AD105" s="39"/>
      <c r="AE105" s="39"/>
      <c r="AT105" s="18" t="s">
        <v>128</v>
      </c>
      <c r="AU105" s="18" t="s">
        <v>80</v>
      </c>
    </row>
    <row r="106" s="2" customFormat="1">
      <c r="A106" s="39"/>
      <c r="B106" s="40"/>
      <c r="C106" s="41"/>
      <c r="D106" s="219" t="s">
        <v>129</v>
      </c>
      <c r="E106" s="41"/>
      <c r="F106" s="224" t="s">
        <v>155</v>
      </c>
      <c r="G106" s="41"/>
      <c r="H106" s="41"/>
      <c r="I106" s="221"/>
      <c r="J106" s="41"/>
      <c r="K106" s="41"/>
      <c r="L106" s="45"/>
      <c r="M106" s="222"/>
      <c r="N106" s="223"/>
      <c r="O106" s="85"/>
      <c r="P106" s="85"/>
      <c r="Q106" s="85"/>
      <c r="R106" s="85"/>
      <c r="S106" s="85"/>
      <c r="T106" s="86"/>
      <c r="U106" s="39"/>
      <c r="V106" s="39"/>
      <c r="W106" s="39"/>
      <c r="X106" s="39"/>
      <c r="Y106" s="39"/>
      <c r="Z106" s="39"/>
      <c r="AA106" s="39"/>
      <c r="AB106" s="39"/>
      <c r="AC106" s="39"/>
      <c r="AD106" s="39"/>
      <c r="AE106" s="39"/>
      <c r="AT106" s="18" t="s">
        <v>129</v>
      </c>
      <c r="AU106" s="18" t="s">
        <v>80</v>
      </c>
    </row>
    <row r="107" s="13" customFormat="1">
      <c r="A107" s="13"/>
      <c r="B107" s="225"/>
      <c r="C107" s="226"/>
      <c r="D107" s="219" t="s">
        <v>138</v>
      </c>
      <c r="E107" s="227" t="s">
        <v>19</v>
      </c>
      <c r="F107" s="228" t="s">
        <v>300</v>
      </c>
      <c r="G107" s="226"/>
      <c r="H107" s="229">
        <v>27</v>
      </c>
      <c r="I107" s="230"/>
      <c r="J107" s="226"/>
      <c r="K107" s="226"/>
      <c r="L107" s="231"/>
      <c r="M107" s="232"/>
      <c r="N107" s="233"/>
      <c r="O107" s="233"/>
      <c r="P107" s="233"/>
      <c r="Q107" s="233"/>
      <c r="R107" s="233"/>
      <c r="S107" s="233"/>
      <c r="T107" s="234"/>
      <c r="U107" s="13"/>
      <c r="V107" s="13"/>
      <c r="W107" s="13"/>
      <c r="X107" s="13"/>
      <c r="Y107" s="13"/>
      <c r="Z107" s="13"/>
      <c r="AA107" s="13"/>
      <c r="AB107" s="13"/>
      <c r="AC107" s="13"/>
      <c r="AD107" s="13"/>
      <c r="AE107" s="13"/>
      <c r="AT107" s="235" t="s">
        <v>138</v>
      </c>
      <c r="AU107" s="235" t="s">
        <v>80</v>
      </c>
      <c r="AV107" s="13" t="s">
        <v>80</v>
      </c>
      <c r="AW107" s="13" t="s">
        <v>32</v>
      </c>
      <c r="AX107" s="13" t="s">
        <v>70</v>
      </c>
      <c r="AY107" s="235" t="s">
        <v>119</v>
      </c>
    </row>
    <row r="108" s="14" customFormat="1">
      <c r="A108" s="14"/>
      <c r="B108" s="236"/>
      <c r="C108" s="237"/>
      <c r="D108" s="219" t="s">
        <v>138</v>
      </c>
      <c r="E108" s="238" t="s">
        <v>19</v>
      </c>
      <c r="F108" s="239" t="s">
        <v>140</v>
      </c>
      <c r="G108" s="237"/>
      <c r="H108" s="240">
        <v>27</v>
      </c>
      <c r="I108" s="241"/>
      <c r="J108" s="237"/>
      <c r="K108" s="237"/>
      <c r="L108" s="242"/>
      <c r="M108" s="243"/>
      <c r="N108" s="244"/>
      <c r="O108" s="244"/>
      <c r="P108" s="244"/>
      <c r="Q108" s="244"/>
      <c r="R108" s="244"/>
      <c r="S108" s="244"/>
      <c r="T108" s="245"/>
      <c r="U108" s="14"/>
      <c r="V108" s="14"/>
      <c r="W108" s="14"/>
      <c r="X108" s="14"/>
      <c r="Y108" s="14"/>
      <c r="Z108" s="14"/>
      <c r="AA108" s="14"/>
      <c r="AB108" s="14"/>
      <c r="AC108" s="14"/>
      <c r="AD108" s="14"/>
      <c r="AE108" s="14"/>
      <c r="AT108" s="246" t="s">
        <v>138</v>
      </c>
      <c r="AU108" s="246" t="s">
        <v>80</v>
      </c>
      <c r="AV108" s="14" t="s">
        <v>127</v>
      </c>
      <c r="AW108" s="14" t="s">
        <v>32</v>
      </c>
      <c r="AX108" s="14" t="s">
        <v>78</v>
      </c>
      <c r="AY108" s="246" t="s">
        <v>119</v>
      </c>
    </row>
    <row r="109" s="2" customFormat="1" ht="46.3" customHeight="1">
      <c r="A109" s="39"/>
      <c r="B109" s="40"/>
      <c r="C109" s="206" t="s">
        <v>137</v>
      </c>
      <c r="D109" s="206" t="s">
        <v>122</v>
      </c>
      <c r="E109" s="207" t="s">
        <v>157</v>
      </c>
      <c r="F109" s="208" t="s">
        <v>158</v>
      </c>
      <c r="G109" s="209" t="s">
        <v>152</v>
      </c>
      <c r="H109" s="210">
        <v>27</v>
      </c>
      <c r="I109" s="211"/>
      <c r="J109" s="212">
        <f>ROUND(I109*H109,2)</f>
        <v>0</v>
      </c>
      <c r="K109" s="208" t="s">
        <v>126</v>
      </c>
      <c r="L109" s="45"/>
      <c r="M109" s="213" t="s">
        <v>19</v>
      </c>
      <c r="N109" s="214" t="s">
        <v>41</v>
      </c>
      <c r="O109" s="85"/>
      <c r="P109" s="215">
        <f>O109*H109</f>
        <v>0</v>
      </c>
      <c r="Q109" s="215">
        <v>0</v>
      </c>
      <c r="R109" s="215">
        <f>Q109*H109</f>
        <v>0</v>
      </c>
      <c r="S109" s="215">
        <v>0</v>
      </c>
      <c r="T109" s="216">
        <f>S109*H109</f>
        <v>0</v>
      </c>
      <c r="U109" s="39"/>
      <c r="V109" s="39"/>
      <c r="W109" s="39"/>
      <c r="X109" s="39"/>
      <c r="Y109" s="39"/>
      <c r="Z109" s="39"/>
      <c r="AA109" s="39"/>
      <c r="AB109" s="39"/>
      <c r="AC109" s="39"/>
      <c r="AD109" s="39"/>
      <c r="AE109" s="39"/>
      <c r="AR109" s="217" t="s">
        <v>153</v>
      </c>
      <c r="AT109" s="217" t="s">
        <v>122</v>
      </c>
      <c r="AU109" s="217" t="s">
        <v>80</v>
      </c>
      <c r="AY109" s="18" t="s">
        <v>119</v>
      </c>
      <c r="BE109" s="218">
        <f>IF(N109="základní",J109,0)</f>
        <v>0</v>
      </c>
      <c r="BF109" s="218">
        <f>IF(N109="snížená",J109,0)</f>
        <v>0</v>
      </c>
      <c r="BG109" s="218">
        <f>IF(N109="zákl. přenesená",J109,0)</f>
        <v>0</v>
      </c>
      <c r="BH109" s="218">
        <f>IF(N109="sníž. přenesená",J109,0)</f>
        <v>0</v>
      </c>
      <c r="BI109" s="218">
        <f>IF(N109="nulová",J109,0)</f>
        <v>0</v>
      </c>
      <c r="BJ109" s="18" t="s">
        <v>78</v>
      </c>
      <c r="BK109" s="218">
        <f>ROUND(I109*H109,2)</f>
        <v>0</v>
      </c>
      <c r="BL109" s="18" t="s">
        <v>153</v>
      </c>
      <c r="BM109" s="217" t="s">
        <v>159</v>
      </c>
    </row>
    <row r="110" s="2" customFormat="1">
      <c r="A110" s="39"/>
      <c r="B110" s="40"/>
      <c r="C110" s="41"/>
      <c r="D110" s="219" t="s">
        <v>128</v>
      </c>
      <c r="E110" s="41"/>
      <c r="F110" s="220" t="s">
        <v>158</v>
      </c>
      <c r="G110" s="41"/>
      <c r="H110" s="41"/>
      <c r="I110" s="221"/>
      <c r="J110" s="41"/>
      <c r="K110" s="41"/>
      <c r="L110" s="45"/>
      <c r="M110" s="222"/>
      <c r="N110" s="223"/>
      <c r="O110" s="85"/>
      <c r="P110" s="85"/>
      <c r="Q110" s="85"/>
      <c r="R110" s="85"/>
      <c r="S110" s="85"/>
      <c r="T110" s="86"/>
      <c r="U110" s="39"/>
      <c r="V110" s="39"/>
      <c r="W110" s="39"/>
      <c r="X110" s="39"/>
      <c r="Y110" s="39"/>
      <c r="Z110" s="39"/>
      <c r="AA110" s="39"/>
      <c r="AB110" s="39"/>
      <c r="AC110" s="39"/>
      <c r="AD110" s="39"/>
      <c r="AE110" s="39"/>
      <c r="AT110" s="18" t="s">
        <v>128</v>
      </c>
      <c r="AU110" s="18" t="s">
        <v>80</v>
      </c>
    </row>
    <row r="111" s="2" customFormat="1">
      <c r="A111" s="39"/>
      <c r="B111" s="40"/>
      <c r="C111" s="41"/>
      <c r="D111" s="219" t="s">
        <v>129</v>
      </c>
      <c r="E111" s="41"/>
      <c r="F111" s="224" t="s">
        <v>160</v>
      </c>
      <c r="G111" s="41"/>
      <c r="H111" s="41"/>
      <c r="I111" s="221"/>
      <c r="J111" s="41"/>
      <c r="K111" s="41"/>
      <c r="L111" s="45"/>
      <c r="M111" s="222"/>
      <c r="N111" s="223"/>
      <c r="O111" s="85"/>
      <c r="P111" s="85"/>
      <c r="Q111" s="85"/>
      <c r="R111" s="85"/>
      <c r="S111" s="85"/>
      <c r="T111" s="86"/>
      <c r="U111" s="39"/>
      <c r="V111" s="39"/>
      <c r="W111" s="39"/>
      <c r="X111" s="39"/>
      <c r="Y111" s="39"/>
      <c r="Z111" s="39"/>
      <c r="AA111" s="39"/>
      <c r="AB111" s="39"/>
      <c r="AC111" s="39"/>
      <c r="AD111" s="39"/>
      <c r="AE111" s="39"/>
      <c r="AT111" s="18" t="s">
        <v>129</v>
      </c>
      <c r="AU111" s="18" t="s">
        <v>80</v>
      </c>
    </row>
    <row r="112" s="13" customFormat="1">
      <c r="A112" s="13"/>
      <c r="B112" s="225"/>
      <c r="C112" s="226"/>
      <c r="D112" s="219" t="s">
        <v>138</v>
      </c>
      <c r="E112" s="227" t="s">
        <v>19</v>
      </c>
      <c r="F112" s="228" t="s">
        <v>300</v>
      </c>
      <c r="G112" s="226"/>
      <c r="H112" s="229">
        <v>27</v>
      </c>
      <c r="I112" s="230"/>
      <c r="J112" s="226"/>
      <c r="K112" s="226"/>
      <c r="L112" s="231"/>
      <c r="M112" s="232"/>
      <c r="N112" s="233"/>
      <c r="O112" s="233"/>
      <c r="P112" s="233"/>
      <c r="Q112" s="233"/>
      <c r="R112" s="233"/>
      <c r="S112" s="233"/>
      <c r="T112" s="234"/>
      <c r="U112" s="13"/>
      <c r="V112" s="13"/>
      <c r="W112" s="13"/>
      <c r="X112" s="13"/>
      <c r="Y112" s="13"/>
      <c r="Z112" s="13"/>
      <c r="AA112" s="13"/>
      <c r="AB112" s="13"/>
      <c r="AC112" s="13"/>
      <c r="AD112" s="13"/>
      <c r="AE112" s="13"/>
      <c r="AT112" s="235" t="s">
        <v>138</v>
      </c>
      <c r="AU112" s="235" t="s">
        <v>80</v>
      </c>
      <c r="AV112" s="13" t="s">
        <v>80</v>
      </c>
      <c r="AW112" s="13" t="s">
        <v>32</v>
      </c>
      <c r="AX112" s="13" t="s">
        <v>70</v>
      </c>
      <c r="AY112" s="235" t="s">
        <v>119</v>
      </c>
    </row>
    <row r="113" s="14" customFormat="1">
      <c r="A113" s="14"/>
      <c r="B113" s="236"/>
      <c r="C113" s="237"/>
      <c r="D113" s="219" t="s">
        <v>138</v>
      </c>
      <c r="E113" s="238" t="s">
        <v>19</v>
      </c>
      <c r="F113" s="239" t="s">
        <v>140</v>
      </c>
      <c r="G113" s="237"/>
      <c r="H113" s="240">
        <v>27</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138</v>
      </c>
      <c r="AU113" s="246" t="s">
        <v>80</v>
      </c>
      <c r="AV113" s="14" t="s">
        <v>127</v>
      </c>
      <c r="AW113" s="14" t="s">
        <v>32</v>
      </c>
      <c r="AX113" s="14" t="s">
        <v>78</v>
      </c>
      <c r="AY113" s="246" t="s">
        <v>119</v>
      </c>
    </row>
    <row r="114" s="2" customFormat="1" ht="41.5" customHeight="1">
      <c r="A114" s="39"/>
      <c r="B114" s="40"/>
      <c r="C114" s="206" t="s">
        <v>161</v>
      </c>
      <c r="D114" s="206" t="s">
        <v>122</v>
      </c>
      <c r="E114" s="207" t="s">
        <v>162</v>
      </c>
      <c r="F114" s="208" t="s">
        <v>163</v>
      </c>
      <c r="G114" s="209" t="s">
        <v>164</v>
      </c>
      <c r="H114" s="247"/>
      <c r="I114" s="211"/>
      <c r="J114" s="212">
        <f>ROUND(I114*H114,2)</f>
        <v>0</v>
      </c>
      <c r="K114" s="208" t="s">
        <v>126</v>
      </c>
      <c r="L114" s="45"/>
      <c r="M114" s="213" t="s">
        <v>19</v>
      </c>
      <c r="N114" s="214" t="s">
        <v>41</v>
      </c>
      <c r="O114" s="85"/>
      <c r="P114" s="215">
        <f>O114*H114</f>
        <v>0</v>
      </c>
      <c r="Q114" s="215">
        <v>0</v>
      </c>
      <c r="R114" s="215">
        <f>Q114*H114</f>
        <v>0</v>
      </c>
      <c r="S114" s="215">
        <v>0</v>
      </c>
      <c r="T114" s="216">
        <f>S114*H114</f>
        <v>0</v>
      </c>
      <c r="U114" s="39"/>
      <c r="V114" s="39"/>
      <c r="W114" s="39"/>
      <c r="X114" s="39"/>
      <c r="Y114" s="39"/>
      <c r="Z114" s="39"/>
      <c r="AA114" s="39"/>
      <c r="AB114" s="39"/>
      <c r="AC114" s="39"/>
      <c r="AD114" s="39"/>
      <c r="AE114" s="39"/>
      <c r="AR114" s="217" t="s">
        <v>153</v>
      </c>
      <c r="AT114" s="217" t="s">
        <v>122</v>
      </c>
      <c r="AU114" s="217" t="s">
        <v>80</v>
      </c>
      <c r="AY114" s="18" t="s">
        <v>119</v>
      </c>
      <c r="BE114" s="218">
        <f>IF(N114="základní",J114,0)</f>
        <v>0</v>
      </c>
      <c r="BF114" s="218">
        <f>IF(N114="snížená",J114,0)</f>
        <v>0</v>
      </c>
      <c r="BG114" s="218">
        <f>IF(N114="zákl. přenesená",J114,0)</f>
        <v>0</v>
      </c>
      <c r="BH114" s="218">
        <f>IF(N114="sníž. přenesená",J114,0)</f>
        <v>0</v>
      </c>
      <c r="BI114" s="218">
        <f>IF(N114="nulová",J114,0)</f>
        <v>0</v>
      </c>
      <c r="BJ114" s="18" t="s">
        <v>78</v>
      </c>
      <c r="BK114" s="218">
        <f>ROUND(I114*H114,2)</f>
        <v>0</v>
      </c>
      <c r="BL114" s="18" t="s">
        <v>153</v>
      </c>
      <c r="BM114" s="217" t="s">
        <v>165</v>
      </c>
    </row>
    <row r="115" s="2" customFormat="1">
      <c r="A115" s="39"/>
      <c r="B115" s="40"/>
      <c r="C115" s="41"/>
      <c r="D115" s="219" t="s">
        <v>128</v>
      </c>
      <c r="E115" s="41"/>
      <c r="F115" s="220" t="s">
        <v>163</v>
      </c>
      <c r="G115" s="41"/>
      <c r="H115" s="41"/>
      <c r="I115" s="221"/>
      <c r="J115" s="41"/>
      <c r="K115" s="41"/>
      <c r="L115" s="45"/>
      <c r="M115" s="222"/>
      <c r="N115" s="223"/>
      <c r="O115" s="85"/>
      <c r="P115" s="85"/>
      <c r="Q115" s="85"/>
      <c r="R115" s="85"/>
      <c r="S115" s="85"/>
      <c r="T115" s="86"/>
      <c r="U115" s="39"/>
      <c r="V115" s="39"/>
      <c r="W115" s="39"/>
      <c r="X115" s="39"/>
      <c r="Y115" s="39"/>
      <c r="Z115" s="39"/>
      <c r="AA115" s="39"/>
      <c r="AB115" s="39"/>
      <c r="AC115" s="39"/>
      <c r="AD115" s="39"/>
      <c r="AE115" s="39"/>
      <c r="AT115" s="18" t="s">
        <v>128</v>
      </c>
      <c r="AU115" s="18" t="s">
        <v>80</v>
      </c>
    </row>
    <row r="116" s="2" customFormat="1">
      <c r="A116" s="39"/>
      <c r="B116" s="40"/>
      <c r="C116" s="41"/>
      <c r="D116" s="219" t="s">
        <v>129</v>
      </c>
      <c r="E116" s="41"/>
      <c r="F116" s="224" t="s">
        <v>166</v>
      </c>
      <c r="G116" s="41"/>
      <c r="H116" s="41"/>
      <c r="I116" s="221"/>
      <c r="J116" s="41"/>
      <c r="K116" s="41"/>
      <c r="L116" s="45"/>
      <c r="M116" s="222"/>
      <c r="N116" s="223"/>
      <c r="O116" s="85"/>
      <c r="P116" s="85"/>
      <c r="Q116" s="85"/>
      <c r="R116" s="85"/>
      <c r="S116" s="85"/>
      <c r="T116" s="86"/>
      <c r="U116" s="39"/>
      <c r="V116" s="39"/>
      <c r="W116" s="39"/>
      <c r="X116" s="39"/>
      <c r="Y116" s="39"/>
      <c r="Z116" s="39"/>
      <c r="AA116" s="39"/>
      <c r="AB116" s="39"/>
      <c r="AC116" s="39"/>
      <c r="AD116" s="39"/>
      <c r="AE116" s="39"/>
      <c r="AT116" s="18" t="s">
        <v>129</v>
      </c>
      <c r="AU116" s="18" t="s">
        <v>80</v>
      </c>
    </row>
    <row r="117" s="12" customFormat="1" ht="22.8" customHeight="1">
      <c r="A117" s="12"/>
      <c r="B117" s="190"/>
      <c r="C117" s="191"/>
      <c r="D117" s="192" t="s">
        <v>69</v>
      </c>
      <c r="E117" s="204" t="s">
        <v>167</v>
      </c>
      <c r="F117" s="204" t="s">
        <v>168</v>
      </c>
      <c r="G117" s="191"/>
      <c r="H117" s="191"/>
      <c r="I117" s="194"/>
      <c r="J117" s="205">
        <f>BK117</f>
        <v>0</v>
      </c>
      <c r="K117" s="191"/>
      <c r="L117" s="196"/>
      <c r="M117" s="197"/>
      <c r="N117" s="198"/>
      <c r="O117" s="198"/>
      <c r="P117" s="199">
        <f>SUM(P118:P268)</f>
        <v>0</v>
      </c>
      <c r="Q117" s="198"/>
      <c r="R117" s="199">
        <f>SUM(R118:R268)</f>
        <v>1.4099999999999999</v>
      </c>
      <c r="S117" s="198"/>
      <c r="T117" s="200">
        <f>SUM(T118:T268)</f>
        <v>0</v>
      </c>
      <c r="U117" s="12"/>
      <c r="V117" s="12"/>
      <c r="W117" s="12"/>
      <c r="X117" s="12"/>
      <c r="Y117" s="12"/>
      <c r="Z117" s="12"/>
      <c r="AA117" s="12"/>
      <c r="AB117" s="12"/>
      <c r="AC117" s="12"/>
      <c r="AD117" s="12"/>
      <c r="AE117" s="12"/>
      <c r="AR117" s="201" t="s">
        <v>80</v>
      </c>
      <c r="AT117" s="202" t="s">
        <v>69</v>
      </c>
      <c r="AU117" s="202" t="s">
        <v>78</v>
      </c>
      <c r="AY117" s="201" t="s">
        <v>119</v>
      </c>
      <c r="BK117" s="203">
        <f>SUM(BK118:BK268)</f>
        <v>0</v>
      </c>
    </row>
    <row r="118" s="2" customFormat="1" ht="22.9" customHeight="1">
      <c r="A118" s="39"/>
      <c r="B118" s="40"/>
      <c r="C118" s="248" t="s">
        <v>143</v>
      </c>
      <c r="D118" s="248" t="s">
        <v>169</v>
      </c>
      <c r="E118" s="249" t="s">
        <v>301</v>
      </c>
      <c r="F118" s="250" t="s">
        <v>302</v>
      </c>
      <c r="G118" s="251" t="s">
        <v>152</v>
      </c>
      <c r="H118" s="252">
        <v>1</v>
      </c>
      <c r="I118" s="253"/>
      <c r="J118" s="254">
        <f>ROUND(I118*H118,2)</f>
        <v>0</v>
      </c>
      <c r="K118" s="250" t="s">
        <v>19</v>
      </c>
      <c r="L118" s="255"/>
      <c r="M118" s="256" t="s">
        <v>19</v>
      </c>
      <c r="N118" s="257" t="s">
        <v>41</v>
      </c>
      <c r="O118" s="85"/>
      <c r="P118" s="215">
        <f>O118*H118</f>
        <v>0</v>
      </c>
      <c r="Q118" s="215">
        <v>0</v>
      </c>
      <c r="R118" s="215">
        <f>Q118*H118</f>
        <v>0</v>
      </c>
      <c r="S118" s="215">
        <v>0</v>
      </c>
      <c r="T118" s="216">
        <f>S118*H118</f>
        <v>0</v>
      </c>
      <c r="U118" s="39"/>
      <c r="V118" s="39"/>
      <c r="W118" s="39"/>
      <c r="X118" s="39"/>
      <c r="Y118" s="39"/>
      <c r="Z118" s="39"/>
      <c r="AA118" s="39"/>
      <c r="AB118" s="39"/>
      <c r="AC118" s="39"/>
      <c r="AD118" s="39"/>
      <c r="AE118" s="39"/>
      <c r="AR118" s="217" t="s">
        <v>172</v>
      </c>
      <c r="AT118" s="217" t="s">
        <v>169</v>
      </c>
      <c r="AU118" s="217" t="s">
        <v>80</v>
      </c>
      <c r="AY118" s="18" t="s">
        <v>119</v>
      </c>
      <c r="BE118" s="218">
        <f>IF(N118="základní",J118,0)</f>
        <v>0</v>
      </c>
      <c r="BF118" s="218">
        <f>IF(N118="snížená",J118,0)</f>
        <v>0</v>
      </c>
      <c r="BG118" s="218">
        <f>IF(N118="zákl. přenesená",J118,0)</f>
        <v>0</v>
      </c>
      <c r="BH118" s="218">
        <f>IF(N118="sníž. přenesená",J118,0)</f>
        <v>0</v>
      </c>
      <c r="BI118" s="218">
        <f>IF(N118="nulová",J118,0)</f>
        <v>0</v>
      </c>
      <c r="BJ118" s="18" t="s">
        <v>78</v>
      </c>
      <c r="BK118" s="218">
        <f>ROUND(I118*H118,2)</f>
        <v>0</v>
      </c>
      <c r="BL118" s="18" t="s">
        <v>153</v>
      </c>
      <c r="BM118" s="217" t="s">
        <v>153</v>
      </c>
    </row>
    <row r="119" s="2" customFormat="1">
      <c r="A119" s="39"/>
      <c r="B119" s="40"/>
      <c r="C119" s="41"/>
      <c r="D119" s="219" t="s">
        <v>128</v>
      </c>
      <c r="E119" s="41"/>
      <c r="F119" s="220" t="s">
        <v>302</v>
      </c>
      <c r="G119" s="41"/>
      <c r="H119" s="41"/>
      <c r="I119" s="221"/>
      <c r="J119" s="41"/>
      <c r="K119" s="41"/>
      <c r="L119" s="45"/>
      <c r="M119" s="222"/>
      <c r="N119" s="223"/>
      <c r="O119" s="85"/>
      <c r="P119" s="85"/>
      <c r="Q119" s="85"/>
      <c r="R119" s="85"/>
      <c r="S119" s="85"/>
      <c r="T119" s="86"/>
      <c r="U119" s="39"/>
      <c r="V119" s="39"/>
      <c r="W119" s="39"/>
      <c r="X119" s="39"/>
      <c r="Y119" s="39"/>
      <c r="Z119" s="39"/>
      <c r="AA119" s="39"/>
      <c r="AB119" s="39"/>
      <c r="AC119" s="39"/>
      <c r="AD119" s="39"/>
      <c r="AE119" s="39"/>
      <c r="AT119" s="18" t="s">
        <v>128</v>
      </c>
      <c r="AU119" s="18" t="s">
        <v>80</v>
      </c>
    </row>
    <row r="120" s="2" customFormat="1" ht="22.9" customHeight="1">
      <c r="A120" s="39"/>
      <c r="B120" s="40"/>
      <c r="C120" s="206" t="s">
        <v>173</v>
      </c>
      <c r="D120" s="206" t="s">
        <v>122</v>
      </c>
      <c r="E120" s="207" t="s">
        <v>174</v>
      </c>
      <c r="F120" s="208" t="s">
        <v>175</v>
      </c>
      <c r="G120" s="209" t="s">
        <v>176</v>
      </c>
      <c r="H120" s="210">
        <v>388.89999999999998</v>
      </c>
      <c r="I120" s="211"/>
      <c r="J120" s="212">
        <f>ROUND(I120*H120,2)</f>
        <v>0</v>
      </c>
      <c r="K120" s="208" t="s">
        <v>126</v>
      </c>
      <c r="L120" s="45"/>
      <c r="M120" s="213" t="s">
        <v>19</v>
      </c>
      <c r="N120" s="214" t="s">
        <v>41</v>
      </c>
      <c r="O120" s="85"/>
      <c r="P120" s="215">
        <f>O120*H120</f>
        <v>0</v>
      </c>
      <c r="Q120" s="215">
        <v>0</v>
      </c>
      <c r="R120" s="215">
        <f>Q120*H120</f>
        <v>0</v>
      </c>
      <c r="S120" s="215">
        <v>0</v>
      </c>
      <c r="T120" s="216">
        <f>S120*H120</f>
        <v>0</v>
      </c>
      <c r="U120" s="39"/>
      <c r="V120" s="39"/>
      <c r="W120" s="39"/>
      <c r="X120" s="39"/>
      <c r="Y120" s="39"/>
      <c r="Z120" s="39"/>
      <c r="AA120" s="39"/>
      <c r="AB120" s="39"/>
      <c r="AC120" s="39"/>
      <c r="AD120" s="39"/>
      <c r="AE120" s="39"/>
      <c r="AR120" s="217" t="s">
        <v>153</v>
      </c>
      <c r="AT120" s="217" t="s">
        <v>122</v>
      </c>
      <c r="AU120" s="217" t="s">
        <v>80</v>
      </c>
      <c r="AY120" s="18" t="s">
        <v>119</v>
      </c>
      <c r="BE120" s="218">
        <f>IF(N120="základní",J120,0)</f>
        <v>0</v>
      </c>
      <c r="BF120" s="218">
        <f>IF(N120="snížená",J120,0)</f>
        <v>0</v>
      </c>
      <c r="BG120" s="218">
        <f>IF(N120="zákl. přenesená",J120,0)</f>
        <v>0</v>
      </c>
      <c r="BH120" s="218">
        <f>IF(N120="sníž. přenesená",J120,0)</f>
        <v>0</v>
      </c>
      <c r="BI120" s="218">
        <f>IF(N120="nulová",J120,0)</f>
        <v>0</v>
      </c>
      <c r="BJ120" s="18" t="s">
        <v>78</v>
      </c>
      <c r="BK120" s="218">
        <f>ROUND(I120*H120,2)</f>
        <v>0</v>
      </c>
      <c r="BL120" s="18" t="s">
        <v>153</v>
      </c>
      <c r="BM120" s="217" t="s">
        <v>177</v>
      </c>
    </row>
    <row r="121" s="2" customFormat="1">
      <c r="A121" s="39"/>
      <c r="B121" s="40"/>
      <c r="C121" s="41"/>
      <c r="D121" s="219" t="s">
        <v>128</v>
      </c>
      <c r="E121" s="41"/>
      <c r="F121" s="220" t="s">
        <v>175</v>
      </c>
      <c r="G121" s="41"/>
      <c r="H121" s="41"/>
      <c r="I121" s="221"/>
      <c r="J121" s="41"/>
      <c r="K121" s="41"/>
      <c r="L121" s="45"/>
      <c r="M121" s="222"/>
      <c r="N121" s="223"/>
      <c r="O121" s="85"/>
      <c r="P121" s="85"/>
      <c r="Q121" s="85"/>
      <c r="R121" s="85"/>
      <c r="S121" s="85"/>
      <c r="T121" s="86"/>
      <c r="U121" s="39"/>
      <c r="V121" s="39"/>
      <c r="W121" s="39"/>
      <c r="X121" s="39"/>
      <c r="Y121" s="39"/>
      <c r="Z121" s="39"/>
      <c r="AA121" s="39"/>
      <c r="AB121" s="39"/>
      <c r="AC121" s="39"/>
      <c r="AD121" s="39"/>
      <c r="AE121" s="39"/>
      <c r="AT121" s="18" t="s">
        <v>128</v>
      </c>
      <c r="AU121" s="18" t="s">
        <v>80</v>
      </c>
    </row>
    <row r="122" s="2" customFormat="1">
      <c r="A122" s="39"/>
      <c r="B122" s="40"/>
      <c r="C122" s="41"/>
      <c r="D122" s="219" t="s">
        <v>129</v>
      </c>
      <c r="E122" s="41"/>
      <c r="F122" s="224" t="s">
        <v>178</v>
      </c>
      <c r="G122" s="41"/>
      <c r="H122" s="41"/>
      <c r="I122" s="221"/>
      <c r="J122" s="41"/>
      <c r="K122" s="41"/>
      <c r="L122" s="45"/>
      <c r="M122" s="222"/>
      <c r="N122" s="223"/>
      <c r="O122" s="85"/>
      <c r="P122" s="85"/>
      <c r="Q122" s="85"/>
      <c r="R122" s="85"/>
      <c r="S122" s="85"/>
      <c r="T122" s="86"/>
      <c r="U122" s="39"/>
      <c r="V122" s="39"/>
      <c r="W122" s="39"/>
      <c r="X122" s="39"/>
      <c r="Y122" s="39"/>
      <c r="Z122" s="39"/>
      <c r="AA122" s="39"/>
      <c r="AB122" s="39"/>
      <c r="AC122" s="39"/>
      <c r="AD122" s="39"/>
      <c r="AE122" s="39"/>
      <c r="AT122" s="18" t="s">
        <v>129</v>
      </c>
      <c r="AU122" s="18" t="s">
        <v>80</v>
      </c>
    </row>
    <row r="123" s="13" customFormat="1">
      <c r="A123" s="13"/>
      <c r="B123" s="225"/>
      <c r="C123" s="226"/>
      <c r="D123" s="219" t="s">
        <v>138</v>
      </c>
      <c r="E123" s="227" t="s">
        <v>19</v>
      </c>
      <c r="F123" s="228" t="s">
        <v>303</v>
      </c>
      <c r="G123" s="226"/>
      <c r="H123" s="229">
        <v>388.89999999999998</v>
      </c>
      <c r="I123" s="230"/>
      <c r="J123" s="226"/>
      <c r="K123" s="226"/>
      <c r="L123" s="231"/>
      <c r="M123" s="232"/>
      <c r="N123" s="233"/>
      <c r="O123" s="233"/>
      <c r="P123" s="233"/>
      <c r="Q123" s="233"/>
      <c r="R123" s="233"/>
      <c r="S123" s="233"/>
      <c r="T123" s="234"/>
      <c r="U123" s="13"/>
      <c r="V123" s="13"/>
      <c r="W123" s="13"/>
      <c r="X123" s="13"/>
      <c r="Y123" s="13"/>
      <c r="Z123" s="13"/>
      <c r="AA123" s="13"/>
      <c r="AB123" s="13"/>
      <c r="AC123" s="13"/>
      <c r="AD123" s="13"/>
      <c r="AE123" s="13"/>
      <c r="AT123" s="235" t="s">
        <v>138</v>
      </c>
      <c r="AU123" s="235" t="s">
        <v>80</v>
      </c>
      <c r="AV123" s="13" t="s">
        <v>80</v>
      </c>
      <c r="AW123" s="13" t="s">
        <v>32</v>
      </c>
      <c r="AX123" s="13" t="s">
        <v>70</v>
      </c>
      <c r="AY123" s="235" t="s">
        <v>119</v>
      </c>
    </row>
    <row r="124" s="14" customFormat="1">
      <c r="A124" s="14"/>
      <c r="B124" s="236"/>
      <c r="C124" s="237"/>
      <c r="D124" s="219" t="s">
        <v>138</v>
      </c>
      <c r="E124" s="238" t="s">
        <v>19</v>
      </c>
      <c r="F124" s="239" t="s">
        <v>140</v>
      </c>
      <c r="G124" s="237"/>
      <c r="H124" s="240">
        <v>388.89999999999998</v>
      </c>
      <c r="I124" s="241"/>
      <c r="J124" s="237"/>
      <c r="K124" s="237"/>
      <c r="L124" s="242"/>
      <c r="M124" s="243"/>
      <c r="N124" s="244"/>
      <c r="O124" s="244"/>
      <c r="P124" s="244"/>
      <c r="Q124" s="244"/>
      <c r="R124" s="244"/>
      <c r="S124" s="244"/>
      <c r="T124" s="245"/>
      <c r="U124" s="14"/>
      <c r="V124" s="14"/>
      <c r="W124" s="14"/>
      <c r="X124" s="14"/>
      <c r="Y124" s="14"/>
      <c r="Z124" s="14"/>
      <c r="AA124" s="14"/>
      <c r="AB124" s="14"/>
      <c r="AC124" s="14"/>
      <c r="AD124" s="14"/>
      <c r="AE124" s="14"/>
      <c r="AT124" s="246" t="s">
        <v>138</v>
      </c>
      <c r="AU124" s="246" t="s">
        <v>80</v>
      </c>
      <c r="AV124" s="14" t="s">
        <v>127</v>
      </c>
      <c r="AW124" s="14" t="s">
        <v>32</v>
      </c>
      <c r="AX124" s="14" t="s">
        <v>78</v>
      </c>
      <c r="AY124" s="246" t="s">
        <v>119</v>
      </c>
    </row>
    <row r="125" s="2" customFormat="1" ht="14.5" customHeight="1">
      <c r="A125" s="39"/>
      <c r="B125" s="40"/>
      <c r="C125" s="206" t="s">
        <v>154</v>
      </c>
      <c r="D125" s="206" t="s">
        <v>122</v>
      </c>
      <c r="E125" s="207" t="s">
        <v>180</v>
      </c>
      <c r="F125" s="208" t="s">
        <v>181</v>
      </c>
      <c r="G125" s="209" t="s">
        <v>182</v>
      </c>
      <c r="H125" s="210">
        <v>273.10000000000002</v>
      </c>
      <c r="I125" s="211"/>
      <c r="J125" s="212">
        <f>ROUND(I125*H125,2)</f>
        <v>0</v>
      </c>
      <c r="K125" s="208" t="s">
        <v>126</v>
      </c>
      <c r="L125" s="45"/>
      <c r="M125" s="213" t="s">
        <v>19</v>
      </c>
      <c r="N125" s="214" t="s">
        <v>41</v>
      </c>
      <c r="O125" s="85"/>
      <c r="P125" s="215">
        <f>O125*H125</f>
        <v>0</v>
      </c>
      <c r="Q125" s="215">
        <v>0</v>
      </c>
      <c r="R125" s="215">
        <f>Q125*H125</f>
        <v>0</v>
      </c>
      <c r="S125" s="215">
        <v>0</v>
      </c>
      <c r="T125" s="216">
        <f>S125*H125</f>
        <v>0</v>
      </c>
      <c r="U125" s="39"/>
      <c r="V125" s="39"/>
      <c r="W125" s="39"/>
      <c r="X125" s="39"/>
      <c r="Y125" s="39"/>
      <c r="Z125" s="39"/>
      <c r="AA125" s="39"/>
      <c r="AB125" s="39"/>
      <c r="AC125" s="39"/>
      <c r="AD125" s="39"/>
      <c r="AE125" s="39"/>
      <c r="AR125" s="217" t="s">
        <v>153</v>
      </c>
      <c r="AT125" s="217" t="s">
        <v>122</v>
      </c>
      <c r="AU125" s="217" t="s">
        <v>80</v>
      </c>
      <c r="AY125" s="18" t="s">
        <v>119</v>
      </c>
      <c r="BE125" s="218">
        <f>IF(N125="základní",J125,0)</f>
        <v>0</v>
      </c>
      <c r="BF125" s="218">
        <f>IF(N125="snížená",J125,0)</f>
        <v>0</v>
      </c>
      <c r="BG125" s="218">
        <f>IF(N125="zákl. přenesená",J125,0)</f>
        <v>0</v>
      </c>
      <c r="BH125" s="218">
        <f>IF(N125="sníž. přenesená",J125,0)</f>
        <v>0</v>
      </c>
      <c r="BI125" s="218">
        <f>IF(N125="nulová",J125,0)</f>
        <v>0</v>
      </c>
      <c r="BJ125" s="18" t="s">
        <v>78</v>
      </c>
      <c r="BK125" s="218">
        <f>ROUND(I125*H125,2)</f>
        <v>0</v>
      </c>
      <c r="BL125" s="18" t="s">
        <v>153</v>
      </c>
      <c r="BM125" s="217" t="s">
        <v>183</v>
      </c>
    </row>
    <row r="126" s="2" customFormat="1">
      <c r="A126" s="39"/>
      <c r="B126" s="40"/>
      <c r="C126" s="41"/>
      <c r="D126" s="219" t="s">
        <v>128</v>
      </c>
      <c r="E126" s="41"/>
      <c r="F126" s="220" t="s">
        <v>181</v>
      </c>
      <c r="G126" s="41"/>
      <c r="H126" s="41"/>
      <c r="I126" s="221"/>
      <c r="J126" s="41"/>
      <c r="K126" s="41"/>
      <c r="L126" s="45"/>
      <c r="M126" s="222"/>
      <c r="N126" s="223"/>
      <c r="O126" s="85"/>
      <c r="P126" s="85"/>
      <c r="Q126" s="85"/>
      <c r="R126" s="85"/>
      <c r="S126" s="85"/>
      <c r="T126" s="86"/>
      <c r="U126" s="39"/>
      <c r="V126" s="39"/>
      <c r="W126" s="39"/>
      <c r="X126" s="39"/>
      <c r="Y126" s="39"/>
      <c r="Z126" s="39"/>
      <c r="AA126" s="39"/>
      <c r="AB126" s="39"/>
      <c r="AC126" s="39"/>
      <c r="AD126" s="39"/>
      <c r="AE126" s="39"/>
      <c r="AT126" s="18" t="s">
        <v>128</v>
      </c>
      <c r="AU126" s="18" t="s">
        <v>80</v>
      </c>
    </row>
    <row r="127" s="2" customFormat="1">
      <c r="A127" s="39"/>
      <c r="B127" s="40"/>
      <c r="C127" s="41"/>
      <c r="D127" s="219" t="s">
        <v>129</v>
      </c>
      <c r="E127" s="41"/>
      <c r="F127" s="224" t="s">
        <v>178</v>
      </c>
      <c r="G127" s="41"/>
      <c r="H127" s="41"/>
      <c r="I127" s="221"/>
      <c r="J127" s="41"/>
      <c r="K127" s="41"/>
      <c r="L127" s="45"/>
      <c r="M127" s="222"/>
      <c r="N127" s="223"/>
      <c r="O127" s="85"/>
      <c r="P127" s="85"/>
      <c r="Q127" s="85"/>
      <c r="R127" s="85"/>
      <c r="S127" s="85"/>
      <c r="T127" s="86"/>
      <c r="U127" s="39"/>
      <c r="V127" s="39"/>
      <c r="W127" s="39"/>
      <c r="X127" s="39"/>
      <c r="Y127" s="39"/>
      <c r="Z127" s="39"/>
      <c r="AA127" s="39"/>
      <c r="AB127" s="39"/>
      <c r="AC127" s="39"/>
      <c r="AD127" s="39"/>
      <c r="AE127" s="39"/>
      <c r="AT127" s="18" t="s">
        <v>129</v>
      </c>
      <c r="AU127" s="18" t="s">
        <v>80</v>
      </c>
    </row>
    <row r="128" s="13" customFormat="1">
      <c r="A128" s="13"/>
      <c r="B128" s="225"/>
      <c r="C128" s="226"/>
      <c r="D128" s="219" t="s">
        <v>138</v>
      </c>
      <c r="E128" s="227" t="s">
        <v>19</v>
      </c>
      <c r="F128" s="228" t="s">
        <v>296</v>
      </c>
      <c r="G128" s="226"/>
      <c r="H128" s="229">
        <v>273.10000000000002</v>
      </c>
      <c r="I128" s="230"/>
      <c r="J128" s="226"/>
      <c r="K128" s="226"/>
      <c r="L128" s="231"/>
      <c r="M128" s="232"/>
      <c r="N128" s="233"/>
      <c r="O128" s="233"/>
      <c r="P128" s="233"/>
      <c r="Q128" s="233"/>
      <c r="R128" s="233"/>
      <c r="S128" s="233"/>
      <c r="T128" s="234"/>
      <c r="U128" s="13"/>
      <c r="V128" s="13"/>
      <c r="W128" s="13"/>
      <c r="X128" s="13"/>
      <c r="Y128" s="13"/>
      <c r="Z128" s="13"/>
      <c r="AA128" s="13"/>
      <c r="AB128" s="13"/>
      <c r="AC128" s="13"/>
      <c r="AD128" s="13"/>
      <c r="AE128" s="13"/>
      <c r="AT128" s="235" t="s">
        <v>138</v>
      </c>
      <c r="AU128" s="235" t="s">
        <v>80</v>
      </c>
      <c r="AV128" s="13" t="s">
        <v>80</v>
      </c>
      <c r="AW128" s="13" t="s">
        <v>32</v>
      </c>
      <c r="AX128" s="13" t="s">
        <v>70</v>
      </c>
      <c r="AY128" s="235" t="s">
        <v>119</v>
      </c>
    </row>
    <row r="129" s="14" customFormat="1">
      <c r="A129" s="14"/>
      <c r="B129" s="236"/>
      <c r="C129" s="237"/>
      <c r="D129" s="219" t="s">
        <v>138</v>
      </c>
      <c r="E129" s="238" t="s">
        <v>19</v>
      </c>
      <c r="F129" s="239" t="s">
        <v>140</v>
      </c>
      <c r="G129" s="237"/>
      <c r="H129" s="240">
        <v>273.10000000000002</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138</v>
      </c>
      <c r="AU129" s="246" t="s">
        <v>80</v>
      </c>
      <c r="AV129" s="14" t="s">
        <v>127</v>
      </c>
      <c r="AW129" s="14" t="s">
        <v>32</v>
      </c>
      <c r="AX129" s="14" t="s">
        <v>78</v>
      </c>
      <c r="AY129" s="246" t="s">
        <v>119</v>
      </c>
    </row>
    <row r="130" s="2" customFormat="1" ht="14.5" customHeight="1">
      <c r="A130" s="39"/>
      <c r="B130" s="40"/>
      <c r="C130" s="248" t="s">
        <v>184</v>
      </c>
      <c r="D130" s="248" t="s">
        <v>169</v>
      </c>
      <c r="E130" s="249" t="s">
        <v>185</v>
      </c>
      <c r="F130" s="250" t="s">
        <v>186</v>
      </c>
      <c r="G130" s="251" t="s">
        <v>182</v>
      </c>
      <c r="H130" s="252">
        <v>278.56200000000001</v>
      </c>
      <c r="I130" s="253"/>
      <c r="J130" s="254">
        <f>ROUND(I130*H130,2)</f>
        <v>0</v>
      </c>
      <c r="K130" s="250" t="s">
        <v>126</v>
      </c>
      <c r="L130" s="255"/>
      <c r="M130" s="256" t="s">
        <v>19</v>
      </c>
      <c r="N130" s="257" t="s">
        <v>41</v>
      </c>
      <c r="O130" s="85"/>
      <c r="P130" s="215">
        <f>O130*H130</f>
        <v>0</v>
      </c>
      <c r="Q130" s="215">
        <v>0</v>
      </c>
      <c r="R130" s="215">
        <f>Q130*H130</f>
        <v>0</v>
      </c>
      <c r="S130" s="215">
        <v>0</v>
      </c>
      <c r="T130" s="216">
        <f>S130*H130</f>
        <v>0</v>
      </c>
      <c r="U130" s="39"/>
      <c r="V130" s="39"/>
      <c r="W130" s="39"/>
      <c r="X130" s="39"/>
      <c r="Y130" s="39"/>
      <c r="Z130" s="39"/>
      <c r="AA130" s="39"/>
      <c r="AB130" s="39"/>
      <c r="AC130" s="39"/>
      <c r="AD130" s="39"/>
      <c r="AE130" s="39"/>
      <c r="AR130" s="217" t="s">
        <v>172</v>
      </c>
      <c r="AT130" s="217" t="s">
        <v>169</v>
      </c>
      <c r="AU130" s="217" t="s">
        <v>80</v>
      </c>
      <c r="AY130" s="18" t="s">
        <v>119</v>
      </c>
      <c r="BE130" s="218">
        <f>IF(N130="základní",J130,0)</f>
        <v>0</v>
      </c>
      <c r="BF130" s="218">
        <f>IF(N130="snížená",J130,0)</f>
        <v>0</v>
      </c>
      <c r="BG130" s="218">
        <f>IF(N130="zákl. přenesená",J130,0)</f>
        <v>0</v>
      </c>
      <c r="BH130" s="218">
        <f>IF(N130="sníž. přenesená",J130,0)</f>
        <v>0</v>
      </c>
      <c r="BI130" s="218">
        <f>IF(N130="nulová",J130,0)</f>
        <v>0</v>
      </c>
      <c r="BJ130" s="18" t="s">
        <v>78</v>
      </c>
      <c r="BK130" s="218">
        <f>ROUND(I130*H130,2)</f>
        <v>0</v>
      </c>
      <c r="BL130" s="18" t="s">
        <v>153</v>
      </c>
      <c r="BM130" s="217" t="s">
        <v>187</v>
      </c>
    </row>
    <row r="131" s="2" customFormat="1">
      <c r="A131" s="39"/>
      <c r="B131" s="40"/>
      <c r="C131" s="41"/>
      <c r="D131" s="219" t="s">
        <v>128</v>
      </c>
      <c r="E131" s="41"/>
      <c r="F131" s="220" t="s">
        <v>186</v>
      </c>
      <c r="G131" s="41"/>
      <c r="H131" s="41"/>
      <c r="I131" s="221"/>
      <c r="J131" s="41"/>
      <c r="K131" s="41"/>
      <c r="L131" s="45"/>
      <c r="M131" s="222"/>
      <c r="N131" s="223"/>
      <c r="O131" s="85"/>
      <c r="P131" s="85"/>
      <c r="Q131" s="85"/>
      <c r="R131" s="85"/>
      <c r="S131" s="85"/>
      <c r="T131" s="86"/>
      <c r="U131" s="39"/>
      <c r="V131" s="39"/>
      <c r="W131" s="39"/>
      <c r="X131" s="39"/>
      <c r="Y131" s="39"/>
      <c r="Z131" s="39"/>
      <c r="AA131" s="39"/>
      <c r="AB131" s="39"/>
      <c r="AC131" s="39"/>
      <c r="AD131" s="39"/>
      <c r="AE131" s="39"/>
      <c r="AT131" s="18" t="s">
        <v>128</v>
      </c>
      <c r="AU131" s="18" t="s">
        <v>80</v>
      </c>
    </row>
    <row r="132" s="13" customFormat="1">
      <c r="A132" s="13"/>
      <c r="B132" s="225"/>
      <c r="C132" s="226"/>
      <c r="D132" s="219" t="s">
        <v>138</v>
      </c>
      <c r="E132" s="227" t="s">
        <v>19</v>
      </c>
      <c r="F132" s="228" t="s">
        <v>304</v>
      </c>
      <c r="G132" s="226"/>
      <c r="H132" s="229">
        <v>278.56200000000001</v>
      </c>
      <c r="I132" s="230"/>
      <c r="J132" s="226"/>
      <c r="K132" s="226"/>
      <c r="L132" s="231"/>
      <c r="M132" s="232"/>
      <c r="N132" s="233"/>
      <c r="O132" s="233"/>
      <c r="P132" s="233"/>
      <c r="Q132" s="233"/>
      <c r="R132" s="233"/>
      <c r="S132" s="233"/>
      <c r="T132" s="234"/>
      <c r="U132" s="13"/>
      <c r="V132" s="13"/>
      <c r="W132" s="13"/>
      <c r="X132" s="13"/>
      <c r="Y132" s="13"/>
      <c r="Z132" s="13"/>
      <c r="AA132" s="13"/>
      <c r="AB132" s="13"/>
      <c r="AC132" s="13"/>
      <c r="AD132" s="13"/>
      <c r="AE132" s="13"/>
      <c r="AT132" s="235" t="s">
        <v>138</v>
      </c>
      <c r="AU132" s="235" t="s">
        <v>80</v>
      </c>
      <c r="AV132" s="13" t="s">
        <v>80</v>
      </c>
      <c r="AW132" s="13" t="s">
        <v>32</v>
      </c>
      <c r="AX132" s="13" t="s">
        <v>70</v>
      </c>
      <c r="AY132" s="235" t="s">
        <v>119</v>
      </c>
    </row>
    <row r="133" s="14" customFormat="1">
      <c r="A133" s="14"/>
      <c r="B133" s="236"/>
      <c r="C133" s="237"/>
      <c r="D133" s="219" t="s">
        <v>138</v>
      </c>
      <c r="E133" s="238" t="s">
        <v>19</v>
      </c>
      <c r="F133" s="239" t="s">
        <v>140</v>
      </c>
      <c r="G133" s="237"/>
      <c r="H133" s="240">
        <v>278.56200000000001</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138</v>
      </c>
      <c r="AU133" s="246" t="s">
        <v>80</v>
      </c>
      <c r="AV133" s="14" t="s">
        <v>127</v>
      </c>
      <c r="AW133" s="14" t="s">
        <v>32</v>
      </c>
      <c r="AX133" s="14" t="s">
        <v>78</v>
      </c>
      <c r="AY133" s="246" t="s">
        <v>119</v>
      </c>
    </row>
    <row r="134" s="2" customFormat="1" ht="22.9" customHeight="1">
      <c r="A134" s="39"/>
      <c r="B134" s="40"/>
      <c r="C134" s="206" t="s">
        <v>159</v>
      </c>
      <c r="D134" s="206" t="s">
        <v>122</v>
      </c>
      <c r="E134" s="207" t="s">
        <v>189</v>
      </c>
      <c r="F134" s="208" t="s">
        <v>305</v>
      </c>
      <c r="G134" s="209" t="s">
        <v>176</v>
      </c>
      <c r="H134" s="210">
        <v>94</v>
      </c>
      <c r="I134" s="211"/>
      <c r="J134" s="212">
        <f>ROUND(I134*H134,2)</f>
        <v>0</v>
      </c>
      <c r="K134" s="208" t="s">
        <v>306</v>
      </c>
      <c r="L134" s="45"/>
      <c r="M134" s="213" t="s">
        <v>19</v>
      </c>
      <c r="N134" s="214" t="s">
        <v>41</v>
      </c>
      <c r="O134" s="85"/>
      <c r="P134" s="215">
        <f>O134*H134</f>
        <v>0</v>
      </c>
      <c r="Q134" s="215">
        <v>0.014999999999999999</v>
      </c>
      <c r="R134" s="215">
        <f>Q134*H134</f>
        <v>1.4099999999999999</v>
      </c>
      <c r="S134" s="215">
        <v>0</v>
      </c>
      <c r="T134" s="216">
        <f>S134*H134</f>
        <v>0</v>
      </c>
      <c r="U134" s="39"/>
      <c r="V134" s="39"/>
      <c r="W134" s="39"/>
      <c r="X134" s="39"/>
      <c r="Y134" s="39"/>
      <c r="Z134" s="39"/>
      <c r="AA134" s="39"/>
      <c r="AB134" s="39"/>
      <c r="AC134" s="39"/>
      <c r="AD134" s="39"/>
      <c r="AE134" s="39"/>
      <c r="AR134" s="217" t="s">
        <v>153</v>
      </c>
      <c r="AT134" s="217" t="s">
        <v>122</v>
      </c>
      <c r="AU134" s="217" t="s">
        <v>80</v>
      </c>
      <c r="AY134" s="18" t="s">
        <v>119</v>
      </c>
      <c r="BE134" s="218">
        <f>IF(N134="základní",J134,0)</f>
        <v>0</v>
      </c>
      <c r="BF134" s="218">
        <f>IF(N134="snížená",J134,0)</f>
        <v>0</v>
      </c>
      <c r="BG134" s="218">
        <f>IF(N134="zákl. přenesená",J134,0)</f>
        <v>0</v>
      </c>
      <c r="BH134" s="218">
        <f>IF(N134="sníž. přenesená",J134,0)</f>
        <v>0</v>
      </c>
      <c r="BI134" s="218">
        <f>IF(N134="nulová",J134,0)</f>
        <v>0</v>
      </c>
      <c r="BJ134" s="18" t="s">
        <v>78</v>
      </c>
      <c r="BK134" s="218">
        <f>ROUND(I134*H134,2)</f>
        <v>0</v>
      </c>
      <c r="BL134" s="18" t="s">
        <v>153</v>
      </c>
      <c r="BM134" s="217" t="s">
        <v>191</v>
      </c>
    </row>
    <row r="135" s="2" customFormat="1">
      <c r="A135" s="39"/>
      <c r="B135" s="40"/>
      <c r="C135" s="41"/>
      <c r="D135" s="219" t="s">
        <v>128</v>
      </c>
      <c r="E135" s="41"/>
      <c r="F135" s="220" t="s">
        <v>192</v>
      </c>
      <c r="G135" s="41"/>
      <c r="H135" s="41"/>
      <c r="I135" s="221"/>
      <c r="J135" s="41"/>
      <c r="K135" s="41"/>
      <c r="L135" s="45"/>
      <c r="M135" s="222"/>
      <c r="N135" s="223"/>
      <c r="O135" s="85"/>
      <c r="P135" s="85"/>
      <c r="Q135" s="85"/>
      <c r="R135" s="85"/>
      <c r="S135" s="85"/>
      <c r="T135" s="86"/>
      <c r="U135" s="39"/>
      <c r="V135" s="39"/>
      <c r="W135" s="39"/>
      <c r="X135" s="39"/>
      <c r="Y135" s="39"/>
      <c r="Z135" s="39"/>
      <c r="AA135" s="39"/>
      <c r="AB135" s="39"/>
      <c r="AC135" s="39"/>
      <c r="AD135" s="39"/>
      <c r="AE135" s="39"/>
      <c r="AT135" s="18" t="s">
        <v>128</v>
      </c>
      <c r="AU135" s="18" t="s">
        <v>80</v>
      </c>
    </row>
    <row r="136" s="2" customFormat="1">
      <c r="A136" s="39"/>
      <c r="B136" s="40"/>
      <c r="C136" s="41"/>
      <c r="D136" s="272" t="s">
        <v>307</v>
      </c>
      <c r="E136" s="41"/>
      <c r="F136" s="273" t="s">
        <v>308</v>
      </c>
      <c r="G136" s="41"/>
      <c r="H136" s="41"/>
      <c r="I136" s="221"/>
      <c r="J136" s="41"/>
      <c r="K136" s="41"/>
      <c r="L136" s="45"/>
      <c r="M136" s="222"/>
      <c r="N136" s="223"/>
      <c r="O136" s="85"/>
      <c r="P136" s="85"/>
      <c r="Q136" s="85"/>
      <c r="R136" s="85"/>
      <c r="S136" s="85"/>
      <c r="T136" s="86"/>
      <c r="U136" s="39"/>
      <c r="V136" s="39"/>
      <c r="W136" s="39"/>
      <c r="X136" s="39"/>
      <c r="Y136" s="39"/>
      <c r="Z136" s="39"/>
      <c r="AA136" s="39"/>
      <c r="AB136" s="39"/>
      <c r="AC136" s="39"/>
      <c r="AD136" s="39"/>
      <c r="AE136" s="39"/>
      <c r="AT136" s="18" t="s">
        <v>307</v>
      </c>
      <c r="AU136" s="18" t="s">
        <v>80</v>
      </c>
    </row>
    <row r="137" s="13" customFormat="1">
      <c r="A137" s="13"/>
      <c r="B137" s="225"/>
      <c r="C137" s="226"/>
      <c r="D137" s="219" t="s">
        <v>138</v>
      </c>
      <c r="E137" s="227" t="s">
        <v>19</v>
      </c>
      <c r="F137" s="228" t="s">
        <v>309</v>
      </c>
      <c r="G137" s="226"/>
      <c r="H137" s="229">
        <v>3</v>
      </c>
      <c r="I137" s="230"/>
      <c r="J137" s="226"/>
      <c r="K137" s="226"/>
      <c r="L137" s="231"/>
      <c r="M137" s="232"/>
      <c r="N137" s="233"/>
      <c r="O137" s="233"/>
      <c r="P137" s="233"/>
      <c r="Q137" s="233"/>
      <c r="R137" s="233"/>
      <c r="S137" s="233"/>
      <c r="T137" s="234"/>
      <c r="U137" s="13"/>
      <c r="V137" s="13"/>
      <c r="W137" s="13"/>
      <c r="X137" s="13"/>
      <c r="Y137" s="13"/>
      <c r="Z137" s="13"/>
      <c r="AA137" s="13"/>
      <c r="AB137" s="13"/>
      <c r="AC137" s="13"/>
      <c r="AD137" s="13"/>
      <c r="AE137" s="13"/>
      <c r="AT137" s="235" t="s">
        <v>138</v>
      </c>
      <c r="AU137" s="235" t="s">
        <v>80</v>
      </c>
      <c r="AV137" s="13" t="s">
        <v>80</v>
      </c>
      <c r="AW137" s="13" t="s">
        <v>32</v>
      </c>
      <c r="AX137" s="13" t="s">
        <v>70</v>
      </c>
      <c r="AY137" s="235" t="s">
        <v>119</v>
      </c>
    </row>
    <row r="138" s="13" customFormat="1">
      <c r="A138" s="13"/>
      <c r="B138" s="225"/>
      <c r="C138" s="226"/>
      <c r="D138" s="219" t="s">
        <v>138</v>
      </c>
      <c r="E138" s="227" t="s">
        <v>19</v>
      </c>
      <c r="F138" s="228" t="s">
        <v>310</v>
      </c>
      <c r="G138" s="226"/>
      <c r="H138" s="229">
        <v>4</v>
      </c>
      <c r="I138" s="230"/>
      <c r="J138" s="226"/>
      <c r="K138" s="226"/>
      <c r="L138" s="231"/>
      <c r="M138" s="232"/>
      <c r="N138" s="233"/>
      <c r="O138" s="233"/>
      <c r="P138" s="233"/>
      <c r="Q138" s="233"/>
      <c r="R138" s="233"/>
      <c r="S138" s="233"/>
      <c r="T138" s="234"/>
      <c r="U138" s="13"/>
      <c r="V138" s="13"/>
      <c r="W138" s="13"/>
      <c r="X138" s="13"/>
      <c r="Y138" s="13"/>
      <c r="Z138" s="13"/>
      <c r="AA138" s="13"/>
      <c r="AB138" s="13"/>
      <c r="AC138" s="13"/>
      <c r="AD138" s="13"/>
      <c r="AE138" s="13"/>
      <c r="AT138" s="235" t="s">
        <v>138</v>
      </c>
      <c r="AU138" s="235" t="s">
        <v>80</v>
      </c>
      <c r="AV138" s="13" t="s">
        <v>80</v>
      </c>
      <c r="AW138" s="13" t="s">
        <v>32</v>
      </c>
      <c r="AX138" s="13" t="s">
        <v>70</v>
      </c>
      <c r="AY138" s="235" t="s">
        <v>119</v>
      </c>
    </row>
    <row r="139" s="13" customFormat="1">
      <c r="A139" s="13"/>
      <c r="B139" s="225"/>
      <c r="C139" s="226"/>
      <c r="D139" s="219" t="s">
        <v>138</v>
      </c>
      <c r="E139" s="227" t="s">
        <v>19</v>
      </c>
      <c r="F139" s="228" t="s">
        <v>311</v>
      </c>
      <c r="G139" s="226"/>
      <c r="H139" s="229">
        <v>3</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138</v>
      </c>
      <c r="AU139" s="235" t="s">
        <v>80</v>
      </c>
      <c r="AV139" s="13" t="s">
        <v>80</v>
      </c>
      <c r="AW139" s="13" t="s">
        <v>32</v>
      </c>
      <c r="AX139" s="13" t="s">
        <v>70</v>
      </c>
      <c r="AY139" s="235" t="s">
        <v>119</v>
      </c>
    </row>
    <row r="140" s="13" customFormat="1">
      <c r="A140" s="13"/>
      <c r="B140" s="225"/>
      <c r="C140" s="226"/>
      <c r="D140" s="219" t="s">
        <v>138</v>
      </c>
      <c r="E140" s="227" t="s">
        <v>19</v>
      </c>
      <c r="F140" s="228" t="s">
        <v>312</v>
      </c>
      <c r="G140" s="226"/>
      <c r="H140" s="229">
        <v>1</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138</v>
      </c>
      <c r="AU140" s="235" t="s">
        <v>80</v>
      </c>
      <c r="AV140" s="13" t="s">
        <v>80</v>
      </c>
      <c r="AW140" s="13" t="s">
        <v>32</v>
      </c>
      <c r="AX140" s="13" t="s">
        <v>70</v>
      </c>
      <c r="AY140" s="235" t="s">
        <v>119</v>
      </c>
    </row>
    <row r="141" s="13" customFormat="1">
      <c r="A141" s="13"/>
      <c r="B141" s="225"/>
      <c r="C141" s="226"/>
      <c r="D141" s="219" t="s">
        <v>138</v>
      </c>
      <c r="E141" s="227" t="s">
        <v>19</v>
      </c>
      <c r="F141" s="228" t="s">
        <v>313</v>
      </c>
      <c r="G141" s="226"/>
      <c r="H141" s="229">
        <v>25</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138</v>
      </c>
      <c r="AU141" s="235" t="s">
        <v>80</v>
      </c>
      <c r="AV141" s="13" t="s">
        <v>80</v>
      </c>
      <c r="AW141" s="13" t="s">
        <v>32</v>
      </c>
      <c r="AX141" s="13" t="s">
        <v>70</v>
      </c>
      <c r="AY141" s="235" t="s">
        <v>119</v>
      </c>
    </row>
    <row r="142" s="13" customFormat="1">
      <c r="A142" s="13"/>
      <c r="B142" s="225"/>
      <c r="C142" s="226"/>
      <c r="D142" s="219" t="s">
        <v>138</v>
      </c>
      <c r="E142" s="227" t="s">
        <v>19</v>
      </c>
      <c r="F142" s="228" t="s">
        <v>314</v>
      </c>
      <c r="G142" s="226"/>
      <c r="H142" s="229">
        <v>1</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138</v>
      </c>
      <c r="AU142" s="235" t="s">
        <v>80</v>
      </c>
      <c r="AV142" s="13" t="s">
        <v>80</v>
      </c>
      <c r="AW142" s="13" t="s">
        <v>32</v>
      </c>
      <c r="AX142" s="13" t="s">
        <v>70</v>
      </c>
      <c r="AY142" s="235" t="s">
        <v>119</v>
      </c>
    </row>
    <row r="143" s="13" customFormat="1">
      <c r="A143" s="13"/>
      <c r="B143" s="225"/>
      <c r="C143" s="226"/>
      <c r="D143" s="219" t="s">
        <v>138</v>
      </c>
      <c r="E143" s="227" t="s">
        <v>19</v>
      </c>
      <c r="F143" s="228" t="s">
        <v>315</v>
      </c>
      <c r="G143" s="226"/>
      <c r="H143" s="229">
        <v>6</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138</v>
      </c>
      <c r="AU143" s="235" t="s">
        <v>80</v>
      </c>
      <c r="AV143" s="13" t="s">
        <v>80</v>
      </c>
      <c r="AW143" s="13" t="s">
        <v>32</v>
      </c>
      <c r="AX143" s="13" t="s">
        <v>70</v>
      </c>
      <c r="AY143" s="235" t="s">
        <v>119</v>
      </c>
    </row>
    <row r="144" s="13" customFormat="1">
      <c r="A144" s="13"/>
      <c r="B144" s="225"/>
      <c r="C144" s="226"/>
      <c r="D144" s="219" t="s">
        <v>138</v>
      </c>
      <c r="E144" s="227" t="s">
        <v>19</v>
      </c>
      <c r="F144" s="228" t="s">
        <v>316</v>
      </c>
      <c r="G144" s="226"/>
      <c r="H144" s="229">
        <v>4</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138</v>
      </c>
      <c r="AU144" s="235" t="s">
        <v>80</v>
      </c>
      <c r="AV144" s="13" t="s">
        <v>80</v>
      </c>
      <c r="AW144" s="13" t="s">
        <v>32</v>
      </c>
      <c r="AX144" s="13" t="s">
        <v>70</v>
      </c>
      <c r="AY144" s="235" t="s">
        <v>119</v>
      </c>
    </row>
    <row r="145" s="13" customFormat="1">
      <c r="A145" s="13"/>
      <c r="B145" s="225"/>
      <c r="C145" s="226"/>
      <c r="D145" s="219" t="s">
        <v>138</v>
      </c>
      <c r="E145" s="227" t="s">
        <v>19</v>
      </c>
      <c r="F145" s="228" t="s">
        <v>317</v>
      </c>
      <c r="G145" s="226"/>
      <c r="H145" s="229">
        <v>5</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138</v>
      </c>
      <c r="AU145" s="235" t="s">
        <v>80</v>
      </c>
      <c r="AV145" s="13" t="s">
        <v>80</v>
      </c>
      <c r="AW145" s="13" t="s">
        <v>32</v>
      </c>
      <c r="AX145" s="13" t="s">
        <v>70</v>
      </c>
      <c r="AY145" s="235" t="s">
        <v>119</v>
      </c>
    </row>
    <row r="146" s="13" customFormat="1">
      <c r="A146" s="13"/>
      <c r="B146" s="225"/>
      <c r="C146" s="226"/>
      <c r="D146" s="219" t="s">
        <v>138</v>
      </c>
      <c r="E146" s="227" t="s">
        <v>19</v>
      </c>
      <c r="F146" s="228" t="s">
        <v>318</v>
      </c>
      <c r="G146" s="226"/>
      <c r="H146" s="229">
        <v>4</v>
      </c>
      <c r="I146" s="230"/>
      <c r="J146" s="226"/>
      <c r="K146" s="226"/>
      <c r="L146" s="231"/>
      <c r="M146" s="232"/>
      <c r="N146" s="233"/>
      <c r="O146" s="233"/>
      <c r="P146" s="233"/>
      <c r="Q146" s="233"/>
      <c r="R146" s="233"/>
      <c r="S146" s="233"/>
      <c r="T146" s="234"/>
      <c r="U146" s="13"/>
      <c r="V146" s="13"/>
      <c r="W146" s="13"/>
      <c r="X146" s="13"/>
      <c r="Y146" s="13"/>
      <c r="Z146" s="13"/>
      <c r="AA146" s="13"/>
      <c r="AB146" s="13"/>
      <c r="AC146" s="13"/>
      <c r="AD146" s="13"/>
      <c r="AE146" s="13"/>
      <c r="AT146" s="235" t="s">
        <v>138</v>
      </c>
      <c r="AU146" s="235" t="s">
        <v>80</v>
      </c>
      <c r="AV146" s="13" t="s">
        <v>80</v>
      </c>
      <c r="AW146" s="13" t="s">
        <v>32</v>
      </c>
      <c r="AX146" s="13" t="s">
        <v>70</v>
      </c>
      <c r="AY146" s="235" t="s">
        <v>119</v>
      </c>
    </row>
    <row r="147" s="13" customFormat="1">
      <c r="A147" s="13"/>
      <c r="B147" s="225"/>
      <c r="C147" s="226"/>
      <c r="D147" s="219" t="s">
        <v>138</v>
      </c>
      <c r="E147" s="227" t="s">
        <v>19</v>
      </c>
      <c r="F147" s="228" t="s">
        <v>319</v>
      </c>
      <c r="G147" s="226"/>
      <c r="H147" s="229">
        <v>10</v>
      </c>
      <c r="I147" s="230"/>
      <c r="J147" s="226"/>
      <c r="K147" s="226"/>
      <c r="L147" s="231"/>
      <c r="M147" s="232"/>
      <c r="N147" s="233"/>
      <c r="O147" s="233"/>
      <c r="P147" s="233"/>
      <c r="Q147" s="233"/>
      <c r="R147" s="233"/>
      <c r="S147" s="233"/>
      <c r="T147" s="234"/>
      <c r="U147" s="13"/>
      <c r="V147" s="13"/>
      <c r="W147" s="13"/>
      <c r="X147" s="13"/>
      <c r="Y147" s="13"/>
      <c r="Z147" s="13"/>
      <c r="AA147" s="13"/>
      <c r="AB147" s="13"/>
      <c r="AC147" s="13"/>
      <c r="AD147" s="13"/>
      <c r="AE147" s="13"/>
      <c r="AT147" s="235" t="s">
        <v>138</v>
      </c>
      <c r="AU147" s="235" t="s">
        <v>80</v>
      </c>
      <c r="AV147" s="13" t="s">
        <v>80</v>
      </c>
      <c r="AW147" s="13" t="s">
        <v>32</v>
      </c>
      <c r="AX147" s="13" t="s">
        <v>70</v>
      </c>
      <c r="AY147" s="235" t="s">
        <v>119</v>
      </c>
    </row>
    <row r="148" s="13" customFormat="1">
      <c r="A148" s="13"/>
      <c r="B148" s="225"/>
      <c r="C148" s="226"/>
      <c r="D148" s="219" t="s">
        <v>138</v>
      </c>
      <c r="E148" s="227" t="s">
        <v>19</v>
      </c>
      <c r="F148" s="228" t="s">
        <v>320</v>
      </c>
      <c r="G148" s="226"/>
      <c r="H148" s="229">
        <v>10</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138</v>
      </c>
      <c r="AU148" s="235" t="s">
        <v>80</v>
      </c>
      <c r="AV148" s="13" t="s">
        <v>80</v>
      </c>
      <c r="AW148" s="13" t="s">
        <v>32</v>
      </c>
      <c r="AX148" s="13" t="s">
        <v>70</v>
      </c>
      <c r="AY148" s="235" t="s">
        <v>119</v>
      </c>
    </row>
    <row r="149" s="13" customFormat="1">
      <c r="A149" s="13"/>
      <c r="B149" s="225"/>
      <c r="C149" s="226"/>
      <c r="D149" s="219" t="s">
        <v>138</v>
      </c>
      <c r="E149" s="227" t="s">
        <v>19</v>
      </c>
      <c r="F149" s="228" t="s">
        <v>321</v>
      </c>
      <c r="G149" s="226"/>
      <c r="H149" s="229">
        <v>12</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138</v>
      </c>
      <c r="AU149" s="235" t="s">
        <v>80</v>
      </c>
      <c r="AV149" s="13" t="s">
        <v>80</v>
      </c>
      <c r="AW149" s="13" t="s">
        <v>32</v>
      </c>
      <c r="AX149" s="13" t="s">
        <v>70</v>
      </c>
      <c r="AY149" s="235" t="s">
        <v>119</v>
      </c>
    </row>
    <row r="150" s="13" customFormat="1">
      <c r="A150" s="13"/>
      <c r="B150" s="225"/>
      <c r="C150" s="226"/>
      <c r="D150" s="219" t="s">
        <v>138</v>
      </c>
      <c r="E150" s="227" t="s">
        <v>19</v>
      </c>
      <c r="F150" s="228" t="s">
        <v>322</v>
      </c>
      <c r="G150" s="226"/>
      <c r="H150" s="229">
        <v>6</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138</v>
      </c>
      <c r="AU150" s="235" t="s">
        <v>80</v>
      </c>
      <c r="AV150" s="13" t="s">
        <v>80</v>
      </c>
      <c r="AW150" s="13" t="s">
        <v>32</v>
      </c>
      <c r="AX150" s="13" t="s">
        <v>70</v>
      </c>
      <c r="AY150" s="235" t="s">
        <v>119</v>
      </c>
    </row>
    <row r="151" s="14" customFormat="1">
      <c r="A151" s="14"/>
      <c r="B151" s="236"/>
      <c r="C151" s="237"/>
      <c r="D151" s="219" t="s">
        <v>138</v>
      </c>
      <c r="E151" s="238" t="s">
        <v>19</v>
      </c>
      <c r="F151" s="239" t="s">
        <v>140</v>
      </c>
      <c r="G151" s="237"/>
      <c r="H151" s="240">
        <v>94</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138</v>
      </c>
      <c r="AU151" s="246" t="s">
        <v>80</v>
      </c>
      <c r="AV151" s="14" t="s">
        <v>127</v>
      </c>
      <c r="AW151" s="14" t="s">
        <v>32</v>
      </c>
      <c r="AX151" s="14" t="s">
        <v>78</v>
      </c>
      <c r="AY151" s="246" t="s">
        <v>119</v>
      </c>
    </row>
    <row r="152" s="2" customFormat="1" ht="31" customHeight="1">
      <c r="A152" s="39"/>
      <c r="B152" s="40"/>
      <c r="C152" s="206" t="s">
        <v>202</v>
      </c>
      <c r="D152" s="206" t="s">
        <v>122</v>
      </c>
      <c r="E152" s="207" t="s">
        <v>203</v>
      </c>
      <c r="F152" s="208" t="s">
        <v>204</v>
      </c>
      <c r="G152" s="209" t="s">
        <v>176</v>
      </c>
      <c r="H152" s="210">
        <v>388.89999999999998</v>
      </c>
      <c r="I152" s="211"/>
      <c r="J152" s="212">
        <f>ROUND(I152*H152,2)</f>
        <v>0</v>
      </c>
      <c r="K152" s="208" t="s">
        <v>126</v>
      </c>
      <c r="L152" s="45"/>
      <c r="M152" s="213" t="s">
        <v>19</v>
      </c>
      <c r="N152" s="214" t="s">
        <v>41</v>
      </c>
      <c r="O152" s="85"/>
      <c r="P152" s="215">
        <f>O152*H152</f>
        <v>0</v>
      </c>
      <c r="Q152" s="215">
        <v>0</v>
      </c>
      <c r="R152" s="215">
        <f>Q152*H152</f>
        <v>0</v>
      </c>
      <c r="S152" s="215">
        <v>0</v>
      </c>
      <c r="T152" s="216">
        <f>S152*H152</f>
        <v>0</v>
      </c>
      <c r="U152" s="39"/>
      <c r="V152" s="39"/>
      <c r="W152" s="39"/>
      <c r="X152" s="39"/>
      <c r="Y152" s="39"/>
      <c r="Z152" s="39"/>
      <c r="AA152" s="39"/>
      <c r="AB152" s="39"/>
      <c r="AC152" s="39"/>
      <c r="AD152" s="39"/>
      <c r="AE152" s="39"/>
      <c r="AR152" s="217" t="s">
        <v>153</v>
      </c>
      <c r="AT152" s="217" t="s">
        <v>122</v>
      </c>
      <c r="AU152" s="217" t="s">
        <v>80</v>
      </c>
      <c r="AY152" s="18" t="s">
        <v>119</v>
      </c>
      <c r="BE152" s="218">
        <f>IF(N152="základní",J152,0)</f>
        <v>0</v>
      </c>
      <c r="BF152" s="218">
        <f>IF(N152="snížená",J152,0)</f>
        <v>0</v>
      </c>
      <c r="BG152" s="218">
        <f>IF(N152="zákl. přenesená",J152,0)</f>
        <v>0</v>
      </c>
      <c r="BH152" s="218">
        <f>IF(N152="sníž. přenesená",J152,0)</f>
        <v>0</v>
      </c>
      <c r="BI152" s="218">
        <f>IF(N152="nulová",J152,0)</f>
        <v>0</v>
      </c>
      <c r="BJ152" s="18" t="s">
        <v>78</v>
      </c>
      <c r="BK152" s="218">
        <f>ROUND(I152*H152,2)</f>
        <v>0</v>
      </c>
      <c r="BL152" s="18" t="s">
        <v>153</v>
      </c>
      <c r="BM152" s="217" t="s">
        <v>205</v>
      </c>
    </row>
    <row r="153" s="2" customFormat="1">
      <c r="A153" s="39"/>
      <c r="B153" s="40"/>
      <c r="C153" s="41"/>
      <c r="D153" s="219" t="s">
        <v>128</v>
      </c>
      <c r="E153" s="41"/>
      <c r="F153" s="220" t="s">
        <v>204</v>
      </c>
      <c r="G153" s="41"/>
      <c r="H153" s="41"/>
      <c r="I153" s="221"/>
      <c r="J153" s="41"/>
      <c r="K153" s="41"/>
      <c r="L153" s="45"/>
      <c r="M153" s="222"/>
      <c r="N153" s="223"/>
      <c r="O153" s="85"/>
      <c r="P153" s="85"/>
      <c r="Q153" s="85"/>
      <c r="R153" s="85"/>
      <c r="S153" s="85"/>
      <c r="T153" s="86"/>
      <c r="U153" s="39"/>
      <c r="V153" s="39"/>
      <c r="W153" s="39"/>
      <c r="X153" s="39"/>
      <c r="Y153" s="39"/>
      <c r="Z153" s="39"/>
      <c r="AA153" s="39"/>
      <c r="AB153" s="39"/>
      <c r="AC153" s="39"/>
      <c r="AD153" s="39"/>
      <c r="AE153" s="39"/>
      <c r="AT153" s="18" t="s">
        <v>128</v>
      </c>
      <c r="AU153" s="18" t="s">
        <v>80</v>
      </c>
    </row>
    <row r="154" s="2" customFormat="1">
      <c r="A154" s="39"/>
      <c r="B154" s="40"/>
      <c r="C154" s="41"/>
      <c r="D154" s="219" t="s">
        <v>129</v>
      </c>
      <c r="E154" s="41"/>
      <c r="F154" s="224" t="s">
        <v>178</v>
      </c>
      <c r="G154" s="41"/>
      <c r="H154" s="41"/>
      <c r="I154" s="221"/>
      <c r="J154" s="41"/>
      <c r="K154" s="41"/>
      <c r="L154" s="45"/>
      <c r="M154" s="222"/>
      <c r="N154" s="223"/>
      <c r="O154" s="85"/>
      <c r="P154" s="85"/>
      <c r="Q154" s="85"/>
      <c r="R154" s="85"/>
      <c r="S154" s="85"/>
      <c r="T154" s="86"/>
      <c r="U154" s="39"/>
      <c r="V154" s="39"/>
      <c r="W154" s="39"/>
      <c r="X154" s="39"/>
      <c r="Y154" s="39"/>
      <c r="Z154" s="39"/>
      <c r="AA154" s="39"/>
      <c r="AB154" s="39"/>
      <c r="AC154" s="39"/>
      <c r="AD154" s="39"/>
      <c r="AE154" s="39"/>
      <c r="AT154" s="18" t="s">
        <v>129</v>
      </c>
      <c r="AU154" s="18" t="s">
        <v>80</v>
      </c>
    </row>
    <row r="155" s="13" customFormat="1">
      <c r="A155" s="13"/>
      <c r="B155" s="225"/>
      <c r="C155" s="226"/>
      <c r="D155" s="219" t="s">
        <v>138</v>
      </c>
      <c r="E155" s="227" t="s">
        <v>19</v>
      </c>
      <c r="F155" s="228" t="s">
        <v>294</v>
      </c>
      <c r="G155" s="226"/>
      <c r="H155" s="229">
        <v>388.89999999999998</v>
      </c>
      <c r="I155" s="230"/>
      <c r="J155" s="226"/>
      <c r="K155" s="226"/>
      <c r="L155" s="231"/>
      <c r="M155" s="232"/>
      <c r="N155" s="233"/>
      <c r="O155" s="233"/>
      <c r="P155" s="233"/>
      <c r="Q155" s="233"/>
      <c r="R155" s="233"/>
      <c r="S155" s="233"/>
      <c r="T155" s="234"/>
      <c r="U155" s="13"/>
      <c r="V155" s="13"/>
      <c r="W155" s="13"/>
      <c r="X155" s="13"/>
      <c r="Y155" s="13"/>
      <c r="Z155" s="13"/>
      <c r="AA155" s="13"/>
      <c r="AB155" s="13"/>
      <c r="AC155" s="13"/>
      <c r="AD155" s="13"/>
      <c r="AE155" s="13"/>
      <c r="AT155" s="235" t="s">
        <v>138</v>
      </c>
      <c r="AU155" s="235" t="s">
        <v>80</v>
      </c>
      <c r="AV155" s="13" t="s">
        <v>80</v>
      </c>
      <c r="AW155" s="13" t="s">
        <v>32</v>
      </c>
      <c r="AX155" s="13" t="s">
        <v>70</v>
      </c>
      <c r="AY155" s="235" t="s">
        <v>119</v>
      </c>
    </row>
    <row r="156" s="14" customFormat="1">
      <c r="A156" s="14"/>
      <c r="B156" s="236"/>
      <c r="C156" s="237"/>
      <c r="D156" s="219" t="s">
        <v>138</v>
      </c>
      <c r="E156" s="238" t="s">
        <v>19</v>
      </c>
      <c r="F156" s="239" t="s">
        <v>140</v>
      </c>
      <c r="G156" s="237"/>
      <c r="H156" s="240">
        <v>388.89999999999998</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138</v>
      </c>
      <c r="AU156" s="246" t="s">
        <v>80</v>
      </c>
      <c r="AV156" s="14" t="s">
        <v>127</v>
      </c>
      <c r="AW156" s="14" t="s">
        <v>32</v>
      </c>
      <c r="AX156" s="14" t="s">
        <v>78</v>
      </c>
      <c r="AY156" s="246" t="s">
        <v>119</v>
      </c>
    </row>
    <row r="157" s="2" customFormat="1" ht="22.9" customHeight="1">
      <c r="A157" s="39"/>
      <c r="B157" s="40"/>
      <c r="C157" s="206" t="s">
        <v>165</v>
      </c>
      <c r="D157" s="206" t="s">
        <v>122</v>
      </c>
      <c r="E157" s="207" t="s">
        <v>206</v>
      </c>
      <c r="F157" s="208" t="s">
        <v>207</v>
      </c>
      <c r="G157" s="209" t="s">
        <v>176</v>
      </c>
      <c r="H157" s="210">
        <v>388.89999999999998</v>
      </c>
      <c r="I157" s="211"/>
      <c r="J157" s="212">
        <f>ROUND(I157*H157,2)</f>
        <v>0</v>
      </c>
      <c r="K157" s="208" t="s">
        <v>126</v>
      </c>
      <c r="L157" s="45"/>
      <c r="M157" s="213" t="s">
        <v>19</v>
      </c>
      <c r="N157" s="214" t="s">
        <v>41</v>
      </c>
      <c r="O157" s="85"/>
      <c r="P157" s="215">
        <f>O157*H157</f>
        <v>0</v>
      </c>
      <c r="Q157" s="215">
        <v>0</v>
      </c>
      <c r="R157" s="215">
        <f>Q157*H157</f>
        <v>0</v>
      </c>
      <c r="S157" s="215">
        <v>0</v>
      </c>
      <c r="T157" s="216">
        <f>S157*H157</f>
        <v>0</v>
      </c>
      <c r="U157" s="39"/>
      <c r="V157" s="39"/>
      <c r="W157" s="39"/>
      <c r="X157" s="39"/>
      <c r="Y157" s="39"/>
      <c r="Z157" s="39"/>
      <c r="AA157" s="39"/>
      <c r="AB157" s="39"/>
      <c r="AC157" s="39"/>
      <c r="AD157" s="39"/>
      <c r="AE157" s="39"/>
      <c r="AR157" s="217" t="s">
        <v>153</v>
      </c>
      <c r="AT157" s="217" t="s">
        <v>122</v>
      </c>
      <c r="AU157" s="217" t="s">
        <v>80</v>
      </c>
      <c r="AY157" s="18" t="s">
        <v>119</v>
      </c>
      <c r="BE157" s="218">
        <f>IF(N157="základní",J157,0)</f>
        <v>0</v>
      </c>
      <c r="BF157" s="218">
        <f>IF(N157="snížená",J157,0)</f>
        <v>0</v>
      </c>
      <c r="BG157" s="218">
        <f>IF(N157="zákl. přenesená",J157,0)</f>
        <v>0</v>
      </c>
      <c r="BH157" s="218">
        <f>IF(N157="sníž. přenesená",J157,0)</f>
        <v>0</v>
      </c>
      <c r="BI157" s="218">
        <f>IF(N157="nulová",J157,0)</f>
        <v>0</v>
      </c>
      <c r="BJ157" s="18" t="s">
        <v>78</v>
      </c>
      <c r="BK157" s="218">
        <f>ROUND(I157*H157,2)</f>
        <v>0</v>
      </c>
      <c r="BL157" s="18" t="s">
        <v>153</v>
      </c>
      <c r="BM157" s="217" t="s">
        <v>208</v>
      </c>
    </row>
    <row r="158" s="2" customFormat="1">
      <c r="A158" s="39"/>
      <c r="B158" s="40"/>
      <c r="C158" s="41"/>
      <c r="D158" s="219" t="s">
        <v>128</v>
      </c>
      <c r="E158" s="41"/>
      <c r="F158" s="220" t="s">
        <v>207</v>
      </c>
      <c r="G158" s="41"/>
      <c r="H158" s="41"/>
      <c r="I158" s="221"/>
      <c r="J158" s="41"/>
      <c r="K158" s="41"/>
      <c r="L158" s="45"/>
      <c r="M158" s="222"/>
      <c r="N158" s="223"/>
      <c r="O158" s="85"/>
      <c r="P158" s="85"/>
      <c r="Q158" s="85"/>
      <c r="R158" s="85"/>
      <c r="S158" s="85"/>
      <c r="T158" s="86"/>
      <c r="U158" s="39"/>
      <c r="V158" s="39"/>
      <c r="W158" s="39"/>
      <c r="X158" s="39"/>
      <c r="Y158" s="39"/>
      <c r="Z158" s="39"/>
      <c r="AA158" s="39"/>
      <c r="AB158" s="39"/>
      <c r="AC158" s="39"/>
      <c r="AD158" s="39"/>
      <c r="AE158" s="39"/>
      <c r="AT158" s="18" t="s">
        <v>128</v>
      </c>
      <c r="AU158" s="18" t="s">
        <v>80</v>
      </c>
    </row>
    <row r="159" s="13" customFormat="1">
      <c r="A159" s="13"/>
      <c r="B159" s="225"/>
      <c r="C159" s="226"/>
      <c r="D159" s="219" t="s">
        <v>138</v>
      </c>
      <c r="E159" s="227" t="s">
        <v>19</v>
      </c>
      <c r="F159" s="228" t="s">
        <v>323</v>
      </c>
      <c r="G159" s="226"/>
      <c r="H159" s="229">
        <v>11</v>
      </c>
      <c r="I159" s="230"/>
      <c r="J159" s="226"/>
      <c r="K159" s="226"/>
      <c r="L159" s="231"/>
      <c r="M159" s="232"/>
      <c r="N159" s="233"/>
      <c r="O159" s="233"/>
      <c r="P159" s="233"/>
      <c r="Q159" s="233"/>
      <c r="R159" s="233"/>
      <c r="S159" s="233"/>
      <c r="T159" s="234"/>
      <c r="U159" s="13"/>
      <c r="V159" s="13"/>
      <c r="W159" s="13"/>
      <c r="X159" s="13"/>
      <c r="Y159" s="13"/>
      <c r="Z159" s="13"/>
      <c r="AA159" s="13"/>
      <c r="AB159" s="13"/>
      <c r="AC159" s="13"/>
      <c r="AD159" s="13"/>
      <c r="AE159" s="13"/>
      <c r="AT159" s="235" t="s">
        <v>138</v>
      </c>
      <c r="AU159" s="235" t="s">
        <v>80</v>
      </c>
      <c r="AV159" s="13" t="s">
        <v>80</v>
      </c>
      <c r="AW159" s="13" t="s">
        <v>32</v>
      </c>
      <c r="AX159" s="13" t="s">
        <v>70</v>
      </c>
      <c r="AY159" s="235" t="s">
        <v>119</v>
      </c>
    </row>
    <row r="160" s="13" customFormat="1">
      <c r="A160" s="13"/>
      <c r="B160" s="225"/>
      <c r="C160" s="226"/>
      <c r="D160" s="219" t="s">
        <v>138</v>
      </c>
      <c r="E160" s="227" t="s">
        <v>19</v>
      </c>
      <c r="F160" s="228" t="s">
        <v>324</v>
      </c>
      <c r="G160" s="226"/>
      <c r="H160" s="229">
        <v>17</v>
      </c>
      <c r="I160" s="230"/>
      <c r="J160" s="226"/>
      <c r="K160" s="226"/>
      <c r="L160" s="231"/>
      <c r="M160" s="232"/>
      <c r="N160" s="233"/>
      <c r="O160" s="233"/>
      <c r="P160" s="233"/>
      <c r="Q160" s="233"/>
      <c r="R160" s="233"/>
      <c r="S160" s="233"/>
      <c r="T160" s="234"/>
      <c r="U160" s="13"/>
      <c r="V160" s="13"/>
      <c r="W160" s="13"/>
      <c r="X160" s="13"/>
      <c r="Y160" s="13"/>
      <c r="Z160" s="13"/>
      <c r="AA160" s="13"/>
      <c r="AB160" s="13"/>
      <c r="AC160" s="13"/>
      <c r="AD160" s="13"/>
      <c r="AE160" s="13"/>
      <c r="AT160" s="235" t="s">
        <v>138</v>
      </c>
      <c r="AU160" s="235" t="s">
        <v>80</v>
      </c>
      <c r="AV160" s="13" t="s">
        <v>80</v>
      </c>
      <c r="AW160" s="13" t="s">
        <v>32</v>
      </c>
      <c r="AX160" s="13" t="s">
        <v>70</v>
      </c>
      <c r="AY160" s="235" t="s">
        <v>119</v>
      </c>
    </row>
    <row r="161" s="13" customFormat="1">
      <c r="A161" s="13"/>
      <c r="B161" s="225"/>
      <c r="C161" s="226"/>
      <c r="D161" s="219" t="s">
        <v>138</v>
      </c>
      <c r="E161" s="227" t="s">
        <v>19</v>
      </c>
      <c r="F161" s="228" t="s">
        <v>325</v>
      </c>
      <c r="G161" s="226"/>
      <c r="H161" s="229">
        <v>13.699999999999999</v>
      </c>
      <c r="I161" s="230"/>
      <c r="J161" s="226"/>
      <c r="K161" s="226"/>
      <c r="L161" s="231"/>
      <c r="M161" s="232"/>
      <c r="N161" s="233"/>
      <c r="O161" s="233"/>
      <c r="P161" s="233"/>
      <c r="Q161" s="233"/>
      <c r="R161" s="233"/>
      <c r="S161" s="233"/>
      <c r="T161" s="234"/>
      <c r="U161" s="13"/>
      <c r="V161" s="13"/>
      <c r="W161" s="13"/>
      <c r="X161" s="13"/>
      <c r="Y161" s="13"/>
      <c r="Z161" s="13"/>
      <c r="AA161" s="13"/>
      <c r="AB161" s="13"/>
      <c r="AC161" s="13"/>
      <c r="AD161" s="13"/>
      <c r="AE161" s="13"/>
      <c r="AT161" s="235" t="s">
        <v>138</v>
      </c>
      <c r="AU161" s="235" t="s">
        <v>80</v>
      </c>
      <c r="AV161" s="13" t="s">
        <v>80</v>
      </c>
      <c r="AW161" s="13" t="s">
        <v>32</v>
      </c>
      <c r="AX161" s="13" t="s">
        <v>70</v>
      </c>
      <c r="AY161" s="235" t="s">
        <v>119</v>
      </c>
    </row>
    <row r="162" s="13" customFormat="1">
      <c r="A162" s="13"/>
      <c r="B162" s="225"/>
      <c r="C162" s="226"/>
      <c r="D162" s="219" t="s">
        <v>138</v>
      </c>
      <c r="E162" s="227" t="s">
        <v>19</v>
      </c>
      <c r="F162" s="228" t="s">
        <v>326</v>
      </c>
      <c r="G162" s="226"/>
      <c r="H162" s="229">
        <v>4.2000000000000002</v>
      </c>
      <c r="I162" s="230"/>
      <c r="J162" s="226"/>
      <c r="K162" s="226"/>
      <c r="L162" s="231"/>
      <c r="M162" s="232"/>
      <c r="N162" s="233"/>
      <c r="O162" s="233"/>
      <c r="P162" s="233"/>
      <c r="Q162" s="233"/>
      <c r="R162" s="233"/>
      <c r="S162" s="233"/>
      <c r="T162" s="234"/>
      <c r="U162" s="13"/>
      <c r="V162" s="13"/>
      <c r="W162" s="13"/>
      <c r="X162" s="13"/>
      <c r="Y162" s="13"/>
      <c r="Z162" s="13"/>
      <c r="AA162" s="13"/>
      <c r="AB162" s="13"/>
      <c r="AC162" s="13"/>
      <c r="AD162" s="13"/>
      <c r="AE162" s="13"/>
      <c r="AT162" s="235" t="s">
        <v>138</v>
      </c>
      <c r="AU162" s="235" t="s">
        <v>80</v>
      </c>
      <c r="AV162" s="13" t="s">
        <v>80</v>
      </c>
      <c r="AW162" s="13" t="s">
        <v>32</v>
      </c>
      <c r="AX162" s="13" t="s">
        <v>70</v>
      </c>
      <c r="AY162" s="235" t="s">
        <v>119</v>
      </c>
    </row>
    <row r="163" s="13" customFormat="1">
      <c r="A163" s="13"/>
      <c r="B163" s="225"/>
      <c r="C163" s="226"/>
      <c r="D163" s="219" t="s">
        <v>138</v>
      </c>
      <c r="E163" s="227" t="s">
        <v>19</v>
      </c>
      <c r="F163" s="228" t="s">
        <v>327</v>
      </c>
      <c r="G163" s="226"/>
      <c r="H163" s="229">
        <v>99.900000000000006</v>
      </c>
      <c r="I163" s="230"/>
      <c r="J163" s="226"/>
      <c r="K163" s="226"/>
      <c r="L163" s="231"/>
      <c r="M163" s="232"/>
      <c r="N163" s="233"/>
      <c r="O163" s="233"/>
      <c r="P163" s="233"/>
      <c r="Q163" s="233"/>
      <c r="R163" s="233"/>
      <c r="S163" s="233"/>
      <c r="T163" s="234"/>
      <c r="U163" s="13"/>
      <c r="V163" s="13"/>
      <c r="W163" s="13"/>
      <c r="X163" s="13"/>
      <c r="Y163" s="13"/>
      <c r="Z163" s="13"/>
      <c r="AA163" s="13"/>
      <c r="AB163" s="13"/>
      <c r="AC163" s="13"/>
      <c r="AD163" s="13"/>
      <c r="AE163" s="13"/>
      <c r="AT163" s="235" t="s">
        <v>138</v>
      </c>
      <c r="AU163" s="235" t="s">
        <v>80</v>
      </c>
      <c r="AV163" s="13" t="s">
        <v>80</v>
      </c>
      <c r="AW163" s="13" t="s">
        <v>32</v>
      </c>
      <c r="AX163" s="13" t="s">
        <v>70</v>
      </c>
      <c r="AY163" s="235" t="s">
        <v>119</v>
      </c>
    </row>
    <row r="164" s="13" customFormat="1">
      <c r="A164" s="13"/>
      <c r="B164" s="225"/>
      <c r="C164" s="226"/>
      <c r="D164" s="219" t="s">
        <v>138</v>
      </c>
      <c r="E164" s="227" t="s">
        <v>19</v>
      </c>
      <c r="F164" s="228" t="s">
        <v>328</v>
      </c>
      <c r="G164" s="226"/>
      <c r="H164" s="229">
        <v>6.5999999999999996</v>
      </c>
      <c r="I164" s="230"/>
      <c r="J164" s="226"/>
      <c r="K164" s="226"/>
      <c r="L164" s="231"/>
      <c r="M164" s="232"/>
      <c r="N164" s="233"/>
      <c r="O164" s="233"/>
      <c r="P164" s="233"/>
      <c r="Q164" s="233"/>
      <c r="R164" s="233"/>
      <c r="S164" s="233"/>
      <c r="T164" s="234"/>
      <c r="U164" s="13"/>
      <c r="V164" s="13"/>
      <c r="W164" s="13"/>
      <c r="X164" s="13"/>
      <c r="Y164" s="13"/>
      <c r="Z164" s="13"/>
      <c r="AA164" s="13"/>
      <c r="AB164" s="13"/>
      <c r="AC164" s="13"/>
      <c r="AD164" s="13"/>
      <c r="AE164" s="13"/>
      <c r="AT164" s="235" t="s">
        <v>138</v>
      </c>
      <c r="AU164" s="235" t="s">
        <v>80</v>
      </c>
      <c r="AV164" s="13" t="s">
        <v>80</v>
      </c>
      <c r="AW164" s="13" t="s">
        <v>32</v>
      </c>
      <c r="AX164" s="13" t="s">
        <v>70</v>
      </c>
      <c r="AY164" s="235" t="s">
        <v>119</v>
      </c>
    </row>
    <row r="165" s="13" customFormat="1">
      <c r="A165" s="13"/>
      <c r="B165" s="225"/>
      <c r="C165" s="226"/>
      <c r="D165" s="219" t="s">
        <v>138</v>
      </c>
      <c r="E165" s="227" t="s">
        <v>19</v>
      </c>
      <c r="F165" s="228" t="s">
        <v>329</v>
      </c>
      <c r="G165" s="226"/>
      <c r="H165" s="229">
        <v>28</v>
      </c>
      <c r="I165" s="230"/>
      <c r="J165" s="226"/>
      <c r="K165" s="226"/>
      <c r="L165" s="231"/>
      <c r="M165" s="232"/>
      <c r="N165" s="233"/>
      <c r="O165" s="233"/>
      <c r="P165" s="233"/>
      <c r="Q165" s="233"/>
      <c r="R165" s="233"/>
      <c r="S165" s="233"/>
      <c r="T165" s="234"/>
      <c r="U165" s="13"/>
      <c r="V165" s="13"/>
      <c r="W165" s="13"/>
      <c r="X165" s="13"/>
      <c r="Y165" s="13"/>
      <c r="Z165" s="13"/>
      <c r="AA165" s="13"/>
      <c r="AB165" s="13"/>
      <c r="AC165" s="13"/>
      <c r="AD165" s="13"/>
      <c r="AE165" s="13"/>
      <c r="AT165" s="235" t="s">
        <v>138</v>
      </c>
      <c r="AU165" s="235" t="s">
        <v>80</v>
      </c>
      <c r="AV165" s="13" t="s">
        <v>80</v>
      </c>
      <c r="AW165" s="13" t="s">
        <v>32</v>
      </c>
      <c r="AX165" s="13" t="s">
        <v>70</v>
      </c>
      <c r="AY165" s="235" t="s">
        <v>119</v>
      </c>
    </row>
    <row r="166" s="13" customFormat="1">
      <c r="A166" s="13"/>
      <c r="B166" s="225"/>
      <c r="C166" s="226"/>
      <c r="D166" s="219" t="s">
        <v>138</v>
      </c>
      <c r="E166" s="227" t="s">
        <v>19</v>
      </c>
      <c r="F166" s="228" t="s">
        <v>330</v>
      </c>
      <c r="G166" s="226"/>
      <c r="H166" s="229">
        <v>17.600000000000001</v>
      </c>
      <c r="I166" s="230"/>
      <c r="J166" s="226"/>
      <c r="K166" s="226"/>
      <c r="L166" s="231"/>
      <c r="M166" s="232"/>
      <c r="N166" s="233"/>
      <c r="O166" s="233"/>
      <c r="P166" s="233"/>
      <c r="Q166" s="233"/>
      <c r="R166" s="233"/>
      <c r="S166" s="233"/>
      <c r="T166" s="234"/>
      <c r="U166" s="13"/>
      <c r="V166" s="13"/>
      <c r="W166" s="13"/>
      <c r="X166" s="13"/>
      <c r="Y166" s="13"/>
      <c r="Z166" s="13"/>
      <c r="AA166" s="13"/>
      <c r="AB166" s="13"/>
      <c r="AC166" s="13"/>
      <c r="AD166" s="13"/>
      <c r="AE166" s="13"/>
      <c r="AT166" s="235" t="s">
        <v>138</v>
      </c>
      <c r="AU166" s="235" t="s">
        <v>80</v>
      </c>
      <c r="AV166" s="13" t="s">
        <v>80</v>
      </c>
      <c r="AW166" s="13" t="s">
        <v>32</v>
      </c>
      <c r="AX166" s="13" t="s">
        <v>70</v>
      </c>
      <c r="AY166" s="235" t="s">
        <v>119</v>
      </c>
    </row>
    <row r="167" s="13" customFormat="1">
      <c r="A167" s="13"/>
      <c r="B167" s="225"/>
      <c r="C167" s="226"/>
      <c r="D167" s="219" t="s">
        <v>138</v>
      </c>
      <c r="E167" s="227" t="s">
        <v>19</v>
      </c>
      <c r="F167" s="228" t="s">
        <v>331</v>
      </c>
      <c r="G167" s="226"/>
      <c r="H167" s="229">
        <v>21.600000000000001</v>
      </c>
      <c r="I167" s="230"/>
      <c r="J167" s="226"/>
      <c r="K167" s="226"/>
      <c r="L167" s="231"/>
      <c r="M167" s="232"/>
      <c r="N167" s="233"/>
      <c r="O167" s="233"/>
      <c r="P167" s="233"/>
      <c r="Q167" s="233"/>
      <c r="R167" s="233"/>
      <c r="S167" s="233"/>
      <c r="T167" s="234"/>
      <c r="U167" s="13"/>
      <c r="V167" s="13"/>
      <c r="W167" s="13"/>
      <c r="X167" s="13"/>
      <c r="Y167" s="13"/>
      <c r="Z167" s="13"/>
      <c r="AA167" s="13"/>
      <c r="AB167" s="13"/>
      <c r="AC167" s="13"/>
      <c r="AD167" s="13"/>
      <c r="AE167" s="13"/>
      <c r="AT167" s="235" t="s">
        <v>138</v>
      </c>
      <c r="AU167" s="235" t="s">
        <v>80</v>
      </c>
      <c r="AV167" s="13" t="s">
        <v>80</v>
      </c>
      <c r="AW167" s="13" t="s">
        <v>32</v>
      </c>
      <c r="AX167" s="13" t="s">
        <v>70</v>
      </c>
      <c r="AY167" s="235" t="s">
        <v>119</v>
      </c>
    </row>
    <row r="168" s="13" customFormat="1">
      <c r="A168" s="13"/>
      <c r="B168" s="225"/>
      <c r="C168" s="226"/>
      <c r="D168" s="219" t="s">
        <v>138</v>
      </c>
      <c r="E168" s="227" t="s">
        <v>19</v>
      </c>
      <c r="F168" s="228" t="s">
        <v>332</v>
      </c>
      <c r="G168" s="226"/>
      <c r="H168" s="229">
        <v>17</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138</v>
      </c>
      <c r="AU168" s="235" t="s">
        <v>80</v>
      </c>
      <c r="AV168" s="13" t="s">
        <v>80</v>
      </c>
      <c r="AW168" s="13" t="s">
        <v>32</v>
      </c>
      <c r="AX168" s="13" t="s">
        <v>70</v>
      </c>
      <c r="AY168" s="235" t="s">
        <v>119</v>
      </c>
    </row>
    <row r="169" s="13" customFormat="1">
      <c r="A169" s="13"/>
      <c r="B169" s="225"/>
      <c r="C169" s="226"/>
      <c r="D169" s="219" t="s">
        <v>138</v>
      </c>
      <c r="E169" s="227" t="s">
        <v>19</v>
      </c>
      <c r="F169" s="228" t="s">
        <v>333</v>
      </c>
      <c r="G169" s="226"/>
      <c r="H169" s="229">
        <v>39.799999999999997</v>
      </c>
      <c r="I169" s="230"/>
      <c r="J169" s="226"/>
      <c r="K169" s="226"/>
      <c r="L169" s="231"/>
      <c r="M169" s="232"/>
      <c r="N169" s="233"/>
      <c r="O169" s="233"/>
      <c r="P169" s="233"/>
      <c r="Q169" s="233"/>
      <c r="R169" s="233"/>
      <c r="S169" s="233"/>
      <c r="T169" s="234"/>
      <c r="U169" s="13"/>
      <c r="V169" s="13"/>
      <c r="W169" s="13"/>
      <c r="X169" s="13"/>
      <c r="Y169" s="13"/>
      <c r="Z169" s="13"/>
      <c r="AA169" s="13"/>
      <c r="AB169" s="13"/>
      <c r="AC169" s="13"/>
      <c r="AD169" s="13"/>
      <c r="AE169" s="13"/>
      <c r="AT169" s="235" t="s">
        <v>138</v>
      </c>
      <c r="AU169" s="235" t="s">
        <v>80</v>
      </c>
      <c r="AV169" s="13" t="s">
        <v>80</v>
      </c>
      <c r="AW169" s="13" t="s">
        <v>32</v>
      </c>
      <c r="AX169" s="13" t="s">
        <v>70</v>
      </c>
      <c r="AY169" s="235" t="s">
        <v>119</v>
      </c>
    </row>
    <row r="170" s="13" customFormat="1">
      <c r="A170" s="13"/>
      <c r="B170" s="225"/>
      <c r="C170" s="226"/>
      <c r="D170" s="219" t="s">
        <v>138</v>
      </c>
      <c r="E170" s="227" t="s">
        <v>19</v>
      </c>
      <c r="F170" s="228" t="s">
        <v>334</v>
      </c>
      <c r="G170" s="226"/>
      <c r="H170" s="229">
        <v>39.799999999999997</v>
      </c>
      <c r="I170" s="230"/>
      <c r="J170" s="226"/>
      <c r="K170" s="226"/>
      <c r="L170" s="231"/>
      <c r="M170" s="232"/>
      <c r="N170" s="233"/>
      <c r="O170" s="233"/>
      <c r="P170" s="233"/>
      <c r="Q170" s="233"/>
      <c r="R170" s="233"/>
      <c r="S170" s="233"/>
      <c r="T170" s="234"/>
      <c r="U170" s="13"/>
      <c r="V170" s="13"/>
      <c r="W170" s="13"/>
      <c r="X170" s="13"/>
      <c r="Y170" s="13"/>
      <c r="Z170" s="13"/>
      <c r="AA170" s="13"/>
      <c r="AB170" s="13"/>
      <c r="AC170" s="13"/>
      <c r="AD170" s="13"/>
      <c r="AE170" s="13"/>
      <c r="AT170" s="235" t="s">
        <v>138</v>
      </c>
      <c r="AU170" s="235" t="s">
        <v>80</v>
      </c>
      <c r="AV170" s="13" t="s">
        <v>80</v>
      </c>
      <c r="AW170" s="13" t="s">
        <v>32</v>
      </c>
      <c r="AX170" s="13" t="s">
        <v>70</v>
      </c>
      <c r="AY170" s="235" t="s">
        <v>119</v>
      </c>
    </row>
    <row r="171" s="13" customFormat="1">
      <c r="A171" s="13"/>
      <c r="B171" s="225"/>
      <c r="C171" s="226"/>
      <c r="D171" s="219" t="s">
        <v>138</v>
      </c>
      <c r="E171" s="227" t="s">
        <v>19</v>
      </c>
      <c r="F171" s="228" t="s">
        <v>335</v>
      </c>
      <c r="G171" s="226"/>
      <c r="H171" s="229">
        <v>45</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138</v>
      </c>
      <c r="AU171" s="235" t="s">
        <v>80</v>
      </c>
      <c r="AV171" s="13" t="s">
        <v>80</v>
      </c>
      <c r="AW171" s="13" t="s">
        <v>32</v>
      </c>
      <c r="AX171" s="13" t="s">
        <v>70</v>
      </c>
      <c r="AY171" s="235" t="s">
        <v>119</v>
      </c>
    </row>
    <row r="172" s="13" customFormat="1">
      <c r="A172" s="13"/>
      <c r="B172" s="225"/>
      <c r="C172" s="226"/>
      <c r="D172" s="219" t="s">
        <v>138</v>
      </c>
      <c r="E172" s="227" t="s">
        <v>19</v>
      </c>
      <c r="F172" s="228" t="s">
        <v>336</v>
      </c>
      <c r="G172" s="226"/>
      <c r="H172" s="229">
        <v>27.699999999999999</v>
      </c>
      <c r="I172" s="230"/>
      <c r="J172" s="226"/>
      <c r="K172" s="226"/>
      <c r="L172" s="231"/>
      <c r="M172" s="232"/>
      <c r="N172" s="233"/>
      <c r="O172" s="233"/>
      <c r="P172" s="233"/>
      <c r="Q172" s="233"/>
      <c r="R172" s="233"/>
      <c r="S172" s="233"/>
      <c r="T172" s="234"/>
      <c r="U172" s="13"/>
      <c r="V172" s="13"/>
      <c r="W172" s="13"/>
      <c r="X172" s="13"/>
      <c r="Y172" s="13"/>
      <c r="Z172" s="13"/>
      <c r="AA172" s="13"/>
      <c r="AB172" s="13"/>
      <c r="AC172" s="13"/>
      <c r="AD172" s="13"/>
      <c r="AE172" s="13"/>
      <c r="AT172" s="235" t="s">
        <v>138</v>
      </c>
      <c r="AU172" s="235" t="s">
        <v>80</v>
      </c>
      <c r="AV172" s="13" t="s">
        <v>80</v>
      </c>
      <c r="AW172" s="13" t="s">
        <v>32</v>
      </c>
      <c r="AX172" s="13" t="s">
        <v>70</v>
      </c>
      <c r="AY172" s="235" t="s">
        <v>119</v>
      </c>
    </row>
    <row r="173" s="14" customFormat="1">
      <c r="A173" s="14"/>
      <c r="B173" s="236"/>
      <c r="C173" s="237"/>
      <c r="D173" s="219" t="s">
        <v>138</v>
      </c>
      <c r="E173" s="238" t="s">
        <v>294</v>
      </c>
      <c r="F173" s="239" t="s">
        <v>140</v>
      </c>
      <c r="G173" s="237"/>
      <c r="H173" s="240">
        <v>388.89999999999998</v>
      </c>
      <c r="I173" s="241"/>
      <c r="J173" s="237"/>
      <c r="K173" s="237"/>
      <c r="L173" s="242"/>
      <c r="M173" s="243"/>
      <c r="N173" s="244"/>
      <c r="O173" s="244"/>
      <c r="P173" s="244"/>
      <c r="Q173" s="244"/>
      <c r="R173" s="244"/>
      <c r="S173" s="244"/>
      <c r="T173" s="245"/>
      <c r="U173" s="14"/>
      <c r="V173" s="14"/>
      <c r="W173" s="14"/>
      <c r="X173" s="14"/>
      <c r="Y173" s="14"/>
      <c r="Z173" s="14"/>
      <c r="AA173" s="14"/>
      <c r="AB173" s="14"/>
      <c r="AC173" s="14"/>
      <c r="AD173" s="14"/>
      <c r="AE173" s="14"/>
      <c r="AT173" s="246" t="s">
        <v>138</v>
      </c>
      <c r="AU173" s="246" t="s">
        <v>80</v>
      </c>
      <c r="AV173" s="14" t="s">
        <v>127</v>
      </c>
      <c r="AW173" s="14" t="s">
        <v>32</v>
      </c>
      <c r="AX173" s="14" t="s">
        <v>78</v>
      </c>
      <c r="AY173" s="246" t="s">
        <v>119</v>
      </c>
    </row>
    <row r="174" s="2" customFormat="1" ht="22.9" customHeight="1">
      <c r="A174" s="39"/>
      <c r="B174" s="40"/>
      <c r="C174" s="206" t="s">
        <v>8</v>
      </c>
      <c r="D174" s="206" t="s">
        <v>122</v>
      </c>
      <c r="E174" s="207" t="s">
        <v>218</v>
      </c>
      <c r="F174" s="208" t="s">
        <v>219</v>
      </c>
      <c r="G174" s="209" t="s">
        <v>176</v>
      </c>
      <c r="H174" s="210">
        <v>219.30000000000001</v>
      </c>
      <c r="I174" s="211"/>
      <c r="J174" s="212">
        <f>ROUND(I174*H174,2)</f>
        <v>0</v>
      </c>
      <c r="K174" s="208" t="s">
        <v>126</v>
      </c>
      <c r="L174" s="45"/>
      <c r="M174" s="213" t="s">
        <v>19</v>
      </c>
      <c r="N174" s="214" t="s">
        <v>41</v>
      </c>
      <c r="O174" s="85"/>
      <c r="P174" s="215">
        <f>O174*H174</f>
        <v>0</v>
      </c>
      <c r="Q174" s="215">
        <v>0</v>
      </c>
      <c r="R174" s="215">
        <f>Q174*H174</f>
        <v>0</v>
      </c>
      <c r="S174" s="215">
        <v>0</v>
      </c>
      <c r="T174" s="216">
        <f>S174*H174</f>
        <v>0</v>
      </c>
      <c r="U174" s="39"/>
      <c r="V174" s="39"/>
      <c r="W174" s="39"/>
      <c r="X174" s="39"/>
      <c r="Y174" s="39"/>
      <c r="Z174" s="39"/>
      <c r="AA174" s="39"/>
      <c r="AB174" s="39"/>
      <c r="AC174" s="39"/>
      <c r="AD174" s="39"/>
      <c r="AE174" s="39"/>
      <c r="AR174" s="217" t="s">
        <v>153</v>
      </c>
      <c r="AT174" s="217" t="s">
        <v>122</v>
      </c>
      <c r="AU174" s="217" t="s">
        <v>80</v>
      </c>
      <c r="AY174" s="18" t="s">
        <v>119</v>
      </c>
      <c r="BE174" s="218">
        <f>IF(N174="základní",J174,0)</f>
        <v>0</v>
      </c>
      <c r="BF174" s="218">
        <f>IF(N174="snížená",J174,0)</f>
        <v>0</v>
      </c>
      <c r="BG174" s="218">
        <f>IF(N174="zákl. přenesená",J174,0)</f>
        <v>0</v>
      </c>
      <c r="BH174" s="218">
        <f>IF(N174="sníž. přenesená",J174,0)</f>
        <v>0</v>
      </c>
      <c r="BI174" s="218">
        <f>IF(N174="nulová",J174,0)</f>
        <v>0</v>
      </c>
      <c r="BJ174" s="18" t="s">
        <v>78</v>
      </c>
      <c r="BK174" s="218">
        <f>ROUND(I174*H174,2)</f>
        <v>0</v>
      </c>
      <c r="BL174" s="18" t="s">
        <v>153</v>
      </c>
      <c r="BM174" s="217" t="s">
        <v>220</v>
      </c>
    </row>
    <row r="175" s="2" customFormat="1">
      <c r="A175" s="39"/>
      <c r="B175" s="40"/>
      <c r="C175" s="41"/>
      <c r="D175" s="219" t="s">
        <v>128</v>
      </c>
      <c r="E175" s="41"/>
      <c r="F175" s="220" t="s">
        <v>219</v>
      </c>
      <c r="G175" s="41"/>
      <c r="H175" s="41"/>
      <c r="I175" s="221"/>
      <c r="J175" s="41"/>
      <c r="K175" s="41"/>
      <c r="L175" s="45"/>
      <c r="M175" s="222"/>
      <c r="N175" s="223"/>
      <c r="O175" s="85"/>
      <c r="P175" s="85"/>
      <c r="Q175" s="85"/>
      <c r="R175" s="85"/>
      <c r="S175" s="85"/>
      <c r="T175" s="86"/>
      <c r="U175" s="39"/>
      <c r="V175" s="39"/>
      <c r="W175" s="39"/>
      <c r="X175" s="39"/>
      <c r="Y175" s="39"/>
      <c r="Z175" s="39"/>
      <c r="AA175" s="39"/>
      <c r="AB175" s="39"/>
      <c r="AC175" s="39"/>
      <c r="AD175" s="39"/>
      <c r="AE175" s="39"/>
      <c r="AT175" s="18" t="s">
        <v>128</v>
      </c>
      <c r="AU175" s="18" t="s">
        <v>80</v>
      </c>
    </row>
    <row r="176" s="13" customFormat="1">
      <c r="A176" s="13"/>
      <c r="B176" s="225"/>
      <c r="C176" s="226"/>
      <c r="D176" s="219" t="s">
        <v>138</v>
      </c>
      <c r="E176" s="227" t="s">
        <v>19</v>
      </c>
      <c r="F176" s="228" t="s">
        <v>323</v>
      </c>
      <c r="G176" s="226"/>
      <c r="H176" s="229">
        <v>11</v>
      </c>
      <c r="I176" s="230"/>
      <c r="J176" s="226"/>
      <c r="K176" s="226"/>
      <c r="L176" s="231"/>
      <c r="M176" s="232"/>
      <c r="N176" s="233"/>
      <c r="O176" s="233"/>
      <c r="P176" s="233"/>
      <c r="Q176" s="233"/>
      <c r="R176" s="233"/>
      <c r="S176" s="233"/>
      <c r="T176" s="234"/>
      <c r="U176" s="13"/>
      <c r="V176" s="13"/>
      <c r="W176" s="13"/>
      <c r="X176" s="13"/>
      <c r="Y176" s="13"/>
      <c r="Z176" s="13"/>
      <c r="AA176" s="13"/>
      <c r="AB176" s="13"/>
      <c r="AC176" s="13"/>
      <c r="AD176" s="13"/>
      <c r="AE176" s="13"/>
      <c r="AT176" s="235" t="s">
        <v>138</v>
      </c>
      <c r="AU176" s="235" t="s">
        <v>80</v>
      </c>
      <c r="AV176" s="13" t="s">
        <v>80</v>
      </c>
      <c r="AW176" s="13" t="s">
        <v>32</v>
      </c>
      <c r="AX176" s="13" t="s">
        <v>70</v>
      </c>
      <c r="AY176" s="235" t="s">
        <v>119</v>
      </c>
    </row>
    <row r="177" s="13" customFormat="1">
      <c r="A177" s="13"/>
      <c r="B177" s="225"/>
      <c r="C177" s="226"/>
      <c r="D177" s="219" t="s">
        <v>138</v>
      </c>
      <c r="E177" s="227" t="s">
        <v>19</v>
      </c>
      <c r="F177" s="228" t="s">
        <v>337</v>
      </c>
      <c r="G177" s="226"/>
      <c r="H177" s="229">
        <v>17</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138</v>
      </c>
      <c r="AU177" s="235" t="s">
        <v>80</v>
      </c>
      <c r="AV177" s="13" t="s">
        <v>80</v>
      </c>
      <c r="AW177" s="13" t="s">
        <v>32</v>
      </c>
      <c r="AX177" s="13" t="s">
        <v>70</v>
      </c>
      <c r="AY177" s="235" t="s">
        <v>119</v>
      </c>
    </row>
    <row r="178" s="13" customFormat="1">
      <c r="A178" s="13"/>
      <c r="B178" s="225"/>
      <c r="C178" s="226"/>
      <c r="D178" s="219" t="s">
        <v>138</v>
      </c>
      <c r="E178" s="227" t="s">
        <v>19</v>
      </c>
      <c r="F178" s="228" t="s">
        <v>338</v>
      </c>
      <c r="G178" s="226"/>
      <c r="H178" s="229">
        <v>13.699999999999999</v>
      </c>
      <c r="I178" s="230"/>
      <c r="J178" s="226"/>
      <c r="K178" s="226"/>
      <c r="L178" s="231"/>
      <c r="M178" s="232"/>
      <c r="N178" s="233"/>
      <c r="O178" s="233"/>
      <c r="P178" s="233"/>
      <c r="Q178" s="233"/>
      <c r="R178" s="233"/>
      <c r="S178" s="233"/>
      <c r="T178" s="234"/>
      <c r="U178" s="13"/>
      <c r="V178" s="13"/>
      <c r="W178" s="13"/>
      <c r="X178" s="13"/>
      <c r="Y178" s="13"/>
      <c r="Z178" s="13"/>
      <c r="AA178" s="13"/>
      <c r="AB178" s="13"/>
      <c r="AC178" s="13"/>
      <c r="AD178" s="13"/>
      <c r="AE178" s="13"/>
      <c r="AT178" s="235" t="s">
        <v>138</v>
      </c>
      <c r="AU178" s="235" t="s">
        <v>80</v>
      </c>
      <c r="AV178" s="13" t="s">
        <v>80</v>
      </c>
      <c r="AW178" s="13" t="s">
        <v>32</v>
      </c>
      <c r="AX178" s="13" t="s">
        <v>70</v>
      </c>
      <c r="AY178" s="235" t="s">
        <v>119</v>
      </c>
    </row>
    <row r="179" s="13" customFormat="1">
      <c r="A179" s="13"/>
      <c r="B179" s="225"/>
      <c r="C179" s="226"/>
      <c r="D179" s="219" t="s">
        <v>138</v>
      </c>
      <c r="E179" s="227" t="s">
        <v>19</v>
      </c>
      <c r="F179" s="228" t="s">
        <v>326</v>
      </c>
      <c r="G179" s="226"/>
      <c r="H179" s="229">
        <v>4.2000000000000002</v>
      </c>
      <c r="I179" s="230"/>
      <c r="J179" s="226"/>
      <c r="K179" s="226"/>
      <c r="L179" s="231"/>
      <c r="M179" s="232"/>
      <c r="N179" s="233"/>
      <c r="O179" s="233"/>
      <c r="P179" s="233"/>
      <c r="Q179" s="233"/>
      <c r="R179" s="233"/>
      <c r="S179" s="233"/>
      <c r="T179" s="234"/>
      <c r="U179" s="13"/>
      <c r="V179" s="13"/>
      <c r="W179" s="13"/>
      <c r="X179" s="13"/>
      <c r="Y179" s="13"/>
      <c r="Z179" s="13"/>
      <c r="AA179" s="13"/>
      <c r="AB179" s="13"/>
      <c r="AC179" s="13"/>
      <c r="AD179" s="13"/>
      <c r="AE179" s="13"/>
      <c r="AT179" s="235" t="s">
        <v>138</v>
      </c>
      <c r="AU179" s="235" t="s">
        <v>80</v>
      </c>
      <c r="AV179" s="13" t="s">
        <v>80</v>
      </c>
      <c r="AW179" s="13" t="s">
        <v>32</v>
      </c>
      <c r="AX179" s="13" t="s">
        <v>70</v>
      </c>
      <c r="AY179" s="235" t="s">
        <v>119</v>
      </c>
    </row>
    <row r="180" s="13" customFormat="1">
      <c r="A180" s="13"/>
      <c r="B180" s="225"/>
      <c r="C180" s="226"/>
      <c r="D180" s="219" t="s">
        <v>138</v>
      </c>
      <c r="E180" s="227" t="s">
        <v>19</v>
      </c>
      <c r="F180" s="228" t="s">
        <v>327</v>
      </c>
      <c r="G180" s="226"/>
      <c r="H180" s="229">
        <v>99.900000000000006</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138</v>
      </c>
      <c r="AU180" s="235" t="s">
        <v>80</v>
      </c>
      <c r="AV180" s="13" t="s">
        <v>80</v>
      </c>
      <c r="AW180" s="13" t="s">
        <v>32</v>
      </c>
      <c r="AX180" s="13" t="s">
        <v>70</v>
      </c>
      <c r="AY180" s="235" t="s">
        <v>119</v>
      </c>
    </row>
    <row r="181" s="13" customFormat="1">
      <c r="A181" s="13"/>
      <c r="B181" s="225"/>
      <c r="C181" s="226"/>
      <c r="D181" s="219" t="s">
        <v>138</v>
      </c>
      <c r="E181" s="227" t="s">
        <v>19</v>
      </c>
      <c r="F181" s="228" t="s">
        <v>328</v>
      </c>
      <c r="G181" s="226"/>
      <c r="H181" s="229">
        <v>6.5999999999999996</v>
      </c>
      <c r="I181" s="230"/>
      <c r="J181" s="226"/>
      <c r="K181" s="226"/>
      <c r="L181" s="231"/>
      <c r="M181" s="232"/>
      <c r="N181" s="233"/>
      <c r="O181" s="233"/>
      <c r="P181" s="233"/>
      <c r="Q181" s="233"/>
      <c r="R181" s="233"/>
      <c r="S181" s="233"/>
      <c r="T181" s="234"/>
      <c r="U181" s="13"/>
      <c r="V181" s="13"/>
      <c r="W181" s="13"/>
      <c r="X181" s="13"/>
      <c r="Y181" s="13"/>
      <c r="Z181" s="13"/>
      <c r="AA181" s="13"/>
      <c r="AB181" s="13"/>
      <c r="AC181" s="13"/>
      <c r="AD181" s="13"/>
      <c r="AE181" s="13"/>
      <c r="AT181" s="235" t="s">
        <v>138</v>
      </c>
      <c r="AU181" s="235" t="s">
        <v>80</v>
      </c>
      <c r="AV181" s="13" t="s">
        <v>80</v>
      </c>
      <c r="AW181" s="13" t="s">
        <v>32</v>
      </c>
      <c r="AX181" s="13" t="s">
        <v>70</v>
      </c>
      <c r="AY181" s="235" t="s">
        <v>119</v>
      </c>
    </row>
    <row r="182" s="13" customFormat="1">
      <c r="A182" s="13"/>
      <c r="B182" s="225"/>
      <c r="C182" s="226"/>
      <c r="D182" s="219" t="s">
        <v>138</v>
      </c>
      <c r="E182" s="227" t="s">
        <v>19</v>
      </c>
      <c r="F182" s="228" t="s">
        <v>330</v>
      </c>
      <c r="G182" s="226"/>
      <c r="H182" s="229">
        <v>17.600000000000001</v>
      </c>
      <c r="I182" s="230"/>
      <c r="J182" s="226"/>
      <c r="K182" s="226"/>
      <c r="L182" s="231"/>
      <c r="M182" s="232"/>
      <c r="N182" s="233"/>
      <c r="O182" s="233"/>
      <c r="P182" s="233"/>
      <c r="Q182" s="233"/>
      <c r="R182" s="233"/>
      <c r="S182" s="233"/>
      <c r="T182" s="234"/>
      <c r="U182" s="13"/>
      <c r="V182" s="13"/>
      <c r="W182" s="13"/>
      <c r="X182" s="13"/>
      <c r="Y182" s="13"/>
      <c r="Z182" s="13"/>
      <c r="AA182" s="13"/>
      <c r="AB182" s="13"/>
      <c r="AC182" s="13"/>
      <c r="AD182" s="13"/>
      <c r="AE182" s="13"/>
      <c r="AT182" s="235" t="s">
        <v>138</v>
      </c>
      <c r="AU182" s="235" t="s">
        <v>80</v>
      </c>
      <c r="AV182" s="13" t="s">
        <v>80</v>
      </c>
      <c r="AW182" s="13" t="s">
        <v>32</v>
      </c>
      <c r="AX182" s="13" t="s">
        <v>70</v>
      </c>
      <c r="AY182" s="235" t="s">
        <v>119</v>
      </c>
    </row>
    <row r="183" s="13" customFormat="1">
      <c r="A183" s="13"/>
      <c r="B183" s="225"/>
      <c r="C183" s="226"/>
      <c r="D183" s="219" t="s">
        <v>138</v>
      </c>
      <c r="E183" s="227" t="s">
        <v>19</v>
      </c>
      <c r="F183" s="228" t="s">
        <v>331</v>
      </c>
      <c r="G183" s="226"/>
      <c r="H183" s="229">
        <v>21.600000000000001</v>
      </c>
      <c r="I183" s="230"/>
      <c r="J183" s="226"/>
      <c r="K183" s="226"/>
      <c r="L183" s="231"/>
      <c r="M183" s="232"/>
      <c r="N183" s="233"/>
      <c r="O183" s="233"/>
      <c r="P183" s="233"/>
      <c r="Q183" s="233"/>
      <c r="R183" s="233"/>
      <c r="S183" s="233"/>
      <c r="T183" s="234"/>
      <c r="U183" s="13"/>
      <c r="V183" s="13"/>
      <c r="W183" s="13"/>
      <c r="X183" s="13"/>
      <c r="Y183" s="13"/>
      <c r="Z183" s="13"/>
      <c r="AA183" s="13"/>
      <c r="AB183" s="13"/>
      <c r="AC183" s="13"/>
      <c r="AD183" s="13"/>
      <c r="AE183" s="13"/>
      <c r="AT183" s="235" t="s">
        <v>138</v>
      </c>
      <c r="AU183" s="235" t="s">
        <v>80</v>
      </c>
      <c r="AV183" s="13" t="s">
        <v>80</v>
      </c>
      <c r="AW183" s="13" t="s">
        <v>32</v>
      </c>
      <c r="AX183" s="13" t="s">
        <v>70</v>
      </c>
      <c r="AY183" s="235" t="s">
        <v>119</v>
      </c>
    </row>
    <row r="184" s="13" customFormat="1">
      <c r="A184" s="13"/>
      <c r="B184" s="225"/>
      <c r="C184" s="226"/>
      <c r="D184" s="219" t="s">
        <v>138</v>
      </c>
      <c r="E184" s="227" t="s">
        <v>19</v>
      </c>
      <c r="F184" s="228" t="s">
        <v>336</v>
      </c>
      <c r="G184" s="226"/>
      <c r="H184" s="229">
        <v>27.699999999999999</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138</v>
      </c>
      <c r="AU184" s="235" t="s">
        <v>80</v>
      </c>
      <c r="AV184" s="13" t="s">
        <v>80</v>
      </c>
      <c r="AW184" s="13" t="s">
        <v>32</v>
      </c>
      <c r="AX184" s="13" t="s">
        <v>70</v>
      </c>
      <c r="AY184" s="235" t="s">
        <v>119</v>
      </c>
    </row>
    <row r="185" s="14" customFormat="1">
      <c r="A185" s="14"/>
      <c r="B185" s="236"/>
      <c r="C185" s="237"/>
      <c r="D185" s="219" t="s">
        <v>138</v>
      </c>
      <c r="E185" s="238" t="s">
        <v>19</v>
      </c>
      <c r="F185" s="239" t="s">
        <v>140</v>
      </c>
      <c r="G185" s="237"/>
      <c r="H185" s="240">
        <v>219.30000000000001</v>
      </c>
      <c r="I185" s="241"/>
      <c r="J185" s="237"/>
      <c r="K185" s="237"/>
      <c r="L185" s="242"/>
      <c r="M185" s="243"/>
      <c r="N185" s="244"/>
      <c r="O185" s="244"/>
      <c r="P185" s="244"/>
      <c r="Q185" s="244"/>
      <c r="R185" s="244"/>
      <c r="S185" s="244"/>
      <c r="T185" s="245"/>
      <c r="U185" s="14"/>
      <c r="V185" s="14"/>
      <c r="W185" s="14"/>
      <c r="X185" s="14"/>
      <c r="Y185" s="14"/>
      <c r="Z185" s="14"/>
      <c r="AA185" s="14"/>
      <c r="AB185" s="14"/>
      <c r="AC185" s="14"/>
      <c r="AD185" s="14"/>
      <c r="AE185" s="14"/>
      <c r="AT185" s="246" t="s">
        <v>138</v>
      </c>
      <c r="AU185" s="246" t="s">
        <v>80</v>
      </c>
      <c r="AV185" s="14" t="s">
        <v>127</v>
      </c>
      <c r="AW185" s="14" t="s">
        <v>32</v>
      </c>
      <c r="AX185" s="14" t="s">
        <v>78</v>
      </c>
      <c r="AY185" s="246" t="s">
        <v>119</v>
      </c>
    </row>
    <row r="186" s="2" customFormat="1" ht="22.9" customHeight="1">
      <c r="A186" s="39"/>
      <c r="B186" s="40"/>
      <c r="C186" s="248" t="s">
        <v>153</v>
      </c>
      <c r="D186" s="248" t="s">
        <v>169</v>
      </c>
      <c r="E186" s="249" t="s">
        <v>221</v>
      </c>
      <c r="F186" s="250" t="s">
        <v>222</v>
      </c>
      <c r="G186" s="251" t="s">
        <v>176</v>
      </c>
      <c r="H186" s="252">
        <v>293.26999999999998</v>
      </c>
      <c r="I186" s="253"/>
      <c r="J186" s="254">
        <f>ROUND(I186*H186,2)</f>
        <v>0</v>
      </c>
      <c r="K186" s="250" t="s">
        <v>19</v>
      </c>
      <c r="L186" s="255"/>
      <c r="M186" s="256" t="s">
        <v>19</v>
      </c>
      <c r="N186" s="257" t="s">
        <v>41</v>
      </c>
      <c r="O186" s="85"/>
      <c r="P186" s="215">
        <f>O186*H186</f>
        <v>0</v>
      </c>
      <c r="Q186" s="215">
        <v>0</v>
      </c>
      <c r="R186" s="215">
        <f>Q186*H186</f>
        <v>0</v>
      </c>
      <c r="S186" s="215">
        <v>0</v>
      </c>
      <c r="T186" s="216">
        <f>S186*H186</f>
        <v>0</v>
      </c>
      <c r="U186" s="39"/>
      <c r="V186" s="39"/>
      <c r="W186" s="39"/>
      <c r="X186" s="39"/>
      <c r="Y186" s="39"/>
      <c r="Z186" s="39"/>
      <c r="AA186" s="39"/>
      <c r="AB186" s="39"/>
      <c r="AC186" s="39"/>
      <c r="AD186" s="39"/>
      <c r="AE186" s="39"/>
      <c r="AR186" s="217" t="s">
        <v>172</v>
      </c>
      <c r="AT186" s="217" t="s">
        <v>169</v>
      </c>
      <c r="AU186" s="217" t="s">
        <v>80</v>
      </c>
      <c r="AY186" s="18" t="s">
        <v>119</v>
      </c>
      <c r="BE186" s="218">
        <f>IF(N186="základní",J186,0)</f>
        <v>0</v>
      </c>
      <c r="BF186" s="218">
        <f>IF(N186="snížená",J186,0)</f>
        <v>0</v>
      </c>
      <c r="BG186" s="218">
        <f>IF(N186="zákl. přenesená",J186,0)</f>
        <v>0</v>
      </c>
      <c r="BH186" s="218">
        <f>IF(N186="sníž. přenesená",J186,0)</f>
        <v>0</v>
      </c>
      <c r="BI186" s="218">
        <f>IF(N186="nulová",J186,0)</f>
        <v>0</v>
      </c>
      <c r="BJ186" s="18" t="s">
        <v>78</v>
      </c>
      <c r="BK186" s="218">
        <f>ROUND(I186*H186,2)</f>
        <v>0</v>
      </c>
      <c r="BL186" s="18" t="s">
        <v>153</v>
      </c>
      <c r="BM186" s="217" t="s">
        <v>172</v>
      </c>
    </row>
    <row r="187" s="2" customFormat="1">
      <c r="A187" s="39"/>
      <c r="B187" s="40"/>
      <c r="C187" s="41"/>
      <c r="D187" s="219" t="s">
        <v>128</v>
      </c>
      <c r="E187" s="41"/>
      <c r="F187" s="220" t="s">
        <v>222</v>
      </c>
      <c r="G187" s="41"/>
      <c r="H187" s="41"/>
      <c r="I187" s="221"/>
      <c r="J187" s="41"/>
      <c r="K187" s="41"/>
      <c r="L187" s="45"/>
      <c r="M187" s="222"/>
      <c r="N187" s="223"/>
      <c r="O187" s="85"/>
      <c r="P187" s="85"/>
      <c r="Q187" s="85"/>
      <c r="R187" s="85"/>
      <c r="S187" s="85"/>
      <c r="T187" s="86"/>
      <c r="U187" s="39"/>
      <c r="V187" s="39"/>
      <c r="W187" s="39"/>
      <c r="X187" s="39"/>
      <c r="Y187" s="39"/>
      <c r="Z187" s="39"/>
      <c r="AA187" s="39"/>
      <c r="AB187" s="39"/>
      <c r="AC187" s="39"/>
      <c r="AD187" s="39"/>
      <c r="AE187" s="39"/>
      <c r="AT187" s="18" t="s">
        <v>128</v>
      </c>
      <c r="AU187" s="18" t="s">
        <v>80</v>
      </c>
    </row>
    <row r="188" s="13" customFormat="1">
      <c r="A188" s="13"/>
      <c r="B188" s="225"/>
      <c r="C188" s="226"/>
      <c r="D188" s="219" t="s">
        <v>138</v>
      </c>
      <c r="E188" s="227" t="s">
        <v>19</v>
      </c>
      <c r="F188" s="228" t="s">
        <v>339</v>
      </c>
      <c r="G188" s="226"/>
      <c r="H188" s="229">
        <v>241.22999999999999</v>
      </c>
      <c r="I188" s="230"/>
      <c r="J188" s="226"/>
      <c r="K188" s="226"/>
      <c r="L188" s="231"/>
      <c r="M188" s="232"/>
      <c r="N188" s="233"/>
      <c r="O188" s="233"/>
      <c r="P188" s="233"/>
      <c r="Q188" s="233"/>
      <c r="R188" s="233"/>
      <c r="S188" s="233"/>
      <c r="T188" s="234"/>
      <c r="U188" s="13"/>
      <c r="V188" s="13"/>
      <c r="W188" s="13"/>
      <c r="X188" s="13"/>
      <c r="Y188" s="13"/>
      <c r="Z188" s="13"/>
      <c r="AA188" s="13"/>
      <c r="AB188" s="13"/>
      <c r="AC188" s="13"/>
      <c r="AD188" s="13"/>
      <c r="AE188" s="13"/>
      <c r="AT188" s="235" t="s">
        <v>138</v>
      </c>
      <c r="AU188" s="235" t="s">
        <v>80</v>
      </c>
      <c r="AV188" s="13" t="s">
        <v>80</v>
      </c>
      <c r="AW188" s="13" t="s">
        <v>32</v>
      </c>
      <c r="AX188" s="13" t="s">
        <v>70</v>
      </c>
      <c r="AY188" s="235" t="s">
        <v>119</v>
      </c>
    </row>
    <row r="189" s="15" customFormat="1">
      <c r="A189" s="15"/>
      <c r="B189" s="258"/>
      <c r="C189" s="259"/>
      <c r="D189" s="219" t="s">
        <v>138</v>
      </c>
      <c r="E189" s="260" t="s">
        <v>19</v>
      </c>
      <c r="F189" s="261" t="s">
        <v>340</v>
      </c>
      <c r="G189" s="259"/>
      <c r="H189" s="260" t="s">
        <v>19</v>
      </c>
      <c r="I189" s="262"/>
      <c r="J189" s="259"/>
      <c r="K189" s="259"/>
      <c r="L189" s="263"/>
      <c r="M189" s="264"/>
      <c r="N189" s="265"/>
      <c r="O189" s="265"/>
      <c r="P189" s="265"/>
      <c r="Q189" s="265"/>
      <c r="R189" s="265"/>
      <c r="S189" s="265"/>
      <c r="T189" s="266"/>
      <c r="U189" s="15"/>
      <c r="V189" s="15"/>
      <c r="W189" s="15"/>
      <c r="X189" s="15"/>
      <c r="Y189" s="15"/>
      <c r="Z189" s="15"/>
      <c r="AA189" s="15"/>
      <c r="AB189" s="15"/>
      <c r="AC189" s="15"/>
      <c r="AD189" s="15"/>
      <c r="AE189" s="15"/>
      <c r="AT189" s="267" t="s">
        <v>138</v>
      </c>
      <c r="AU189" s="267" t="s">
        <v>80</v>
      </c>
      <c r="AV189" s="15" t="s">
        <v>78</v>
      </c>
      <c r="AW189" s="15" t="s">
        <v>32</v>
      </c>
      <c r="AX189" s="15" t="s">
        <v>70</v>
      </c>
      <c r="AY189" s="267" t="s">
        <v>119</v>
      </c>
    </row>
    <row r="190" s="13" customFormat="1">
      <c r="A190" s="13"/>
      <c r="B190" s="225"/>
      <c r="C190" s="226"/>
      <c r="D190" s="219" t="s">
        <v>138</v>
      </c>
      <c r="E190" s="227" t="s">
        <v>19</v>
      </c>
      <c r="F190" s="228" t="s">
        <v>341</v>
      </c>
      <c r="G190" s="226"/>
      <c r="H190" s="229">
        <v>1.9470000000000001</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138</v>
      </c>
      <c r="AU190" s="235" t="s">
        <v>80</v>
      </c>
      <c r="AV190" s="13" t="s">
        <v>80</v>
      </c>
      <c r="AW190" s="13" t="s">
        <v>32</v>
      </c>
      <c r="AX190" s="13" t="s">
        <v>70</v>
      </c>
      <c r="AY190" s="235" t="s">
        <v>119</v>
      </c>
    </row>
    <row r="191" s="13" customFormat="1">
      <c r="A191" s="13"/>
      <c r="B191" s="225"/>
      <c r="C191" s="226"/>
      <c r="D191" s="219" t="s">
        <v>138</v>
      </c>
      <c r="E191" s="227" t="s">
        <v>19</v>
      </c>
      <c r="F191" s="228" t="s">
        <v>342</v>
      </c>
      <c r="G191" s="226"/>
      <c r="H191" s="229">
        <v>2.2610000000000001</v>
      </c>
      <c r="I191" s="230"/>
      <c r="J191" s="226"/>
      <c r="K191" s="226"/>
      <c r="L191" s="231"/>
      <c r="M191" s="232"/>
      <c r="N191" s="233"/>
      <c r="O191" s="233"/>
      <c r="P191" s="233"/>
      <c r="Q191" s="233"/>
      <c r="R191" s="233"/>
      <c r="S191" s="233"/>
      <c r="T191" s="234"/>
      <c r="U191" s="13"/>
      <c r="V191" s="13"/>
      <c r="W191" s="13"/>
      <c r="X191" s="13"/>
      <c r="Y191" s="13"/>
      <c r="Z191" s="13"/>
      <c r="AA191" s="13"/>
      <c r="AB191" s="13"/>
      <c r="AC191" s="13"/>
      <c r="AD191" s="13"/>
      <c r="AE191" s="13"/>
      <c r="AT191" s="235" t="s">
        <v>138</v>
      </c>
      <c r="AU191" s="235" t="s">
        <v>80</v>
      </c>
      <c r="AV191" s="13" t="s">
        <v>80</v>
      </c>
      <c r="AW191" s="13" t="s">
        <v>32</v>
      </c>
      <c r="AX191" s="13" t="s">
        <v>70</v>
      </c>
      <c r="AY191" s="235" t="s">
        <v>119</v>
      </c>
    </row>
    <row r="192" s="13" customFormat="1">
      <c r="A192" s="13"/>
      <c r="B192" s="225"/>
      <c r="C192" s="226"/>
      <c r="D192" s="219" t="s">
        <v>138</v>
      </c>
      <c r="E192" s="227" t="s">
        <v>19</v>
      </c>
      <c r="F192" s="228" t="s">
        <v>343</v>
      </c>
      <c r="G192" s="226"/>
      <c r="H192" s="229">
        <v>2.129</v>
      </c>
      <c r="I192" s="230"/>
      <c r="J192" s="226"/>
      <c r="K192" s="226"/>
      <c r="L192" s="231"/>
      <c r="M192" s="232"/>
      <c r="N192" s="233"/>
      <c r="O192" s="233"/>
      <c r="P192" s="233"/>
      <c r="Q192" s="233"/>
      <c r="R192" s="233"/>
      <c r="S192" s="233"/>
      <c r="T192" s="234"/>
      <c r="U192" s="13"/>
      <c r="V192" s="13"/>
      <c r="W192" s="13"/>
      <c r="X192" s="13"/>
      <c r="Y192" s="13"/>
      <c r="Z192" s="13"/>
      <c r="AA192" s="13"/>
      <c r="AB192" s="13"/>
      <c r="AC192" s="13"/>
      <c r="AD192" s="13"/>
      <c r="AE192" s="13"/>
      <c r="AT192" s="235" t="s">
        <v>138</v>
      </c>
      <c r="AU192" s="235" t="s">
        <v>80</v>
      </c>
      <c r="AV192" s="13" t="s">
        <v>80</v>
      </c>
      <c r="AW192" s="13" t="s">
        <v>32</v>
      </c>
      <c r="AX192" s="13" t="s">
        <v>70</v>
      </c>
      <c r="AY192" s="235" t="s">
        <v>119</v>
      </c>
    </row>
    <row r="193" s="13" customFormat="1">
      <c r="A193" s="13"/>
      <c r="B193" s="225"/>
      <c r="C193" s="226"/>
      <c r="D193" s="219" t="s">
        <v>138</v>
      </c>
      <c r="E193" s="227" t="s">
        <v>19</v>
      </c>
      <c r="F193" s="228" t="s">
        <v>344</v>
      </c>
      <c r="G193" s="226"/>
      <c r="H193" s="229">
        <v>1.2709999999999999</v>
      </c>
      <c r="I193" s="230"/>
      <c r="J193" s="226"/>
      <c r="K193" s="226"/>
      <c r="L193" s="231"/>
      <c r="M193" s="232"/>
      <c r="N193" s="233"/>
      <c r="O193" s="233"/>
      <c r="P193" s="233"/>
      <c r="Q193" s="233"/>
      <c r="R193" s="233"/>
      <c r="S193" s="233"/>
      <c r="T193" s="234"/>
      <c r="U193" s="13"/>
      <c r="V193" s="13"/>
      <c r="W193" s="13"/>
      <c r="X193" s="13"/>
      <c r="Y193" s="13"/>
      <c r="Z193" s="13"/>
      <c r="AA193" s="13"/>
      <c r="AB193" s="13"/>
      <c r="AC193" s="13"/>
      <c r="AD193" s="13"/>
      <c r="AE193" s="13"/>
      <c r="AT193" s="235" t="s">
        <v>138</v>
      </c>
      <c r="AU193" s="235" t="s">
        <v>80</v>
      </c>
      <c r="AV193" s="13" t="s">
        <v>80</v>
      </c>
      <c r="AW193" s="13" t="s">
        <v>32</v>
      </c>
      <c r="AX193" s="13" t="s">
        <v>70</v>
      </c>
      <c r="AY193" s="235" t="s">
        <v>119</v>
      </c>
    </row>
    <row r="194" s="13" customFormat="1">
      <c r="A194" s="13"/>
      <c r="B194" s="225"/>
      <c r="C194" s="226"/>
      <c r="D194" s="219" t="s">
        <v>138</v>
      </c>
      <c r="E194" s="227" t="s">
        <v>19</v>
      </c>
      <c r="F194" s="228" t="s">
        <v>345</v>
      </c>
      <c r="G194" s="226"/>
      <c r="H194" s="229">
        <v>7.9199999999999999</v>
      </c>
      <c r="I194" s="230"/>
      <c r="J194" s="226"/>
      <c r="K194" s="226"/>
      <c r="L194" s="231"/>
      <c r="M194" s="232"/>
      <c r="N194" s="233"/>
      <c r="O194" s="233"/>
      <c r="P194" s="233"/>
      <c r="Q194" s="233"/>
      <c r="R194" s="233"/>
      <c r="S194" s="233"/>
      <c r="T194" s="234"/>
      <c r="U194" s="13"/>
      <c r="V194" s="13"/>
      <c r="W194" s="13"/>
      <c r="X194" s="13"/>
      <c r="Y194" s="13"/>
      <c r="Z194" s="13"/>
      <c r="AA194" s="13"/>
      <c r="AB194" s="13"/>
      <c r="AC194" s="13"/>
      <c r="AD194" s="13"/>
      <c r="AE194" s="13"/>
      <c r="AT194" s="235" t="s">
        <v>138</v>
      </c>
      <c r="AU194" s="235" t="s">
        <v>80</v>
      </c>
      <c r="AV194" s="13" t="s">
        <v>80</v>
      </c>
      <c r="AW194" s="13" t="s">
        <v>32</v>
      </c>
      <c r="AX194" s="13" t="s">
        <v>70</v>
      </c>
      <c r="AY194" s="235" t="s">
        <v>119</v>
      </c>
    </row>
    <row r="195" s="13" customFormat="1">
      <c r="A195" s="13"/>
      <c r="B195" s="225"/>
      <c r="C195" s="226"/>
      <c r="D195" s="219" t="s">
        <v>138</v>
      </c>
      <c r="E195" s="227" t="s">
        <v>19</v>
      </c>
      <c r="F195" s="228" t="s">
        <v>346</v>
      </c>
      <c r="G195" s="226"/>
      <c r="H195" s="229">
        <v>1.0069999999999999</v>
      </c>
      <c r="I195" s="230"/>
      <c r="J195" s="226"/>
      <c r="K195" s="226"/>
      <c r="L195" s="231"/>
      <c r="M195" s="232"/>
      <c r="N195" s="233"/>
      <c r="O195" s="233"/>
      <c r="P195" s="233"/>
      <c r="Q195" s="233"/>
      <c r="R195" s="233"/>
      <c r="S195" s="233"/>
      <c r="T195" s="234"/>
      <c r="U195" s="13"/>
      <c r="V195" s="13"/>
      <c r="W195" s="13"/>
      <c r="X195" s="13"/>
      <c r="Y195" s="13"/>
      <c r="Z195" s="13"/>
      <c r="AA195" s="13"/>
      <c r="AB195" s="13"/>
      <c r="AC195" s="13"/>
      <c r="AD195" s="13"/>
      <c r="AE195" s="13"/>
      <c r="AT195" s="235" t="s">
        <v>138</v>
      </c>
      <c r="AU195" s="235" t="s">
        <v>80</v>
      </c>
      <c r="AV195" s="13" t="s">
        <v>80</v>
      </c>
      <c r="AW195" s="13" t="s">
        <v>32</v>
      </c>
      <c r="AX195" s="13" t="s">
        <v>70</v>
      </c>
      <c r="AY195" s="235" t="s">
        <v>119</v>
      </c>
    </row>
    <row r="196" s="13" customFormat="1">
      <c r="A196" s="13"/>
      <c r="B196" s="225"/>
      <c r="C196" s="226"/>
      <c r="D196" s="219" t="s">
        <v>138</v>
      </c>
      <c r="E196" s="227" t="s">
        <v>19</v>
      </c>
      <c r="F196" s="228" t="s">
        <v>347</v>
      </c>
      <c r="G196" s="226"/>
      <c r="H196" s="229">
        <v>2.6070000000000002</v>
      </c>
      <c r="I196" s="230"/>
      <c r="J196" s="226"/>
      <c r="K196" s="226"/>
      <c r="L196" s="231"/>
      <c r="M196" s="232"/>
      <c r="N196" s="233"/>
      <c r="O196" s="233"/>
      <c r="P196" s="233"/>
      <c r="Q196" s="233"/>
      <c r="R196" s="233"/>
      <c r="S196" s="233"/>
      <c r="T196" s="234"/>
      <c r="U196" s="13"/>
      <c r="V196" s="13"/>
      <c r="W196" s="13"/>
      <c r="X196" s="13"/>
      <c r="Y196" s="13"/>
      <c r="Z196" s="13"/>
      <c r="AA196" s="13"/>
      <c r="AB196" s="13"/>
      <c r="AC196" s="13"/>
      <c r="AD196" s="13"/>
      <c r="AE196" s="13"/>
      <c r="AT196" s="235" t="s">
        <v>138</v>
      </c>
      <c r="AU196" s="235" t="s">
        <v>80</v>
      </c>
      <c r="AV196" s="13" t="s">
        <v>80</v>
      </c>
      <c r="AW196" s="13" t="s">
        <v>32</v>
      </c>
      <c r="AX196" s="13" t="s">
        <v>70</v>
      </c>
      <c r="AY196" s="235" t="s">
        <v>119</v>
      </c>
    </row>
    <row r="197" s="13" customFormat="1">
      <c r="A197" s="13"/>
      <c r="B197" s="225"/>
      <c r="C197" s="226"/>
      <c r="D197" s="219" t="s">
        <v>138</v>
      </c>
      <c r="E197" s="227" t="s">
        <v>19</v>
      </c>
      <c r="F197" s="228" t="s">
        <v>348</v>
      </c>
      <c r="G197" s="226"/>
      <c r="H197" s="229">
        <v>6.2370000000000001</v>
      </c>
      <c r="I197" s="230"/>
      <c r="J197" s="226"/>
      <c r="K197" s="226"/>
      <c r="L197" s="231"/>
      <c r="M197" s="232"/>
      <c r="N197" s="233"/>
      <c r="O197" s="233"/>
      <c r="P197" s="233"/>
      <c r="Q197" s="233"/>
      <c r="R197" s="233"/>
      <c r="S197" s="233"/>
      <c r="T197" s="234"/>
      <c r="U197" s="13"/>
      <c r="V197" s="13"/>
      <c r="W197" s="13"/>
      <c r="X197" s="13"/>
      <c r="Y197" s="13"/>
      <c r="Z197" s="13"/>
      <c r="AA197" s="13"/>
      <c r="AB197" s="13"/>
      <c r="AC197" s="13"/>
      <c r="AD197" s="13"/>
      <c r="AE197" s="13"/>
      <c r="AT197" s="235" t="s">
        <v>138</v>
      </c>
      <c r="AU197" s="235" t="s">
        <v>80</v>
      </c>
      <c r="AV197" s="13" t="s">
        <v>80</v>
      </c>
      <c r="AW197" s="13" t="s">
        <v>32</v>
      </c>
      <c r="AX197" s="13" t="s">
        <v>70</v>
      </c>
      <c r="AY197" s="235" t="s">
        <v>119</v>
      </c>
    </row>
    <row r="198" s="14" customFormat="1">
      <c r="A198" s="14"/>
      <c r="B198" s="236"/>
      <c r="C198" s="237"/>
      <c r="D198" s="219" t="s">
        <v>138</v>
      </c>
      <c r="E198" s="238" t="s">
        <v>19</v>
      </c>
      <c r="F198" s="239" t="s">
        <v>140</v>
      </c>
      <c r="G198" s="237"/>
      <c r="H198" s="240">
        <v>266.60899999999998</v>
      </c>
      <c r="I198" s="241"/>
      <c r="J198" s="237"/>
      <c r="K198" s="237"/>
      <c r="L198" s="242"/>
      <c r="M198" s="243"/>
      <c r="N198" s="244"/>
      <c r="O198" s="244"/>
      <c r="P198" s="244"/>
      <c r="Q198" s="244"/>
      <c r="R198" s="244"/>
      <c r="S198" s="244"/>
      <c r="T198" s="245"/>
      <c r="U198" s="14"/>
      <c r="V198" s="14"/>
      <c r="W198" s="14"/>
      <c r="X198" s="14"/>
      <c r="Y198" s="14"/>
      <c r="Z198" s="14"/>
      <c r="AA198" s="14"/>
      <c r="AB198" s="14"/>
      <c r="AC198" s="14"/>
      <c r="AD198" s="14"/>
      <c r="AE198" s="14"/>
      <c r="AT198" s="246" t="s">
        <v>138</v>
      </c>
      <c r="AU198" s="246" t="s">
        <v>80</v>
      </c>
      <c r="AV198" s="14" t="s">
        <v>127</v>
      </c>
      <c r="AW198" s="14" t="s">
        <v>32</v>
      </c>
      <c r="AX198" s="14" t="s">
        <v>70</v>
      </c>
      <c r="AY198" s="246" t="s">
        <v>119</v>
      </c>
    </row>
    <row r="199" s="13" customFormat="1">
      <c r="A199" s="13"/>
      <c r="B199" s="225"/>
      <c r="C199" s="226"/>
      <c r="D199" s="219" t="s">
        <v>138</v>
      </c>
      <c r="E199" s="227" t="s">
        <v>19</v>
      </c>
      <c r="F199" s="228" t="s">
        <v>349</v>
      </c>
      <c r="G199" s="226"/>
      <c r="H199" s="229">
        <v>293.26999999999998</v>
      </c>
      <c r="I199" s="230"/>
      <c r="J199" s="226"/>
      <c r="K199" s="226"/>
      <c r="L199" s="231"/>
      <c r="M199" s="232"/>
      <c r="N199" s="233"/>
      <c r="O199" s="233"/>
      <c r="P199" s="233"/>
      <c r="Q199" s="233"/>
      <c r="R199" s="233"/>
      <c r="S199" s="233"/>
      <c r="T199" s="234"/>
      <c r="U199" s="13"/>
      <c r="V199" s="13"/>
      <c r="W199" s="13"/>
      <c r="X199" s="13"/>
      <c r="Y199" s="13"/>
      <c r="Z199" s="13"/>
      <c r="AA199" s="13"/>
      <c r="AB199" s="13"/>
      <c r="AC199" s="13"/>
      <c r="AD199" s="13"/>
      <c r="AE199" s="13"/>
      <c r="AT199" s="235" t="s">
        <v>138</v>
      </c>
      <c r="AU199" s="235" t="s">
        <v>80</v>
      </c>
      <c r="AV199" s="13" t="s">
        <v>80</v>
      </c>
      <c r="AW199" s="13" t="s">
        <v>32</v>
      </c>
      <c r="AX199" s="13" t="s">
        <v>70</v>
      </c>
      <c r="AY199" s="235" t="s">
        <v>119</v>
      </c>
    </row>
    <row r="200" s="14" customFormat="1">
      <c r="A200" s="14"/>
      <c r="B200" s="236"/>
      <c r="C200" s="237"/>
      <c r="D200" s="219" t="s">
        <v>138</v>
      </c>
      <c r="E200" s="238" t="s">
        <v>19</v>
      </c>
      <c r="F200" s="239" t="s">
        <v>140</v>
      </c>
      <c r="G200" s="237"/>
      <c r="H200" s="240">
        <v>293.26999999999998</v>
      </c>
      <c r="I200" s="241"/>
      <c r="J200" s="237"/>
      <c r="K200" s="237"/>
      <c r="L200" s="242"/>
      <c r="M200" s="243"/>
      <c r="N200" s="244"/>
      <c r="O200" s="244"/>
      <c r="P200" s="244"/>
      <c r="Q200" s="244"/>
      <c r="R200" s="244"/>
      <c r="S200" s="244"/>
      <c r="T200" s="245"/>
      <c r="U200" s="14"/>
      <c r="V200" s="14"/>
      <c r="W200" s="14"/>
      <c r="X200" s="14"/>
      <c r="Y200" s="14"/>
      <c r="Z200" s="14"/>
      <c r="AA200" s="14"/>
      <c r="AB200" s="14"/>
      <c r="AC200" s="14"/>
      <c r="AD200" s="14"/>
      <c r="AE200" s="14"/>
      <c r="AT200" s="246" t="s">
        <v>138</v>
      </c>
      <c r="AU200" s="246" t="s">
        <v>80</v>
      </c>
      <c r="AV200" s="14" t="s">
        <v>127</v>
      </c>
      <c r="AW200" s="14" t="s">
        <v>32</v>
      </c>
      <c r="AX200" s="14" t="s">
        <v>78</v>
      </c>
      <c r="AY200" s="246" t="s">
        <v>119</v>
      </c>
    </row>
    <row r="201" s="2" customFormat="1" ht="22.9" customHeight="1">
      <c r="A201" s="39"/>
      <c r="B201" s="40"/>
      <c r="C201" s="206" t="s">
        <v>230</v>
      </c>
      <c r="D201" s="206" t="s">
        <v>122</v>
      </c>
      <c r="E201" s="207" t="s">
        <v>231</v>
      </c>
      <c r="F201" s="208" t="s">
        <v>232</v>
      </c>
      <c r="G201" s="209" t="s">
        <v>176</v>
      </c>
      <c r="H201" s="210">
        <v>191.80000000000001</v>
      </c>
      <c r="I201" s="211"/>
      <c r="J201" s="212">
        <f>ROUND(I201*H201,2)</f>
        <v>0</v>
      </c>
      <c r="K201" s="208" t="s">
        <v>126</v>
      </c>
      <c r="L201" s="45"/>
      <c r="M201" s="213" t="s">
        <v>19</v>
      </c>
      <c r="N201" s="214" t="s">
        <v>41</v>
      </c>
      <c r="O201" s="85"/>
      <c r="P201" s="215">
        <f>O201*H201</f>
        <v>0</v>
      </c>
      <c r="Q201" s="215">
        <v>0</v>
      </c>
      <c r="R201" s="215">
        <f>Q201*H201</f>
        <v>0</v>
      </c>
      <c r="S201" s="215">
        <v>0</v>
      </c>
      <c r="T201" s="216">
        <f>S201*H201</f>
        <v>0</v>
      </c>
      <c r="U201" s="39"/>
      <c r="V201" s="39"/>
      <c r="W201" s="39"/>
      <c r="X201" s="39"/>
      <c r="Y201" s="39"/>
      <c r="Z201" s="39"/>
      <c r="AA201" s="39"/>
      <c r="AB201" s="39"/>
      <c r="AC201" s="39"/>
      <c r="AD201" s="39"/>
      <c r="AE201" s="39"/>
      <c r="AR201" s="217" t="s">
        <v>153</v>
      </c>
      <c r="AT201" s="217" t="s">
        <v>122</v>
      </c>
      <c r="AU201" s="217" t="s">
        <v>80</v>
      </c>
      <c r="AY201" s="18" t="s">
        <v>119</v>
      </c>
      <c r="BE201" s="218">
        <f>IF(N201="základní",J201,0)</f>
        <v>0</v>
      </c>
      <c r="BF201" s="218">
        <f>IF(N201="snížená",J201,0)</f>
        <v>0</v>
      </c>
      <c r="BG201" s="218">
        <f>IF(N201="zákl. přenesená",J201,0)</f>
        <v>0</v>
      </c>
      <c r="BH201" s="218">
        <f>IF(N201="sníž. přenesená",J201,0)</f>
        <v>0</v>
      </c>
      <c r="BI201" s="218">
        <f>IF(N201="nulová",J201,0)</f>
        <v>0</v>
      </c>
      <c r="BJ201" s="18" t="s">
        <v>78</v>
      </c>
      <c r="BK201" s="218">
        <f>ROUND(I201*H201,2)</f>
        <v>0</v>
      </c>
      <c r="BL201" s="18" t="s">
        <v>153</v>
      </c>
      <c r="BM201" s="217" t="s">
        <v>233</v>
      </c>
    </row>
    <row r="202" s="2" customFormat="1">
      <c r="A202" s="39"/>
      <c r="B202" s="40"/>
      <c r="C202" s="41"/>
      <c r="D202" s="219" t="s">
        <v>128</v>
      </c>
      <c r="E202" s="41"/>
      <c r="F202" s="220" t="s">
        <v>232</v>
      </c>
      <c r="G202" s="41"/>
      <c r="H202" s="41"/>
      <c r="I202" s="221"/>
      <c r="J202" s="41"/>
      <c r="K202" s="41"/>
      <c r="L202" s="45"/>
      <c r="M202" s="222"/>
      <c r="N202" s="223"/>
      <c r="O202" s="85"/>
      <c r="P202" s="85"/>
      <c r="Q202" s="85"/>
      <c r="R202" s="85"/>
      <c r="S202" s="85"/>
      <c r="T202" s="86"/>
      <c r="U202" s="39"/>
      <c r="V202" s="39"/>
      <c r="W202" s="39"/>
      <c r="X202" s="39"/>
      <c r="Y202" s="39"/>
      <c r="Z202" s="39"/>
      <c r="AA202" s="39"/>
      <c r="AB202" s="39"/>
      <c r="AC202" s="39"/>
      <c r="AD202" s="39"/>
      <c r="AE202" s="39"/>
      <c r="AT202" s="18" t="s">
        <v>128</v>
      </c>
      <c r="AU202" s="18" t="s">
        <v>80</v>
      </c>
    </row>
    <row r="203" s="13" customFormat="1">
      <c r="A203" s="13"/>
      <c r="B203" s="225"/>
      <c r="C203" s="226"/>
      <c r="D203" s="219" t="s">
        <v>138</v>
      </c>
      <c r="E203" s="227" t="s">
        <v>19</v>
      </c>
      <c r="F203" s="228" t="s">
        <v>329</v>
      </c>
      <c r="G203" s="226"/>
      <c r="H203" s="229">
        <v>28</v>
      </c>
      <c r="I203" s="230"/>
      <c r="J203" s="226"/>
      <c r="K203" s="226"/>
      <c r="L203" s="231"/>
      <c r="M203" s="232"/>
      <c r="N203" s="233"/>
      <c r="O203" s="233"/>
      <c r="P203" s="233"/>
      <c r="Q203" s="233"/>
      <c r="R203" s="233"/>
      <c r="S203" s="233"/>
      <c r="T203" s="234"/>
      <c r="U203" s="13"/>
      <c r="V203" s="13"/>
      <c r="W203" s="13"/>
      <c r="X203" s="13"/>
      <c r="Y203" s="13"/>
      <c r="Z203" s="13"/>
      <c r="AA203" s="13"/>
      <c r="AB203" s="13"/>
      <c r="AC203" s="13"/>
      <c r="AD203" s="13"/>
      <c r="AE203" s="13"/>
      <c r="AT203" s="235" t="s">
        <v>138</v>
      </c>
      <c r="AU203" s="235" t="s">
        <v>80</v>
      </c>
      <c r="AV203" s="13" t="s">
        <v>80</v>
      </c>
      <c r="AW203" s="13" t="s">
        <v>32</v>
      </c>
      <c r="AX203" s="13" t="s">
        <v>70</v>
      </c>
      <c r="AY203" s="235" t="s">
        <v>119</v>
      </c>
    </row>
    <row r="204" s="13" customFormat="1">
      <c r="A204" s="13"/>
      <c r="B204" s="225"/>
      <c r="C204" s="226"/>
      <c r="D204" s="219" t="s">
        <v>138</v>
      </c>
      <c r="E204" s="227" t="s">
        <v>19</v>
      </c>
      <c r="F204" s="228" t="s">
        <v>330</v>
      </c>
      <c r="G204" s="226"/>
      <c r="H204" s="229">
        <v>17.600000000000001</v>
      </c>
      <c r="I204" s="230"/>
      <c r="J204" s="226"/>
      <c r="K204" s="226"/>
      <c r="L204" s="231"/>
      <c r="M204" s="232"/>
      <c r="N204" s="233"/>
      <c r="O204" s="233"/>
      <c r="P204" s="233"/>
      <c r="Q204" s="233"/>
      <c r="R204" s="233"/>
      <c r="S204" s="233"/>
      <c r="T204" s="234"/>
      <c r="U204" s="13"/>
      <c r="V204" s="13"/>
      <c r="W204" s="13"/>
      <c r="X204" s="13"/>
      <c r="Y204" s="13"/>
      <c r="Z204" s="13"/>
      <c r="AA204" s="13"/>
      <c r="AB204" s="13"/>
      <c r="AC204" s="13"/>
      <c r="AD204" s="13"/>
      <c r="AE204" s="13"/>
      <c r="AT204" s="235" t="s">
        <v>138</v>
      </c>
      <c r="AU204" s="235" t="s">
        <v>80</v>
      </c>
      <c r="AV204" s="13" t="s">
        <v>80</v>
      </c>
      <c r="AW204" s="13" t="s">
        <v>32</v>
      </c>
      <c r="AX204" s="13" t="s">
        <v>70</v>
      </c>
      <c r="AY204" s="235" t="s">
        <v>119</v>
      </c>
    </row>
    <row r="205" s="13" customFormat="1">
      <c r="A205" s="13"/>
      <c r="B205" s="225"/>
      <c r="C205" s="226"/>
      <c r="D205" s="219" t="s">
        <v>138</v>
      </c>
      <c r="E205" s="227" t="s">
        <v>19</v>
      </c>
      <c r="F205" s="228" t="s">
        <v>331</v>
      </c>
      <c r="G205" s="226"/>
      <c r="H205" s="229">
        <v>21.600000000000001</v>
      </c>
      <c r="I205" s="230"/>
      <c r="J205" s="226"/>
      <c r="K205" s="226"/>
      <c r="L205" s="231"/>
      <c r="M205" s="232"/>
      <c r="N205" s="233"/>
      <c r="O205" s="233"/>
      <c r="P205" s="233"/>
      <c r="Q205" s="233"/>
      <c r="R205" s="233"/>
      <c r="S205" s="233"/>
      <c r="T205" s="234"/>
      <c r="U205" s="13"/>
      <c r="V205" s="13"/>
      <c r="W205" s="13"/>
      <c r="X205" s="13"/>
      <c r="Y205" s="13"/>
      <c r="Z205" s="13"/>
      <c r="AA205" s="13"/>
      <c r="AB205" s="13"/>
      <c r="AC205" s="13"/>
      <c r="AD205" s="13"/>
      <c r="AE205" s="13"/>
      <c r="AT205" s="235" t="s">
        <v>138</v>
      </c>
      <c r="AU205" s="235" t="s">
        <v>80</v>
      </c>
      <c r="AV205" s="13" t="s">
        <v>80</v>
      </c>
      <c r="AW205" s="13" t="s">
        <v>32</v>
      </c>
      <c r="AX205" s="13" t="s">
        <v>70</v>
      </c>
      <c r="AY205" s="235" t="s">
        <v>119</v>
      </c>
    </row>
    <row r="206" s="13" customFormat="1">
      <c r="A206" s="13"/>
      <c r="B206" s="225"/>
      <c r="C206" s="226"/>
      <c r="D206" s="219" t="s">
        <v>138</v>
      </c>
      <c r="E206" s="227" t="s">
        <v>19</v>
      </c>
      <c r="F206" s="228" t="s">
        <v>333</v>
      </c>
      <c r="G206" s="226"/>
      <c r="H206" s="229">
        <v>39.799999999999997</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138</v>
      </c>
      <c r="AU206" s="235" t="s">
        <v>80</v>
      </c>
      <c r="AV206" s="13" t="s">
        <v>80</v>
      </c>
      <c r="AW206" s="13" t="s">
        <v>32</v>
      </c>
      <c r="AX206" s="13" t="s">
        <v>70</v>
      </c>
      <c r="AY206" s="235" t="s">
        <v>119</v>
      </c>
    </row>
    <row r="207" s="13" customFormat="1">
      <c r="A207" s="13"/>
      <c r="B207" s="225"/>
      <c r="C207" s="226"/>
      <c r="D207" s="219" t="s">
        <v>138</v>
      </c>
      <c r="E207" s="227" t="s">
        <v>19</v>
      </c>
      <c r="F207" s="228" t="s">
        <v>334</v>
      </c>
      <c r="G207" s="226"/>
      <c r="H207" s="229">
        <v>39.799999999999997</v>
      </c>
      <c r="I207" s="230"/>
      <c r="J207" s="226"/>
      <c r="K207" s="226"/>
      <c r="L207" s="231"/>
      <c r="M207" s="232"/>
      <c r="N207" s="233"/>
      <c r="O207" s="233"/>
      <c r="P207" s="233"/>
      <c r="Q207" s="233"/>
      <c r="R207" s="233"/>
      <c r="S207" s="233"/>
      <c r="T207" s="234"/>
      <c r="U207" s="13"/>
      <c r="V207" s="13"/>
      <c r="W207" s="13"/>
      <c r="X207" s="13"/>
      <c r="Y207" s="13"/>
      <c r="Z207" s="13"/>
      <c r="AA207" s="13"/>
      <c r="AB207" s="13"/>
      <c r="AC207" s="13"/>
      <c r="AD207" s="13"/>
      <c r="AE207" s="13"/>
      <c r="AT207" s="235" t="s">
        <v>138</v>
      </c>
      <c r="AU207" s="235" t="s">
        <v>80</v>
      </c>
      <c r="AV207" s="13" t="s">
        <v>80</v>
      </c>
      <c r="AW207" s="13" t="s">
        <v>32</v>
      </c>
      <c r="AX207" s="13" t="s">
        <v>70</v>
      </c>
      <c r="AY207" s="235" t="s">
        <v>119</v>
      </c>
    </row>
    <row r="208" s="13" customFormat="1">
      <c r="A208" s="13"/>
      <c r="B208" s="225"/>
      <c r="C208" s="226"/>
      <c r="D208" s="219" t="s">
        <v>138</v>
      </c>
      <c r="E208" s="227" t="s">
        <v>19</v>
      </c>
      <c r="F208" s="228" t="s">
        <v>335</v>
      </c>
      <c r="G208" s="226"/>
      <c r="H208" s="229">
        <v>45</v>
      </c>
      <c r="I208" s="230"/>
      <c r="J208" s="226"/>
      <c r="K208" s="226"/>
      <c r="L208" s="231"/>
      <c r="M208" s="232"/>
      <c r="N208" s="233"/>
      <c r="O208" s="233"/>
      <c r="P208" s="233"/>
      <c r="Q208" s="233"/>
      <c r="R208" s="233"/>
      <c r="S208" s="233"/>
      <c r="T208" s="234"/>
      <c r="U208" s="13"/>
      <c r="V208" s="13"/>
      <c r="W208" s="13"/>
      <c r="X208" s="13"/>
      <c r="Y208" s="13"/>
      <c r="Z208" s="13"/>
      <c r="AA208" s="13"/>
      <c r="AB208" s="13"/>
      <c r="AC208" s="13"/>
      <c r="AD208" s="13"/>
      <c r="AE208" s="13"/>
      <c r="AT208" s="235" t="s">
        <v>138</v>
      </c>
      <c r="AU208" s="235" t="s">
        <v>80</v>
      </c>
      <c r="AV208" s="13" t="s">
        <v>80</v>
      </c>
      <c r="AW208" s="13" t="s">
        <v>32</v>
      </c>
      <c r="AX208" s="13" t="s">
        <v>70</v>
      </c>
      <c r="AY208" s="235" t="s">
        <v>119</v>
      </c>
    </row>
    <row r="209" s="14" customFormat="1">
      <c r="A209" s="14"/>
      <c r="B209" s="236"/>
      <c r="C209" s="237"/>
      <c r="D209" s="219" t="s">
        <v>138</v>
      </c>
      <c r="E209" s="238" t="s">
        <v>19</v>
      </c>
      <c r="F209" s="239" t="s">
        <v>140</v>
      </c>
      <c r="G209" s="237"/>
      <c r="H209" s="240">
        <v>191.80000000000001</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138</v>
      </c>
      <c r="AU209" s="246" t="s">
        <v>80</v>
      </c>
      <c r="AV209" s="14" t="s">
        <v>127</v>
      </c>
      <c r="AW209" s="14" t="s">
        <v>32</v>
      </c>
      <c r="AX209" s="14" t="s">
        <v>78</v>
      </c>
      <c r="AY209" s="246" t="s">
        <v>119</v>
      </c>
    </row>
    <row r="210" s="2" customFormat="1" ht="35.8" customHeight="1">
      <c r="A210" s="39"/>
      <c r="B210" s="40"/>
      <c r="C210" s="248" t="s">
        <v>177</v>
      </c>
      <c r="D210" s="248" t="s">
        <v>169</v>
      </c>
      <c r="E210" s="249" t="s">
        <v>234</v>
      </c>
      <c r="F210" s="250" t="s">
        <v>235</v>
      </c>
      <c r="G210" s="251" t="s">
        <v>176</v>
      </c>
      <c r="H210" s="252">
        <v>253.732</v>
      </c>
      <c r="I210" s="253"/>
      <c r="J210" s="254">
        <f>ROUND(I210*H210,2)</f>
        <v>0</v>
      </c>
      <c r="K210" s="250" t="s">
        <v>126</v>
      </c>
      <c r="L210" s="255"/>
      <c r="M210" s="256" t="s">
        <v>19</v>
      </c>
      <c r="N210" s="257" t="s">
        <v>41</v>
      </c>
      <c r="O210" s="85"/>
      <c r="P210" s="215">
        <f>O210*H210</f>
        <v>0</v>
      </c>
      <c r="Q210" s="215">
        <v>0</v>
      </c>
      <c r="R210" s="215">
        <f>Q210*H210</f>
        <v>0</v>
      </c>
      <c r="S210" s="215">
        <v>0</v>
      </c>
      <c r="T210" s="216">
        <f>S210*H210</f>
        <v>0</v>
      </c>
      <c r="U210" s="39"/>
      <c r="V210" s="39"/>
      <c r="W210" s="39"/>
      <c r="X210" s="39"/>
      <c r="Y210" s="39"/>
      <c r="Z210" s="39"/>
      <c r="AA210" s="39"/>
      <c r="AB210" s="39"/>
      <c r="AC210" s="39"/>
      <c r="AD210" s="39"/>
      <c r="AE210" s="39"/>
      <c r="AR210" s="217" t="s">
        <v>172</v>
      </c>
      <c r="AT210" s="217" t="s">
        <v>169</v>
      </c>
      <c r="AU210" s="217" t="s">
        <v>80</v>
      </c>
      <c r="AY210" s="18" t="s">
        <v>119</v>
      </c>
      <c r="BE210" s="218">
        <f>IF(N210="základní",J210,0)</f>
        <v>0</v>
      </c>
      <c r="BF210" s="218">
        <f>IF(N210="snížená",J210,0)</f>
        <v>0</v>
      </c>
      <c r="BG210" s="218">
        <f>IF(N210="zákl. přenesená",J210,0)</f>
        <v>0</v>
      </c>
      <c r="BH210" s="218">
        <f>IF(N210="sníž. přenesená",J210,0)</f>
        <v>0</v>
      </c>
      <c r="BI210" s="218">
        <f>IF(N210="nulová",J210,0)</f>
        <v>0</v>
      </c>
      <c r="BJ210" s="18" t="s">
        <v>78</v>
      </c>
      <c r="BK210" s="218">
        <f>ROUND(I210*H210,2)</f>
        <v>0</v>
      </c>
      <c r="BL210" s="18" t="s">
        <v>153</v>
      </c>
      <c r="BM210" s="217" t="s">
        <v>236</v>
      </c>
    </row>
    <row r="211" s="2" customFormat="1">
      <c r="A211" s="39"/>
      <c r="B211" s="40"/>
      <c r="C211" s="41"/>
      <c r="D211" s="219" t="s">
        <v>128</v>
      </c>
      <c r="E211" s="41"/>
      <c r="F211" s="220" t="s">
        <v>235</v>
      </c>
      <c r="G211" s="41"/>
      <c r="H211" s="41"/>
      <c r="I211" s="221"/>
      <c r="J211" s="41"/>
      <c r="K211" s="41"/>
      <c r="L211" s="45"/>
      <c r="M211" s="222"/>
      <c r="N211" s="223"/>
      <c r="O211" s="85"/>
      <c r="P211" s="85"/>
      <c r="Q211" s="85"/>
      <c r="R211" s="85"/>
      <c r="S211" s="85"/>
      <c r="T211" s="86"/>
      <c r="U211" s="39"/>
      <c r="V211" s="39"/>
      <c r="W211" s="39"/>
      <c r="X211" s="39"/>
      <c r="Y211" s="39"/>
      <c r="Z211" s="39"/>
      <c r="AA211" s="39"/>
      <c r="AB211" s="39"/>
      <c r="AC211" s="39"/>
      <c r="AD211" s="39"/>
      <c r="AE211" s="39"/>
      <c r="AT211" s="18" t="s">
        <v>128</v>
      </c>
      <c r="AU211" s="18" t="s">
        <v>80</v>
      </c>
    </row>
    <row r="212" s="13" customFormat="1">
      <c r="A212" s="13"/>
      <c r="B212" s="225"/>
      <c r="C212" s="226"/>
      <c r="D212" s="219" t="s">
        <v>138</v>
      </c>
      <c r="E212" s="227" t="s">
        <v>19</v>
      </c>
      <c r="F212" s="228" t="s">
        <v>350</v>
      </c>
      <c r="G212" s="226"/>
      <c r="H212" s="229">
        <v>210.97999999999999</v>
      </c>
      <c r="I212" s="230"/>
      <c r="J212" s="226"/>
      <c r="K212" s="226"/>
      <c r="L212" s="231"/>
      <c r="M212" s="232"/>
      <c r="N212" s="233"/>
      <c r="O212" s="233"/>
      <c r="P212" s="233"/>
      <c r="Q212" s="233"/>
      <c r="R212" s="233"/>
      <c r="S212" s="233"/>
      <c r="T212" s="234"/>
      <c r="U212" s="13"/>
      <c r="V212" s="13"/>
      <c r="W212" s="13"/>
      <c r="X212" s="13"/>
      <c r="Y212" s="13"/>
      <c r="Z212" s="13"/>
      <c r="AA212" s="13"/>
      <c r="AB212" s="13"/>
      <c r="AC212" s="13"/>
      <c r="AD212" s="13"/>
      <c r="AE212" s="13"/>
      <c r="AT212" s="235" t="s">
        <v>138</v>
      </c>
      <c r="AU212" s="235" t="s">
        <v>80</v>
      </c>
      <c r="AV212" s="13" t="s">
        <v>80</v>
      </c>
      <c r="AW212" s="13" t="s">
        <v>32</v>
      </c>
      <c r="AX212" s="13" t="s">
        <v>70</v>
      </c>
      <c r="AY212" s="235" t="s">
        <v>119</v>
      </c>
    </row>
    <row r="213" s="15" customFormat="1">
      <c r="A213" s="15"/>
      <c r="B213" s="258"/>
      <c r="C213" s="259"/>
      <c r="D213" s="219" t="s">
        <v>138</v>
      </c>
      <c r="E213" s="260" t="s">
        <v>19</v>
      </c>
      <c r="F213" s="261" t="s">
        <v>340</v>
      </c>
      <c r="G213" s="259"/>
      <c r="H213" s="260" t="s">
        <v>19</v>
      </c>
      <c r="I213" s="262"/>
      <c r="J213" s="259"/>
      <c r="K213" s="259"/>
      <c r="L213" s="263"/>
      <c r="M213" s="264"/>
      <c r="N213" s="265"/>
      <c r="O213" s="265"/>
      <c r="P213" s="265"/>
      <c r="Q213" s="265"/>
      <c r="R213" s="265"/>
      <c r="S213" s="265"/>
      <c r="T213" s="266"/>
      <c r="U213" s="15"/>
      <c r="V213" s="15"/>
      <c r="W213" s="15"/>
      <c r="X213" s="15"/>
      <c r="Y213" s="15"/>
      <c r="Z213" s="15"/>
      <c r="AA213" s="15"/>
      <c r="AB213" s="15"/>
      <c r="AC213" s="15"/>
      <c r="AD213" s="15"/>
      <c r="AE213" s="15"/>
      <c r="AT213" s="267" t="s">
        <v>138</v>
      </c>
      <c r="AU213" s="267" t="s">
        <v>80</v>
      </c>
      <c r="AV213" s="15" t="s">
        <v>78</v>
      </c>
      <c r="AW213" s="15" t="s">
        <v>32</v>
      </c>
      <c r="AX213" s="15" t="s">
        <v>70</v>
      </c>
      <c r="AY213" s="267" t="s">
        <v>119</v>
      </c>
    </row>
    <row r="214" s="13" customFormat="1">
      <c r="A214" s="13"/>
      <c r="B214" s="225"/>
      <c r="C214" s="226"/>
      <c r="D214" s="219" t="s">
        <v>138</v>
      </c>
      <c r="E214" s="227" t="s">
        <v>19</v>
      </c>
      <c r="F214" s="228" t="s">
        <v>351</v>
      </c>
      <c r="G214" s="226"/>
      <c r="H214" s="229">
        <v>3.1520000000000001</v>
      </c>
      <c r="I214" s="230"/>
      <c r="J214" s="226"/>
      <c r="K214" s="226"/>
      <c r="L214" s="231"/>
      <c r="M214" s="232"/>
      <c r="N214" s="233"/>
      <c r="O214" s="233"/>
      <c r="P214" s="233"/>
      <c r="Q214" s="233"/>
      <c r="R214" s="233"/>
      <c r="S214" s="233"/>
      <c r="T214" s="234"/>
      <c r="U214" s="13"/>
      <c r="V214" s="13"/>
      <c r="W214" s="13"/>
      <c r="X214" s="13"/>
      <c r="Y214" s="13"/>
      <c r="Z214" s="13"/>
      <c r="AA214" s="13"/>
      <c r="AB214" s="13"/>
      <c r="AC214" s="13"/>
      <c r="AD214" s="13"/>
      <c r="AE214" s="13"/>
      <c r="AT214" s="235" t="s">
        <v>138</v>
      </c>
      <c r="AU214" s="235" t="s">
        <v>80</v>
      </c>
      <c r="AV214" s="13" t="s">
        <v>80</v>
      </c>
      <c r="AW214" s="13" t="s">
        <v>32</v>
      </c>
      <c r="AX214" s="13" t="s">
        <v>70</v>
      </c>
      <c r="AY214" s="235" t="s">
        <v>119</v>
      </c>
    </row>
    <row r="215" s="13" customFormat="1">
      <c r="A215" s="13"/>
      <c r="B215" s="225"/>
      <c r="C215" s="226"/>
      <c r="D215" s="219" t="s">
        <v>138</v>
      </c>
      <c r="E215" s="227" t="s">
        <v>19</v>
      </c>
      <c r="F215" s="228" t="s">
        <v>352</v>
      </c>
      <c r="G215" s="226"/>
      <c r="H215" s="229">
        <v>2.3100000000000001</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138</v>
      </c>
      <c r="AU215" s="235" t="s">
        <v>80</v>
      </c>
      <c r="AV215" s="13" t="s">
        <v>80</v>
      </c>
      <c r="AW215" s="13" t="s">
        <v>32</v>
      </c>
      <c r="AX215" s="13" t="s">
        <v>70</v>
      </c>
      <c r="AY215" s="235" t="s">
        <v>119</v>
      </c>
    </row>
    <row r="216" s="13" customFormat="1">
      <c r="A216" s="13"/>
      <c r="B216" s="225"/>
      <c r="C216" s="226"/>
      <c r="D216" s="219" t="s">
        <v>138</v>
      </c>
      <c r="E216" s="227" t="s">
        <v>19</v>
      </c>
      <c r="F216" s="228" t="s">
        <v>353</v>
      </c>
      <c r="G216" s="226"/>
      <c r="H216" s="229">
        <v>2.5409999999999999</v>
      </c>
      <c r="I216" s="230"/>
      <c r="J216" s="226"/>
      <c r="K216" s="226"/>
      <c r="L216" s="231"/>
      <c r="M216" s="232"/>
      <c r="N216" s="233"/>
      <c r="O216" s="233"/>
      <c r="P216" s="233"/>
      <c r="Q216" s="233"/>
      <c r="R216" s="233"/>
      <c r="S216" s="233"/>
      <c r="T216" s="234"/>
      <c r="U216" s="13"/>
      <c r="V216" s="13"/>
      <c r="W216" s="13"/>
      <c r="X216" s="13"/>
      <c r="Y216" s="13"/>
      <c r="Z216" s="13"/>
      <c r="AA216" s="13"/>
      <c r="AB216" s="13"/>
      <c r="AC216" s="13"/>
      <c r="AD216" s="13"/>
      <c r="AE216" s="13"/>
      <c r="AT216" s="235" t="s">
        <v>138</v>
      </c>
      <c r="AU216" s="235" t="s">
        <v>80</v>
      </c>
      <c r="AV216" s="13" t="s">
        <v>80</v>
      </c>
      <c r="AW216" s="13" t="s">
        <v>32</v>
      </c>
      <c r="AX216" s="13" t="s">
        <v>70</v>
      </c>
      <c r="AY216" s="235" t="s">
        <v>119</v>
      </c>
    </row>
    <row r="217" s="13" customFormat="1">
      <c r="A217" s="13"/>
      <c r="B217" s="225"/>
      <c r="C217" s="226"/>
      <c r="D217" s="219" t="s">
        <v>138</v>
      </c>
      <c r="E217" s="227" t="s">
        <v>19</v>
      </c>
      <c r="F217" s="228" t="s">
        <v>354</v>
      </c>
      <c r="G217" s="226"/>
      <c r="H217" s="229">
        <v>3.762</v>
      </c>
      <c r="I217" s="230"/>
      <c r="J217" s="226"/>
      <c r="K217" s="226"/>
      <c r="L217" s="231"/>
      <c r="M217" s="232"/>
      <c r="N217" s="233"/>
      <c r="O217" s="233"/>
      <c r="P217" s="233"/>
      <c r="Q217" s="233"/>
      <c r="R217" s="233"/>
      <c r="S217" s="233"/>
      <c r="T217" s="234"/>
      <c r="U217" s="13"/>
      <c r="V217" s="13"/>
      <c r="W217" s="13"/>
      <c r="X217" s="13"/>
      <c r="Y217" s="13"/>
      <c r="Z217" s="13"/>
      <c r="AA217" s="13"/>
      <c r="AB217" s="13"/>
      <c r="AC217" s="13"/>
      <c r="AD217" s="13"/>
      <c r="AE217" s="13"/>
      <c r="AT217" s="235" t="s">
        <v>138</v>
      </c>
      <c r="AU217" s="235" t="s">
        <v>80</v>
      </c>
      <c r="AV217" s="13" t="s">
        <v>80</v>
      </c>
      <c r="AW217" s="13" t="s">
        <v>32</v>
      </c>
      <c r="AX217" s="13" t="s">
        <v>70</v>
      </c>
      <c r="AY217" s="235" t="s">
        <v>119</v>
      </c>
    </row>
    <row r="218" s="13" customFormat="1">
      <c r="A218" s="13"/>
      <c r="B218" s="225"/>
      <c r="C218" s="226"/>
      <c r="D218" s="219" t="s">
        <v>138</v>
      </c>
      <c r="E218" s="227" t="s">
        <v>19</v>
      </c>
      <c r="F218" s="228" t="s">
        <v>355</v>
      </c>
      <c r="G218" s="226"/>
      <c r="H218" s="229">
        <v>3.762</v>
      </c>
      <c r="I218" s="230"/>
      <c r="J218" s="226"/>
      <c r="K218" s="226"/>
      <c r="L218" s="231"/>
      <c r="M218" s="232"/>
      <c r="N218" s="233"/>
      <c r="O218" s="233"/>
      <c r="P218" s="233"/>
      <c r="Q218" s="233"/>
      <c r="R218" s="233"/>
      <c r="S218" s="233"/>
      <c r="T218" s="234"/>
      <c r="U218" s="13"/>
      <c r="V218" s="13"/>
      <c r="W218" s="13"/>
      <c r="X218" s="13"/>
      <c r="Y218" s="13"/>
      <c r="Z218" s="13"/>
      <c r="AA218" s="13"/>
      <c r="AB218" s="13"/>
      <c r="AC218" s="13"/>
      <c r="AD218" s="13"/>
      <c r="AE218" s="13"/>
      <c r="AT218" s="235" t="s">
        <v>138</v>
      </c>
      <c r="AU218" s="235" t="s">
        <v>80</v>
      </c>
      <c r="AV218" s="13" t="s">
        <v>80</v>
      </c>
      <c r="AW218" s="13" t="s">
        <v>32</v>
      </c>
      <c r="AX218" s="13" t="s">
        <v>70</v>
      </c>
      <c r="AY218" s="235" t="s">
        <v>119</v>
      </c>
    </row>
    <row r="219" s="13" customFormat="1">
      <c r="A219" s="13"/>
      <c r="B219" s="225"/>
      <c r="C219" s="226"/>
      <c r="D219" s="219" t="s">
        <v>138</v>
      </c>
      <c r="E219" s="227" t="s">
        <v>19</v>
      </c>
      <c r="F219" s="228" t="s">
        <v>356</v>
      </c>
      <c r="G219" s="226"/>
      <c r="H219" s="229">
        <v>4.1580000000000004</v>
      </c>
      <c r="I219" s="230"/>
      <c r="J219" s="226"/>
      <c r="K219" s="226"/>
      <c r="L219" s="231"/>
      <c r="M219" s="232"/>
      <c r="N219" s="233"/>
      <c r="O219" s="233"/>
      <c r="P219" s="233"/>
      <c r="Q219" s="233"/>
      <c r="R219" s="233"/>
      <c r="S219" s="233"/>
      <c r="T219" s="234"/>
      <c r="U219" s="13"/>
      <c r="V219" s="13"/>
      <c r="W219" s="13"/>
      <c r="X219" s="13"/>
      <c r="Y219" s="13"/>
      <c r="Z219" s="13"/>
      <c r="AA219" s="13"/>
      <c r="AB219" s="13"/>
      <c r="AC219" s="13"/>
      <c r="AD219" s="13"/>
      <c r="AE219" s="13"/>
      <c r="AT219" s="235" t="s">
        <v>138</v>
      </c>
      <c r="AU219" s="235" t="s">
        <v>80</v>
      </c>
      <c r="AV219" s="13" t="s">
        <v>80</v>
      </c>
      <c r="AW219" s="13" t="s">
        <v>32</v>
      </c>
      <c r="AX219" s="13" t="s">
        <v>70</v>
      </c>
      <c r="AY219" s="235" t="s">
        <v>119</v>
      </c>
    </row>
    <row r="220" s="14" customFormat="1">
      <c r="A220" s="14"/>
      <c r="B220" s="236"/>
      <c r="C220" s="237"/>
      <c r="D220" s="219" t="s">
        <v>138</v>
      </c>
      <c r="E220" s="238" t="s">
        <v>19</v>
      </c>
      <c r="F220" s="239" t="s">
        <v>140</v>
      </c>
      <c r="G220" s="237"/>
      <c r="H220" s="240">
        <v>230.66499999999999</v>
      </c>
      <c r="I220" s="241"/>
      <c r="J220" s="237"/>
      <c r="K220" s="237"/>
      <c r="L220" s="242"/>
      <c r="M220" s="243"/>
      <c r="N220" s="244"/>
      <c r="O220" s="244"/>
      <c r="P220" s="244"/>
      <c r="Q220" s="244"/>
      <c r="R220" s="244"/>
      <c r="S220" s="244"/>
      <c r="T220" s="245"/>
      <c r="U220" s="14"/>
      <c r="V220" s="14"/>
      <c r="W220" s="14"/>
      <c r="X220" s="14"/>
      <c r="Y220" s="14"/>
      <c r="Z220" s="14"/>
      <c r="AA220" s="14"/>
      <c r="AB220" s="14"/>
      <c r="AC220" s="14"/>
      <c r="AD220" s="14"/>
      <c r="AE220" s="14"/>
      <c r="AT220" s="246" t="s">
        <v>138</v>
      </c>
      <c r="AU220" s="246" t="s">
        <v>80</v>
      </c>
      <c r="AV220" s="14" t="s">
        <v>127</v>
      </c>
      <c r="AW220" s="14" t="s">
        <v>32</v>
      </c>
      <c r="AX220" s="14" t="s">
        <v>70</v>
      </c>
      <c r="AY220" s="246" t="s">
        <v>119</v>
      </c>
    </row>
    <row r="221" s="13" customFormat="1">
      <c r="A221" s="13"/>
      <c r="B221" s="225"/>
      <c r="C221" s="226"/>
      <c r="D221" s="219" t="s">
        <v>138</v>
      </c>
      <c r="E221" s="227" t="s">
        <v>19</v>
      </c>
      <c r="F221" s="228" t="s">
        <v>357</v>
      </c>
      <c r="G221" s="226"/>
      <c r="H221" s="229">
        <v>253.732</v>
      </c>
      <c r="I221" s="230"/>
      <c r="J221" s="226"/>
      <c r="K221" s="226"/>
      <c r="L221" s="231"/>
      <c r="M221" s="232"/>
      <c r="N221" s="233"/>
      <c r="O221" s="233"/>
      <c r="P221" s="233"/>
      <c r="Q221" s="233"/>
      <c r="R221" s="233"/>
      <c r="S221" s="233"/>
      <c r="T221" s="234"/>
      <c r="U221" s="13"/>
      <c r="V221" s="13"/>
      <c r="W221" s="13"/>
      <c r="X221" s="13"/>
      <c r="Y221" s="13"/>
      <c r="Z221" s="13"/>
      <c r="AA221" s="13"/>
      <c r="AB221" s="13"/>
      <c r="AC221" s="13"/>
      <c r="AD221" s="13"/>
      <c r="AE221" s="13"/>
      <c r="AT221" s="235" t="s">
        <v>138</v>
      </c>
      <c r="AU221" s="235" t="s">
        <v>80</v>
      </c>
      <c r="AV221" s="13" t="s">
        <v>80</v>
      </c>
      <c r="AW221" s="13" t="s">
        <v>32</v>
      </c>
      <c r="AX221" s="13" t="s">
        <v>70</v>
      </c>
      <c r="AY221" s="235" t="s">
        <v>119</v>
      </c>
    </row>
    <row r="222" s="14" customFormat="1">
      <c r="A222" s="14"/>
      <c r="B222" s="236"/>
      <c r="C222" s="237"/>
      <c r="D222" s="219" t="s">
        <v>138</v>
      </c>
      <c r="E222" s="238" t="s">
        <v>19</v>
      </c>
      <c r="F222" s="239" t="s">
        <v>140</v>
      </c>
      <c r="G222" s="237"/>
      <c r="H222" s="240">
        <v>253.732</v>
      </c>
      <c r="I222" s="241"/>
      <c r="J222" s="237"/>
      <c r="K222" s="237"/>
      <c r="L222" s="242"/>
      <c r="M222" s="243"/>
      <c r="N222" s="244"/>
      <c r="O222" s="244"/>
      <c r="P222" s="244"/>
      <c r="Q222" s="244"/>
      <c r="R222" s="244"/>
      <c r="S222" s="244"/>
      <c r="T222" s="245"/>
      <c r="U222" s="14"/>
      <c r="V222" s="14"/>
      <c r="W222" s="14"/>
      <c r="X222" s="14"/>
      <c r="Y222" s="14"/>
      <c r="Z222" s="14"/>
      <c r="AA222" s="14"/>
      <c r="AB222" s="14"/>
      <c r="AC222" s="14"/>
      <c r="AD222" s="14"/>
      <c r="AE222" s="14"/>
      <c r="AT222" s="246" t="s">
        <v>138</v>
      </c>
      <c r="AU222" s="246" t="s">
        <v>80</v>
      </c>
      <c r="AV222" s="14" t="s">
        <v>127</v>
      </c>
      <c r="AW222" s="14" t="s">
        <v>32</v>
      </c>
      <c r="AX222" s="14" t="s">
        <v>78</v>
      </c>
      <c r="AY222" s="246" t="s">
        <v>119</v>
      </c>
    </row>
    <row r="223" s="2" customFormat="1" ht="22.9" customHeight="1">
      <c r="A223" s="39"/>
      <c r="B223" s="40"/>
      <c r="C223" s="206" t="s">
        <v>245</v>
      </c>
      <c r="D223" s="206" t="s">
        <v>122</v>
      </c>
      <c r="E223" s="207" t="s">
        <v>246</v>
      </c>
      <c r="F223" s="208" t="s">
        <v>247</v>
      </c>
      <c r="G223" s="209" t="s">
        <v>182</v>
      </c>
      <c r="H223" s="210">
        <v>972.25</v>
      </c>
      <c r="I223" s="211"/>
      <c r="J223" s="212">
        <f>ROUND(I223*H223,2)</f>
        <v>0</v>
      </c>
      <c r="K223" s="208" t="s">
        <v>126</v>
      </c>
      <c r="L223" s="45"/>
      <c r="M223" s="213" t="s">
        <v>19</v>
      </c>
      <c r="N223" s="214" t="s">
        <v>41</v>
      </c>
      <c r="O223" s="85"/>
      <c r="P223" s="215">
        <f>O223*H223</f>
        <v>0</v>
      </c>
      <c r="Q223" s="215">
        <v>0</v>
      </c>
      <c r="R223" s="215">
        <f>Q223*H223</f>
        <v>0</v>
      </c>
      <c r="S223" s="215">
        <v>0</v>
      </c>
      <c r="T223" s="216">
        <f>S223*H223</f>
        <v>0</v>
      </c>
      <c r="U223" s="39"/>
      <c r="V223" s="39"/>
      <c r="W223" s="39"/>
      <c r="X223" s="39"/>
      <c r="Y223" s="39"/>
      <c r="Z223" s="39"/>
      <c r="AA223" s="39"/>
      <c r="AB223" s="39"/>
      <c r="AC223" s="39"/>
      <c r="AD223" s="39"/>
      <c r="AE223" s="39"/>
      <c r="AR223" s="217" t="s">
        <v>153</v>
      </c>
      <c r="AT223" s="217" t="s">
        <v>122</v>
      </c>
      <c r="AU223" s="217" t="s">
        <v>80</v>
      </c>
      <c r="AY223" s="18" t="s">
        <v>119</v>
      </c>
      <c r="BE223" s="218">
        <f>IF(N223="základní",J223,0)</f>
        <v>0</v>
      </c>
      <c r="BF223" s="218">
        <f>IF(N223="snížená",J223,0)</f>
        <v>0</v>
      </c>
      <c r="BG223" s="218">
        <f>IF(N223="zákl. přenesená",J223,0)</f>
        <v>0</v>
      </c>
      <c r="BH223" s="218">
        <f>IF(N223="sníž. přenesená",J223,0)</f>
        <v>0</v>
      </c>
      <c r="BI223" s="218">
        <f>IF(N223="nulová",J223,0)</f>
        <v>0</v>
      </c>
      <c r="BJ223" s="18" t="s">
        <v>78</v>
      </c>
      <c r="BK223" s="218">
        <f>ROUND(I223*H223,2)</f>
        <v>0</v>
      </c>
      <c r="BL223" s="18" t="s">
        <v>153</v>
      </c>
      <c r="BM223" s="217" t="s">
        <v>248</v>
      </c>
    </row>
    <row r="224" s="2" customFormat="1">
      <c r="A224" s="39"/>
      <c r="B224" s="40"/>
      <c r="C224" s="41"/>
      <c r="D224" s="219" t="s">
        <v>128</v>
      </c>
      <c r="E224" s="41"/>
      <c r="F224" s="220" t="s">
        <v>247</v>
      </c>
      <c r="G224" s="41"/>
      <c r="H224" s="41"/>
      <c r="I224" s="221"/>
      <c r="J224" s="41"/>
      <c r="K224" s="41"/>
      <c r="L224" s="45"/>
      <c r="M224" s="222"/>
      <c r="N224" s="223"/>
      <c r="O224" s="85"/>
      <c r="P224" s="85"/>
      <c r="Q224" s="85"/>
      <c r="R224" s="85"/>
      <c r="S224" s="85"/>
      <c r="T224" s="86"/>
      <c r="U224" s="39"/>
      <c r="V224" s="39"/>
      <c r="W224" s="39"/>
      <c r="X224" s="39"/>
      <c r="Y224" s="39"/>
      <c r="Z224" s="39"/>
      <c r="AA224" s="39"/>
      <c r="AB224" s="39"/>
      <c r="AC224" s="39"/>
      <c r="AD224" s="39"/>
      <c r="AE224" s="39"/>
      <c r="AT224" s="18" t="s">
        <v>128</v>
      </c>
      <c r="AU224" s="18" t="s">
        <v>80</v>
      </c>
    </row>
    <row r="225" s="13" customFormat="1">
      <c r="A225" s="13"/>
      <c r="B225" s="225"/>
      <c r="C225" s="226"/>
      <c r="D225" s="219" t="s">
        <v>138</v>
      </c>
      <c r="E225" s="227" t="s">
        <v>19</v>
      </c>
      <c r="F225" s="228" t="s">
        <v>358</v>
      </c>
      <c r="G225" s="226"/>
      <c r="H225" s="229">
        <v>972.25</v>
      </c>
      <c r="I225" s="230"/>
      <c r="J225" s="226"/>
      <c r="K225" s="226"/>
      <c r="L225" s="231"/>
      <c r="M225" s="232"/>
      <c r="N225" s="233"/>
      <c r="O225" s="233"/>
      <c r="P225" s="233"/>
      <c r="Q225" s="233"/>
      <c r="R225" s="233"/>
      <c r="S225" s="233"/>
      <c r="T225" s="234"/>
      <c r="U225" s="13"/>
      <c r="V225" s="13"/>
      <c r="W225" s="13"/>
      <c r="X225" s="13"/>
      <c r="Y225" s="13"/>
      <c r="Z225" s="13"/>
      <c r="AA225" s="13"/>
      <c r="AB225" s="13"/>
      <c r="AC225" s="13"/>
      <c r="AD225" s="13"/>
      <c r="AE225" s="13"/>
      <c r="AT225" s="235" t="s">
        <v>138</v>
      </c>
      <c r="AU225" s="235" t="s">
        <v>80</v>
      </c>
      <c r="AV225" s="13" t="s">
        <v>80</v>
      </c>
      <c r="AW225" s="13" t="s">
        <v>32</v>
      </c>
      <c r="AX225" s="13" t="s">
        <v>70</v>
      </c>
      <c r="AY225" s="235" t="s">
        <v>119</v>
      </c>
    </row>
    <row r="226" s="14" customFormat="1">
      <c r="A226" s="14"/>
      <c r="B226" s="236"/>
      <c r="C226" s="237"/>
      <c r="D226" s="219" t="s">
        <v>138</v>
      </c>
      <c r="E226" s="238" t="s">
        <v>19</v>
      </c>
      <c r="F226" s="239" t="s">
        <v>140</v>
      </c>
      <c r="G226" s="237"/>
      <c r="H226" s="240">
        <v>972.25</v>
      </c>
      <c r="I226" s="241"/>
      <c r="J226" s="237"/>
      <c r="K226" s="237"/>
      <c r="L226" s="242"/>
      <c r="M226" s="243"/>
      <c r="N226" s="244"/>
      <c r="O226" s="244"/>
      <c r="P226" s="244"/>
      <c r="Q226" s="244"/>
      <c r="R226" s="244"/>
      <c r="S226" s="244"/>
      <c r="T226" s="245"/>
      <c r="U226" s="14"/>
      <c r="V226" s="14"/>
      <c r="W226" s="14"/>
      <c r="X226" s="14"/>
      <c r="Y226" s="14"/>
      <c r="Z226" s="14"/>
      <c r="AA226" s="14"/>
      <c r="AB226" s="14"/>
      <c r="AC226" s="14"/>
      <c r="AD226" s="14"/>
      <c r="AE226" s="14"/>
      <c r="AT226" s="246" t="s">
        <v>138</v>
      </c>
      <c r="AU226" s="246" t="s">
        <v>80</v>
      </c>
      <c r="AV226" s="14" t="s">
        <v>127</v>
      </c>
      <c r="AW226" s="14" t="s">
        <v>32</v>
      </c>
      <c r="AX226" s="14" t="s">
        <v>78</v>
      </c>
      <c r="AY226" s="246" t="s">
        <v>119</v>
      </c>
    </row>
    <row r="227" s="2" customFormat="1" ht="20.5" customHeight="1">
      <c r="A227" s="39"/>
      <c r="B227" s="40"/>
      <c r="C227" s="206" t="s">
        <v>183</v>
      </c>
      <c r="D227" s="206" t="s">
        <v>122</v>
      </c>
      <c r="E227" s="207" t="s">
        <v>250</v>
      </c>
      <c r="F227" s="208" t="s">
        <v>251</v>
      </c>
      <c r="G227" s="209" t="s">
        <v>182</v>
      </c>
      <c r="H227" s="210">
        <v>273.10000000000002</v>
      </c>
      <c r="I227" s="211"/>
      <c r="J227" s="212">
        <f>ROUND(I227*H227,2)</f>
        <v>0</v>
      </c>
      <c r="K227" s="208" t="s">
        <v>126</v>
      </c>
      <c r="L227" s="45"/>
      <c r="M227" s="213" t="s">
        <v>19</v>
      </c>
      <c r="N227" s="214" t="s">
        <v>41</v>
      </c>
      <c r="O227" s="85"/>
      <c r="P227" s="215">
        <f>O227*H227</f>
        <v>0</v>
      </c>
      <c r="Q227" s="215">
        <v>0</v>
      </c>
      <c r="R227" s="215">
        <f>Q227*H227</f>
        <v>0</v>
      </c>
      <c r="S227" s="215">
        <v>0</v>
      </c>
      <c r="T227" s="216">
        <f>S227*H227</f>
        <v>0</v>
      </c>
      <c r="U227" s="39"/>
      <c r="V227" s="39"/>
      <c r="W227" s="39"/>
      <c r="X227" s="39"/>
      <c r="Y227" s="39"/>
      <c r="Z227" s="39"/>
      <c r="AA227" s="39"/>
      <c r="AB227" s="39"/>
      <c r="AC227" s="39"/>
      <c r="AD227" s="39"/>
      <c r="AE227" s="39"/>
      <c r="AR227" s="217" t="s">
        <v>153</v>
      </c>
      <c r="AT227" s="217" t="s">
        <v>122</v>
      </c>
      <c r="AU227" s="217" t="s">
        <v>80</v>
      </c>
      <c r="AY227" s="18" t="s">
        <v>119</v>
      </c>
      <c r="BE227" s="218">
        <f>IF(N227="základní",J227,0)</f>
        <v>0</v>
      </c>
      <c r="BF227" s="218">
        <f>IF(N227="snížená",J227,0)</f>
        <v>0</v>
      </c>
      <c r="BG227" s="218">
        <f>IF(N227="zákl. přenesená",J227,0)</f>
        <v>0</v>
      </c>
      <c r="BH227" s="218">
        <f>IF(N227="sníž. přenesená",J227,0)</f>
        <v>0</v>
      </c>
      <c r="BI227" s="218">
        <f>IF(N227="nulová",J227,0)</f>
        <v>0</v>
      </c>
      <c r="BJ227" s="18" t="s">
        <v>78</v>
      </c>
      <c r="BK227" s="218">
        <f>ROUND(I227*H227,2)</f>
        <v>0</v>
      </c>
      <c r="BL227" s="18" t="s">
        <v>153</v>
      </c>
      <c r="BM227" s="217" t="s">
        <v>252</v>
      </c>
    </row>
    <row r="228" s="2" customFormat="1">
      <c r="A228" s="39"/>
      <c r="B228" s="40"/>
      <c r="C228" s="41"/>
      <c r="D228" s="219" t="s">
        <v>128</v>
      </c>
      <c r="E228" s="41"/>
      <c r="F228" s="220" t="s">
        <v>251</v>
      </c>
      <c r="G228" s="41"/>
      <c r="H228" s="41"/>
      <c r="I228" s="221"/>
      <c r="J228" s="41"/>
      <c r="K228" s="41"/>
      <c r="L228" s="45"/>
      <c r="M228" s="222"/>
      <c r="N228" s="223"/>
      <c r="O228" s="85"/>
      <c r="P228" s="85"/>
      <c r="Q228" s="85"/>
      <c r="R228" s="85"/>
      <c r="S228" s="85"/>
      <c r="T228" s="86"/>
      <c r="U228" s="39"/>
      <c r="V228" s="39"/>
      <c r="W228" s="39"/>
      <c r="X228" s="39"/>
      <c r="Y228" s="39"/>
      <c r="Z228" s="39"/>
      <c r="AA228" s="39"/>
      <c r="AB228" s="39"/>
      <c r="AC228" s="39"/>
      <c r="AD228" s="39"/>
      <c r="AE228" s="39"/>
      <c r="AT228" s="18" t="s">
        <v>128</v>
      </c>
      <c r="AU228" s="18" t="s">
        <v>80</v>
      </c>
    </row>
    <row r="229" s="13" customFormat="1">
      <c r="A229" s="13"/>
      <c r="B229" s="225"/>
      <c r="C229" s="226"/>
      <c r="D229" s="219" t="s">
        <v>138</v>
      </c>
      <c r="E229" s="227" t="s">
        <v>19</v>
      </c>
      <c r="F229" s="228" t="s">
        <v>359</v>
      </c>
      <c r="G229" s="226"/>
      <c r="H229" s="229">
        <v>11.800000000000001</v>
      </c>
      <c r="I229" s="230"/>
      <c r="J229" s="226"/>
      <c r="K229" s="226"/>
      <c r="L229" s="231"/>
      <c r="M229" s="232"/>
      <c r="N229" s="233"/>
      <c r="O229" s="233"/>
      <c r="P229" s="233"/>
      <c r="Q229" s="233"/>
      <c r="R229" s="233"/>
      <c r="S229" s="233"/>
      <c r="T229" s="234"/>
      <c r="U229" s="13"/>
      <c r="V229" s="13"/>
      <c r="W229" s="13"/>
      <c r="X229" s="13"/>
      <c r="Y229" s="13"/>
      <c r="Z229" s="13"/>
      <c r="AA229" s="13"/>
      <c r="AB229" s="13"/>
      <c r="AC229" s="13"/>
      <c r="AD229" s="13"/>
      <c r="AE229" s="13"/>
      <c r="AT229" s="235" t="s">
        <v>138</v>
      </c>
      <c r="AU229" s="235" t="s">
        <v>80</v>
      </c>
      <c r="AV229" s="13" t="s">
        <v>80</v>
      </c>
      <c r="AW229" s="13" t="s">
        <v>32</v>
      </c>
      <c r="AX229" s="13" t="s">
        <v>70</v>
      </c>
      <c r="AY229" s="235" t="s">
        <v>119</v>
      </c>
    </row>
    <row r="230" s="13" customFormat="1">
      <c r="A230" s="13"/>
      <c r="B230" s="225"/>
      <c r="C230" s="226"/>
      <c r="D230" s="219" t="s">
        <v>138</v>
      </c>
      <c r="E230" s="227" t="s">
        <v>19</v>
      </c>
      <c r="F230" s="228" t="s">
        <v>360</v>
      </c>
      <c r="G230" s="226"/>
      <c r="H230" s="229">
        <v>13.699999999999999</v>
      </c>
      <c r="I230" s="230"/>
      <c r="J230" s="226"/>
      <c r="K230" s="226"/>
      <c r="L230" s="231"/>
      <c r="M230" s="232"/>
      <c r="N230" s="233"/>
      <c r="O230" s="233"/>
      <c r="P230" s="233"/>
      <c r="Q230" s="233"/>
      <c r="R230" s="233"/>
      <c r="S230" s="233"/>
      <c r="T230" s="234"/>
      <c r="U230" s="13"/>
      <c r="V230" s="13"/>
      <c r="W230" s="13"/>
      <c r="X230" s="13"/>
      <c r="Y230" s="13"/>
      <c r="Z230" s="13"/>
      <c r="AA230" s="13"/>
      <c r="AB230" s="13"/>
      <c r="AC230" s="13"/>
      <c r="AD230" s="13"/>
      <c r="AE230" s="13"/>
      <c r="AT230" s="235" t="s">
        <v>138</v>
      </c>
      <c r="AU230" s="235" t="s">
        <v>80</v>
      </c>
      <c r="AV230" s="13" t="s">
        <v>80</v>
      </c>
      <c r="AW230" s="13" t="s">
        <v>32</v>
      </c>
      <c r="AX230" s="13" t="s">
        <v>70</v>
      </c>
      <c r="AY230" s="235" t="s">
        <v>119</v>
      </c>
    </row>
    <row r="231" s="13" customFormat="1">
      <c r="A231" s="13"/>
      <c r="B231" s="225"/>
      <c r="C231" s="226"/>
      <c r="D231" s="219" t="s">
        <v>138</v>
      </c>
      <c r="E231" s="227" t="s">
        <v>19</v>
      </c>
      <c r="F231" s="228" t="s">
        <v>361</v>
      </c>
      <c r="G231" s="226"/>
      <c r="H231" s="229">
        <v>12.9</v>
      </c>
      <c r="I231" s="230"/>
      <c r="J231" s="226"/>
      <c r="K231" s="226"/>
      <c r="L231" s="231"/>
      <c r="M231" s="232"/>
      <c r="N231" s="233"/>
      <c r="O231" s="233"/>
      <c r="P231" s="233"/>
      <c r="Q231" s="233"/>
      <c r="R231" s="233"/>
      <c r="S231" s="233"/>
      <c r="T231" s="234"/>
      <c r="U231" s="13"/>
      <c r="V231" s="13"/>
      <c r="W231" s="13"/>
      <c r="X231" s="13"/>
      <c r="Y231" s="13"/>
      <c r="Z231" s="13"/>
      <c r="AA231" s="13"/>
      <c r="AB231" s="13"/>
      <c r="AC231" s="13"/>
      <c r="AD231" s="13"/>
      <c r="AE231" s="13"/>
      <c r="AT231" s="235" t="s">
        <v>138</v>
      </c>
      <c r="AU231" s="235" t="s">
        <v>80</v>
      </c>
      <c r="AV231" s="13" t="s">
        <v>80</v>
      </c>
      <c r="AW231" s="13" t="s">
        <v>32</v>
      </c>
      <c r="AX231" s="13" t="s">
        <v>70</v>
      </c>
      <c r="AY231" s="235" t="s">
        <v>119</v>
      </c>
    </row>
    <row r="232" s="13" customFormat="1">
      <c r="A232" s="13"/>
      <c r="B232" s="225"/>
      <c r="C232" s="226"/>
      <c r="D232" s="219" t="s">
        <v>138</v>
      </c>
      <c r="E232" s="227" t="s">
        <v>19</v>
      </c>
      <c r="F232" s="228" t="s">
        <v>362</v>
      </c>
      <c r="G232" s="226"/>
      <c r="H232" s="229">
        <v>7.7000000000000002</v>
      </c>
      <c r="I232" s="230"/>
      <c r="J232" s="226"/>
      <c r="K232" s="226"/>
      <c r="L232" s="231"/>
      <c r="M232" s="232"/>
      <c r="N232" s="233"/>
      <c r="O232" s="233"/>
      <c r="P232" s="233"/>
      <c r="Q232" s="233"/>
      <c r="R232" s="233"/>
      <c r="S232" s="233"/>
      <c r="T232" s="234"/>
      <c r="U232" s="13"/>
      <c r="V232" s="13"/>
      <c r="W232" s="13"/>
      <c r="X232" s="13"/>
      <c r="Y232" s="13"/>
      <c r="Z232" s="13"/>
      <c r="AA232" s="13"/>
      <c r="AB232" s="13"/>
      <c r="AC232" s="13"/>
      <c r="AD232" s="13"/>
      <c r="AE232" s="13"/>
      <c r="AT232" s="235" t="s">
        <v>138</v>
      </c>
      <c r="AU232" s="235" t="s">
        <v>80</v>
      </c>
      <c r="AV232" s="13" t="s">
        <v>80</v>
      </c>
      <c r="AW232" s="13" t="s">
        <v>32</v>
      </c>
      <c r="AX232" s="13" t="s">
        <v>70</v>
      </c>
      <c r="AY232" s="235" t="s">
        <v>119</v>
      </c>
    </row>
    <row r="233" s="13" customFormat="1">
      <c r="A233" s="13"/>
      <c r="B233" s="225"/>
      <c r="C233" s="226"/>
      <c r="D233" s="219" t="s">
        <v>138</v>
      </c>
      <c r="E233" s="227" t="s">
        <v>19</v>
      </c>
      <c r="F233" s="228" t="s">
        <v>363</v>
      </c>
      <c r="G233" s="226"/>
      <c r="H233" s="229">
        <v>48</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138</v>
      </c>
      <c r="AU233" s="235" t="s">
        <v>80</v>
      </c>
      <c r="AV233" s="13" t="s">
        <v>80</v>
      </c>
      <c r="AW233" s="13" t="s">
        <v>32</v>
      </c>
      <c r="AX233" s="13" t="s">
        <v>70</v>
      </c>
      <c r="AY233" s="235" t="s">
        <v>119</v>
      </c>
    </row>
    <row r="234" s="13" customFormat="1">
      <c r="A234" s="13"/>
      <c r="B234" s="225"/>
      <c r="C234" s="226"/>
      <c r="D234" s="219" t="s">
        <v>138</v>
      </c>
      <c r="E234" s="227" t="s">
        <v>19</v>
      </c>
      <c r="F234" s="228" t="s">
        <v>364</v>
      </c>
      <c r="G234" s="226"/>
      <c r="H234" s="229">
        <v>6.0999999999999996</v>
      </c>
      <c r="I234" s="230"/>
      <c r="J234" s="226"/>
      <c r="K234" s="226"/>
      <c r="L234" s="231"/>
      <c r="M234" s="232"/>
      <c r="N234" s="233"/>
      <c r="O234" s="233"/>
      <c r="P234" s="233"/>
      <c r="Q234" s="233"/>
      <c r="R234" s="233"/>
      <c r="S234" s="233"/>
      <c r="T234" s="234"/>
      <c r="U234" s="13"/>
      <c r="V234" s="13"/>
      <c r="W234" s="13"/>
      <c r="X234" s="13"/>
      <c r="Y234" s="13"/>
      <c r="Z234" s="13"/>
      <c r="AA234" s="13"/>
      <c r="AB234" s="13"/>
      <c r="AC234" s="13"/>
      <c r="AD234" s="13"/>
      <c r="AE234" s="13"/>
      <c r="AT234" s="235" t="s">
        <v>138</v>
      </c>
      <c r="AU234" s="235" t="s">
        <v>80</v>
      </c>
      <c r="AV234" s="13" t="s">
        <v>80</v>
      </c>
      <c r="AW234" s="13" t="s">
        <v>32</v>
      </c>
      <c r="AX234" s="13" t="s">
        <v>70</v>
      </c>
      <c r="AY234" s="235" t="s">
        <v>119</v>
      </c>
    </row>
    <row r="235" s="13" customFormat="1">
      <c r="A235" s="13"/>
      <c r="B235" s="225"/>
      <c r="C235" s="226"/>
      <c r="D235" s="219" t="s">
        <v>138</v>
      </c>
      <c r="E235" s="227" t="s">
        <v>19</v>
      </c>
      <c r="F235" s="228" t="s">
        <v>365</v>
      </c>
      <c r="G235" s="226"/>
      <c r="H235" s="229">
        <v>19.100000000000001</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138</v>
      </c>
      <c r="AU235" s="235" t="s">
        <v>80</v>
      </c>
      <c r="AV235" s="13" t="s">
        <v>80</v>
      </c>
      <c r="AW235" s="13" t="s">
        <v>32</v>
      </c>
      <c r="AX235" s="13" t="s">
        <v>70</v>
      </c>
      <c r="AY235" s="235" t="s">
        <v>119</v>
      </c>
    </row>
    <row r="236" s="13" customFormat="1">
      <c r="A236" s="13"/>
      <c r="B236" s="225"/>
      <c r="C236" s="226"/>
      <c r="D236" s="219" t="s">
        <v>138</v>
      </c>
      <c r="E236" s="227" t="s">
        <v>19</v>
      </c>
      <c r="F236" s="228" t="s">
        <v>366</v>
      </c>
      <c r="G236" s="226"/>
      <c r="H236" s="229">
        <v>14</v>
      </c>
      <c r="I236" s="230"/>
      <c r="J236" s="226"/>
      <c r="K236" s="226"/>
      <c r="L236" s="231"/>
      <c r="M236" s="232"/>
      <c r="N236" s="233"/>
      <c r="O236" s="233"/>
      <c r="P236" s="233"/>
      <c r="Q236" s="233"/>
      <c r="R236" s="233"/>
      <c r="S236" s="233"/>
      <c r="T236" s="234"/>
      <c r="U236" s="13"/>
      <c r="V236" s="13"/>
      <c r="W236" s="13"/>
      <c r="X236" s="13"/>
      <c r="Y236" s="13"/>
      <c r="Z236" s="13"/>
      <c r="AA236" s="13"/>
      <c r="AB236" s="13"/>
      <c r="AC236" s="13"/>
      <c r="AD236" s="13"/>
      <c r="AE236" s="13"/>
      <c r="AT236" s="235" t="s">
        <v>138</v>
      </c>
      <c r="AU236" s="235" t="s">
        <v>80</v>
      </c>
      <c r="AV236" s="13" t="s">
        <v>80</v>
      </c>
      <c r="AW236" s="13" t="s">
        <v>32</v>
      </c>
      <c r="AX236" s="13" t="s">
        <v>70</v>
      </c>
      <c r="AY236" s="235" t="s">
        <v>119</v>
      </c>
    </row>
    <row r="237" s="13" customFormat="1">
      <c r="A237" s="13"/>
      <c r="B237" s="225"/>
      <c r="C237" s="226"/>
      <c r="D237" s="219" t="s">
        <v>138</v>
      </c>
      <c r="E237" s="227" t="s">
        <v>19</v>
      </c>
      <c r="F237" s="228" t="s">
        <v>367</v>
      </c>
      <c r="G237" s="226"/>
      <c r="H237" s="229">
        <v>15.4</v>
      </c>
      <c r="I237" s="230"/>
      <c r="J237" s="226"/>
      <c r="K237" s="226"/>
      <c r="L237" s="231"/>
      <c r="M237" s="232"/>
      <c r="N237" s="233"/>
      <c r="O237" s="233"/>
      <c r="P237" s="233"/>
      <c r="Q237" s="233"/>
      <c r="R237" s="233"/>
      <c r="S237" s="233"/>
      <c r="T237" s="234"/>
      <c r="U237" s="13"/>
      <c r="V237" s="13"/>
      <c r="W237" s="13"/>
      <c r="X237" s="13"/>
      <c r="Y237" s="13"/>
      <c r="Z237" s="13"/>
      <c r="AA237" s="13"/>
      <c r="AB237" s="13"/>
      <c r="AC237" s="13"/>
      <c r="AD237" s="13"/>
      <c r="AE237" s="13"/>
      <c r="AT237" s="235" t="s">
        <v>138</v>
      </c>
      <c r="AU237" s="235" t="s">
        <v>80</v>
      </c>
      <c r="AV237" s="13" t="s">
        <v>80</v>
      </c>
      <c r="AW237" s="13" t="s">
        <v>32</v>
      </c>
      <c r="AX237" s="13" t="s">
        <v>70</v>
      </c>
      <c r="AY237" s="235" t="s">
        <v>119</v>
      </c>
    </row>
    <row r="238" s="13" customFormat="1">
      <c r="A238" s="13"/>
      <c r="B238" s="225"/>
      <c r="C238" s="226"/>
      <c r="D238" s="219" t="s">
        <v>138</v>
      </c>
      <c r="E238" s="227" t="s">
        <v>19</v>
      </c>
      <c r="F238" s="228" t="s">
        <v>368</v>
      </c>
      <c r="G238" s="226"/>
      <c r="H238" s="229">
        <v>15.800000000000001</v>
      </c>
      <c r="I238" s="230"/>
      <c r="J238" s="226"/>
      <c r="K238" s="226"/>
      <c r="L238" s="231"/>
      <c r="M238" s="232"/>
      <c r="N238" s="233"/>
      <c r="O238" s="233"/>
      <c r="P238" s="233"/>
      <c r="Q238" s="233"/>
      <c r="R238" s="233"/>
      <c r="S238" s="233"/>
      <c r="T238" s="234"/>
      <c r="U238" s="13"/>
      <c r="V238" s="13"/>
      <c r="W238" s="13"/>
      <c r="X238" s="13"/>
      <c r="Y238" s="13"/>
      <c r="Z238" s="13"/>
      <c r="AA238" s="13"/>
      <c r="AB238" s="13"/>
      <c r="AC238" s="13"/>
      <c r="AD238" s="13"/>
      <c r="AE238" s="13"/>
      <c r="AT238" s="235" t="s">
        <v>138</v>
      </c>
      <c r="AU238" s="235" t="s">
        <v>80</v>
      </c>
      <c r="AV238" s="13" t="s">
        <v>80</v>
      </c>
      <c r="AW238" s="13" t="s">
        <v>32</v>
      </c>
      <c r="AX238" s="13" t="s">
        <v>70</v>
      </c>
      <c r="AY238" s="235" t="s">
        <v>119</v>
      </c>
    </row>
    <row r="239" s="13" customFormat="1">
      <c r="A239" s="13"/>
      <c r="B239" s="225"/>
      <c r="C239" s="226"/>
      <c r="D239" s="219" t="s">
        <v>138</v>
      </c>
      <c r="E239" s="227" t="s">
        <v>19</v>
      </c>
      <c r="F239" s="228" t="s">
        <v>369</v>
      </c>
      <c r="G239" s="226"/>
      <c r="H239" s="229">
        <v>22.800000000000001</v>
      </c>
      <c r="I239" s="230"/>
      <c r="J239" s="226"/>
      <c r="K239" s="226"/>
      <c r="L239" s="231"/>
      <c r="M239" s="232"/>
      <c r="N239" s="233"/>
      <c r="O239" s="233"/>
      <c r="P239" s="233"/>
      <c r="Q239" s="233"/>
      <c r="R239" s="233"/>
      <c r="S239" s="233"/>
      <c r="T239" s="234"/>
      <c r="U239" s="13"/>
      <c r="V239" s="13"/>
      <c r="W239" s="13"/>
      <c r="X239" s="13"/>
      <c r="Y239" s="13"/>
      <c r="Z239" s="13"/>
      <c r="AA239" s="13"/>
      <c r="AB239" s="13"/>
      <c r="AC239" s="13"/>
      <c r="AD239" s="13"/>
      <c r="AE239" s="13"/>
      <c r="AT239" s="235" t="s">
        <v>138</v>
      </c>
      <c r="AU239" s="235" t="s">
        <v>80</v>
      </c>
      <c r="AV239" s="13" t="s">
        <v>80</v>
      </c>
      <c r="AW239" s="13" t="s">
        <v>32</v>
      </c>
      <c r="AX239" s="13" t="s">
        <v>70</v>
      </c>
      <c r="AY239" s="235" t="s">
        <v>119</v>
      </c>
    </row>
    <row r="240" s="13" customFormat="1">
      <c r="A240" s="13"/>
      <c r="B240" s="225"/>
      <c r="C240" s="226"/>
      <c r="D240" s="219" t="s">
        <v>138</v>
      </c>
      <c r="E240" s="227" t="s">
        <v>19</v>
      </c>
      <c r="F240" s="228" t="s">
        <v>370</v>
      </c>
      <c r="G240" s="226"/>
      <c r="H240" s="229">
        <v>22.800000000000001</v>
      </c>
      <c r="I240" s="230"/>
      <c r="J240" s="226"/>
      <c r="K240" s="226"/>
      <c r="L240" s="231"/>
      <c r="M240" s="232"/>
      <c r="N240" s="233"/>
      <c r="O240" s="233"/>
      <c r="P240" s="233"/>
      <c r="Q240" s="233"/>
      <c r="R240" s="233"/>
      <c r="S240" s="233"/>
      <c r="T240" s="234"/>
      <c r="U240" s="13"/>
      <c r="V240" s="13"/>
      <c r="W240" s="13"/>
      <c r="X240" s="13"/>
      <c r="Y240" s="13"/>
      <c r="Z240" s="13"/>
      <c r="AA240" s="13"/>
      <c r="AB240" s="13"/>
      <c r="AC240" s="13"/>
      <c r="AD240" s="13"/>
      <c r="AE240" s="13"/>
      <c r="AT240" s="235" t="s">
        <v>138</v>
      </c>
      <c r="AU240" s="235" t="s">
        <v>80</v>
      </c>
      <c r="AV240" s="13" t="s">
        <v>80</v>
      </c>
      <c r="AW240" s="13" t="s">
        <v>32</v>
      </c>
      <c r="AX240" s="13" t="s">
        <v>70</v>
      </c>
      <c r="AY240" s="235" t="s">
        <v>119</v>
      </c>
    </row>
    <row r="241" s="13" customFormat="1">
      <c r="A241" s="13"/>
      <c r="B241" s="225"/>
      <c r="C241" s="226"/>
      <c r="D241" s="219" t="s">
        <v>138</v>
      </c>
      <c r="E241" s="227" t="s">
        <v>19</v>
      </c>
      <c r="F241" s="228" t="s">
        <v>371</v>
      </c>
      <c r="G241" s="226"/>
      <c r="H241" s="229">
        <v>25.199999999999999</v>
      </c>
      <c r="I241" s="230"/>
      <c r="J241" s="226"/>
      <c r="K241" s="226"/>
      <c r="L241" s="231"/>
      <c r="M241" s="232"/>
      <c r="N241" s="233"/>
      <c r="O241" s="233"/>
      <c r="P241" s="233"/>
      <c r="Q241" s="233"/>
      <c r="R241" s="233"/>
      <c r="S241" s="233"/>
      <c r="T241" s="234"/>
      <c r="U241" s="13"/>
      <c r="V241" s="13"/>
      <c r="W241" s="13"/>
      <c r="X241" s="13"/>
      <c r="Y241" s="13"/>
      <c r="Z241" s="13"/>
      <c r="AA241" s="13"/>
      <c r="AB241" s="13"/>
      <c r="AC241" s="13"/>
      <c r="AD241" s="13"/>
      <c r="AE241" s="13"/>
      <c r="AT241" s="235" t="s">
        <v>138</v>
      </c>
      <c r="AU241" s="235" t="s">
        <v>80</v>
      </c>
      <c r="AV241" s="13" t="s">
        <v>80</v>
      </c>
      <c r="AW241" s="13" t="s">
        <v>32</v>
      </c>
      <c r="AX241" s="13" t="s">
        <v>70</v>
      </c>
      <c r="AY241" s="235" t="s">
        <v>119</v>
      </c>
    </row>
    <row r="242" s="13" customFormat="1">
      <c r="A242" s="13"/>
      <c r="B242" s="225"/>
      <c r="C242" s="226"/>
      <c r="D242" s="219" t="s">
        <v>138</v>
      </c>
      <c r="E242" s="227" t="s">
        <v>19</v>
      </c>
      <c r="F242" s="228" t="s">
        <v>372</v>
      </c>
      <c r="G242" s="226"/>
      <c r="H242" s="229">
        <v>37.799999999999997</v>
      </c>
      <c r="I242" s="230"/>
      <c r="J242" s="226"/>
      <c r="K242" s="226"/>
      <c r="L242" s="231"/>
      <c r="M242" s="232"/>
      <c r="N242" s="233"/>
      <c r="O242" s="233"/>
      <c r="P242" s="233"/>
      <c r="Q242" s="233"/>
      <c r="R242" s="233"/>
      <c r="S242" s="233"/>
      <c r="T242" s="234"/>
      <c r="U242" s="13"/>
      <c r="V242" s="13"/>
      <c r="W242" s="13"/>
      <c r="X242" s="13"/>
      <c r="Y242" s="13"/>
      <c r="Z242" s="13"/>
      <c r="AA242" s="13"/>
      <c r="AB242" s="13"/>
      <c r="AC242" s="13"/>
      <c r="AD242" s="13"/>
      <c r="AE242" s="13"/>
      <c r="AT242" s="235" t="s">
        <v>138</v>
      </c>
      <c r="AU242" s="235" t="s">
        <v>80</v>
      </c>
      <c r="AV242" s="13" t="s">
        <v>80</v>
      </c>
      <c r="AW242" s="13" t="s">
        <v>32</v>
      </c>
      <c r="AX242" s="13" t="s">
        <v>70</v>
      </c>
      <c r="AY242" s="235" t="s">
        <v>119</v>
      </c>
    </row>
    <row r="243" s="14" customFormat="1">
      <c r="A243" s="14"/>
      <c r="B243" s="236"/>
      <c r="C243" s="237"/>
      <c r="D243" s="219" t="s">
        <v>138</v>
      </c>
      <c r="E243" s="238" t="s">
        <v>296</v>
      </c>
      <c r="F243" s="239" t="s">
        <v>140</v>
      </c>
      <c r="G243" s="237"/>
      <c r="H243" s="240">
        <v>273.10000000000002</v>
      </c>
      <c r="I243" s="241"/>
      <c r="J243" s="237"/>
      <c r="K243" s="237"/>
      <c r="L243" s="242"/>
      <c r="M243" s="243"/>
      <c r="N243" s="244"/>
      <c r="O243" s="244"/>
      <c r="P243" s="244"/>
      <c r="Q243" s="244"/>
      <c r="R243" s="244"/>
      <c r="S243" s="244"/>
      <c r="T243" s="245"/>
      <c r="U243" s="14"/>
      <c r="V243" s="14"/>
      <c r="W243" s="14"/>
      <c r="X243" s="14"/>
      <c r="Y243" s="14"/>
      <c r="Z243" s="14"/>
      <c r="AA243" s="14"/>
      <c r="AB243" s="14"/>
      <c r="AC243" s="14"/>
      <c r="AD243" s="14"/>
      <c r="AE243" s="14"/>
      <c r="AT243" s="246" t="s">
        <v>138</v>
      </c>
      <c r="AU243" s="246" t="s">
        <v>80</v>
      </c>
      <c r="AV243" s="14" t="s">
        <v>127</v>
      </c>
      <c r="AW243" s="14" t="s">
        <v>32</v>
      </c>
      <c r="AX243" s="14" t="s">
        <v>78</v>
      </c>
      <c r="AY243" s="246" t="s">
        <v>119</v>
      </c>
    </row>
    <row r="244" s="2" customFormat="1" ht="22.9" customHeight="1">
      <c r="A244" s="39"/>
      <c r="B244" s="40"/>
      <c r="C244" s="206" t="s">
        <v>7</v>
      </c>
      <c r="D244" s="206" t="s">
        <v>122</v>
      </c>
      <c r="E244" s="207" t="s">
        <v>262</v>
      </c>
      <c r="F244" s="208" t="s">
        <v>263</v>
      </c>
      <c r="G244" s="209" t="s">
        <v>182</v>
      </c>
      <c r="H244" s="210">
        <v>273.10000000000002</v>
      </c>
      <c r="I244" s="211"/>
      <c r="J244" s="212">
        <f>ROUND(I244*H244,2)</f>
        <v>0</v>
      </c>
      <c r="K244" s="208" t="s">
        <v>126</v>
      </c>
      <c r="L244" s="45"/>
      <c r="M244" s="213" t="s">
        <v>19</v>
      </c>
      <c r="N244" s="214" t="s">
        <v>41</v>
      </c>
      <c r="O244" s="85"/>
      <c r="P244" s="215">
        <f>O244*H244</f>
        <v>0</v>
      </c>
      <c r="Q244" s="215">
        <v>0</v>
      </c>
      <c r="R244" s="215">
        <f>Q244*H244</f>
        <v>0</v>
      </c>
      <c r="S244" s="215">
        <v>0</v>
      </c>
      <c r="T244" s="216">
        <f>S244*H244</f>
        <v>0</v>
      </c>
      <c r="U244" s="39"/>
      <c r="V244" s="39"/>
      <c r="W244" s="39"/>
      <c r="X244" s="39"/>
      <c r="Y244" s="39"/>
      <c r="Z244" s="39"/>
      <c r="AA244" s="39"/>
      <c r="AB244" s="39"/>
      <c r="AC244" s="39"/>
      <c r="AD244" s="39"/>
      <c r="AE244" s="39"/>
      <c r="AR244" s="217" t="s">
        <v>153</v>
      </c>
      <c r="AT244" s="217" t="s">
        <v>122</v>
      </c>
      <c r="AU244" s="217" t="s">
        <v>80</v>
      </c>
      <c r="AY244" s="18" t="s">
        <v>119</v>
      </c>
      <c r="BE244" s="218">
        <f>IF(N244="základní",J244,0)</f>
        <v>0</v>
      </c>
      <c r="BF244" s="218">
        <f>IF(N244="snížená",J244,0)</f>
        <v>0</v>
      </c>
      <c r="BG244" s="218">
        <f>IF(N244="zákl. přenesená",J244,0)</f>
        <v>0</v>
      </c>
      <c r="BH244" s="218">
        <f>IF(N244="sníž. přenesená",J244,0)</f>
        <v>0</v>
      </c>
      <c r="BI244" s="218">
        <f>IF(N244="nulová",J244,0)</f>
        <v>0</v>
      </c>
      <c r="BJ244" s="18" t="s">
        <v>78</v>
      </c>
      <c r="BK244" s="218">
        <f>ROUND(I244*H244,2)</f>
        <v>0</v>
      </c>
      <c r="BL244" s="18" t="s">
        <v>153</v>
      </c>
      <c r="BM244" s="217" t="s">
        <v>264</v>
      </c>
    </row>
    <row r="245" s="2" customFormat="1">
      <c r="A245" s="39"/>
      <c r="B245" s="40"/>
      <c r="C245" s="41"/>
      <c r="D245" s="219" t="s">
        <v>128</v>
      </c>
      <c r="E245" s="41"/>
      <c r="F245" s="220" t="s">
        <v>263</v>
      </c>
      <c r="G245" s="41"/>
      <c r="H245" s="41"/>
      <c r="I245" s="221"/>
      <c r="J245" s="41"/>
      <c r="K245" s="41"/>
      <c r="L245" s="45"/>
      <c r="M245" s="222"/>
      <c r="N245" s="223"/>
      <c r="O245" s="85"/>
      <c r="P245" s="85"/>
      <c r="Q245" s="85"/>
      <c r="R245" s="85"/>
      <c r="S245" s="85"/>
      <c r="T245" s="86"/>
      <c r="U245" s="39"/>
      <c r="V245" s="39"/>
      <c r="W245" s="39"/>
      <c r="X245" s="39"/>
      <c r="Y245" s="39"/>
      <c r="Z245" s="39"/>
      <c r="AA245" s="39"/>
      <c r="AB245" s="39"/>
      <c r="AC245" s="39"/>
      <c r="AD245" s="39"/>
      <c r="AE245" s="39"/>
      <c r="AT245" s="18" t="s">
        <v>128</v>
      </c>
      <c r="AU245" s="18" t="s">
        <v>80</v>
      </c>
    </row>
    <row r="246" s="13" customFormat="1">
      <c r="A246" s="13"/>
      <c r="B246" s="225"/>
      <c r="C246" s="226"/>
      <c r="D246" s="219" t="s">
        <v>138</v>
      </c>
      <c r="E246" s="227" t="s">
        <v>19</v>
      </c>
      <c r="F246" s="228" t="s">
        <v>296</v>
      </c>
      <c r="G246" s="226"/>
      <c r="H246" s="229">
        <v>273.10000000000002</v>
      </c>
      <c r="I246" s="230"/>
      <c r="J246" s="226"/>
      <c r="K246" s="226"/>
      <c r="L246" s="231"/>
      <c r="M246" s="232"/>
      <c r="N246" s="233"/>
      <c r="O246" s="233"/>
      <c r="P246" s="233"/>
      <c r="Q246" s="233"/>
      <c r="R246" s="233"/>
      <c r="S246" s="233"/>
      <c r="T246" s="234"/>
      <c r="U246" s="13"/>
      <c r="V246" s="13"/>
      <c r="W246" s="13"/>
      <c r="X246" s="13"/>
      <c r="Y246" s="13"/>
      <c r="Z246" s="13"/>
      <c r="AA246" s="13"/>
      <c r="AB246" s="13"/>
      <c r="AC246" s="13"/>
      <c r="AD246" s="13"/>
      <c r="AE246" s="13"/>
      <c r="AT246" s="235" t="s">
        <v>138</v>
      </c>
      <c r="AU246" s="235" t="s">
        <v>80</v>
      </c>
      <c r="AV246" s="13" t="s">
        <v>80</v>
      </c>
      <c r="AW246" s="13" t="s">
        <v>32</v>
      </c>
      <c r="AX246" s="13" t="s">
        <v>70</v>
      </c>
      <c r="AY246" s="235" t="s">
        <v>119</v>
      </c>
    </row>
    <row r="247" s="14" customFormat="1">
      <c r="A247" s="14"/>
      <c r="B247" s="236"/>
      <c r="C247" s="237"/>
      <c r="D247" s="219" t="s">
        <v>138</v>
      </c>
      <c r="E247" s="238" t="s">
        <v>19</v>
      </c>
      <c r="F247" s="239" t="s">
        <v>140</v>
      </c>
      <c r="G247" s="237"/>
      <c r="H247" s="240">
        <v>273.10000000000002</v>
      </c>
      <c r="I247" s="241"/>
      <c r="J247" s="237"/>
      <c r="K247" s="237"/>
      <c r="L247" s="242"/>
      <c r="M247" s="243"/>
      <c r="N247" s="244"/>
      <c r="O247" s="244"/>
      <c r="P247" s="244"/>
      <c r="Q247" s="244"/>
      <c r="R247" s="244"/>
      <c r="S247" s="244"/>
      <c r="T247" s="245"/>
      <c r="U247" s="14"/>
      <c r="V247" s="14"/>
      <c r="W247" s="14"/>
      <c r="X247" s="14"/>
      <c r="Y247" s="14"/>
      <c r="Z247" s="14"/>
      <c r="AA247" s="14"/>
      <c r="AB247" s="14"/>
      <c r="AC247" s="14"/>
      <c r="AD247" s="14"/>
      <c r="AE247" s="14"/>
      <c r="AT247" s="246" t="s">
        <v>138</v>
      </c>
      <c r="AU247" s="246" t="s">
        <v>80</v>
      </c>
      <c r="AV247" s="14" t="s">
        <v>127</v>
      </c>
      <c r="AW247" s="14" t="s">
        <v>32</v>
      </c>
      <c r="AX247" s="14" t="s">
        <v>78</v>
      </c>
      <c r="AY247" s="246" t="s">
        <v>119</v>
      </c>
    </row>
    <row r="248" s="2" customFormat="1" ht="14.5" customHeight="1">
      <c r="A248" s="39"/>
      <c r="B248" s="40"/>
      <c r="C248" s="206" t="s">
        <v>187</v>
      </c>
      <c r="D248" s="206" t="s">
        <v>122</v>
      </c>
      <c r="E248" s="207" t="s">
        <v>265</v>
      </c>
      <c r="F248" s="208" t="s">
        <v>266</v>
      </c>
      <c r="G248" s="209" t="s">
        <v>182</v>
      </c>
      <c r="H248" s="210">
        <v>20.5</v>
      </c>
      <c r="I248" s="211"/>
      <c r="J248" s="212">
        <f>ROUND(I248*H248,2)</f>
        <v>0</v>
      </c>
      <c r="K248" s="208" t="s">
        <v>126</v>
      </c>
      <c r="L248" s="45"/>
      <c r="M248" s="213" t="s">
        <v>19</v>
      </c>
      <c r="N248" s="214" t="s">
        <v>41</v>
      </c>
      <c r="O248" s="85"/>
      <c r="P248" s="215">
        <f>O248*H248</f>
        <v>0</v>
      </c>
      <c r="Q248" s="215">
        <v>0</v>
      </c>
      <c r="R248" s="215">
        <f>Q248*H248</f>
        <v>0</v>
      </c>
      <c r="S248" s="215">
        <v>0</v>
      </c>
      <c r="T248" s="216">
        <f>S248*H248</f>
        <v>0</v>
      </c>
      <c r="U248" s="39"/>
      <c r="V248" s="39"/>
      <c r="W248" s="39"/>
      <c r="X248" s="39"/>
      <c r="Y248" s="39"/>
      <c r="Z248" s="39"/>
      <c r="AA248" s="39"/>
      <c r="AB248" s="39"/>
      <c r="AC248" s="39"/>
      <c r="AD248" s="39"/>
      <c r="AE248" s="39"/>
      <c r="AR248" s="217" t="s">
        <v>153</v>
      </c>
      <c r="AT248" s="217" t="s">
        <v>122</v>
      </c>
      <c r="AU248" s="217" t="s">
        <v>80</v>
      </c>
      <c r="AY248" s="18" t="s">
        <v>119</v>
      </c>
      <c r="BE248" s="218">
        <f>IF(N248="základní",J248,0)</f>
        <v>0</v>
      </c>
      <c r="BF248" s="218">
        <f>IF(N248="snížená",J248,0)</f>
        <v>0</v>
      </c>
      <c r="BG248" s="218">
        <f>IF(N248="zákl. přenesená",J248,0)</f>
        <v>0</v>
      </c>
      <c r="BH248" s="218">
        <f>IF(N248="sníž. přenesená",J248,0)</f>
        <v>0</v>
      </c>
      <c r="BI248" s="218">
        <f>IF(N248="nulová",J248,0)</f>
        <v>0</v>
      </c>
      <c r="BJ248" s="18" t="s">
        <v>78</v>
      </c>
      <c r="BK248" s="218">
        <f>ROUND(I248*H248,2)</f>
        <v>0</v>
      </c>
      <c r="BL248" s="18" t="s">
        <v>153</v>
      </c>
      <c r="BM248" s="217" t="s">
        <v>267</v>
      </c>
    </row>
    <row r="249" s="2" customFormat="1">
      <c r="A249" s="39"/>
      <c r="B249" s="40"/>
      <c r="C249" s="41"/>
      <c r="D249" s="219" t="s">
        <v>128</v>
      </c>
      <c r="E249" s="41"/>
      <c r="F249" s="220" t="s">
        <v>266</v>
      </c>
      <c r="G249" s="41"/>
      <c r="H249" s="41"/>
      <c r="I249" s="221"/>
      <c r="J249" s="41"/>
      <c r="K249" s="41"/>
      <c r="L249" s="45"/>
      <c r="M249" s="222"/>
      <c r="N249" s="223"/>
      <c r="O249" s="85"/>
      <c r="P249" s="85"/>
      <c r="Q249" s="85"/>
      <c r="R249" s="85"/>
      <c r="S249" s="85"/>
      <c r="T249" s="86"/>
      <c r="U249" s="39"/>
      <c r="V249" s="39"/>
      <c r="W249" s="39"/>
      <c r="X249" s="39"/>
      <c r="Y249" s="39"/>
      <c r="Z249" s="39"/>
      <c r="AA249" s="39"/>
      <c r="AB249" s="39"/>
      <c r="AC249" s="39"/>
      <c r="AD249" s="39"/>
      <c r="AE249" s="39"/>
      <c r="AT249" s="18" t="s">
        <v>128</v>
      </c>
      <c r="AU249" s="18" t="s">
        <v>80</v>
      </c>
    </row>
    <row r="250" s="13" customFormat="1">
      <c r="A250" s="13"/>
      <c r="B250" s="225"/>
      <c r="C250" s="226"/>
      <c r="D250" s="219" t="s">
        <v>138</v>
      </c>
      <c r="E250" s="227" t="s">
        <v>19</v>
      </c>
      <c r="F250" s="228" t="s">
        <v>373</v>
      </c>
      <c r="G250" s="226"/>
      <c r="H250" s="229">
        <v>2.2000000000000002</v>
      </c>
      <c r="I250" s="230"/>
      <c r="J250" s="226"/>
      <c r="K250" s="226"/>
      <c r="L250" s="231"/>
      <c r="M250" s="232"/>
      <c r="N250" s="233"/>
      <c r="O250" s="233"/>
      <c r="P250" s="233"/>
      <c r="Q250" s="233"/>
      <c r="R250" s="233"/>
      <c r="S250" s="233"/>
      <c r="T250" s="234"/>
      <c r="U250" s="13"/>
      <c r="V250" s="13"/>
      <c r="W250" s="13"/>
      <c r="X250" s="13"/>
      <c r="Y250" s="13"/>
      <c r="Z250" s="13"/>
      <c r="AA250" s="13"/>
      <c r="AB250" s="13"/>
      <c r="AC250" s="13"/>
      <c r="AD250" s="13"/>
      <c r="AE250" s="13"/>
      <c r="AT250" s="235" t="s">
        <v>138</v>
      </c>
      <c r="AU250" s="235" t="s">
        <v>80</v>
      </c>
      <c r="AV250" s="13" t="s">
        <v>80</v>
      </c>
      <c r="AW250" s="13" t="s">
        <v>32</v>
      </c>
      <c r="AX250" s="13" t="s">
        <v>70</v>
      </c>
      <c r="AY250" s="235" t="s">
        <v>119</v>
      </c>
    </row>
    <row r="251" s="13" customFormat="1">
      <c r="A251" s="13"/>
      <c r="B251" s="225"/>
      <c r="C251" s="226"/>
      <c r="D251" s="219" t="s">
        <v>138</v>
      </c>
      <c r="E251" s="227" t="s">
        <v>19</v>
      </c>
      <c r="F251" s="228" t="s">
        <v>374</v>
      </c>
      <c r="G251" s="226"/>
      <c r="H251" s="229">
        <v>1.6000000000000001</v>
      </c>
      <c r="I251" s="230"/>
      <c r="J251" s="226"/>
      <c r="K251" s="226"/>
      <c r="L251" s="231"/>
      <c r="M251" s="232"/>
      <c r="N251" s="233"/>
      <c r="O251" s="233"/>
      <c r="P251" s="233"/>
      <c r="Q251" s="233"/>
      <c r="R251" s="233"/>
      <c r="S251" s="233"/>
      <c r="T251" s="234"/>
      <c r="U251" s="13"/>
      <c r="V251" s="13"/>
      <c r="W251" s="13"/>
      <c r="X251" s="13"/>
      <c r="Y251" s="13"/>
      <c r="Z251" s="13"/>
      <c r="AA251" s="13"/>
      <c r="AB251" s="13"/>
      <c r="AC251" s="13"/>
      <c r="AD251" s="13"/>
      <c r="AE251" s="13"/>
      <c r="AT251" s="235" t="s">
        <v>138</v>
      </c>
      <c r="AU251" s="235" t="s">
        <v>80</v>
      </c>
      <c r="AV251" s="13" t="s">
        <v>80</v>
      </c>
      <c r="AW251" s="13" t="s">
        <v>32</v>
      </c>
      <c r="AX251" s="13" t="s">
        <v>70</v>
      </c>
      <c r="AY251" s="235" t="s">
        <v>119</v>
      </c>
    </row>
    <row r="252" s="13" customFormat="1">
      <c r="A252" s="13"/>
      <c r="B252" s="225"/>
      <c r="C252" s="226"/>
      <c r="D252" s="219" t="s">
        <v>138</v>
      </c>
      <c r="E252" s="227" t="s">
        <v>19</v>
      </c>
      <c r="F252" s="228" t="s">
        <v>375</v>
      </c>
      <c r="G252" s="226"/>
      <c r="H252" s="229">
        <v>3.1000000000000001</v>
      </c>
      <c r="I252" s="230"/>
      <c r="J252" s="226"/>
      <c r="K252" s="226"/>
      <c r="L252" s="231"/>
      <c r="M252" s="232"/>
      <c r="N252" s="233"/>
      <c r="O252" s="233"/>
      <c r="P252" s="233"/>
      <c r="Q252" s="233"/>
      <c r="R252" s="233"/>
      <c r="S252" s="233"/>
      <c r="T252" s="234"/>
      <c r="U252" s="13"/>
      <c r="V252" s="13"/>
      <c r="W252" s="13"/>
      <c r="X252" s="13"/>
      <c r="Y252" s="13"/>
      <c r="Z252" s="13"/>
      <c r="AA252" s="13"/>
      <c r="AB252" s="13"/>
      <c r="AC252" s="13"/>
      <c r="AD252" s="13"/>
      <c r="AE252" s="13"/>
      <c r="AT252" s="235" t="s">
        <v>138</v>
      </c>
      <c r="AU252" s="235" t="s">
        <v>80</v>
      </c>
      <c r="AV252" s="13" t="s">
        <v>80</v>
      </c>
      <c r="AW252" s="13" t="s">
        <v>32</v>
      </c>
      <c r="AX252" s="13" t="s">
        <v>70</v>
      </c>
      <c r="AY252" s="235" t="s">
        <v>119</v>
      </c>
    </row>
    <row r="253" s="13" customFormat="1">
      <c r="A253" s="13"/>
      <c r="B253" s="225"/>
      <c r="C253" s="226"/>
      <c r="D253" s="219" t="s">
        <v>138</v>
      </c>
      <c r="E253" s="227" t="s">
        <v>19</v>
      </c>
      <c r="F253" s="228" t="s">
        <v>376</v>
      </c>
      <c r="G253" s="226"/>
      <c r="H253" s="229">
        <v>1.1000000000000001</v>
      </c>
      <c r="I253" s="230"/>
      <c r="J253" s="226"/>
      <c r="K253" s="226"/>
      <c r="L253" s="231"/>
      <c r="M253" s="232"/>
      <c r="N253" s="233"/>
      <c r="O253" s="233"/>
      <c r="P253" s="233"/>
      <c r="Q253" s="233"/>
      <c r="R253" s="233"/>
      <c r="S253" s="233"/>
      <c r="T253" s="234"/>
      <c r="U253" s="13"/>
      <c r="V253" s="13"/>
      <c r="W253" s="13"/>
      <c r="X253" s="13"/>
      <c r="Y253" s="13"/>
      <c r="Z253" s="13"/>
      <c r="AA253" s="13"/>
      <c r="AB253" s="13"/>
      <c r="AC253" s="13"/>
      <c r="AD253" s="13"/>
      <c r="AE253" s="13"/>
      <c r="AT253" s="235" t="s">
        <v>138</v>
      </c>
      <c r="AU253" s="235" t="s">
        <v>80</v>
      </c>
      <c r="AV253" s="13" t="s">
        <v>80</v>
      </c>
      <c r="AW253" s="13" t="s">
        <v>32</v>
      </c>
      <c r="AX253" s="13" t="s">
        <v>70</v>
      </c>
      <c r="AY253" s="235" t="s">
        <v>119</v>
      </c>
    </row>
    <row r="254" s="13" customFormat="1">
      <c r="A254" s="13"/>
      <c r="B254" s="225"/>
      <c r="C254" s="226"/>
      <c r="D254" s="219" t="s">
        <v>138</v>
      </c>
      <c r="E254" s="227" t="s">
        <v>19</v>
      </c>
      <c r="F254" s="228" t="s">
        <v>377</v>
      </c>
      <c r="G254" s="226"/>
      <c r="H254" s="229">
        <v>10</v>
      </c>
      <c r="I254" s="230"/>
      <c r="J254" s="226"/>
      <c r="K254" s="226"/>
      <c r="L254" s="231"/>
      <c r="M254" s="232"/>
      <c r="N254" s="233"/>
      <c r="O254" s="233"/>
      <c r="P254" s="233"/>
      <c r="Q254" s="233"/>
      <c r="R254" s="233"/>
      <c r="S254" s="233"/>
      <c r="T254" s="234"/>
      <c r="U254" s="13"/>
      <c r="V254" s="13"/>
      <c r="W254" s="13"/>
      <c r="X254" s="13"/>
      <c r="Y254" s="13"/>
      <c r="Z254" s="13"/>
      <c r="AA254" s="13"/>
      <c r="AB254" s="13"/>
      <c r="AC254" s="13"/>
      <c r="AD254" s="13"/>
      <c r="AE254" s="13"/>
      <c r="AT254" s="235" t="s">
        <v>138</v>
      </c>
      <c r="AU254" s="235" t="s">
        <v>80</v>
      </c>
      <c r="AV254" s="13" t="s">
        <v>80</v>
      </c>
      <c r="AW254" s="13" t="s">
        <v>32</v>
      </c>
      <c r="AX254" s="13" t="s">
        <v>70</v>
      </c>
      <c r="AY254" s="235" t="s">
        <v>119</v>
      </c>
    </row>
    <row r="255" s="13" customFormat="1">
      <c r="A255" s="13"/>
      <c r="B255" s="225"/>
      <c r="C255" s="226"/>
      <c r="D255" s="219" t="s">
        <v>138</v>
      </c>
      <c r="E255" s="227" t="s">
        <v>19</v>
      </c>
      <c r="F255" s="228" t="s">
        <v>378</v>
      </c>
      <c r="G255" s="226"/>
      <c r="H255" s="229">
        <v>2.5</v>
      </c>
      <c r="I255" s="230"/>
      <c r="J255" s="226"/>
      <c r="K255" s="226"/>
      <c r="L255" s="231"/>
      <c r="M255" s="232"/>
      <c r="N255" s="233"/>
      <c r="O255" s="233"/>
      <c r="P255" s="233"/>
      <c r="Q255" s="233"/>
      <c r="R255" s="233"/>
      <c r="S255" s="233"/>
      <c r="T255" s="234"/>
      <c r="U255" s="13"/>
      <c r="V255" s="13"/>
      <c r="W255" s="13"/>
      <c r="X255" s="13"/>
      <c r="Y255" s="13"/>
      <c r="Z255" s="13"/>
      <c r="AA255" s="13"/>
      <c r="AB255" s="13"/>
      <c r="AC255" s="13"/>
      <c r="AD255" s="13"/>
      <c r="AE255" s="13"/>
      <c r="AT255" s="235" t="s">
        <v>138</v>
      </c>
      <c r="AU255" s="235" t="s">
        <v>80</v>
      </c>
      <c r="AV255" s="13" t="s">
        <v>80</v>
      </c>
      <c r="AW255" s="13" t="s">
        <v>32</v>
      </c>
      <c r="AX255" s="13" t="s">
        <v>70</v>
      </c>
      <c r="AY255" s="235" t="s">
        <v>119</v>
      </c>
    </row>
    <row r="256" s="14" customFormat="1">
      <c r="A256" s="14"/>
      <c r="B256" s="236"/>
      <c r="C256" s="237"/>
      <c r="D256" s="219" t="s">
        <v>138</v>
      </c>
      <c r="E256" s="238" t="s">
        <v>19</v>
      </c>
      <c r="F256" s="239" t="s">
        <v>140</v>
      </c>
      <c r="G256" s="237"/>
      <c r="H256" s="240">
        <v>20.5</v>
      </c>
      <c r="I256" s="241"/>
      <c r="J256" s="237"/>
      <c r="K256" s="237"/>
      <c r="L256" s="242"/>
      <c r="M256" s="243"/>
      <c r="N256" s="244"/>
      <c r="O256" s="244"/>
      <c r="P256" s="244"/>
      <c r="Q256" s="244"/>
      <c r="R256" s="244"/>
      <c r="S256" s="244"/>
      <c r="T256" s="245"/>
      <c r="U256" s="14"/>
      <c r="V256" s="14"/>
      <c r="W256" s="14"/>
      <c r="X256" s="14"/>
      <c r="Y256" s="14"/>
      <c r="Z256" s="14"/>
      <c r="AA256" s="14"/>
      <c r="AB256" s="14"/>
      <c r="AC256" s="14"/>
      <c r="AD256" s="14"/>
      <c r="AE256" s="14"/>
      <c r="AT256" s="246" t="s">
        <v>138</v>
      </c>
      <c r="AU256" s="246" t="s">
        <v>80</v>
      </c>
      <c r="AV256" s="14" t="s">
        <v>127</v>
      </c>
      <c r="AW256" s="14" t="s">
        <v>32</v>
      </c>
      <c r="AX256" s="14" t="s">
        <v>78</v>
      </c>
      <c r="AY256" s="246" t="s">
        <v>119</v>
      </c>
    </row>
    <row r="257" s="2" customFormat="1" ht="14.5" customHeight="1">
      <c r="A257" s="39"/>
      <c r="B257" s="40"/>
      <c r="C257" s="248" t="s">
        <v>271</v>
      </c>
      <c r="D257" s="248" t="s">
        <v>169</v>
      </c>
      <c r="E257" s="249" t="s">
        <v>272</v>
      </c>
      <c r="F257" s="250" t="s">
        <v>273</v>
      </c>
      <c r="G257" s="251" t="s">
        <v>182</v>
      </c>
      <c r="H257" s="252">
        <v>22.550000000000001</v>
      </c>
      <c r="I257" s="253"/>
      <c r="J257" s="254">
        <f>ROUND(I257*H257,2)</f>
        <v>0</v>
      </c>
      <c r="K257" s="250" t="s">
        <v>19</v>
      </c>
      <c r="L257" s="255"/>
      <c r="M257" s="256" t="s">
        <v>19</v>
      </c>
      <c r="N257" s="257" t="s">
        <v>41</v>
      </c>
      <c r="O257" s="85"/>
      <c r="P257" s="215">
        <f>O257*H257</f>
        <v>0</v>
      </c>
      <c r="Q257" s="215">
        <v>0</v>
      </c>
      <c r="R257" s="215">
        <f>Q257*H257</f>
        <v>0</v>
      </c>
      <c r="S257" s="215">
        <v>0</v>
      </c>
      <c r="T257" s="216">
        <f>S257*H257</f>
        <v>0</v>
      </c>
      <c r="U257" s="39"/>
      <c r="V257" s="39"/>
      <c r="W257" s="39"/>
      <c r="X257" s="39"/>
      <c r="Y257" s="39"/>
      <c r="Z257" s="39"/>
      <c r="AA257" s="39"/>
      <c r="AB257" s="39"/>
      <c r="AC257" s="39"/>
      <c r="AD257" s="39"/>
      <c r="AE257" s="39"/>
      <c r="AR257" s="217" t="s">
        <v>172</v>
      </c>
      <c r="AT257" s="217" t="s">
        <v>169</v>
      </c>
      <c r="AU257" s="217" t="s">
        <v>80</v>
      </c>
      <c r="AY257" s="18" t="s">
        <v>119</v>
      </c>
      <c r="BE257" s="218">
        <f>IF(N257="základní",J257,0)</f>
        <v>0</v>
      </c>
      <c r="BF257" s="218">
        <f>IF(N257="snížená",J257,0)</f>
        <v>0</v>
      </c>
      <c r="BG257" s="218">
        <f>IF(N257="zákl. přenesená",J257,0)</f>
        <v>0</v>
      </c>
      <c r="BH257" s="218">
        <f>IF(N257="sníž. přenesená",J257,0)</f>
        <v>0</v>
      </c>
      <c r="BI257" s="218">
        <f>IF(N257="nulová",J257,0)</f>
        <v>0</v>
      </c>
      <c r="BJ257" s="18" t="s">
        <v>78</v>
      </c>
      <c r="BK257" s="218">
        <f>ROUND(I257*H257,2)</f>
        <v>0</v>
      </c>
      <c r="BL257" s="18" t="s">
        <v>153</v>
      </c>
      <c r="BM257" s="217" t="s">
        <v>274</v>
      </c>
    </row>
    <row r="258" s="2" customFormat="1">
      <c r="A258" s="39"/>
      <c r="B258" s="40"/>
      <c r="C258" s="41"/>
      <c r="D258" s="219" t="s">
        <v>128</v>
      </c>
      <c r="E258" s="41"/>
      <c r="F258" s="220" t="s">
        <v>273</v>
      </c>
      <c r="G258" s="41"/>
      <c r="H258" s="41"/>
      <c r="I258" s="221"/>
      <c r="J258" s="41"/>
      <c r="K258" s="41"/>
      <c r="L258" s="45"/>
      <c r="M258" s="222"/>
      <c r="N258" s="223"/>
      <c r="O258" s="85"/>
      <c r="P258" s="85"/>
      <c r="Q258" s="85"/>
      <c r="R258" s="85"/>
      <c r="S258" s="85"/>
      <c r="T258" s="86"/>
      <c r="U258" s="39"/>
      <c r="V258" s="39"/>
      <c r="W258" s="39"/>
      <c r="X258" s="39"/>
      <c r="Y258" s="39"/>
      <c r="Z258" s="39"/>
      <c r="AA258" s="39"/>
      <c r="AB258" s="39"/>
      <c r="AC258" s="39"/>
      <c r="AD258" s="39"/>
      <c r="AE258" s="39"/>
      <c r="AT258" s="18" t="s">
        <v>128</v>
      </c>
      <c r="AU258" s="18" t="s">
        <v>80</v>
      </c>
    </row>
    <row r="259" s="13" customFormat="1">
      <c r="A259" s="13"/>
      <c r="B259" s="225"/>
      <c r="C259" s="226"/>
      <c r="D259" s="219" t="s">
        <v>138</v>
      </c>
      <c r="E259" s="227" t="s">
        <v>19</v>
      </c>
      <c r="F259" s="228" t="s">
        <v>379</v>
      </c>
      <c r="G259" s="226"/>
      <c r="H259" s="229">
        <v>22.550000000000001</v>
      </c>
      <c r="I259" s="230"/>
      <c r="J259" s="226"/>
      <c r="K259" s="226"/>
      <c r="L259" s="231"/>
      <c r="M259" s="232"/>
      <c r="N259" s="233"/>
      <c r="O259" s="233"/>
      <c r="P259" s="233"/>
      <c r="Q259" s="233"/>
      <c r="R259" s="233"/>
      <c r="S259" s="233"/>
      <c r="T259" s="234"/>
      <c r="U259" s="13"/>
      <c r="V259" s="13"/>
      <c r="W259" s="13"/>
      <c r="X259" s="13"/>
      <c r="Y259" s="13"/>
      <c r="Z259" s="13"/>
      <c r="AA259" s="13"/>
      <c r="AB259" s="13"/>
      <c r="AC259" s="13"/>
      <c r="AD259" s="13"/>
      <c r="AE259" s="13"/>
      <c r="AT259" s="235" t="s">
        <v>138</v>
      </c>
      <c r="AU259" s="235" t="s">
        <v>80</v>
      </c>
      <c r="AV259" s="13" t="s">
        <v>80</v>
      </c>
      <c r="AW259" s="13" t="s">
        <v>32</v>
      </c>
      <c r="AX259" s="13" t="s">
        <v>70</v>
      </c>
      <c r="AY259" s="235" t="s">
        <v>119</v>
      </c>
    </row>
    <row r="260" s="14" customFormat="1">
      <c r="A260" s="14"/>
      <c r="B260" s="236"/>
      <c r="C260" s="237"/>
      <c r="D260" s="219" t="s">
        <v>138</v>
      </c>
      <c r="E260" s="238" t="s">
        <v>19</v>
      </c>
      <c r="F260" s="239" t="s">
        <v>140</v>
      </c>
      <c r="G260" s="237"/>
      <c r="H260" s="240">
        <v>22.550000000000001</v>
      </c>
      <c r="I260" s="241"/>
      <c r="J260" s="237"/>
      <c r="K260" s="237"/>
      <c r="L260" s="242"/>
      <c r="M260" s="243"/>
      <c r="N260" s="244"/>
      <c r="O260" s="244"/>
      <c r="P260" s="244"/>
      <c r="Q260" s="244"/>
      <c r="R260" s="244"/>
      <c r="S260" s="244"/>
      <c r="T260" s="245"/>
      <c r="U260" s="14"/>
      <c r="V260" s="14"/>
      <c r="W260" s="14"/>
      <c r="X260" s="14"/>
      <c r="Y260" s="14"/>
      <c r="Z260" s="14"/>
      <c r="AA260" s="14"/>
      <c r="AB260" s="14"/>
      <c r="AC260" s="14"/>
      <c r="AD260" s="14"/>
      <c r="AE260" s="14"/>
      <c r="AT260" s="246" t="s">
        <v>138</v>
      </c>
      <c r="AU260" s="246" t="s">
        <v>80</v>
      </c>
      <c r="AV260" s="14" t="s">
        <v>127</v>
      </c>
      <c r="AW260" s="14" t="s">
        <v>32</v>
      </c>
      <c r="AX260" s="14" t="s">
        <v>78</v>
      </c>
      <c r="AY260" s="246" t="s">
        <v>119</v>
      </c>
    </row>
    <row r="261" s="2" customFormat="1" ht="22.9" customHeight="1">
      <c r="A261" s="39"/>
      <c r="B261" s="40"/>
      <c r="C261" s="206" t="s">
        <v>191</v>
      </c>
      <c r="D261" s="206" t="s">
        <v>122</v>
      </c>
      <c r="E261" s="207" t="s">
        <v>275</v>
      </c>
      <c r="F261" s="208" t="s">
        <v>276</v>
      </c>
      <c r="G261" s="209" t="s">
        <v>176</v>
      </c>
      <c r="H261" s="210">
        <v>388.89999999999998</v>
      </c>
      <c r="I261" s="211"/>
      <c r="J261" s="212">
        <f>ROUND(I261*H261,2)</f>
        <v>0</v>
      </c>
      <c r="K261" s="208" t="s">
        <v>126</v>
      </c>
      <c r="L261" s="45"/>
      <c r="M261" s="213" t="s">
        <v>19</v>
      </c>
      <c r="N261" s="214" t="s">
        <v>41</v>
      </c>
      <c r="O261" s="85"/>
      <c r="P261" s="215">
        <f>O261*H261</f>
        <v>0</v>
      </c>
      <c r="Q261" s="215">
        <v>0</v>
      </c>
      <c r="R261" s="215">
        <f>Q261*H261</f>
        <v>0</v>
      </c>
      <c r="S261" s="215">
        <v>0</v>
      </c>
      <c r="T261" s="216">
        <f>S261*H261</f>
        <v>0</v>
      </c>
      <c r="U261" s="39"/>
      <c r="V261" s="39"/>
      <c r="W261" s="39"/>
      <c r="X261" s="39"/>
      <c r="Y261" s="39"/>
      <c r="Z261" s="39"/>
      <c r="AA261" s="39"/>
      <c r="AB261" s="39"/>
      <c r="AC261" s="39"/>
      <c r="AD261" s="39"/>
      <c r="AE261" s="39"/>
      <c r="AR261" s="217" t="s">
        <v>153</v>
      </c>
      <c r="AT261" s="217" t="s">
        <v>122</v>
      </c>
      <c r="AU261" s="217" t="s">
        <v>80</v>
      </c>
      <c r="AY261" s="18" t="s">
        <v>119</v>
      </c>
      <c r="BE261" s="218">
        <f>IF(N261="základní",J261,0)</f>
        <v>0</v>
      </c>
      <c r="BF261" s="218">
        <f>IF(N261="snížená",J261,0)</f>
        <v>0</v>
      </c>
      <c r="BG261" s="218">
        <f>IF(N261="zákl. přenesená",J261,0)</f>
        <v>0</v>
      </c>
      <c r="BH261" s="218">
        <f>IF(N261="sníž. přenesená",J261,0)</f>
        <v>0</v>
      </c>
      <c r="BI261" s="218">
        <f>IF(N261="nulová",J261,0)</f>
        <v>0</v>
      </c>
      <c r="BJ261" s="18" t="s">
        <v>78</v>
      </c>
      <c r="BK261" s="218">
        <f>ROUND(I261*H261,2)</f>
        <v>0</v>
      </c>
      <c r="BL261" s="18" t="s">
        <v>153</v>
      </c>
      <c r="BM261" s="217" t="s">
        <v>277</v>
      </c>
    </row>
    <row r="262" s="2" customFormat="1">
      <c r="A262" s="39"/>
      <c r="B262" s="40"/>
      <c r="C262" s="41"/>
      <c r="D262" s="219" t="s">
        <v>128</v>
      </c>
      <c r="E262" s="41"/>
      <c r="F262" s="220" t="s">
        <v>276</v>
      </c>
      <c r="G262" s="41"/>
      <c r="H262" s="41"/>
      <c r="I262" s="221"/>
      <c r="J262" s="41"/>
      <c r="K262" s="41"/>
      <c r="L262" s="45"/>
      <c r="M262" s="222"/>
      <c r="N262" s="223"/>
      <c r="O262" s="85"/>
      <c r="P262" s="85"/>
      <c r="Q262" s="85"/>
      <c r="R262" s="85"/>
      <c r="S262" s="85"/>
      <c r="T262" s="86"/>
      <c r="U262" s="39"/>
      <c r="V262" s="39"/>
      <c r="W262" s="39"/>
      <c r="X262" s="39"/>
      <c r="Y262" s="39"/>
      <c r="Z262" s="39"/>
      <c r="AA262" s="39"/>
      <c r="AB262" s="39"/>
      <c r="AC262" s="39"/>
      <c r="AD262" s="39"/>
      <c r="AE262" s="39"/>
      <c r="AT262" s="18" t="s">
        <v>128</v>
      </c>
      <c r="AU262" s="18" t="s">
        <v>80</v>
      </c>
    </row>
    <row r="263" s="2" customFormat="1">
      <c r="A263" s="39"/>
      <c r="B263" s="40"/>
      <c r="C263" s="41"/>
      <c r="D263" s="219" t="s">
        <v>129</v>
      </c>
      <c r="E263" s="41"/>
      <c r="F263" s="224" t="s">
        <v>278</v>
      </c>
      <c r="G263" s="41"/>
      <c r="H263" s="41"/>
      <c r="I263" s="221"/>
      <c r="J263" s="41"/>
      <c r="K263" s="41"/>
      <c r="L263" s="45"/>
      <c r="M263" s="222"/>
      <c r="N263" s="223"/>
      <c r="O263" s="85"/>
      <c r="P263" s="85"/>
      <c r="Q263" s="85"/>
      <c r="R263" s="85"/>
      <c r="S263" s="85"/>
      <c r="T263" s="86"/>
      <c r="U263" s="39"/>
      <c r="V263" s="39"/>
      <c r="W263" s="39"/>
      <c r="X263" s="39"/>
      <c r="Y263" s="39"/>
      <c r="Z263" s="39"/>
      <c r="AA263" s="39"/>
      <c r="AB263" s="39"/>
      <c r="AC263" s="39"/>
      <c r="AD263" s="39"/>
      <c r="AE263" s="39"/>
      <c r="AT263" s="18" t="s">
        <v>129</v>
      </c>
      <c r="AU263" s="18" t="s">
        <v>80</v>
      </c>
    </row>
    <row r="264" s="13" customFormat="1">
      <c r="A264" s="13"/>
      <c r="B264" s="225"/>
      <c r="C264" s="226"/>
      <c r="D264" s="219" t="s">
        <v>138</v>
      </c>
      <c r="E264" s="227" t="s">
        <v>19</v>
      </c>
      <c r="F264" s="228" t="s">
        <v>294</v>
      </c>
      <c r="G264" s="226"/>
      <c r="H264" s="229">
        <v>388.89999999999998</v>
      </c>
      <c r="I264" s="230"/>
      <c r="J264" s="226"/>
      <c r="K264" s="226"/>
      <c r="L264" s="231"/>
      <c r="M264" s="232"/>
      <c r="N264" s="233"/>
      <c r="O264" s="233"/>
      <c r="P264" s="233"/>
      <c r="Q264" s="233"/>
      <c r="R264" s="233"/>
      <c r="S264" s="233"/>
      <c r="T264" s="234"/>
      <c r="U264" s="13"/>
      <c r="V264" s="13"/>
      <c r="W264" s="13"/>
      <c r="X264" s="13"/>
      <c r="Y264" s="13"/>
      <c r="Z264" s="13"/>
      <c r="AA264" s="13"/>
      <c r="AB264" s="13"/>
      <c r="AC264" s="13"/>
      <c r="AD264" s="13"/>
      <c r="AE264" s="13"/>
      <c r="AT264" s="235" t="s">
        <v>138</v>
      </c>
      <c r="AU264" s="235" t="s">
        <v>80</v>
      </c>
      <c r="AV264" s="13" t="s">
        <v>80</v>
      </c>
      <c r="AW264" s="13" t="s">
        <v>32</v>
      </c>
      <c r="AX264" s="13" t="s">
        <v>70</v>
      </c>
      <c r="AY264" s="235" t="s">
        <v>119</v>
      </c>
    </row>
    <row r="265" s="14" customFormat="1">
      <c r="A265" s="14"/>
      <c r="B265" s="236"/>
      <c r="C265" s="237"/>
      <c r="D265" s="219" t="s">
        <v>138</v>
      </c>
      <c r="E265" s="238" t="s">
        <v>19</v>
      </c>
      <c r="F265" s="239" t="s">
        <v>140</v>
      </c>
      <c r="G265" s="237"/>
      <c r="H265" s="240">
        <v>388.89999999999998</v>
      </c>
      <c r="I265" s="241"/>
      <c r="J265" s="237"/>
      <c r="K265" s="237"/>
      <c r="L265" s="242"/>
      <c r="M265" s="243"/>
      <c r="N265" s="244"/>
      <c r="O265" s="244"/>
      <c r="P265" s="244"/>
      <c r="Q265" s="244"/>
      <c r="R265" s="244"/>
      <c r="S265" s="244"/>
      <c r="T265" s="245"/>
      <c r="U265" s="14"/>
      <c r="V265" s="14"/>
      <c r="W265" s="14"/>
      <c r="X265" s="14"/>
      <c r="Y265" s="14"/>
      <c r="Z265" s="14"/>
      <c r="AA265" s="14"/>
      <c r="AB265" s="14"/>
      <c r="AC265" s="14"/>
      <c r="AD265" s="14"/>
      <c r="AE265" s="14"/>
      <c r="AT265" s="246" t="s">
        <v>138</v>
      </c>
      <c r="AU265" s="246" t="s">
        <v>80</v>
      </c>
      <c r="AV265" s="14" t="s">
        <v>127</v>
      </c>
      <c r="AW265" s="14" t="s">
        <v>32</v>
      </c>
      <c r="AX265" s="14" t="s">
        <v>78</v>
      </c>
      <c r="AY265" s="246" t="s">
        <v>119</v>
      </c>
    </row>
    <row r="266" s="2" customFormat="1" ht="41.5" customHeight="1">
      <c r="A266" s="39"/>
      <c r="B266" s="40"/>
      <c r="C266" s="206" t="s">
        <v>279</v>
      </c>
      <c r="D266" s="206" t="s">
        <v>122</v>
      </c>
      <c r="E266" s="207" t="s">
        <v>280</v>
      </c>
      <c r="F266" s="208" t="s">
        <v>281</v>
      </c>
      <c r="G266" s="209" t="s">
        <v>164</v>
      </c>
      <c r="H266" s="247"/>
      <c r="I266" s="211"/>
      <c r="J266" s="212">
        <f>ROUND(I266*H266,2)</f>
        <v>0</v>
      </c>
      <c r="K266" s="208" t="s">
        <v>126</v>
      </c>
      <c r="L266" s="45"/>
      <c r="M266" s="213" t="s">
        <v>19</v>
      </c>
      <c r="N266" s="214" t="s">
        <v>41</v>
      </c>
      <c r="O266" s="85"/>
      <c r="P266" s="215">
        <f>O266*H266</f>
        <v>0</v>
      </c>
      <c r="Q266" s="215">
        <v>0</v>
      </c>
      <c r="R266" s="215">
        <f>Q266*H266</f>
        <v>0</v>
      </c>
      <c r="S266" s="215">
        <v>0</v>
      </c>
      <c r="T266" s="216">
        <f>S266*H266</f>
        <v>0</v>
      </c>
      <c r="U266" s="39"/>
      <c r="V266" s="39"/>
      <c r="W266" s="39"/>
      <c r="X266" s="39"/>
      <c r="Y266" s="39"/>
      <c r="Z266" s="39"/>
      <c r="AA266" s="39"/>
      <c r="AB266" s="39"/>
      <c r="AC266" s="39"/>
      <c r="AD266" s="39"/>
      <c r="AE266" s="39"/>
      <c r="AR266" s="217" t="s">
        <v>153</v>
      </c>
      <c r="AT266" s="217" t="s">
        <v>122</v>
      </c>
      <c r="AU266" s="217" t="s">
        <v>80</v>
      </c>
      <c r="AY266" s="18" t="s">
        <v>119</v>
      </c>
      <c r="BE266" s="218">
        <f>IF(N266="základní",J266,0)</f>
        <v>0</v>
      </c>
      <c r="BF266" s="218">
        <f>IF(N266="snížená",J266,0)</f>
        <v>0</v>
      </c>
      <c r="BG266" s="218">
        <f>IF(N266="zákl. přenesená",J266,0)</f>
        <v>0</v>
      </c>
      <c r="BH266" s="218">
        <f>IF(N266="sníž. přenesená",J266,0)</f>
        <v>0</v>
      </c>
      <c r="BI266" s="218">
        <f>IF(N266="nulová",J266,0)</f>
        <v>0</v>
      </c>
      <c r="BJ266" s="18" t="s">
        <v>78</v>
      </c>
      <c r="BK266" s="218">
        <f>ROUND(I266*H266,2)</f>
        <v>0</v>
      </c>
      <c r="BL266" s="18" t="s">
        <v>153</v>
      </c>
      <c r="BM266" s="217" t="s">
        <v>282</v>
      </c>
    </row>
    <row r="267" s="2" customFormat="1">
      <c r="A267" s="39"/>
      <c r="B267" s="40"/>
      <c r="C267" s="41"/>
      <c r="D267" s="219" t="s">
        <v>128</v>
      </c>
      <c r="E267" s="41"/>
      <c r="F267" s="220" t="s">
        <v>281</v>
      </c>
      <c r="G267" s="41"/>
      <c r="H267" s="41"/>
      <c r="I267" s="221"/>
      <c r="J267" s="41"/>
      <c r="K267" s="41"/>
      <c r="L267" s="45"/>
      <c r="M267" s="222"/>
      <c r="N267" s="223"/>
      <c r="O267" s="85"/>
      <c r="P267" s="85"/>
      <c r="Q267" s="85"/>
      <c r="R267" s="85"/>
      <c r="S267" s="85"/>
      <c r="T267" s="86"/>
      <c r="U267" s="39"/>
      <c r="V267" s="39"/>
      <c r="W267" s="39"/>
      <c r="X267" s="39"/>
      <c r="Y267" s="39"/>
      <c r="Z267" s="39"/>
      <c r="AA267" s="39"/>
      <c r="AB267" s="39"/>
      <c r="AC267" s="39"/>
      <c r="AD267" s="39"/>
      <c r="AE267" s="39"/>
      <c r="AT267" s="18" t="s">
        <v>128</v>
      </c>
      <c r="AU267" s="18" t="s">
        <v>80</v>
      </c>
    </row>
    <row r="268" s="2" customFormat="1">
      <c r="A268" s="39"/>
      <c r="B268" s="40"/>
      <c r="C268" s="41"/>
      <c r="D268" s="219" t="s">
        <v>129</v>
      </c>
      <c r="E268" s="41"/>
      <c r="F268" s="224" t="s">
        <v>166</v>
      </c>
      <c r="G268" s="41"/>
      <c r="H268" s="41"/>
      <c r="I268" s="221"/>
      <c r="J268" s="41"/>
      <c r="K268" s="41"/>
      <c r="L268" s="45"/>
      <c r="M268" s="222"/>
      <c r="N268" s="223"/>
      <c r="O268" s="85"/>
      <c r="P268" s="85"/>
      <c r="Q268" s="85"/>
      <c r="R268" s="85"/>
      <c r="S268" s="85"/>
      <c r="T268" s="86"/>
      <c r="U268" s="39"/>
      <c r="V268" s="39"/>
      <c r="W268" s="39"/>
      <c r="X268" s="39"/>
      <c r="Y268" s="39"/>
      <c r="Z268" s="39"/>
      <c r="AA268" s="39"/>
      <c r="AB268" s="39"/>
      <c r="AC268" s="39"/>
      <c r="AD268" s="39"/>
      <c r="AE268" s="39"/>
      <c r="AT268" s="18" t="s">
        <v>129</v>
      </c>
      <c r="AU268" s="18" t="s">
        <v>80</v>
      </c>
    </row>
    <row r="269" s="12" customFormat="1" ht="22.8" customHeight="1">
      <c r="A269" s="12"/>
      <c r="B269" s="190"/>
      <c r="C269" s="191"/>
      <c r="D269" s="192" t="s">
        <v>69</v>
      </c>
      <c r="E269" s="204" t="s">
        <v>283</v>
      </c>
      <c r="F269" s="204" t="s">
        <v>284</v>
      </c>
      <c r="G269" s="191"/>
      <c r="H269" s="191"/>
      <c r="I269" s="194"/>
      <c r="J269" s="205">
        <f>BK269</f>
        <v>0</v>
      </c>
      <c r="K269" s="191"/>
      <c r="L269" s="196"/>
      <c r="M269" s="197"/>
      <c r="N269" s="198"/>
      <c r="O269" s="198"/>
      <c r="P269" s="199">
        <f>SUM(P270:P276)</f>
        <v>0</v>
      </c>
      <c r="Q269" s="198"/>
      <c r="R269" s="199">
        <f>SUM(R270:R276)</f>
        <v>0</v>
      </c>
      <c r="S269" s="198"/>
      <c r="T269" s="200">
        <f>SUM(T270:T276)</f>
        <v>0</v>
      </c>
      <c r="U269" s="12"/>
      <c r="V269" s="12"/>
      <c r="W269" s="12"/>
      <c r="X269" s="12"/>
      <c r="Y269" s="12"/>
      <c r="Z269" s="12"/>
      <c r="AA269" s="12"/>
      <c r="AB269" s="12"/>
      <c r="AC269" s="12"/>
      <c r="AD269" s="12"/>
      <c r="AE269" s="12"/>
      <c r="AR269" s="201" t="s">
        <v>80</v>
      </c>
      <c r="AT269" s="202" t="s">
        <v>69</v>
      </c>
      <c r="AU269" s="202" t="s">
        <v>78</v>
      </c>
      <c r="AY269" s="201" t="s">
        <v>119</v>
      </c>
      <c r="BK269" s="203">
        <f>SUM(BK270:BK276)</f>
        <v>0</v>
      </c>
    </row>
    <row r="270" s="2" customFormat="1" ht="22.9" customHeight="1">
      <c r="A270" s="39"/>
      <c r="B270" s="40"/>
      <c r="C270" s="206" t="s">
        <v>205</v>
      </c>
      <c r="D270" s="206" t="s">
        <v>122</v>
      </c>
      <c r="E270" s="207" t="s">
        <v>285</v>
      </c>
      <c r="F270" s="208" t="s">
        <v>286</v>
      </c>
      <c r="G270" s="209" t="s">
        <v>176</v>
      </c>
      <c r="H270" s="210">
        <v>388.89999999999998</v>
      </c>
      <c r="I270" s="211"/>
      <c r="J270" s="212">
        <f>ROUND(I270*H270,2)</f>
        <v>0</v>
      </c>
      <c r="K270" s="208" t="s">
        <v>126</v>
      </c>
      <c r="L270" s="45"/>
      <c r="M270" s="213" t="s">
        <v>19</v>
      </c>
      <c r="N270" s="214" t="s">
        <v>41</v>
      </c>
      <c r="O270" s="85"/>
      <c r="P270" s="215">
        <f>O270*H270</f>
        <v>0</v>
      </c>
      <c r="Q270" s="215">
        <v>0</v>
      </c>
      <c r="R270" s="215">
        <f>Q270*H270</f>
        <v>0</v>
      </c>
      <c r="S270" s="215">
        <v>0</v>
      </c>
      <c r="T270" s="216">
        <f>S270*H270</f>
        <v>0</v>
      </c>
      <c r="U270" s="39"/>
      <c r="V270" s="39"/>
      <c r="W270" s="39"/>
      <c r="X270" s="39"/>
      <c r="Y270" s="39"/>
      <c r="Z270" s="39"/>
      <c r="AA270" s="39"/>
      <c r="AB270" s="39"/>
      <c r="AC270" s="39"/>
      <c r="AD270" s="39"/>
      <c r="AE270" s="39"/>
      <c r="AR270" s="217" t="s">
        <v>153</v>
      </c>
      <c r="AT270" s="217" t="s">
        <v>122</v>
      </c>
      <c r="AU270" s="217" t="s">
        <v>80</v>
      </c>
      <c r="AY270" s="18" t="s">
        <v>119</v>
      </c>
      <c r="BE270" s="218">
        <f>IF(N270="základní",J270,0)</f>
        <v>0</v>
      </c>
      <c r="BF270" s="218">
        <f>IF(N270="snížená",J270,0)</f>
        <v>0</v>
      </c>
      <c r="BG270" s="218">
        <f>IF(N270="zákl. přenesená",J270,0)</f>
        <v>0</v>
      </c>
      <c r="BH270" s="218">
        <f>IF(N270="sníž. přenesená",J270,0)</f>
        <v>0</v>
      </c>
      <c r="BI270" s="218">
        <f>IF(N270="nulová",J270,0)</f>
        <v>0</v>
      </c>
      <c r="BJ270" s="18" t="s">
        <v>78</v>
      </c>
      <c r="BK270" s="218">
        <f>ROUND(I270*H270,2)</f>
        <v>0</v>
      </c>
      <c r="BL270" s="18" t="s">
        <v>153</v>
      </c>
      <c r="BM270" s="217" t="s">
        <v>287</v>
      </c>
    </row>
    <row r="271" s="2" customFormat="1">
      <c r="A271" s="39"/>
      <c r="B271" s="40"/>
      <c r="C271" s="41"/>
      <c r="D271" s="219" t="s">
        <v>128</v>
      </c>
      <c r="E271" s="41"/>
      <c r="F271" s="220" t="s">
        <v>286</v>
      </c>
      <c r="G271" s="41"/>
      <c r="H271" s="41"/>
      <c r="I271" s="221"/>
      <c r="J271" s="41"/>
      <c r="K271" s="41"/>
      <c r="L271" s="45"/>
      <c r="M271" s="222"/>
      <c r="N271" s="223"/>
      <c r="O271" s="85"/>
      <c r="P271" s="85"/>
      <c r="Q271" s="85"/>
      <c r="R271" s="85"/>
      <c r="S271" s="85"/>
      <c r="T271" s="86"/>
      <c r="U271" s="39"/>
      <c r="V271" s="39"/>
      <c r="W271" s="39"/>
      <c r="X271" s="39"/>
      <c r="Y271" s="39"/>
      <c r="Z271" s="39"/>
      <c r="AA271" s="39"/>
      <c r="AB271" s="39"/>
      <c r="AC271" s="39"/>
      <c r="AD271" s="39"/>
      <c r="AE271" s="39"/>
      <c r="AT271" s="18" t="s">
        <v>128</v>
      </c>
      <c r="AU271" s="18" t="s">
        <v>80</v>
      </c>
    </row>
    <row r="272" s="13" customFormat="1">
      <c r="A272" s="13"/>
      <c r="B272" s="225"/>
      <c r="C272" s="226"/>
      <c r="D272" s="219" t="s">
        <v>138</v>
      </c>
      <c r="E272" s="227" t="s">
        <v>19</v>
      </c>
      <c r="F272" s="228" t="s">
        <v>380</v>
      </c>
      <c r="G272" s="226"/>
      <c r="H272" s="229">
        <v>388.89999999999998</v>
      </c>
      <c r="I272" s="230"/>
      <c r="J272" s="226"/>
      <c r="K272" s="226"/>
      <c r="L272" s="231"/>
      <c r="M272" s="232"/>
      <c r="N272" s="233"/>
      <c r="O272" s="233"/>
      <c r="P272" s="233"/>
      <c r="Q272" s="233"/>
      <c r="R272" s="233"/>
      <c r="S272" s="233"/>
      <c r="T272" s="234"/>
      <c r="U272" s="13"/>
      <c r="V272" s="13"/>
      <c r="W272" s="13"/>
      <c r="X272" s="13"/>
      <c r="Y272" s="13"/>
      <c r="Z272" s="13"/>
      <c r="AA272" s="13"/>
      <c r="AB272" s="13"/>
      <c r="AC272" s="13"/>
      <c r="AD272" s="13"/>
      <c r="AE272" s="13"/>
      <c r="AT272" s="235" t="s">
        <v>138</v>
      </c>
      <c r="AU272" s="235" t="s">
        <v>80</v>
      </c>
      <c r="AV272" s="13" t="s">
        <v>80</v>
      </c>
      <c r="AW272" s="13" t="s">
        <v>32</v>
      </c>
      <c r="AX272" s="13" t="s">
        <v>70</v>
      </c>
      <c r="AY272" s="235" t="s">
        <v>119</v>
      </c>
    </row>
    <row r="273" s="14" customFormat="1">
      <c r="A273" s="14"/>
      <c r="B273" s="236"/>
      <c r="C273" s="237"/>
      <c r="D273" s="219" t="s">
        <v>138</v>
      </c>
      <c r="E273" s="238" t="s">
        <v>19</v>
      </c>
      <c r="F273" s="239" t="s">
        <v>140</v>
      </c>
      <c r="G273" s="237"/>
      <c r="H273" s="240">
        <v>388.89999999999998</v>
      </c>
      <c r="I273" s="241"/>
      <c r="J273" s="237"/>
      <c r="K273" s="237"/>
      <c r="L273" s="242"/>
      <c r="M273" s="243"/>
      <c r="N273" s="244"/>
      <c r="O273" s="244"/>
      <c r="P273" s="244"/>
      <c r="Q273" s="244"/>
      <c r="R273" s="244"/>
      <c r="S273" s="244"/>
      <c r="T273" s="245"/>
      <c r="U273" s="14"/>
      <c r="V273" s="14"/>
      <c r="W273" s="14"/>
      <c r="X273" s="14"/>
      <c r="Y273" s="14"/>
      <c r="Z273" s="14"/>
      <c r="AA273" s="14"/>
      <c r="AB273" s="14"/>
      <c r="AC273" s="14"/>
      <c r="AD273" s="14"/>
      <c r="AE273" s="14"/>
      <c r="AT273" s="246" t="s">
        <v>138</v>
      </c>
      <c r="AU273" s="246" t="s">
        <v>80</v>
      </c>
      <c r="AV273" s="14" t="s">
        <v>127</v>
      </c>
      <c r="AW273" s="14" t="s">
        <v>32</v>
      </c>
      <c r="AX273" s="14" t="s">
        <v>78</v>
      </c>
      <c r="AY273" s="246" t="s">
        <v>119</v>
      </c>
    </row>
    <row r="274" s="2" customFormat="1" ht="41.5" customHeight="1">
      <c r="A274" s="39"/>
      <c r="B274" s="40"/>
      <c r="C274" s="206" t="s">
        <v>289</v>
      </c>
      <c r="D274" s="206" t="s">
        <v>122</v>
      </c>
      <c r="E274" s="207" t="s">
        <v>290</v>
      </c>
      <c r="F274" s="208" t="s">
        <v>291</v>
      </c>
      <c r="G274" s="209" t="s">
        <v>164</v>
      </c>
      <c r="H274" s="247"/>
      <c r="I274" s="211"/>
      <c r="J274" s="212">
        <f>ROUND(I274*H274,2)</f>
        <v>0</v>
      </c>
      <c r="K274" s="208" t="s">
        <v>126</v>
      </c>
      <c r="L274" s="45"/>
      <c r="M274" s="213" t="s">
        <v>19</v>
      </c>
      <c r="N274" s="214" t="s">
        <v>41</v>
      </c>
      <c r="O274" s="85"/>
      <c r="P274" s="215">
        <f>O274*H274</f>
        <v>0</v>
      </c>
      <c r="Q274" s="215">
        <v>0</v>
      </c>
      <c r="R274" s="215">
        <f>Q274*H274</f>
        <v>0</v>
      </c>
      <c r="S274" s="215">
        <v>0</v>
      </c>
      <c r="T274" s="216">
        <f>S274*H274</f>
        <v>0</v>
      </c>
      <c r="U274" s="39"/>
      <c r="V274" s="39"/>
      <c r="W274" s="39"/>
      <c r="X274" s="39"/>
      <c r="Y274" s="39"/>
      <c r="Z274" s="39"/>
      <c r="AA274" s="39"/>
      <c r="AB274" s="39"/>
      <c r="AC274" s="39"/>
      <c r="AD274" s="39"/>
      <c r="AE274" s="39"/>
      <c r="AR274" s="217" t="s">
        <v>153</v>
      </c>
      <c r="AT274" s="217" t="s">
        <v>122</v>
      </c>
      <c r="AU274" s="217" t="s">
        <v>80</v>
      </c>
      <c r="AY274" s="18" t="s">
        <v>119</v>
      </c>
      <c r="BE274" s="218">
        <f>IF(N274="základní",J274,0)</f>
        <v>0</v>
      </c>
      <c r="BF274" s="218">
        <f>IF(N274="snížená",J274,0)</f>
        <v>0</v>
      </c>
      <c r="BG274" s="218">
        <f>IF(N274="zákl. přenesená",J274,0)</f>
        <v>0</v>
      </c>
      <c r="BH274" s="218">
        <f>IF(N274="sníž. přenesená",J274,0)</f>
        <v>0</v>
      </c>
      <c r="BI274" s="218">
        <f>IF(N274="nulová",J274,0)</f>
        <v>0</v>
      </c>
      <c r="BJ274" s="18" t="s">
        <v>78</v>
      </c>
      <c r="BK274" s="218">
        <f>ROUND(I274*H274,2)</f>
        <v>0</v>
      </c>
      <c r="BL274" s="18" t="s">
        <v>153</v>
      </c>
      <c r="BM274" s="217" t="s">
        <v>292</v>
      </c>
    </row>
    <row r="275" s="2" customFormat="1">
      <c r="A275" s="39"/>
      <c r="B275" s="40"/>
      <c r="C275" s="41"/>
      <c r="D275" s="219" t="s">
        <v>128</v>
      </c>
      <c r="E275" s="41"/>
      <c r="F275" s="220" t="s">
        <v>291</v>
      </c>
      <c r="G275" s="41"/>
      <c r="H275" s="41"/>
      <c r="I275" s="221"/>
      <c r="J275" s="41"/>
      <c r="K275" s="41"/>
      <c r="L275" s="45"/>
      <c r="M275" s="222"/>
      <c r="N275" s="223"/>
      <c r="O275" s="85"/>
      <c r="P275" s="85"/>
      <c r="Q275" s="85"/>
      <c r="R275" s="85"/>
      <c r="S275" s="85"/>
      <c r="T275" s="86"/>
      <c r="U275" s="39"/>
      <c r="V275" s="39"/>
      <c r="W275" s="39"/>
      <c r="X275" s="39"/>
      <c r="Y275" s="39"/>
      <c r="Z275" s="39"/>
      <c r="AA275" s="39"/>
      <c r="AB275" s="39"/>
      <c r="AC275" s="39"/>
      <c r="AD275" s="39"/>
      <c r="AE275" s="39"/>
      <c r="AT275" s="18" t="s">
        <v>128</v>
      </c>
      <c r="AU275" s="18" t="s">
        <v>80</v>
      </c>
    </row>
    <row r="276" s="2" customFormat="1">
      <c r="A276" s="39"/>
      <c r="B276" s="40"/>
      <c r="C276" s="41"/>
      <c r="D276" s="219" t="s">
        <v>129</v>
      </c>
      <c r="E276" s="41"/>
      <c r="F276" s="224" t="s">
        <v>293</v>
      </c>
      <c r="G276" s="41"/>
      <c r="H276" s="41"/>
      <c r="I276" s="221"/>
      <c r="J276" s="41"/>
      <c r="K276" s="41"/>
      <c r="L276" s="45"/>
      <c r="M276" s="268"/>
      <c r="N276" s="269"/>
      <c r="O276" s="270"/>
      <c r="P276" s="270"/>
      <c r="Q276" s="270"/>
      <c r="R276" s="270"/>
      <c r="S276" s="270"/>
      <c r="T276" s="271"/>
      <c r="U276" s="39"/>
      <c r="V276" s="39"/>
      <c r="W276" s="39"/>
      <c r="X276" s="39"/>
      <c r="Y276" s="39"/>
      <c r="Z276" s="39"/>
      <c r="AA276" s="39"/>
      <c r="AB276" s="39"/>
      <c r="AC276" s="39"/>
      <c r="AD276" s="39"/>
      <c r="AE276" s="39"/>
      <c r="AT276" s="18" t="s">
        <v>129</v>
      </c>
      <c r="AU276" s="18" t="s">
        <v>80</v>
      </c>
    </row>
    <row r="277" s="2" customFormat="1" ht="6.96" customHeight="1">
      <c r="A277" s="39"/>
      <c r="B277" s="60"/>
      <c r="C277" s="61"/>
      <c r="D277" s="61"/>
      <c r="E277" s="61"/>
      <c r="F277" s="61"/>
      <c r="G277" s="61"/>
      <c r="H277" s="61"/>
      <c r="I277" s="61"/>
      <c r="J277" s="61"/>
      <c r="K277" s="61"/>
      <c r="L277" s="45"/>
      <c r="M277" s="39"/>
      <c r="O277" s="39"/>
      <c r="P277" s="39"/>
      <c r="Q277" s="39"/>
      <c r="R277" s="39"/>
      <c r="S277" s="39"/>
      <c r="T277" s="39"/>
      <c r="U277" s="39"/>
      <c r="V277" s="39"/>
      <c r="W277" s="39"/>
      <c r="X277" s="39"/>
      <c r="Y277" s="39"/>
      <c r="Z277" s="39"/>
      <c r="AA277" s="39"/>
      <c r="AB277" s="39"/>
      <c r="AC277" s="39"/>
      <c r="AD277" s="39"/>
      <c r="AE277" s="39"/>
    </row>
  </sheetData>
  <sheetProtection sheet="1" autoFilter="0" formatColumns="0" formatRows="0" objects="1" scenarios="1" spinCount="100000" saltValue="+R4waGJrJqZiINZnr+V2YtbD6QOpKs9I9aG+tRCKrsFbjxMBFCR25ViYZJvVtdVgk3bokj47sy3kgGFbx+1BsA==" hashValue="ufxzPn/lDyAVANMH2IrXB10OxsZVQrswSd1+48SNlXYxF65FGj6I5Dn4G9dQOZhC4zyU65gMKiR66cjFowp+5A==" algorithmName="SHA-512" password="CC35"/>
  <autoFilter ref="C84:K276"/>
  <mergeCells count="9">
    <mergeCell ref="E7:H7"/>
    <mergeCell ref="E9:H9"/>
    <mergeCell ref="E18:H18"/>
    <mergeCell ref="E27:H27"/>
    <mergeCell ref="E48:H48"/>
    <mergeCell ref="E50:H50"/>
    <mergeCell ref="E75:H75"/>
    <mergeCell ref="E77:H77"/>
    <mergeCell ref="L2:V2"/>
  </mergeCells>
  <hyperlinks>
    <hyperlink ref="F136" r:id="rId1" display="https://podminky.urs.cz/item/CS_URS_2022_01/77614112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5938" style="1" customWidth="1"/>
    <col min="2" max="2" width="1.117188" style="1" customWidth="1"/>
    <col min="3" max="3" width="4.105469" style="1" customWidth="1"/>
    <col min="4" max="4" width="4.335938" style="1" customWidth="1"/>
    <col min="5" max="5" width="17.10547" style="1" customWidth="1"/>
    <col min="6" max="6" width="50.77734" style="1" customWidth="1"/>
    <col min="7" max="7" width="7.445313" style="1" customWidth="1"/>
    <col min="8" max="8" width="13.99609" style="1" customWidth="1"/>
    <col min="9" max="9" width="15.77734" style="1" customWidth="1"/>
    <col min="10" max="10" width="22.33594" style="1" customWidth="1"/>
    <col min="11" max="11" width="22.33594" style="1" customWidth="1"/>
    <col min="12" max="12" width="9.335938" style="1" customWidth="1"/>
    <col min="13" max="13" width="10.77734" style="1" hidden="1" customWidth="1"/>
    <col min="14" max="14" width="8.886719" style="1" hidden="1"/>
    <col min="15" max="15" width="14.10547" style="1" hidden="1" customWidth="1"/>
    <col min="16" max="16" width="14.10547" style="1" hidden="1" customWidth="1"/>
    <col min="17" max="17" width="14.10547" style="1" hidden="1" customWidth="1"/>
    <col min="18" max="18" width="14.10547" style="1" hidden="1" customWidth="1"/>
    <col min="19" max="19" width="14.10547" style="1" hidden="1" customWidth="1"/>
    <col min="20" max="20" width="14.10547" style="1" hidden="1" customWidth="1"/>
    <col min="21" max="21" width="16.33594" style="1" hidden="1" customWidth="1"/>
    <col min="22" max="22" width="12.33594" style="1" customWidth="1"/>
    <col min="23" max="23" width="16.33594" style="1" customWidth="1"/>
    <col min="24" max="24" width="12.33594" style="1" customWidth="1"/>
    <col min="25" max="25" width="14.99609" style="1" customWidth="1"/>
    <col min="26" max="26" width="10.99609" style="1" customWidth="1"/>
    <col min="27" max="27" width="14.99609" style="1" customWidth="1"/>
    <col min="28" max="28" width="16.33594" style="1" customWidth="1"/>
    <col min="29" max="29" width="10.99609" style="1" customWidth="1"/>
    <col min="30" max="30" width="14.99609" style="1" customWidth="1"/>
    <col min="31" max="31" width="16.33594" style="1" customWidth="1"/>
    <col min="44" max="44" width="8.886719" style="1" hidden="1"/>
    <col min="45" max="45" width="8.886719" style="1" hidden="1"/>
    <col min="46" max="46" width="8.886719" style="1" hidden="1"/>
    <col min="47" max="47" width="8.886719" style="1" hidden="1"/>
    <col min="48" max="48" width="8.886719" style="1" hidden="1"/>
    <col min="49" max="49" width="8.886719" style="1" hidden="1"/>
    <col min="50" max="50" width="8.886719" style="1" hidden="1"/>
    <col min="51" max="51" width="8.886719" style="1" hidden="1"/>
    <col min="52" max="52" width="8.886719" style="1" hidden="1"/>
    <col min="53" max="53" width="8.886719" style="1" hidden="1"/>
    <col min="54" max="54" width="8.886719" style="1" hidden="1"/>
    <col min="55" max="55" width="8.886719" style="1" hidden="1"/>
    <col min="56" max="56" width="8.886719" style="1" hidden="1"/>
    <col min="57" max="57" width="8.886719" style="1" hidden="1"/>
    <col min="58" max="58" width="8.886719" style="1" hidden="1"/>
    <col min="59" max="59" width="8.886719" style="1" hidden="1"/>
    <col min="60" max="60" width="8.886719" style="1" hidden="1"/>
    <col min="61" max="61" width="8.886719" style="1" hidden="1"/>
    <col min="62" max="62" width="8.886719" style="1" hidden="1"/>
    <col min="63" max="63" width="8.886719" style="1" hidden="1"/>
    <col min="64" max="64" width="8.886719" style="1" hidden="1"/>
    <col min="65" max="65" width="8.886719" style="1" hidden="1"/>
  </cols>
  <sheetData>
    <row r="2" s="1" customFormat="1" ht="36.96" customHeight="1">
      <c r="L2" s="1"/>
      <c r="M2" s="1"/>
      <c r="N2" s="1"/>
      <c r="O2" s="1"/>
      <c r="P2" s="1"/>
      <c r="Q2" s="1"/>
      <c r="R2" s="1"/>
      <c r="S2" s="1"/>
      <c r="T2" s="1"/>
      <c r="U2" s="1"/>
      <c r="V2" s="1"/>
      <c r="AT2" s="18" t="s">
        <v>86</v>
      </c>
      <c r="AZ2" s="129" t="s">
        <v>381</v>
      </c>
      <c r="BA2" s="129" t="s">
        <v>19</v>
      </c>
      <c r="BB2" s="129" t="s">
        <v>19</v>
      </c>
      <c r="BC2" s="129" t="s">
        <v>382</v>
      </c>
      <c r="BD2" s="129" t="s">
        <v>80</v>
      </c>
    </row>
    <row r="3" s="1" customFormat="1" ht="6.96" customHeight="1">
      <c r="B3" s="130"/>
      <c r="C3" s="131"/>
      <c r="D3" s="131"/>
      <c r="E3" s="131"/>
      <c r="F3" s="131"/>
      <c r="G3" s="131"/>
      <c r="H3" s="131"/>
      <c r="I3" s="131"/>
      <c r="J3" s="131"/>
      <c r="K3" s="131"/>
      <c r="L3" s="21"/>
      <c r="AT3" s="18" t="s">
        <v>80</v>
      </c>
      <c r="AZ3" s="129" t="s">
        <v>383</v>
      </c>
      <c r="BA3" s="129" t="s">
        <v>19</v>
      </c>
      <c r="BB3" s="129" t="s">
        <v>19</v>
      </c>
      <c r="BC3" s="129" t="s">
        <v>384</v>
      </c>
      <c r="BD3" s="129" t="s">
        <v>80</v>
      </c>
    </row>
    <row r="4" s="1" customFormat="1" ht="24.96" customHeight="1">
      <c r="B4" s="21"/>
      <c r="D4" s="132" t="s">
        <v>91</v>
      </c>
      <c r="L4" s="21"/>
      <c r="M4" s="133" t="s">
        <v>10</v>
      </c>
      <c r="AT4" s="18" t="s">
        <v>4</v>
      </c>
    </row>
    <row r="5" s="1" customFormat="1" ht="6.96" customHeight="1">
      <c r="B5" s="21"/>
      <c r="L5" s="21"/>
    </row>
    <row r="6" s="1" customFormat="1" ht="12" customHeight="1">
      <c r="B6" s="21"/>
      <c r="D6" s="134" t="s">
        <v>16</v>
      </c>
      <c r="L6" s="21"/>
    </row>
    <row r="7" s="1" customFormat="1" ht="14.5" customHeight="1">
      <c r="B7" s="21"/>
      <c r="E7" s="135" t="str">
        <f>'Rekapitulace stavby'!K6</f>
        <v>ON_JIČÍN_-_VÝMĚNA_PODLAHOVÝCH_KRYTIN</v>
      </c>
      <c r="F7" s="134"/>
      <c r="G7" s="134"/>
      <c r="H7" s="134"/>
      <c r="L7" s="21"/>
    </row>
    <row r="8" s="2" customFormat="1" ht="12" customHeight="1">
      <c r="A8" s="39"/>
      <c r="B8" s="45"/>
      <c r="C8" s="39"/>
      <c r="D8" s="134" t="s">
        <v>92</v>
      </c>
      <c r="E8" s="39"/>
      <c r="F8" s="39"/>
      <c r="G8" s="39"/>
      <c r="H8" s="39"/>
      <c r="I8" s="39"/>
      <c r="J8" s="39"/>
      <c r="K8" s="39"/>
      <c r="L8" s="136"/>
      <c r="S8" s="39"/>
      <c r="T8" s="39"/>
      <c r="U8" s="39"/>
      <c r="V8" s="39"/>
      <c r="W8" s="39"/>
      <c r="X8" s="39"/>
      <c r="Y8" s="39"/>
      <c r="Z8" s="39"/>
      <c r="AA8" s="39"/>
      <c r="AB8" s="39"/>
      <c r="AC8" s="39"/>
      <c r="AD8" s="39"/>
      <c r="AE8" s="39"/>
    </row>
    <row r="9" s="2" customFormat="1" ht="28.5" customHeight="1">
      <c r="A9" s="39"/>
      <c r="B9" s="45"/>
      <c r="C9" s="39"/>
      <c r="D9" s="39"/>
      <c r="E9" s="137" t="s">
        <v>385</v>
      </c>
      <c r="F9" s="39"/>
      <c r="G9" s="39"/>
      <c r="H9" s="39"/>
      <c r="I9" s="39"/>
      <c r="J9" s="39"/>
      <c r="K9" s="39"/>
      <c r="L9" s="136"/>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6"/>
      <c r="S10" s="39"/>
      <c r="T10" s="39"/>
      <c r="U10" s="39"/>
      <c r="V10" s="39"/>
      <c r="W10" s="39"/>
      <c r="X10" s="39"/>
      <c r="Y10" s="39"/>
      <c r="Z10" s="39"/>
      <c r="AA10" s="39"/>
      <c r="AB10" s="39"/>
      <c r="AC10" s="39"/>
      <c r="AD10" s="39"/>
      <c r="AE10" s="39"/>
    </row>
    <row r="11" s="2" customFormat="1" ht="12" customHeight="1">
      <c r="A11" s="39"/>
      <c r="B11" s="45"/>
      <c r="C11" s="39"/>
      <c r="D11" s="134" t="s">
        <v>18</v>
      </c>
      <c r="E11" s="39"/>
      <c r="F11" s="138" t="s">
        <v>19</v>
      </c>
      <c r="G11" s="39"/>
      <c r="H11" s="39"/>
      <c r="I11" s="134" t="s">
        <v>20</v>
      </c>
      <c r="J11" s="138" t="s">
        <v>19</v>
      </c>
      <c r="K11" s="39"/>
      <c r="L11" s="136"/>
      <c r="S11" s="39"/>
      <c r="T11" s="39"/>
      <c r="U11" s="39"/>
      <c r="V11" s="39"/>
      <c r="W11" s="39"/>
      <c r="X11" s="39"/>
      <c r="Y11" s="39"/>
      <c r="Z11" s="39"/>
      <c r="AA11" s="39"/>
      <c r="AB11" s="39"/>
      <c r="AC11" s="39"/>
      <c r="AD11" s="39"/>
      <c r="AE11" s="39"/>
    </row>
    <row r="12" s="2" customFormat="1" ht="12" customHeight="1">
      <c r="A12" s="39"/>
      <c r="B12" s="45"/>
      <c r="C12" s="39"/>
      <c r="D12" s="134" t="s">
        <v>21</v>
      </c>
      <c r="E12" s="39"/>
      <c r="F12" s="138" t="s">
        <v>27</v>
      </c>
      <c r="G12" s="39"/>
      <c r="H12" s="39"/>
      <c r="I12" s="134" t="s">
        <v>23</v>
      </c>
      <c r="J12" s="139" t="str">
        <f>'Rekapitulace stavby'!AN8</f>
        <v>29. 3. 2020</v>
      </c>
      <c r="K12" s="39"/>
      <c r="L12" s="136"/>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6"/>
      <c r="S13" s="39"/>
      <c r="T13" s="39"/>
      <c r="U13" s="39"/>
      <c r="V13" s="39"/>
      <c r="W13" s="39"/>
      <c r="X13" s="39"/>
      <c r="Y13" s="39"/>
      <c r="Z13" s="39"/>
      <c r="AA13" s="39"/>
      <c r="AB13" s="39"/>
      <c r="AC13" s="39"/>
      <c r="AD13" s="39"/>
      <c r="AE13" s="39"/>
    </row>
    <row r="14" s="2" customFormat="1" ht="12" customHeight="1">
      <c r="A14" s="39"/>
      <c r="B14" s="45"/>
      <c r="C14" s="39"/>
      <c r="D14" s="134" t="s">
        <v>25</v>
      </c>
      <c r="E14" s="39"/>
      <c r="F14" s="39"/>
      <c r="G14" s="39"/>
      <c r="H14" s="39"/>
      <c r="I14" s="134" t="s">
        <v>26</v>
      </c>
      <c r="J14" s="138" t="str">
        <f>IF('Rekapitulace stavby'!AN10="","",'Rekapitulace stavby'!AN10)</f>
        <v/>
      </c>
      <c r="K14" s="39"/>
      <c r="L14" s="136"/>
      <c r="S14" s="39"/>
      <c r="T14" s="39"/>
      <c r="U14" s="39"/>
      <c r="V14" s="39"/>
      <c r="W14" s="39"/>
      <c r="X14" s="39"/>
      <c r="Y14" s="39"/>
      <c r="Z14" s="39"/>
      <c r="AA14" s="39"/>
      <c r="AB14" s="39"/>
      <c r="AC14" s="39"/>
      <c r="AD14" s="39"/>
      <c r="AE14" s="39"/>
    </row>
    <row r="15" s="2" customFormat="1" ht="18" customHeight="1">
      <c r="A15" s="39"/>
      <c r="B15" s="45"/>
      <c r="C15" s="39"/>
      <c r="D15" s="39"/>
      <c r="E15" s="138" t="str">
        <f>IF('Rekapitulace stavby'!E11="","",'Rekapitulace stavby'!E11)</f>
        <v xml:space="preserve"> </v>
      </c>
      <c r="F15" s="39"/>
      <c r="G15" s="39"/>
      <c r="H15" s="39"/>
      <c r="I15" s="134" t="s">
        <v>28</v>
      </c>
      <c r="J15" s="138" t="str">
        <f>IF('Rekapitulace stavby'!AN11="","",'Rekapitulace stavby'!AN11)</f>
        <v/>
      </c>
      <c r="K15" s="39"/>
      <c r="L15" s="136"/>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6"/>
      <c r="S16" s="39"/>
      <c r="T16" s="39"/>
      <c r="U16" s="39"/>
      <c r="V16" s="39"/>
      <c r="W16" s="39"/>
      <c r="X16" s="39"/>
      <c r="Y16" s="39"/>
      <c r="Z16" s="39"/>
      <c r="AA16" s="39"/>
      <c r="AB16" s="39"/>
      <c r="AC16" s="39"/>
      <c r="AD16" s="39"/>
      <c r="AE16" s="39"/>
    </row>
    <row r="17" s="2" customFormat="1" ht="12" customHeight="1">
      <c r="A17" s="39"/>
      <c r="B17" s="45"/>
      <c r="C17" s="39"/>
      <c r="D17" s="134" t="s">
        <v>29</v>
      </c>
      <c r="E17" s="39"/>
      <c r="F17" s="39"/>
      <c r="G17" s="39"/>
      <c r="H17" s="39"/>
      <c r="I17" s="134" t="s">
        <v>26</v>
      </c>
      <c r="J17" s="34" t="str">
        <f>'Rekapitulace stavby'!AN13</f>
        <v>Vyplň údaj</v>
      </c>
      <c r="K17" s="39"/>
      <c r="L17" s="136"/>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8"/>
      <c r="G18" s="138"/>
      <c r="H18" s="138"/>
      <c r="I18" s="134" t="s">
        <v>28</v>
      </c>
      <c r="J18" s="34" t="str">
        <f>'Rekapitulace stavby'!AN14</f>
        <v>Vyplň údaj</v>
      </c>
      <c r="K18" s="39"/>
      <c r="L18" s="136"/>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6"/>
      <c r="S19" s="39"/>
      <c r="T19" s="39"/>
      <c r="U19" s="39"/>
      <c r="V19" s="39"/>
      <c r="W19" s="39"/>
      <c r="X19" s="39"/>
      <c r="Y19" s="39"/>
      <c r="Z19" s="39"/>
      <c r="AA19" s="39"/>
      <c r="AB19" s="39"/>
      <c r="AC19" s="39"/>
      <c r="AD19" s="39"/>
      <c r="AE19" s="39"/>
    </row>
    <row r="20" s="2" customFormat="1" ht="12" customHeight="1">
      <c r="A20" s="39"/>
      <c r="B20" s="45"/>
      <c r="C20" s="39"/>
      <c r="D20" s="134" t="s">
        <v>31</v>
      </c>
      <c r="E20" s="39"/>
      <c r="F20" s="39"/>
      <c r="G20" s="39"/>
      <c r="H20" s="39"/>
      <c r="I20" s="134" t="s">
        <v>26</v>
      </c>
      <c r="J20" s="138" t="str">
        <f>IF('Rekapitulace stavby'!AN16="","",'Rekapitulace stavby'!AN16)</f>
        <v/>
      </c>
      <c r="K20" s="39"/>
      <c r="L20" s="136"/>
      <c r="S20" s="39"/>
      <c r="T20" s="39"/>
      <c r="U20" s="39"/>
      <c r="V20" s="39"/>
      <c r="W20" s="39"/>
      <c r="X20" s="39"/>
      <c r="Y20" s="39"/>
      <c r="Z20" s="39"/>
      <c r="AA20" s="39"/>
      <c r="AB20" s="39"/>
      <c r="AC20" s="39"/>
      <c r="AD20" s="39"/>
      <c r="AE20" s="39"/>
    </row>
    <row r="21" s="2" customFormat="1" ht="18" customHeight="1">
      <c r="A21" s="39"/>
      <c r="B21" s="45"/>
      <c r="C21" s="39"/>
      <c r="D21" s="39"/>
      <c r="E21" s="138" t="str">
        <f>IF('Rekapitulace stavby'!E17="","",'Rekapitulace stavby'!E17)</f>
        <v xml:space="preserve"> </v>
      </c>
      <c r="F21" s="39"/>
      <c r="G21" s="39"/>
      <c r="H21" s="39"/>
      <c r="I21" s="134" t="s">
        <v>28</v>
      </c>
      <c r="J21" s="138" t="str">
        <f>IF('Rekapitulace stavby'!AN17="","",'Rekapitulace stavby'!AN17)</f>
        <v/>
      </c>
      <c r="K21" s="39"/>
      <c r="L21" s="136"/>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6"/>
      <c r="S22" s="39"/>
      <c r="T22" s="39"/>
      <c r="U22" s="39"/>
      <c r="V22" s="39"/>
      <c r="W22" s="39"/>
      <c r="X22" s="39"/>
      <c r="Y22" s="39"/>
      <c r="Z22" s="39"/>
      <c r="AA22" s="39"/>
      <c r="AB22" s="39"/>
      <c r="AC22" s="39"/>
      <c r="AD22" s="39"/>
      <c r="AE22" s="39"/>
    </row>
    <row r="23" s="2" customFormat="1" ht="12" customHeight="1">
      <c r="A23" s="39"/>
      <c r="B23" s="45"/>
      <c r="C23" s="39"/>
      <c r="D23" s="134" t="s">
        <v>33</v>
      </c>
      <c r="E23" s="39"/>
      <c r="F23" s="39"/>
      <c r="G23" s="39"/>
      <c r="H23" s="39"/>
      <c r="I23" s="134" t="s">
        <v>26</v>
      </c>
      <c r="J23" s="138" t="str">
        <f>IF('Rekapitulace stavby'!AN19="","",'Rekapitulace stavby'!AN19)</f>
        <v/>
      </c>
      <c r="K23" s="39"/>
      <c r="L23" s="136"/>
      <c r="S23" s="39"/>
      <c r="T23" s="39"/>
      <c r="U23" s="39"/>
      <c r="V23" s="39"/>
      <c r="W23" s="39"/>
      <c r="X23" s="39"/>
      <c r="Y23" s="39"/>
      <c r="Z23" s="39"/>
      <c r="AA23" s="39"/>
      <c r="AB23" s="39"/>
      <c r="AC23" s="39"/>
      <c r="AD23" s="39"/>
      <c r="AE23" s="39"/>
    </row>
    <row r="24" s="2" customFormat="1" ht="18" customHeight="1">
      <c r="A24" s="39"/>
      <c r="B24" s="45"/>
      <c r="C24" s="39"/>
      <c r="D24" s="39"/>
      <c r="E24" s="138" t="str">
        <f>IF('Rekapitulace stavby'!E20="","",'Rekapitulace stavby'!E20)</f>
        <v xml:space="preserve"> </v>
      </c>
      <c r="F24" s="39"/>
      <c r="G24" s="39"/>
      <c r="H24" s="39"/>
      <c r="I24" s="134" t="s">
        <v>28</v>
      </c>
      <c r="J24" s="138" t="str">
        <f>IF('Rekapitulace stavby'!AN20="","",'Rekapitulace stavby'!AN20)</f>
        <v/>
      </c>
      <c r="K24" s="39"/>
      <c r="L24" s="136"/>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6"/>
      <c r="S25" s="39"/>
      <c r="T25" s="39"/>
      <c r="U25" s="39"/>
      <c r="V25" s="39"/>
      <c r="W25" s="39"/>
      <c r="X25" s="39"/>
      <c r="Y25" s="39"/>
      <c r="Z25" s="39"/>
      <c r="AA25" s="39"/>
      <c r="AB25" s="39"/>
      <c r="AC25" s="39"/>
      <c r="AD25" s="39"/>
      <c r="AE25" s="39"/>
    </row>
    <row r="26" s="2" customFormat="1" ht="12" customHeight="1">
      <c r="A26" s="39"/>
      <c r="B26" s="45"/>
      <c r="C26" s="39"/>
      <c r="D26" s="134" t="s">
        <v>34</v>
      </c>
      <c r="E26" s="39"/>
      <c r="F26" s="39"/>
      <c r="G26" s="39"/>
      <c r="H26" s="39"/>
      <c r="I26" s="39"/>
      <c r="J26" s="39"/>
      <c r="K26" s="39"/>
      <c r="L26" s="136"/>
      <c r="S26" s="39"/>
      <c r="T26" s="39"/>
      <c r="U26" s="39"/>
      <c r="V26" s="39"/>
      <c r="W26" s="39"/>
      <c r="X26" s="39"/>
      <c r="Y26" s="39"/>
      <c r="Z26" s="39"/>
      <c r="AA26" s="39"/>
      <c r="AB26" s="39"/>
      <c r="AC26" s="39"/>
      <c r="AD26" s="39"/>
      <c r="AE26" s="39"/>
    </row>
    <row r="27" s="8" customFormat="1" ht="14.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39"/>
      <c r="B28" s="45"/>
      <c r="C28" s="39"/>
      <c r="D28" s="39"/>
      <c r="E28" s="39"/>
      <c r="F28" s="39"/>
      <c r="G28" s="39"/>
      <c r="H28" s="39"/>
      <c r="I28" s="39"/>
      <c r="J28" s="39"/>
      <c r="K28" s="39"/>
      <c r="L28" s="136"/>
      <c r="S28" s="39"/>
      <c r="T28" s="39"/>
      <c r="U28" s="39"/>
      <c r="V28" s="39"/>
      <c r="W28" s="39"/>
      <c r="X28" s="39"/>
      <c r="Y28" s="39"/>
      <c r="Z28" s="39"/>
      <c r="AA28" s="39"/>
      <c r="AB28" s="39"/>
      <c r="AC28" s="39"/>
      <c r="AD28" s="39"/>
      <c r="AE28" s="39"/>
    </row>
    <row r="29" s="2" customFormat="1" ht="6.96" customHeight="1">
      <c r="A29" s="39"/>
      <c r="B29" s="45"/>
      <c r="C29" s="39"/>
      <c r="D29" s="144"/>
      <c r="E29" s="144"/>
      <c r="F29" s="144"/>
      <c r="G29" s="144"/>
      <c r="H29" s="144"/>
      <c r="I29" s="144"/>
      <c r="J29" s="144"/>
      <c r="K29" s="144"/>
      <c r="L29" s="136"/>
      <c r="S29" s="39"/>
      <c r="T29" s="39"/>
      <c r="U29" s="39"/>
      <c r="V29" s="39"/>
      <c r="W29" s="39"/>
      <c r="X29" s="39"/>
      <c r="Y29" s="39"/>
      <c r="Z29" s="39"/>
      <c r="AA29" s="39"/>
      <c r="AB29" s="39"/>
      <c r="AC29" s="39"/>
      <c r="AD29" s="39"/>
      <c r="AE29" s="39"/>
    </row>
    <row r="30" s="2" customFormat="1" ht="25.44" customHeight="1">
      <c r="A30" s="39"/>
      <c r="B30" s="45"/>
      <c r="C30" s="39"/>
      <c r="D30" s="145" t="s">
        <v>36</v>
      </c>
      <c r="E30" s="39"/>
      <c r="F30" s="39"/>
      <c r="G30" s="39"/>
      <c r="H30" s="39"/>
      <c r="I30" s="39"/>
      <c r="J30" s="146">
        <f>ROUND(J85, 2)</f>
        <v>0</v>
      </c>
      <c r="K30" s="39"/>
      <c r="L30" s="136"/>
      <c r="S30" s="39"/>
      <c r="T30" s="39"/>
      <c r="U30" s="39"/>
      <c r="V30" s="39"/>
      <c r="W30" s="39"/>
      <c r="X30" s="39"/>
      <c r="Y30" s="39"/>
      <c r="Z30" s="39"/>
      <c r="AA30" s="39"/>
      <c r="AB30" s="39"/>
      <c r="AC30" s="39"/>
      <c r="AD30" s="39"/>
      <c r="AE30" s="39"/>
    </row>
    <row r="31" s="2" customFormat="1" ht="6.96" customHeight="1">
      <c r="A31" s="39"/>
      <c r="B31" s="45"/>
      <c r="C31" s="39"/>
      <c r="D31" s="144"/>
      <c r="E31" s="144"/>
      <c r="F31" s="144"/>
      <c r="G31" s="144"/>
      <c r="H31" s="144"/>
      <c r="I31" s="144"/>
      <c r="J31" s="144"/>
      <c r="K31" s="144"/>
      <c r="L31" s="136"/>
      <c r="S31" s="39"/>
      <c r="T31" s="39"/>
      <c r="U31" s="39"/>
      <c r="V31" s="39"/>
      <c r="W31" s="39"/>
      <c r="X31" s="39"/>
      <c r="Y31" s="39"/>
      <c r="Z31" s="39"/>
      <c r="AA31" s="39"/>
      <c r="AB31" s="39"/>
      <c r="AC31" s="39"/>
      <c r="AD31" s="39"/>
      <c r="AE31" s="39"/>
    </row>
    <row r="32" s="2" customFormat="1" ht="14.4" customHeight="1">
      <c r="A32" s="39"/>
      <c r="B32" s="45"/>
      <c r="C32" s="39"/>
      <c r="D32" s="39"/>
      <c r="E32" s="39"/>
      <c r="F32" s="147" t="s">
        <v>38</v>
      </c>
      <c r="G32" s="39"/>
      <c r="H32" s="39"/>
      <c r="I32" s="147" t="s">
        <v>37</v>
      </c>
      <c r="J32" s="147" t="s">
        <v>39</v>
      </c>
      <c r="K32" s="39"/>
      <c r="L32" s="136"/>
      <c r="S32" s="39"/>
      <c r="T32" s="39"/>
      <c r="U32" s="39"/>
      <c r="V32" s="39"/>
      <c r="W32" s="39"/>
      <c r="X32" s="39"/>
      <c r="Y32" s="39"/>
      <c r="Z32" s="39"/>
      <c r="AA32" s="39"/>
      <c r="AB32" s="39"/>
      <c r="AC32" s="39"/>
      <c r="AD32" s="39"/>
      <c r="AE32" s="39"/>
    </row>
    <row r="33" s="2" customFormat="1" ht="14.4" customHeight="1">
      <c r="A33" s="39"/>
      <c r="B33" s="45"/>
      <c r="C33" s="39"/>
      <c r="D33" s="148" t="s">
        <v>40</v>
      </c>
      <c r="E33" s="134" t="s">
        <v>41</v>
      </c>
      <c r="F33" s="149">
        <f>ROUND((SUM(BE85:BE264)),  2)</f>
        <v>0</v>
      </c>
      <c r="G33" s="39"/>
      <c r="H33" s="39"/>
      <c r="I33" s="150">
        <v>0.20999999999999999</v>
      </c>
      <c r="J33" s="149">
        <f>ROUND(((SUM(BE85:BE264))*I33),  2)</f>
        <v>0</v>
      </c>
      <c r="K33" s="39"/>
      <c r="L33" s="136"/>
      <c r="S33" s="39"/>
      <c r="T33" s="39"/>
      <c r="U33" s="39"/>
      <c r="V33" s="39"/>
      <c r="W33" s="39"/>
      <c r="X33" s="39"/>
      <c r="Y33" s="39"/>
      <c r="Z33" s="39"/>
      <c r="AA33" s="39"/>
      <c r="AB33" s="39"/>
      <c r="AC33" s="39"/>
      <c r="AD33" s="39"/>
      <c r="AE33" s="39"/>
    </row>
    <row r="34" s="2" customFormat="1" ht="14.4" customHeight="1">
      <c r="A34" s="39"/>
      <c r="B34" s="45"/>
      <c r="C34" s="39"/>
      <c r="D34" s="39"/>
      <c r="E34" s="134" t="s">
        <v>42</v>
      </c>
      <c r="F34" s="149">
        <f>ROUND((SUM(BF85:BF264)),  2)</f>
        <v>0</v>
      </c>
      <c r="G34" s="39"/>
      <c r="H34" s="39"/>
      <c r="I34" s="150">
        <v>0.14999999999999999</v>
      </c>
      <c r="J34" s="149">
        <f>ROUND(((SUM(BF85:BF264))*I34),  2)</f>
        <v>0</v>
      </c>
      <c r="K34" s="39"/>
      <c r="L34" s="136"/>
      <c r="S34" s="39"/>
      <c r="T34" s="39"/>
      <c r="U34" s="39"/>
      <c r="V34" s="39"/>
      <c r="W34" s="39"/>
      <c r="X34" s="39"/>
      <c r="Y34" s="39"/>
      <c r="Z34" s="39"/>
      <c r="AA34" s="39"/>
      <c r="AB34" s="39"/>
      <c r="AC34" s="39"/>
      <c r="AD34" s="39"/>
      <c r="AE34" s="39"/>
    </row>
    <row r="35" hidden="1" s="2" customFormat="1" ht="14.4" customHeight="1">
      <c r="A35" s="39"/>
      <c r="B35" s="45"/>
      <c r="C35" s="39"/>
      <c r="D35" s="39"/>
      <c r="E35" s="134" t="s">
        <v>43</v>
      </c>
      <c r="F35" s="149">
        <f>ROUND((SUM(BG85:BG264)),  2)</f>
        <v>0</v>
      </c>
      <c r="G35" s="39"/>
      <c r="H35" s="39"/>
      <c r="I35" s="150">
        <v>0.20999999999999999</v>
      </c>
      <c r="J35" s="149">
        <f>0</f>
        <v>0</v>
      </c>
      <c r="K35" s="39"/>
      <c r="L35" s="136"/>
      <c r="S35" s="39"/>
      <c r="T35" s="39"/>
      <c r="U35" s="39"/>
      <c r="V35" s="39"/>
      <c r="W35" s="39"/>
      <c r="X35" s="39"/>
      <c r="Y35" s="39"/>
      <c r="Z35" s="39"/>
      <c r="AA35" s="39"/>
      <c r="AB35" s="39"/>
      <c r="AC35" s="39"/>
      <c r="AD35" s="39"/>
      <c r="AE35" s="39"/>
    </row>
    <row r="36" hidden="1" s="2" customFormat="1" ht="14.4" customHeight="1">
      <c r="A36" s="39"/>
      <c r="B36" s="45"/>
      <c r="C36" s="39"/>
      <c r="D36" s="39"/>
      <c r="E36" s="134" t="s">
        <v>44</v>
      </c>
      <c r="F36" s="149">
        <f>ROUND((SUM(BH85:BH264)),  2)</f>
        <v>0</v>
      </c>
      <c r="G36" s="39"/>
      <c r="H36" s="39"/>
      <c r="I36" s="150">
        <v>0.14999999999999999</v>
      </c>
      <c r="J36" s="149">
        <f>0</f>
        <v>0</v>
      </c>
      <c r="K36" s="39"/>
      <c r="L36" s="136"/>
      <c r="S36" s="39"/>
      <c r="T36" s="39"/>
      <c r="U36" s="39"/>
      <c r="V36" s="39"/>
      <c r="W36" s="39"/>
      <c r="X36" s="39"/>
      <c r="Y36" s="39"/>
      <c r="Z36" s="39"/>
      <c r="AA36" s="39"/>
      <c r="AB36" s="39"/>
      <c r="AC36" s="39"/>
      <c r="AD36" s="39"/>
      <c r="AE36" s="39"/>
    </row>
    <row r="37" hidden="1" s="2" customFormat="1" ht="14.4" customHeight="1">
      <c r="A37" s="39"/>
      <c r="B37" s="45"/>
      <c r="C37" s="39"/>
      <c r="D37" s="39"/>
      <c r="E37" s="134" t="s">
        <v>45</v>
      </c>
      <c r="F37" s="149">
        <f>ROUND((SUM(BI85:BI264)),  2)</f>
        <v>0</v>
      </c>
      <c r="G37" s="39"/>
      <c r="H37" s="39"/>
      <c r="I37" s="150">
        <v>0</v>
      </c>
      <c r="J37" s="149">
        <f>0</f>
        <v>0</v>
      </c>
      <c r="K37" s="39"/>
      <c r="L37" s="136"/>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6"/>
      <c r="S38" s="39"/>
      <c r="T38" s="39"/>
      <c r="U38" s="39"/>
      <c r="V38" s="39"/>
      <c r="W38" s="39"/>
      <c r="X38" s="39"/>
      <c r="Y38" s="39"/>
      <c r="Z38" s="39"/>
      <c r="AA38" s="39"/>
      <c r="AB38" s="39"/>
      <c r="AC38" s="39"/>
      <c r="AD38" s="39"/>
      <c r="AE38" s="39"/>
    </row>
    <row r="39" s="2" customFormat="1" ht="25.44" customHeight="1">
      <c r="A39" s="39"/>
      <c r="B39" s="45"/>
      <c r="C39" s="151"/>
      <c r="D39" s="152" t="s">
        <v>46</v>
      </c>
      <c r="E39" s="153"/>
      <c r="F39" s="153"/>
      <c r="G39" s="154" t="s">
        <v>47</v>
      </c>
      <c r="H39" s="155" t="s">
        <v>48</v>
      </c>
      <c r="I39" s="153"/>
      <c r="J39" s="156">
        <f>SUM(J30:J37)</f>
        <v>0</v>
      </c>
      <c r="K39" s="157"/>
      <c r="L39" s="136"/>
      <c r="S39" s="39"/>
      <c r="T39" s="39"/>
      <c r="U39" s="39"/>
      <c r="V39" s="39"/>
      <c r="W39" s="39"/>
      <c r="X39" s="39"/>
      <c r="Y39" s="39"/>
      <c r="Z39" s="39"/>
      <c r="AA39" s="39"/>
      <c r="AB39" s="39"/>
      <c r="AC39" s="39"/>
      <c r="AD39" s="39"/>
      <c r="AE39" s="39"/>
    </row>
    <row r="40" s="2" customFormat="1" ht="14.4" customHeight="1">
      <c r="A40" s="39"/>
      <c r="B40" s="158"/>
      <c r="C40" s="159"/>
      <c r="D40" s="159"/>
      <c r="E40" s="159"/>
      <c r="F40" s="159"/>
      <c r="G40" s="159"/>
      <c r="H40" s="159"/>
      <c r="I40" s="159"/>
      <c r="J40" s="159"/>
      <c r="K40" s="159"/>
      <c r="L40" s="136"/>
      <c r="S40" s="39"/>
      <c r="T40" s="39"/>
      <c r="U40" s="39"/>
      <c r="V40" s="39"/>
      <c r="W40" s="39"/>
      <c r="X40" s="39"/>
      <c r="Y40" s="39"/>
      <c r="Z40" s="39"/>
      <c r="AA40" s="39"/>
      <c r="AB40" s="39"/>
      <c r="AC40" s="39"/>
      <c r="AD40" s="39"/>
      <c r="AE40" s="39"/>
    </row>
    <row r="44" s="2" customFormat="1" ht="6.96" customHeight="1">
      <c r="A44" s="39"/>
      <c r="B44" s="160"/>
      <c r="C44" s="161"/>
      <c r="D44" s="161"/>
      <c r="E44" s="161"/>
      <c r="F44" s="161"/>
      <c r="G44" s="161"/>
      <c r="H44" s="161"/>
      <c r="I44" s="161"/>
      <c r="J44" s="161"/>
      <c r="K44" s="161"/>
      <c r="L44" s="136"/>
      <c r="S44" s="39"/>
      <c r="T44" s="39"/>
      <c r="U44" s="39"/>
      <c r="V44" s="39"/>
      <c r="W44" s="39"/>
      <c r="X44" s="39"/>
      <c r="Y44" s="39"/>
      <c r="Z44" s="39"/>
      <c r="AA44" s="39"/>
      <c r="AB44" s="39"/>
      <c r="AC44" s="39"/>
      <c r="AD44" s="39"/>
      <c r="AE44" s="39"/>
    </row>
    <row r="45" s="2" customFormat="1" ht="24.96" customHeight="1">
      <c r="A45" s="39"/>
      <c r="B45" s="40"/>
      <c r="C45" s="24" t="s">
        <v>94</v>
      </c>
      <c r="D45" s="41"/>
      <c r="E45" s="41"/>
      <c r="F45" s="41"/>
      <c r="G45" s="41"/>
      <c r="H45" s="41"/>
      <c r="I45" s="41"/>
      <c r="J45" s="41"/>
      <c r="K45" s="41"/>
      <c r="L45" s="136"/>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6"/>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6"/>
      <c r="S47" s="39"/>
      <c r="T47" s="39"/>
      <c r="U47" s="39"/>
      <c r="V47" s="39"/>
      <c r="W47" s="39"/>
      <c r="X47" s="39"/>
      <c r="Y47" s="39"/>
      <c r="Z47" s="39"/>
      <c r="AA47" s="39"/>
      <c r="AB47" s="39"/>
      <c r="AC47" s="39"/>
      <c r="AD47" s="39"/>
      <c r="AE47" s="39"/>
    </row>
    <row r="48" s="2" customFormat="1" ht="14.5" customHeight="1">
      <c r="A48" s="39"/>
      <c r="B48" s="40"/>
      <c r="C48" s="41"/>
      <c r="D48" s="41"/>
      <c r="E48" s="162" t="str">
        <f>E7</f>
        <v>ON_JIČÍN_-_VÝMĚNA_PODLAHOVÝCH_KRYTIN</v>
      </c>
      <c r="F48" s="33"/>
      <c r="G48" s="33"/>
      <c r="H48" s="33"/>
      <c r="I48" s="41"/>
      <c r="J48" s="41"/>
      <c r="K48" s="41"/>
      <c r="L48" s="136"/>
      <c r="S48" s="39"/>
      <c r="T48" s="39"/>
      <c r="U48" s="39"/>
      <c r="V48" s="39"/>
      <c r="W48" s="39"/>
      <c r="X48" s="39"/>
      <c r="Y48" s="39"/>
      <c r="Z48" s="39"/>
      <c r="AA48" s="39"/>
      <c r="AB48" s="39"/>
      <c r="AC48" s="39"/>
      <c r="AD48" s="39"/>
      <c r="AE48" s="39"/>
    </row>
    <row r="49" s="2" customFormat="1" ht="12" customHeight="1">
      <c r="A49" s="39"/>
      <c r="B49" s="40"/>
      <c r="C49" s="33" t="s">
        <v>92</v>
      </c>
      <c r="D49" s="41"/>
      <c r="E49" s="41"/>
      <c r="F49" s="41"/>
      <c r="G49" s="41"/>
      <c r="H49" s="41"/>
      <c r="I49" s="41"/>
      <c r="J49" s="41"/>
      <c r="K49" s="41"/>
      <c r="L49" s="136"/>
      <c r="S49" s="39"/>
      <c r="T49" s="39"/>
      <c r="U49" s="39"/>
      <c r="V49" s="39"/>
      <c r="W49" s="39"/>
      <c r="X49" s="39"/>
      <c r="Y49" s="39"/>
      <c r="Z49" s="39"/>
      <c r="AA49" s="39"/>
      <c r="AB49" s="39"/>
      <c r="AC49" s="39"/>
      <c r="AD49" s="39"/>
      <c r="AE49" s="39"/>
    </row>
    <row r="50" s="2" customFormat="1" ht="28.5" customHeight="1">
      <c r="A50" s="39"/>
      <c r="B50" s="40"/>
      <c r="C50" s="41"/>
      <c r="D50" s="41"/>
      <c r="E50" s="70" t="str">
        <f>E9</f>
        <v>03 - VÝMĚNA PODLAHOVÝCH KRYTIN - CHIRURGIE-STANICE B - 3..NP- POO B</v>
      </c>
      <c r="F50" s="41"/>
      <c r="G50" s="41"/>
      <c r="H50" s="41"/>
      <c r="I50" s="41"/>
      <c r="J50" s="41"/>
      <c r="K50" s="41"/>
      <c r="L50" s="136"/>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6"/>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29. 3. 2020</v>
      </c>
      <c r="K52" s="41"/>
      <c r="L52" s="136"/>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6"/>
      <c r="S53" s="39"/>
      <c r="T53" s="39"/>
      <c r="U53" s="39"/>
      <c r="V53" s="39"/>
      <c r="W53" s="39"/>
      <c r="X53" s="39"/>
      <c r="Y53" s="39"/>
      <c r="Z53" s="39"/>
      <c r="AA53" s="39"/>
      <c r="AB53" s="39"/>
      <c r="AC53" s="39"/>
      <c r="AD53" s="39"/>
      <c r="AE53" s="39"/>
    </row>
    <row r="54" s="2" customFormat="1" ht="14.9" customHeight="1">
      <c r="A54" s="39"/>
      <c r="B54" s="40"/>
      <c r="C54" s="33" t="s">
        <v>25</v>
      </c>
      <c r="D54" s="41"/>
      <c r="E54" s="41"/>
      <c r="F54" s="28" t="str">
        <f>E15</f>
        <v xml:space="preserve"> </v>
      </c>
      <c r="G54" s="41"/>
      <c r="H54" s="41"/>
      <c r="I54" s="33" t="s">
        <v>31</v>
      </c>
      <c r="J54" s="37" t="str">
        <f>E21</f>
        <v xml:space="preserve"> </v>
      </c>
      <c r="K54" s="41"/>
      <c r="L54" s="136"/>
      <c r="S54" s="39"/>
      <c r="T54" s="39"/>
      <c r="U54" s="39"/>
      <c r="V54" s="39"/>
      <c r="W54" s="39"/>
      <c r="X54" s="39"/>
      <c r="Y54" s="39"/>
      <c r="Z54" s="39"/>
      <c r="AA54" s="39"/>
      <c r="AB54" s="39"/>
      <c r="AC54" s="39"/>
      <c r="AD54" s="39"/>
      <c r="AE54" s="39"/>
    </row>
    <row r="55" s="2" customFormat="1" ht="14.9" customHeight="1">
      <c r="A55" s="39"/>
      <c r="B55" s="40"/>
      <c r="C55" s="33" t="s">
        <v>29</v>
      </c>
      <c r="D55" s="41"/>
      <c r="E55" s="41"/>
      <c r="F55" s="28" t="str">
        <f>IF(E18="","",E18)</f>
        <v>Vyplň údaj</v>
      </c>
      <c r="G55" s="41"/>
      <c r="H55" s="41"/>
      <c r="I55" s="33" t="s">
        <v>33</v>
      </c>
      <c r="J55" s="37" t="str">
        <f>E24</f>
        <v xml:space="preserve"> </v>
      </c>
      <c r="K55" s="41"/>
      <c r="L55" s="136"/>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6"/>
      <c r="S56" s="39"/>
      <c r="T56" s="39"/>
      <c r="U56" s="39"/>
      <c r="V56" s="39"/>
      <c r="W56" s="39"/>
      <c r="X56" s="39"/>
      <c r="Y56" s="39"/>
      <c r="Z56" s="39"/>
      <c r="AA56" s="39"/>
      <c r="AB56" s="39"/>
      <c r="AC56" s="39"/>
      <c r="AD56" s="39"/>
      <c r="AE56" s="39"/>
    </row>
    <row r="57" s="2" customFormat="1" ht="29.28" customHeight="1">
      <c r="A57" s="39"/>
      <c r="B57" s="40"/>
      <c r="C57" s="163" t="s">
        <v>95</v>
      </c>
      <c r="D57" s="164"/>
      <c r="E57" s="164"/>
      <c r="F57" s="164"/>
      <c r="G57" s="164"/>
      <c r="H57" s="164"/>
      <c r="I57" s="164"/>
      <c r="J57" s="165" t="s">
        <v>96</v>
      </c>
      <c r="K57" s="164"/>
      <c r="L57" s="136"/>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6"/>
      <c r="S58" s="39"/>
      <c r="T58" s="39"/>
      <c r="U58" s="39"/>
      <c r="V58" s="39"/>
      <c r="W58" s="39"/>
      <c r="X58" s="39"/>
      <c r="Y58" s="39"/>
      <c r="Z58" s="39"/>
      <c r="AA58" s="39"/>
      <c r="AB58" s="39"/>
      <c r="AC58" s="39"/>
      <c r="AD58" s="39"/>
      <c r="AE58" s="39"/>
    </row>
    <row r="59" s="2" customFormat="1" ht="22.8" customHeight="1">
      <c r="A59" s="39"/>
      <c r="B59" s="40"/>
      <c r="C59" s="166" t="s">
        <v>68</v>
      </c>
      <c r="D59" s="41"/>
      <c r="E59" s="41"/>
      <c r="F59" s="41"/>
      <c r="G59" s="41"/>
      <c r="H59" s="41"/>
      <c r="I59" s="41"/>
      <c r="J59" s="103">
        <f>J85</f>
        <v>0</v>
      </c>
      <c r="K59" s="41"/>
      <c r="L59" s="136"/>
      <c r="S59" s="39"/>
      <c r="T59" s="39"/>
      <c r="U59" s="39"/>
      <c r="V59" s="39"/>
      <c r="W59" s="39"/>
      <c r="X59" s="39"/>
      <c r="Y59" s="39"/>
      <c r="Z59" s="39"/>
      <c r="AA59" s="39"/>
      <c r="AB59" s="39"/>
      <c r="AC59" s="39"/>
      <c r="AD59" s="39"/>
      <c r="AE59" s="39"/>
      <c r="AU59" s="18" t="s">
        <v>97</v>
      </c>
    </row>
    <row r="60" s="9" customFormat="1" ht="24.96" customHeight="1">
      <c r="A60" s="9"/>
      <c r="B60" s="167"/>
      <c r="C60" s="168"/>
      <c r="D60" s="169" t="s">
        <v>98</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99</v>
      </c>
      <c r="E61" s="176"/>
      <c r="F61" s="176"/>
      <c r="G61" s="176"/>
      <c r="H61" s="176"/>
      <c r="I61" s="176"/>
      <c r="J61" s="177">
        <f>J87</f>
        <v>0</v>
      </c>
      <c r="K61" s="174"/>
      <c r="L61" s="178"/>
      <c r="S61" s="10"/>
      <c r="T61" s="10"/>
      <c r="U61" s="10"/>
      <c r="V61" s="10"/>
      <c r="W61" s="10"/>
      <c r="X61" s="10"/>
      <c r="Y61" s="10"/>
      <c r="Z61" s="10"/>
      <c r="AA61" s="10"/>
      <c r="AB61" s="10"/>
      <c r="AC61" s="10"/>
      <c r="AD61" s="10"/>
      <c r="AE61" s="10"/>
    </row>
    <row r="62" s="9" customFormat="1" ht="24.96" customHeight="1">
      <c r="A62" s="9"/>
      <c r="B62" s="167"/>
      <c r="C62" s="168"/>
      <c r="D62" s="169" t="s">
        <v>100</v>
      </c>
      <c r="E62" s="170"/>
      <c r="F62" s="170"/>
      <c r="G62" s="170"/>
      <c r="H62" s="170"/>
      <c r="I62" s="170"/>
      <c r="J62" s="171">
        <f>J102</f>
        <v>0</v>
      </c>
      <c r="K62" s="168"/>
      <c r="L62" s="172"/>
      <c r="S62" s="9"/>
      <c r="T62" s="9"/>
      <c r="U62" s="9"/>
      <c r="V62" s="9"/>
      <c r="W62" s="9"/>
      <c r="X62" s="9"/>
      <c r="Y62" s="9"/>
      <c r="Z62" s="9"/>
      <c r="AA62" s="9"/>
      <c r="AB62" s="9"/>
      <c r="AC62" s="9"/>
      <c r="AD62" s="9"/>
      <c r="AE62" s="9"/>
    </row>
    <row r="63" s="10" customFormat="1" ht="19.92" customHeight="1">
      <c r="A63" s="10"/>
      <c r="B63" s="173"/>
      <c r="C63" s="174"/>
      <c r="D63" s="175" t="s">
        <v>101</v>
      </c>
      <c r="E63" s="176"/>
      <c r="F63" s="176"/>
      <c r="G63" s="176"/>
      <c r="H63" s="176"/>
      <c r="I63" s="176"/>
      <c r="J63" s="177">
        <f>J103</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102</v>
      </c>
      <c r="E64" s="176"/>
      <c r="F64" s="176"/>
      <c r="G64" s="176"/>
      <c r="H64" s="176"/>
      <c r="I64" s="176"/>
      <c r="J64" s="177">
        <f>J117</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103</v>
      </c>
      <c r="E65" s="176"/>
      <c r="F65" s="176"/>
      <c r="G65" s="176"/>
      <c r="H65" s="176"/>
      <c r="I65" s="176"/>
      <c r="J65" s="177">
        <f>J257</f>
        <v>0</v>
      </c>
      <c r="K65" s="174"/>
      <c r="L65" s="178"/>
      <c r="S65" s="10"/>
      <c r="T65" s="10"/>
      <c r="U65" s="10"/>
      <c r="V65" s="10"/>
      <c r="W65" s="10"/>
      <c r="X65" s="10"/>
      <c r="Y65" s="10"/>
      <c r="Z65" s="10"/>
      <c r="AA65" s="10"/>
      <c r="AB65" s="10"/>
      <c r="AC65" s="10"/>
      <c r="AD65" s="10"/>
      <c r="AE65" s="10"/>
    </row>
    <row r="66" s="2" customFormat="1" ht="21.84" customHeight="1">
      <c r="A66" s="39"/>
      <c r="B66" s="40"/>
      <c r="C66" s="41"/>
      <c r="D66" s="41"/>
      <c r="E66" s="41"/>
      <c r="F66" s="41"/>
      <c r="G66" s="41"/>
      <c r="H66" s="41"/>
      <c r="I66" s="41"/>
      <c r="J66" s="41"/>
      <c r="K66" s="41"/>
      <c r="L66" s="136"/>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36"/>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36"/>
      <c r="S71" s="39"/>
      <c r="T71" s="39"/>
      <c r="U71" s="39"/>
      <c r="V71" s="39"/>
      <c r="W71" s="39"/>
      <c r="X71" s="39"/>
      <c r="Y71" s="39"/>
      <c r="Z71" s="39"/>
      <c r="AA71" s="39"/>
      <c r="AB71" s="39"/>
      <c r="AC71" s="39"/>
      <c r="AD71" s="39"/>
      <c r="AE71" s="39"/>
    </row>
    <row r="72" s="2" customFormat="1" ht="24.96" customHeight="1">
      <c r="A72" s="39"/>
      <c r="B72" s="40"/>
      <c r="C72" s="24" t="s">
        <v>104</v>
      </c>
      <c r="D72" s="41"/>
      <c r="E72" s="41"/>
      <c r="F72" s="41"/>
      <c r="G72" s="41"/>
      <c r="H72" s="41"/>
      <c r="I72" s="41"/>
      <c r="J72" s="41"/>
      <c r="K72" s="41"/>
      <c r="L72" s="136"/>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6"/>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36"/>
      <c r="S74" s="39"/>
      <c r="T74" s="39"/>
      <c r="U74" s="39"/>
      <c r="V74" s="39"/>
      <c r="W74" s="39"/>
      <c r="X74" s="39"/>
      <c r="Y74" s="39"/>
      <c r="Z74" s="39"/>
      <c r="AA74" s="39"/>
      <c r="AB74" s="39"/>
      <c r="AC74" s="39"/>
      <c r="AD74" s="39"/>
      <c r="AE74" s="39"/>
    </row>
    <row r="75" s="2" customFormat="1" ht="14.5" customHeight="1">
      <c r="A75" s="39"/>
      <c r="B75" s="40"/>
      <c r="C75" s="41"/>
      <c r="D75" s="41"/>
      <c r="E75" s="162" t="str">
        <f>E7</f>
        <v>ON_JIČÍN_-_VÝMĚNA_PODLAHOVÝCH_KRYTIN</v>
      </c>
      <c r="F75" s="33"/>
      <c r="G75" s="33"/>
      <c r="H75" s="33"/>
      <c r="I75" s="41"/>
      <c r="J75" s="41"/>
      <c r="K75" s="41"/>
      <c r="L75" s="136"/>
      <c r="S75" s="39"/>
      <c r="T75" s="39"/>
      <c r="U75" s="39"/>
      <c r="V75" s="39"/>
      <c r="W75" s="39"/>
      <c r="X75" s="39"/>
      <c r="Y75" s="39"/>
      <c r="Z75" s="39"/>
      <c r="AA75" s="39"/>
      <c r="AB75" s="39"/>
      <c r="AC75" s="39"/>
      <c r="AD75" s="39"/>
      <c r="AE75" s="39"/>
    </row>
    <row r="76" s="2" customFormat="1" ht="12" customHeight="1">
      <c r="A76" s="39"/>
      <c r="B76" s="40"/>
      <c r="C76" s="33" t="s">
        <v>92</v>
      </c>
      <c r="D76" s="41"/>
      <c r="E76" s="41"/>
      <c r="F76" s="41"/>
      <c r="G76" s="41"/>
      <c r="H76" s="41"/>
      <c r="I76" s="41"/>
      <c r="J76" s="41"/>
      <c r="K76" s="41"/>
      <c r="L76" s="136"/>
      <c r="S76" s="39"/>
      <c r="T76" s="39"/>
      <c r="U76" s="39"/>
      <c r="V76" s="39"/>
      <c r="W76" s="39"/>
      <c r="X76" s="39"/>
      <c r="Y76" s="39"/>
      <c r="Z76" s="39"/>
      <c r="AA76" s="39"/>
      <c r="AB76" s="39"/>
      <c r="AC76" s="39"/>
      <c r="AD76" s="39"/>
      <c r="AE76" s="39"/>
    </row>
    <row r="77" s="2" customFormat="1" ht="28.5" customHeight="1">
      <c r="A77" s="39"/>
      <c r="B77" s="40"/>
      <c r="C77" s="41"/>
      <c r="D77" s="41"/>
      <c r="E77" s="70" t="str">
        <f>E9</f>
        <v>03 - VÝMĚNA PODLAHOVÝCH KRYTIN - CHIRURGIE-STANICE B - 3..NP- POO B</v>
      </c>
      <c r="F77" s="41"/>
      <c r="G77" s="41"/>
      <c r="H77" s="41"/>
      <c r="I77" s="41"/>
      <c r="J77" s="41"/>
      <c r="K77" s="41"/>
      <c r="L77" s="136"/>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6"/>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 xml:space="preserve"> </v>
      </c>
      <c r="G79" s="41"/>
      <c r="H79" s="41"/>
      <c r="I79" s="33" t="s">
        <v>23</v>
      </c>
      <c r="J79" s="73" t="str">
        <f>IF(J12="","",J12)</f>
        <v>29. 3. 2020</v>
      </c>
      <c r="K79" s="41"/>
      <c r="L79" s="136"/>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36"/>
      <c r="S80" s="39"/>
      <c r="T80" s="39"/>
      <c r="U80" s="39"/>
      <c r="V80" s="39"/>
      <c r="W80" s="39"/>
      <c r="X80" s="39"/>
      <c r="Y80" s="39"/>
      <c r="Z80" s="39"/>
      <c r="AA80" s="39"/>
      <c r="AB80" s="39"/>
      <c r="AC80" s="39"/>
      <c r="AD80" s="39"/>
      <c r="AE80" s="39"/>
    </row>
    <row r="81" s="2" customFormat="1" ht="14.9" customHeight="1">
      <c r="A81" s="39"/>
      <c r="B81" s="40"/>
      <c r="C81" s="33" t="s">
        <v>25</v>
      </c>
      <c r="D81" s="41"/>
      <c r="E81" s="41"/>
      <c r="F81" s="28" t="str">
        <f>E15</f>
        <v xml:space="preserve"> </v>
      </c>
      <c r="G81" s="41"/>
      <c r="H81" s="41"/>
      <c r="I81" s="33" t="s">
        <v>31</v>
      </c>
      <c r="J81" s="37" t="str">
        <f>E21</f>
        <v xml:space="preserve"> </v>
      </c>
      <c r="K81" s="41"/>
      <c r="L81" s="136"/>
      <c r="S81" s="39"/>
      <c r="T81" s="39"/>
      <c r="U81" s="39"/>
      <c r="V81" s="39"/>
      <c r="W81" s="39"/>
      <c r="X81" s="39"/>
      <c r="Y81" s="39"/>
      <c r="Z81" s="39"/>
      <c r="AA81" s="39"/>
      <c r="AB81" s="39"/>
      <c r="AC81" s="39"/>
      <c r="AD81" s="39"/>
      <c r="AE81" s="39"/>
    </row>
    <row r="82" s="2" customFormat="1" ht="14.9" customHeight="1">
      <c r="A82" s="39"/>
      <c r="B82" s="40"/>
      <c r="C82" s="33" t="s">
        <v>29</v>
      </c>
      <c r="D82" s="41"/>
      <c r="E82" s="41"/>
      <c r="F82" s="28" t="str">
        <f>IF(E18="","",E18)</f>
        <v>Vyplň údaj</v>
      </c>
      <c r="G82" s="41"/>
      <c r="H82" s="41"/>
      <c r="I82" s="33" t="s">
        <v>33</v>
      </c>
      <c r="J82" s="37" t="str">
        <f>E24</f>
        <v xml:space="preserve"> </v>
      </c>
      <c r="K82" s="41"/>
      <c r="L82" s="136"/>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36"/>
      <c r="S83" s="39"/>
      <c r="T83" s="39"/>
      <c r="U83" s="39"/>
      <c r="V83" s="39"/>
      <c r="W83" s="39"/>
      <c r="X83" s="39"/>
      <c r="Y83" s="39"/>
      <c r="Z83" s="39"/>
      <c r="AA83" s="39"/>
      <c r="AB83" s="39"/>
      <c r="AC83" s="39"/>
      <c r="AD83" s="39"/>
      <c r="AE83" s="39"/>
    </row>
    <row r="84" s="11" customFormat="1" ht="29.28" customHeight="1">
      <c r="A84" s="179"/>
      <c r="B84" s="180"/>
      <c r="C84" s="181" t="s">
        <v>105</v>
      </c>
      <c r="D84" s="182" t="s">
        <v>55</v>
      </c>
      <c r="E84" s="182" t="s">
        <v>51</v>
      </c>
      <c r="F84" s="182" t="s">
        <v>52</v>
      </c>
      <c r="G84" s="182" t="s">
        <v>106</v>
      </c>
      <c r="H84" s="182" t="s">
        <v>107</v>
      </c>
      <c r="I84" s="182" t="s">
        <v>108</v>
      </c>
      <c r="J84" s="182" t="s">
        <v>96</v>
      </c>
      <c r="K84" s="183" t="s">
        <v>109</v>
      </c>
      <c r="L84" s="184"/>
      <c r="M84" s="93" t="s">
        <v>19</v>
      </c>
      <c r="N84" s="94" t="s">
        <v>40</v>
      </c>
      <c r="O84" s="94" t="s">
        <v>110</v>
      </c>
      <c r="P84" s="94" t="s">
        <v>111</v>
      </c>
      <c r="Q84" s="94" t="s">
        <v>112</v>
      </c>
      <c r="R84" s="94" t="s">
        <v>113</v>
      </c>
      <c r="S84" s="94" t="s">
        <v>114</v>
      </c>
      <c r="T84" s="95" t="s">
        <v>115</v>
      </c>
      <c r="U84" s="179"/>
      <c r="V84" s="179"/>
      <c r="W84" s="179"/>
      <c r="X84" s="179"/>
      <c r="Y84" s="179"/>
      <c r="Z84" s="179"/>
      <c r="AA84" s="179"/>
      <c r="AB84" s="179"/>
      <c r="AC84" s="179"/>
      <c r="AD84" s="179"/>
      <c r="AE84" s="179"/>
    </row>
    <row r="85" s="2" customFormat="1" ht="22.8" customHeight="1">
      <c r="A85" s="39"/>
      <c r="B85" s="40"/>
      <c r="C85" s="100" t="s">
        <v>116</v>
      </c>
      <c r="D85" s="41"/>
      <c r="E85" s="41"/>
      <c r="F85" s="41"/>
      <c r="G85" s="41"/>
      <c r="H85" s="41"/>
      <c r="I85" s="41"/>
      <c r="J85" s="185">
        <f>BK85</f>
        <v>0</v>
      </c>
      <c r="K85" s="41"/>
      <c r="L85" s="45"/>
      <c r="M85" s="96"/>
      <c r="N85" s="186"/>
      <c r="O85" s="97"/>
      <c r="P85" s="187">
        <f>P86+P102</f>
        <v>0</v>
      </c>
      <c r="Q85" s="97"/>
      <c r="R85" s="187">
        <f>R86+R102</f>
        <v>2.0699999999999998</v>
      </c>
      <c r="S85" s="97"/>
      <c r="T85" s="188">
        <f>T86+T102</f>
        <v>0</v>
      </c>
      <c r="U85" s="39"/>
      <c r="V85" s="39"/>
      <c r="W85" s="39"/>
      <c r="X85" s="39"/>
      <c r="Y85" s="39"/>
      <c r="Z85" s="39"/>
      <c r="AA85" s="39"/>
      <c r="AB85" s="39"/>
      <c r="AC85" s="39"/>
      <c r="AD85" s="39"/>
      <c r="AE85" s="39"/>
      <c r="AT85" s="18" t="s">
        <v>69</v>
      </c>
      <c r="AU85" s="18" t="s">
        <v>97</v>
      </c>
      <c r="BK85" s="189">
        <f>BK86+BK102</f>
        <v>0</v>
      </c>
    </row>
    <row r="86" s="12" customFormat="1" ht="25.92" customHeight="1">
      <c r="A86" s="12"/>
      <c r="B86" s="190"/>
      <c r="C86" s="191"/>
      <c r="D86" s="192" t="s">
        <v>69</v>
      </c>
      <c r="E86" s="193" t="s">
        <v>117</v>
      </c>
      <c r="F86" s="193" t="s">
        <v>118</v>
      </c>
      <c r="G86" s="191"/>
      <c r="H86" s="191"/>
      <c r="I86" s="194"/>
      <c r="J86" s="195">
        <f>BK86</f>
        <v>0</v>
      </c>
      <c r="K86" s="191"/>
      <c r="L86" s="196"/>
      <c r="M86" s="197"/>
      <c r="N86" s="198"/>
      <c r="O86" s="198"/>
      <c r="P86" s="199">
        <f>P87</f>
        <v>0</v>
      </c>
      <c r="Q86" s="198"/>
      <c r="R86" s="199">
        <f>R87</f>
        <v>0</v>
      </c>
      <c r="S86" s="198"/>
      <c r="T86" s="200">
        <f>T87</f>
        <v>0</v>
      </c>
      <c r="U86" s="12"/>
      <c r="V86" s="12"/>
      <c r="W86" s="12"/>
      <c r="X86" s="12"/>
      <c r="Y86" s="12"/>
      <c r="Z86" s="12"/>
      <c r="AA86" s="12"/>
      <c r="AB86" s="12"/>
      <c r="AC86" s="12"/>
      <c r="AD86" s="12"/>
      <c r="AE86" s="12"/>
      <c r="AR86" s="201" t="s">
        <v>78</v>
      </c>
      <c r="AT86" s="202" t="s">
        <v>69</v>
      </c>
      <c r="AU86" s="202" t="s">
        <v>70</v>
      </c>
      <c r="AY86" s="201" t="s">
        <v>119</v>
      </c>
      <c r="BK86" s="203">
        <f>BK87</f>
        <v>0</v>
      </c>
    </row>
    <row r="87" s="12" customFormat="1" ht="22.8" customHeight="1">
      <c r="A87" s="12"/>
      <c r="B87" s="190"/>
      <c r="C87" s="191"/>
      <c r="D87" s="192" t="s">
        <v>69</v>
      </c>
      <c r="E87" s="204" t="s">
        <v>120</v>
      </c>
      <c r="F87" s="204" t="s">
        <v>121</v>
      </c>
      <c r="G87" s="191"/>
      <c r="H87" s="191"/>
      <c r="I87" s="194"/>
      <c r="J87" s="205">
        <f>BK87</f>
        <v>0</v>
      </c>
      <c r="K87" s="191"/>
      <c r="L87" s="196"/>
      <c r="M87" s="197"/>
      <c r="N87" s="198"/>
      <c r="O87" s="198"/>
      <c r="P87" s="199">
        <f>SUM(P88:P101)</f>
        <v>0</v>
      </c>
      <c r="Q87" s="198"/>
      <c r="R87" s="199">
        <f>SUM(R88:R101)</f>
        <v>0</v>
      </c>
      <c r="S87" s="198"/>
      <c r="T87" s="200">
        <f>SUM(T88:T101)</f>
        <v>0</v>
      </c>
      <c r="U87" s="12"/>
      <c r="V87" s="12"/>
      <c r="W87" s="12"/>
      <c r="X87" s="12"/>
      <c r="Y87" s="12"/>
      <c r="Z87" s="12"/>
      <c r="AA87" s="12"/>
      <c r="AB87" s="12"/>
      <c r="AC87" s="12"/>
      <c r="AD87" s="12"/>
      <c r="AE87" s="12"/>
      <c r="AR87" s="201" t="s">
        <v>78</v>
      </c>
      <c r="AT87" s="202" t="s">
        <v>69</v>
      </c>
      <c r="AU87" s="202" t="s">
        <v>78</v>
      </c>
      <c r="AY87" s="201" t="s">
        <v>119</v>
      </c>
      <c r="BK87" s="203">
        <f>SUM(BK88:BK101)</f>
        <v>0</v>
      </c>
    </row>
    <row r="88" s="2" customFormat="1" ht="35.8" customHeight="1">
      <c r="A88" s="39"/>
      <c r="B88" s="40"/>
      <c r="C88" s="206" t="s">
        <v>78</v>
      </c>
      <c r="D88" s="206" t="s">
        <v>122</v>
      </c>
      <c r="E88" s="207" t="s">
        <v>386</v>
      </c>
      <c r="F88" s="208" t="s">
        <v>387</v>
      </c>
      <c r="G88" s="209" t="s">
        <v>125</v>
      </c>
      <c r="H88" s="210">
        <v>2.5230000000000001</v>
      </c>
      <c r="I88" s="211"/>
      <c r="J88" s="212">
        <f>ROUND(I88*H88,2)</f>
        <v>0</v>
      </c>
      <c r="K88" s="208" t="s">
        <v>126</v>
      </c>
      <c r="L88" s="45"/>
      <c r="M88" s="213" t="s">
        <v>19</v>
      </c>
      <c r="N88" s="214" t="s">
        <v>41</v>
      </c>
      <c r="O88" s="85"/>
      <c r="P88" s="215">
        <f>O88*H88</f>
        <v>0</v>
      </c>
      <c r="Q88" s="215">
        <v>0</v>
      </c>
      <c r="R88" s="215">
        <f>Q88*H88</f>
        <v>0</v>
      </c>
      <c r="S88" s="215">
        <v>0</v>
      </c>
      <c r="T88" s="216">
        <f>S88*H88</f>
        <v>0</v>
      </c>
      <c r="U88" s="39"/>
      <c r="V88" s="39"/>
      <c r="W88" s="39"/>
      <c r="X88" s="39"/>
      <c r="Y88" s="39"/>
      <c r="Z88" s="39"/>
      <c r="AA88" s="39"/>
      <c r="AB88" s="39"/>
      <c r="AC88" s="39"/>
      <c r="AD88" s="39"/>
      <c r="AE88" s="39"/>
      <c r="AR88" s="217" t="s">
        <v>127</v>
      </c>
      <c r="AT88" s="217" t="s">
        <v>122</v>
      </c>
      <c r="AU88" s="217" t="s">
        <v>80</v>
      </c>
      <c r="AY88" s="18" t="s">
        <v>119</v>
      </c>
      <c r="BE88" s="218">
        <f>IF(N88="základní",J88,0)</f>
        <v>0</v>
      </c>
      <c r="BF88" s="218">
        <f>IF(N88="snížená",J88,0)</f>
        <v>0</v>
      </c>
      <c r="BG88" s="218">
        <f>IF(N88="zákl. přenesená",J88,0)</f>
        <v>0</v>
      </c>
      <c r="BH88" s="218">
        <f>IF(N88="sníž. přenesená",J88,0)</f>
        <v>0</v>
      </c>
      <c r="BI88" s="218">
        <f>IF(N88="nulová",J88,0)</f>
        <v>0</v>
      </c>
      <c r="BJ88" s="18" t="s">
        <v>78</v>
      </c>
      <c r="BK88" s="218">
        <f>ROUND(I88*H88,2)</f>
        <v>0</v>
      </c>
      <c r="BL88" s="18" t="s">
        <v>127</v>
      </c>
      <c r="BM88" s="217" t="s">
        <v>80</v>
      </c>
    </row>
    <row r="89" s="2" customFormat="1">
      <c r="A89" s="39"/>
      <c r="B89" s="40"/>
      <c r="C89" s="41"/>
      <c r="D89" s="219" t="s">
        <v>128</v>
      </c>
      <c r="E89" s="41"/>
      <c r="F89" s="220" t="s">
        <v>387</v>
      </c>
      <c r="G89" s="41"/>
      <c r="H89" s="41"/>
      <c r="I89" s="221"/>
      <c r="J89" s="41"/>
      <c r="K89" s="41"/>
      <c r="L89" s="45"/>
      <c r="M89" s="222"/>
      <c r="N89" s="223"/>
      <c r="O89" s="85"/>
      <c r="P89" s="85"/>
      <c r="Q89" s="85"/>
      <c r="R89" s="85"/>
      <c r="S89" s="85"/>
      <c r="T89" s="86"/>
      <c r="U89" s="39"/>
      <c r="V89" s="39"/>
      <c r="W89" s="39"/>
      <c r="X89" s="39"/>
      <c r="Y89" s="39"/>
      <c r="Z89" s="39"/>
      <c r="AA89" s="39"/>
      <c r="AB89" s="39"/>
      <c r="AC89" s="39"/>
      <c r="AD89" s="39"/>
      <c r="AE89" s="39"/>
      <c r="AT89" s="18" t="s">
        <v>128</v>
      </c>
      <c r="AU89" s="18" t="s">
        <v>80</v>
      </c>
    </row>
    <row r="90" s="2" customFormat="1">
      <c r="A90" s="39"/>
      <c r="B90" s="40"/>
      <c r="C90" s="41"/>
      <c r="D90" s="219" t="s">
        <v>129</v>
      </c>
      <c r="E90" s="41"/>
      <c r="F90" s="224" t="s">
        <v>130</v>
      </c>
      <c r="G90" s="41"/>
      <c r="H90" s="41"/>
      <c r="I90" s="221"/>
      <c r="J90" s="41"/>
      <c r="K90" s="41"/>
      <c r="L90" s="45"/>
      <c r="M90" s="222"/>
      <c r="N90" s="223"/>
      <c r="O90" s="85"/>
      <c r="P90" s="85"/>
      <c r="Q90" s="85"/>
      <c r="R90" s="85"/>
      <c r="S90" s="85"/>
      <c r="T90" s="86"/>
      <c r="U90" s="39"/>
      <c r="V90" s="39"/>
      <c r="W90" s="39"/>
      <c r="X90" s="39"/>
      <c r="Y90" s="39"/>
      <c r="Z90" s="39"/>
      <c r="AA90" s="39"/>
      <c r="AB90" s="39"/>
      <c r="AC90" s="39"/>
      <c r="AD90" s="39"/>
      <c r="AE90" s="39"/>
      <c r="AT90" s="18" t="s">
        <v>129</v>
      </c>
      <c r="AU90" s="18" t="s">
        <v>80</v>
      </c>
    </row>
    <row r="91" s="2" customFormat="1" ht="31" customHeight="1">
      <c r="A91" s="39"/>
      <c r="B91" s="40"/>
      <c r="C91" s="206" t="s">
        <v>80</v>
      </c>
      <c r="D91" s="206" t="s">
        <v>122</v>
      </c>
      <c r="E91" s="207" t="s">
        <v>131</v>
      </c>
      <c r="F91" s="208" t="s">
        <v>132</v>
      </c>
      <c r="G91" s="209" t="s">
        <v>125</v>
      </c>
      <c r="H91" s="210">
        <v>2.5230000000000001</v>
      </c>
      <c r="I91" s="211"/>
      <c r="J91" s="212">
        <f>ROUND(I91*H91,2)</f>
        <v>0</v>
      </c>
      <c r="K91" s="208" t="s">
        <v>126</v>
      </c>
      <c r="L91" s="45"/>
      <c r="M91" s="213" t="s">
        <v>19</v>
      </c>
      <c r="N91" s="214" t="s">
        <v>41</v>
      </c>
      <c r="O91" s="85"/>
      <c r="P91" s="215">
        <f>O91*H91</f>
        <v>0</v>
      </c>
      <c r="Q91" s="215">
        <v>0</v>
      </c>
      <c r="R91" s="215">
        <f>Q91*H91</f>
        <v>0</v>
      </c>
      <c r="S91" s="215">
        <v>0</v>
      </c>
      <c r="T91" s="216">
        <f>S91*H91</f>
        <v>0</v>
      </c>
      <c r="U91" s="39"/>
      <c r="V91" s="39"/>
      <c r="W91" s="39"/>
      <c r="X91" s="39"/>
      <c r="Y91" s="39"/>
      <c r="Z91" s="39"/>
      <c r="AA91" s="39"/>
      <c r="AB91" s="39"/>
      <c r="AC91" s="39"/>
      <c r="AD91" s="39"/>
      <c r="AE91" s="39"/>
      <c r="AR91" s="217" t="s">
        <v>127</v>
      </c>
      <c r="AT91" s="217" t="s">
        <v>122</v>
      </c>
      <c r="AU91" s="217" t="s">
        <v>80</v>
      </c>
      <c r="AY91" s="18" t="s">
        <v>119</v>
      </c>
      <c r="BE91" s="218">
        <f>IF(N91="základní",J91,0)</f>
        <v>0</v>
      </c>
      <c r="BF91" s="218">
        <f>IF(N91="snížená",J91,0)</f>
        <v>0</v>
      </c>
      <c r="BG91" s="218">
        <f>IF(N91="zákl. přenesená",J91,0)</f>
        <v>0</v>
      </c>
      <c r="BH91" s="218">
        <f>IF(N91="sníž. přenesená",J91,0)</f>
        <v>0</v>
      </c>
      <c r="BI91" s="218">
        <f>IF(N91="nulová",J91,0)</f>
        <v>0</v>
      </c>
      <c r="BJ91" s="18" t="s">
        <v>78</v>
      </c>
      <c r="BK91" s="218">
        <f>ROUND(I91*H91,2)</f>
        <v>0</v>
      </c>
      <c r="BL91" s="18" t="s">
        <v>127</v>
      </c>
      <c r="BM91" s="217" t="s">
        <v>127</v>
      </c>
    </row>
    <row r="92" s="2" customFormat="1">
      <c r="A92" s="39"/>
      <c r="B92" s="40"/>
      <c r="C92" s="41"/>
      <c r="D92" s="219" t="s">
        <v>128</v>
      </c>
      <c r="E92" s="41"/>
      <c r="F92" s="220" t="s">
        <v>132</v>
      </c>
      <c r="G92" s="41"/>
      <c r="H92" s="41"/>
      <c r="I92" s="221"/>
      <c r="J92" s="41"/>
      <c r="K92" s="41"/>
      <c r="L92" s="45"/>
      <c r="M92" s="222"/>
      <c r="N92" s="223"/>
      <c r="O92" s="85"/>
      <c r="P92" s="85"/>
      <c r="Q92" s="85"/>
      <c r="R92" s="85"/>
      <c r="S92" s="85"/>
      <c r="T92" s="86"/>
      <c r="U92" s="39"/>
      <c r="V92" s="39"/>
      <c r="W92" s="39"/>
      <c r="X92" s="39"/>
      <c r="Y92" s="39"/>
      <c r="Z92" s="39"/>
      <c r="AA92" s="39"/>
      <c r="AB92" s="39"/>
      <c r="AC92" s="39"/>
      <c r="AD92" s="39"/>
      <c r="AE92" s="39"/>
      <c r="AT92" s="18" t="s">
        <v>128</v>
      </c>
      <c r="AU92" s="18" t="s">
        <v>80</v>
      </c>
    </row>
    <row r="93" s="2" customFormat="1">
      <c r="A93" s="39"/>
      <c r="B93" s="40"/>
      <c r="C93" s="41"/>
      <c r="D93" s="219" t="s">
        <v>129</v>
      </c>
      <c r="E93" s="41"/>
      <c r="F93" s="224" t="s">
        <v>133</v>
      </c>
      <c r="G93" s="41"/>
      <c r="H93" s="41"/>
      <c r="I93" s="221"/>
      <c r="J93" s="41"/>
      <c r="K93" s="41"/>
      <c r="L93" s="45"/>
      <c r="M93" s="222"/>
      <c r="N93" s="223"/>
      <c r="O93" s="85"/>
      <c r="P93" s="85"/>
      <c r="Q93" s="85"/>
      <c r="R93" s="85"/>
      <c r="S93" s="85"/>
      <c r="T93" s="86"/>
      <c r="U93" s="39"/>
      <c r="V93" s="39"/>
      <c r="W93" s="39"/>
      <c r="X93" s="39"/>
      <c r="Y93" s="39"/>
      <c r="Z93" s="39"/>
      <c r="AA93" s="39"/>
      <c r="AB93" s="39"/>
      <c r="AC93" s="39"/>
      <c r="AD93" s="39"/>
      <c r="AE93" s="39"/>
      <c r="AT93" s="18" t="s">
        <v>129</v>
      </c>
      <c r="AU93" s="18" t="s">
        <v>80</v>
      </c>
    </row>
    <row r="94" s="2" customFormat="1" ht="41.5" customHeight="1">
      <c r="A94" s="39"/>
      <c r="B94" s="40"/>
      <c r="C94" s="206" t="s">
        <v>134</v>
      </c>
      <c r="D94" s="206" t="s">
        <v>122</v>
      </c>
      <c r="E94" s="207" t="s">
        <v>135</v>
      </c>
      <c r="F94" s="208" t="s">
        <v>136</v>
      </c>
      <c r="G94" s="209" t="s">
        <v>125</v>
      </c>
      <c r="H94" s="210">
        <v>12.615</v>
      </c>
      <c r="I94" s="211"/>
      <c r="J94" s="212">
        <f>ROUND(I94*H94,2)</f>
        <v>0</v>
      </c>
      <c r="K94" s="208" t="s">
        <v>126</v>
      </c>
      <c r="L94" s="45"/>
      <c r="M94" s="213" t="s">
        <v>19</v>
      </c>
      <c r="N94" s="214" t="s">
        <v>41</v>
      </c>
      <c r="O94" s="85"/>
      <c r="P94" s="215">
        <f>O94*H94</f>
        <v>0</v>
      </c>
      <c r="Q94" s="215">
        <v>0</v>
      </c>
      <c r="R94" s="215">
        <f>Q94*H94</f>
        <v>0</v>
      </c>
      <c r="S94" s="215">
        <v>0</v>
      </c>
      <c r="T94" s="216">
        <f>S94*H94</f>
        <v>0</v>
      </c>
      <c r="U94" s="39"/>
      <c r="V94" s="39"/>
      <c r="W94" s="39"/>
      <c r="X94" s="39"/>
      <c r="Y94" s="39"/>
      <c r="Z94" s="39"/>
      <c r="AA94" s="39"/>
      <c r="AB94" s="39"/>
      <c r="AC94" s="39"/>
      <c r="AD94" s="39"/>
      <c r="AE94" s="39"/>
      <c r="AR94" s="217" t="s">
        <v>127</v>
      </c>
      <c r="AT94" s="217" t="s">
        <v>122</v>
      </c>
      <c r="AU94" s="217" t="s">
        <v>80</v>
      </c>
      <c r="AY94" s="18" t="s">
        <v>119</v>
      </c>
      <c r="BE94" s="218">
        <f>IF(N94="základní",J94,0)</f>
        <v>0</v>
      </c>
      <c r="BF94" s="218">
        <f>IF(N94="snížená",J94,0)</f>
        <v>0</v>
      </c>
      <c r="BG94" s="218">
        <f>IF(N94="zákl. přenesená",J94,0)</f>
        <v>0</v>
      </c>
      <c r="BH94" s="218">
        <f>IF(N94="sníž. přenesená",J94,0)</f>
        <v>0</v>
      </c>
      <c r="BI94" s="218">
        <f>IF(N94="nulová",J94,0)</f>
        <v>0</v>
      </c>
      <c r="BJ94" s="18" t="s">
        <v>78</v>
      </c>
      <c r="BK94" s="218">
        <f>ROUND(I94*H94,2)</f>
        <v>0</v>
      </c>
      <c r="BL94" s="18" t="s">
        <v>127</v>
      </c>
      <c r="BM94" s="217" t="s">
        <v>137</v>
      </c>
    </row>
    <row r="95" s="2" customFormat="1">
      <c r="A95" s="39"/>
      <c r="B95" s="40"/>
      <c r="C95" s="41"/>
      <c r="D95" s="219" t="s">
        <v>128</v>
      </c>
      <c r="E95" s="41"/>
      <c r="F95" s="220" t="s">
        <v>136</v>
      </c>
      <c r="G95" s="41"/>
      <c r="H95" s="41"/>
      <c r="I95" s="221"/>
      <c r="J95" s="41"/>
      <c r="K95" s="41"/>
      <c r="L95" s="45"/>
      <c r="M95" s="222"/>
      <c r="N95" s="223"/>
      <c r="O95" s="85"/>
      <c r="P95" s="85"/>
      <c r="Q95" s="85"/>
      <c r="R95" s="85"/>
      <c r="S95" s="85"/>
      <c r="T95" s="86"/>
      <c r="U95" s="39"/>
      <c r="V95" s="39"/>
      <c r="W95" s="39"/>
      <c r="X95" s="39"/>
      <c r="Y95" s="39"/>
      <c r="Z95" s="39"/>
      <c r="AA95" s="39"/>
      <c r="AB95" s="39"/>
      <c r="AC95" s="39"/>
      <c r="AD95" s="39"/>
      <c r="AE95" s="39"/>
      <c r="AT95" s="18" t="s">
        <v>128</v>
      </c>
      <c r="AU95" s="18" t="s">
        <v>80</v>
      </c>
    </row>
    <row r="96" s="2" customFormat="1">
      <c r="A96" s="39"/>
      <c r="B96" s="40"/>
      <c r="C96" s="41"/>
      <c r="D96" s="219" t="s">
        <v>129</v>
      </c>
      <c r="E96" s="41"/>
      <c r="F96" s="224" t="s">
        <v>133</v>
      </c>
      <c r="G96" s="41"/>
      <c r="H96" s="41"/>
      <c r="I96" s="221"/>
      <c r="J96" s="41"/>
      <c r="K96" s="41"/>
      <c r="L96" s="45"/>
      <c r="M96" s="222"/>
      <c r="N96" s="223"/>
      <c r="O96" s="85"/>
      <c r="P96" s="85"/>
      <c r="Q96" s="85"/>
      <c r="R96" s="85"/>
      <c r="S96" s="85"/>
      <c r="T96" s="86"/>
      <c r="U96" s="39"/>
      <c r="V96" s="39"/>
      <c r="W96" s="39"/>
      <c r="X96" s="39"/>
      <c r="Y96" s="39"/>
      <c r="Z96" s="39"/>
      <c r="AA96" s="39"/>
      <c r="AB96" s="39"/>
      <c r="AC96" s="39"/>
      <c r="AD96" s="39"/>
      <c r="AE96" s="39"/>
      <c r="AT96" s="18" t="s">
        <v>129</v>
      </c>
      <c r="AU96" s="18" t="s">
        <v>80</v>
      </c>
    </row>
    <row r="97" s="13" customFormat="1">
      <c r="A97" s="13"/>
      <c r="B97" s="225"/>
      <c r="C97" s="226"/>
      <c r="D97" s="219" t="s">
        <v>138</v>
      </c>
      <c r="E97" s="227" t="s">
        <v>19</v>
      </c>
      <c r="F97" s="228" t="s">
        <v>388</v>
      </c>
      <c r="G97" s="226"/>
      <c r="H97" s="229">
        <v>12.615</v>
      </c>
      <c r="I97" s="230"/>
      <c r="J97" s="226"/>
      <c r="K97" s="226"/>
      <c r="L97" s="231"/>
      <c r="M97" s="232"/>
      <c r="N97" s="233"/>
      <c r="O97" s="233"/>
      <c r="P97" s="233"/>
      <c r="Q97" s="233"/>
      <c r="R97" s="233"/>
      <c r="S97" s="233"/>
      <c r="T97" s="234"/>
      <c r="U97" s="13"/>
      <c r="V97" s="13"/>
      <c r="W97" s="13"/>
      <c r="X97" s="13"/>
      <c r="Y97" s="13"/>
      <c r="Z97" s="13"/>
      <c r="AA97" s="13"/>
      <c r="AB97" s="13"/>
      <c r="AC97" s="13"/>
      <c r="AD97" s="13"/>
      <c r="AE97" s="13"/>
      <c r="AT97" s="235" t="s">
        <v>138</v>
      </c>
      <c r="AU97" s="235" t="s">
        <v>80</v>
      </c>
      <c r="AV97" s="13" t="s">
        <v>80</v>
      </c>
      <c r="AW97" s="13" t="s">
        <v>32</v>
      </c>
      <c r="AX97" s="13" t="s">
        <v>70</v>
      </c>
      <c r="AY97" s="235" t="s">
        <v>119</v>
      </c>
    </row>
    <row r="98" s="14" customFormat="1">
      <c r="A98" s="14"/>
      <c r="B98" s="236"/>
      <c r="C98" s="237"/>
      <c r="D98" s="219" t="s">
        <v>138</v>
      </c>
      <c r="E98" s="238" t="s">
        <v>19</v>
      </c>
      <c r="F98" s="239" t="s">
        <v>140</v>
      </c>
      <c r="G98" s="237"/>
      <c r="H98" s="240">
        <v>12.615</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138</v>
      </c>
      <c r="AU98" s="246" t="s">
        <v>80</v>
      </c>
      <c r="AV98" s="14" t="s">
        <v>127</v>
      </c>
      <c r="AW98" s="14" t="s">
        <v>32</v>
      </c>
      <c r="AX98" s="14" t="s">
        <v>78</v>
      </c>
      <c r="AY98" s="246" t="s">
        <v>119</v>
      </c>
    </row>
    <row r="99" s="2" customFormat="1" ht="41.5" customHeight="1">
      <c r="A99" s="39"/>
      <c r="B99" s="40"/>
      <c r="C99" s="206" t="s">
        <v>127</v>
      </c>
      <c r="D99" s="206" t="s">
        <v>122</v>
      </c>
      <c r="E99" s="207" t="s">
        <v>141</v>
      </c>
      <c r="F99" s="208" t="s">
        <v>142</v>
      </c>
      <c r="G99" s="209" t="s">
        <v>125</v>
      </c>
      <c r="H99" s="210">
        <v>2.5230000000000001</v>
      </c>
      <c r="I99" s="211"/>
      <c r="J99" s="212">
        <f>ROUND(I99*H99,2)</f>
        <v>0</v>
      </c>
      <c r="K99" s="208" t="s">
        <v>126</v>
      </c>
      <c r="L99" s="45"/>
      <c r="M99" s="213" t="s">
        <v>19</v>
      </c>
      <c r="N99" s="214" t="s">
        <v>41</v>
      </c>
      <c r="O99" s="85"/>
      <c r="P99" s="215">
        <f>O99*H99</f>
        <v>0</v>
      </c>
      <c r="Q99" s="215">
        <v>0</v>
      </c>
      <c r="R99" s="215">
        <f>Q99*H99</f>
        <v>0</v>
      </c>
      <c r="S99" s="215">
        <v>0</v>
      </c>
      <c r="T99" s="216">
        <f>S99*H99</f>
        <v>0</v>
      </c>
      <c r="U99" s="39"/>
      <c r="V99" s="39"/>
      <c r="W99" s="39"/>
      <c r="X99" s="39"/>
      <c r="Y99" s="39"/>
      <c r="Z99" s="39"/>
      <c r="AA99" s="39"/>
      <c r="AB99" s="39"/>
      <c r="AC99" s="39"/>
      <c r="AD99" s="39"/>
      <c r="AE99" s="39"/>
      <c r="AR99" s="217" t="s">
        <v>127</v>
      </c>
      <c r="AT99" s="217" t="s">
        <v>122</v>
      </c>
      <c r="AU99" s="217" t="s">
        <v>80</v>
      </c>
      <c r="AY99" s="18" t="s">
        <v>119</v>
      </c>
      <c r="BE99" s="218">
        <f>IF(N99="základní",J99,0)</f>
        <v>0</v>
      </c>
      <c r="BF99" s="218">
        <f>IF(N99="snížená",J99,0)</f>
        <v>0</v>
      </c>
      <c r="BG99" s="218">
        <f>IF(N99="zákl. přenesená",J99,0)</f>
        <v>0</v>
      </c>
      <c r="BH99" s="218">
        <f>IF(N99="sníž. přenesená",J99,0)</f>
        <v>0</v>
      </c>
      <c r="BI99" s="218">
        <f>IF(N99="nulová",J99,0)</f>
        <v>0</v>
      </c>
      <c r="BJ99" s="18" t="s">
        <v>78</v>
      </c>
      <c r="BK99" s="218">
        <f>ROUND(I99*H99,2)</f>
        <v>0</v>
      </c>
      <c r="BL99" s="18" t="s">
        <v>127</v>
      </c>
      <c r="BM99" s="217" t="s">
        <v>143</v>
      </c>
    </row>
    <row r="100" s="2" customFormat="1">
      <c r="A100" s="39"/>
      <c r="B100" s="40"/>
      <c r="C100" s="41"/>
      <c r="D100" s="219" t="s">
        <v>128</v>
      </c>
      <c r="E100" s="41"/>
      <c r="F100" s="220" t="s">
        <v>142</v>
      </c>
      <c r="G100" s="41"/>
      <c r="H100" s="41"/>
      <c r="I100" s="221"/>
      <c r="J100" s="41"/>
      <c r="K100" s="41"/>
      <c r="L100" s="45"/>
      <c r="M100" s="222"/>
      <c r="N100" s="223"/>
      <c r="O100" s="85"/>
      <c r="P100" s="85"/>
      <c r="Q100" s="85"/>
      <c r="R100" s="85"/>
      <c r="S100" s="85"/>
      <c r="T100" s="86"/>
      <c r="U100" s="39"/>
      <c r="V100" s="39"/>
      <c r="W100" s="39"/>
      <c r="X100" s="39"/>
      <c r="Y100" s="39"/>
      <c r="Z100" s="39"/>
      <c r="AA100" s="39"/>
      <c r="AB100" s="39"/>
      <c r="AC100" s="39"/>
      <c r="AD100" s="39"/>
      <c r="AE100" s="39"/>
      <c r="AT100" s="18" t="s">
        <v>128</v>
      </c>
      <c r="AU100" s="18" t="s">
        <v>80</v>
      </c>
    </row>
    <row r="101" s="2" customFormat="1">
      <c r="A101" s="39"/>
      <c r="B101" s="40"/>
      <c r="C101" s="41"/>
      <c r="D101" s="219" t="s">
        <v>129</v>
      </c>
      <c r="E101" s="41"/>
      <c r="F101" s="224" t="s">
        <v>144</v>
      </c>
      <c r="G101" s="41"/>
      <c r="H101" s="41"/>
      <c r="I101" s="221"/>
      <c r="J101" s="41"/>
      <c r="K101" s="41"/>
      <c r="L101" s="45"/>
      <c r="M101" s="222"/>
      <c r="N101" s="223"/>
      <c r="O101" s="85"/>
      <c r="P101" s="85"/>
      <c r="Q101" s="85"/>
      <c r="R101" s="85"/>
      <c r="S101" s="85"/>
      <c r="T101" s="86"/>
      <c r="U101" s="39"/>
      <c r="V101" s="39"/>
      <c r="W101" s="39"/>
      <c r="X101" s="39"/>
      <c r="Y101" s="39"/>
      <c r="Z101" s="39"/>
      <c r="AA101" s="39"/>
      <c r="AB101" s="39"/>
      <c r="AC101" s="39"/>
      <c r="AD101" s="39"/>
      <c r="AE101" s="39"/>
      <c r="AT101" s="18" t="s">
        <v>129</v>
      </c>
      <c r="AU101" s="18" t="s">
        <v>80</v>
      </c>
    </row>
    <row r="102" s="12" customFormat="1" ht="25.92" customHeight="1">
      <c r="A102" s="12"/>
      <c r="B102" s="190"/>
      <c r="C102" s="191"/>
      <c r="D102" s="192" t="s">
        <v>69</v>
      </c>
      <c r="E102" s="193" t="s">
        <v>145</v>
      </c>
      <c r="F102" s="193" t="s">
        <v>146</v>
      </c>
      <c r="G102" s="191"/>
      <c r="H102" s="191"/>
      <c r="I102" s="194"/>
      <c r="J102" s="195">
        <f>BK102</f>
        <v>0</v>
      </c>
      <c r="K102" s="191"/>
      <c r="L102" s="196"/>
      <c r="M102" s="197"/>
      <c r="N102" s="198"/>
      <c r="O102" s="198"/>
      <c r="P102" s="199">
        <f>P103+P117+P257</f>
        <v>0</v>
      </c>
      <c r="Q102" s="198"/>
      <c r="R102" s="199">
        <f>R103+R117+R257</f>
        <v>2.0699999999999998</v>
      </c>
      <c r="S102" s="198"/>
      <c r="T102" s="200">
        <f>T103+T117+T257</f>
        <v>0</v>
      </c>
      <c r="U102" s="12"/>
      <c r="V102" s="12"/>
      <c r="W102" s="12"/>
      <c r="X102" s="12"/>
      <c r="Y102" s="12"/>
      <c r="Z102" s="12"/>
      <c r="AA102" s="12"/>
      <c r="AB102" s="12"/>
      <c r="AC102" s="12"/>
      <c r="AD102" s="12"/>
      <c r="AE102" s="12"/>
      <c r="AR102" s="201" t="s">
        <v>80</v>
      </c>
      <c r="AT102" s="202" t="s">
        <v>69</v>
      </c>
      <c r="AU102" s="202" t="s">
        <v>70</v>
      </c>
      <c r="AY102" s="201" t="s">
        <v>119</v>
      </c>
      <c r="BK102" s="203">
        <f>BK103+BK117+BK257</f>
        <v>0</v>
      </c>
    </row>
    <row r="103" s="12" customFormat="1" ht="22.8" customHeight="1">
      <c r="A103" s="12"/>
      <c r="B103" s="190"/>
      <c r="C103" s="191"/>
      <c r="D103" s="192" t="s">
        <v>69</v>
      </c>
      <c r="E103" s="204" t="s">
        <v>147</v>
      </c>
      <c r="F103" s="204" t="s">
        <v>148</v>
      </c>
      <c r="G103" s="191"/>
      <c r="H103" s="191"/>
      <c r="I103" s="194"/>
      <c r="J103" s="205">
        <f>BK103</f>
        <v>0</v>
      </c>
      <c r="K103" s="191"/>
      <c r="L103" s="196"/>
      <c r="M103" s="197"/>
      <c r="N103" s="198"/>
      <c r="O103" s="198"/>
      <c r="P103" s="199">
        <f>SUM(P104:P116)</f>
        <v>0</v>
      </c>
      <c r="Q103" s="198"/>
      <c r="R103" s="199">
        <f>SUM(R104:R116)</f>
        <v>0</v>
      </c>
      <c r="S103" s="198"/>
      <c r="T103" s="200">
        <f>SUM(T104:T116)</f>
        <v>0</v>
      </c>
      <c r="U103" s="12"/>
      <c r="V103" s="12"/>
      <c r="W103" s="12"/>
      <c r="X103" s="12"/>
      <c r="Y103" s="12"/>
      <c r="Z103" s="12"/>
      <c r="AA103" s="12"/>
      <c r="AB103" s="12"/>
      <c r="AC103" s="12"/>
      <c r="AD103" s="12"/>
      <c r="AE103" s="12"/>
      <c r="AR103" s="201" t="s">
        <v>80</v>
      </c>
      <c r="AT103" s="202" t="s">
        <v>69</v>
      </c>
      <c r="AU103" s="202" t="s">
        <v>78</v>
      </c>
      <c r="AY103" s="201" t="s">
        <v>119</v>
      </c>
      <c r="BK103" s="203">
        <f>SUM(BK104:BK116)</f>
        <v>0</v>
      </c>
    </row>
    <row r="104" s="2" customFormat="1" ht="22.9" customHeight="1">
      <c r="A104" s="39"/>
      <c r="B104" s="40"/>
      <c r="C104" s="206" t="s">
        <v>149</v>
      </c>
      <c r="D104" s="206" t="s">
        <v>122</v>
      </c>
      <c r="E104" s="207" t="s">
        <v>150</v>
      </c>
      <c r="F104" s="208" t="s">
        <v>151</v>
      </c>
      <c r="G104" s="209" t="s">
        <v>152</v>
      </c>
      <c r="H104" s="210">
        <v>38</v>
      </c>
      <c r="I104" s="211"/>
      <c r="J104" s="212">
        <f>ROUND(I104*H104,2)</f>
        <v>0</v>
      </c>
      <c r="K104" s="208" t="s">
        <v>126</v>
      </c>
      <c r="L104" s="45"/>
      <c r="M104" s="213" t="s">
        <v>19</v>
      </c>
      <c r="N104" s="214" t="s">
        <v>41</v>
      </c>
      <c r="O104" s="85"/>
      <c r="P104" s="215">
        <f>O104*H104</f>
        <v>0</v>
      </c>
      <c r="Q104" s="215">
        <v>0</v>
      </c>
      <c r="R104" s="215">
        <f>Q104*H104</f>
        <v>0</v>
      </c>
      <c r="S104" s="215">
        <v>0</v>
      </c>
      <c r="T104" s="216">
        <f>S104*H104</f>
        <v>0</v>
      </c>
      <c r="U104" s="39"/>
      <c r="V104" s="39"/>
      <c r="W104" s="39"/>
      <c r="X104" s="39"/>
      <c r="Y104" s="39"/>
      <c r="Z104" s="39"/>
      <c r="AA104" s="39"/>
      <c r="AB104" s="39"/>
      <c r="AC104" s="39"/>
      <c r="AD104" s="39"/>
      <c r="AE104" s="39"/>
      <c r="AR104" s="217" t="s">
        <v>153</v>
      </c>
      <c r="AT104" s="217" t="s">
        <v>122</v>
      </c>
      <c r="AU104" s="217" t="s">
        <v>80</v>
      </c>
      <c r="AY104" s="18" t="s">
        <v>119</v>
      </c>
      <c r="BE104" s="218">
        <f>IF(N104="základní",J104,0)</f>
        <v>0</v>
      </c>
      <c r="BF104" s="218">
        <f>IF(N104="snížená",J104,0)</f>
        <v>0</v>
      </c>
      <c r="BG104" s="218">
        <f>IF(N104="zákl. přenesená",J104,0)</f>
        <v>0</v>
      </c>
      <c r="BH104" s="218">
        <f>IF(N104="sníž. přenesená",J104,0)</f>
        <v>0</v>
      </c>
      <c r="BI104" s="218">
        <f>IF(N104="nulová",J104,0)</f>
        <v>0</v>
      </c>
      <c r="BJ104" s="18" t="s">
        <v>78</v>
      </c>
      <c r="BK104" s="218">
        <f>ROUND(I104*H104,2)</f>
        <v>0</v>
      </c>
      <c r="BL104" s="18" t="s">
        <v>153</v>
      </c>
      <c r="BM104" s="217" t="s">
        <v>154</v>
      </c>
    </row>
    <row r="105" s="2" customFormat="1">
      <c r="A105" s="39"/>
      <c r="B105" s="40"/>
      <c r="C105" s="41"/>
      <c r="D105" s="219" t="s">
        <v>128</v>
      </c>
      <c r="E105" s="41"/>
      <c r="F105" s="220" t="s">
        <v>151</v>
      </c>
      <c r="G105" s="41"/>
      <c r="H105" s="41"/>
      <c r="I105" s="221"/>
      <c r="J105" s="41"/>
      <c r="K105" s="41"/>
      <c r="L105" s="45"/>
      <c r="M105" s="222"/>
      <c r="N105" s="223"/>
      <c r="O105" s="85"/>
      <c r="P105" s="85"/>
      <c r="Q105" s="85"/>
      <c r="R105" s="85"/>
      <c r="S105" s="85"/>
      <c r="T105" s="86"/>
      <c r="U105" s="39"/>
      <c r="V105" s="39"/>
      <c r="W105" s="39"/>
      <c r="X105" s="39"/>
      <c r="Y105" s="39"/>
      <c r="Z105" s="39"/>
      <c r="AA105" s="39"/>
      <c r="AB105" s="39"/>
      <c r="AC105" s="39"/>
      <c r="AD105" s="39"/>
      <c r="AE105" s="39"/>
      <c r="AT105" s="18" t="s">
        <v>128</v>
      </c>
      <c r="AU105" s="18" t="s">
        <v>80</v>
      </c>
    </row>
    <row r="106" s="2" customFormat="1">
      <c r="A106" s="39"/>
      <c r="B106" s="40"/>
      <c r="C106" s="41"/>
      <c r="D106" s="219" t="s">
        <v>129</v>
      </c>
      <c r="E106" s="41"/>
      <c r="F106" s="224" t="s">
        <v>155</v>
      </c>
      <c r="G106" s="41"/>
      <c r="H106" s="41"/>
      <c r="I106" s="221"/>
      <c r="J106" s="41"/>
      <c r="K106" s="41"/>
      <c r="L106" s="45"/>
      <c r="M106" s="222"/>
      <c r="N106" s="223"/>
      <c r="O106" s="85"/>
      <c r="P106" s="85"/>
      <c r="Q106" s="85"/>
      <c r="R106" s="85"/>
      <c r="S106" s="85"/>
      <c r="T106" s="86"/>
      <c r="U106" s="39"/>
      <c r="V106" s="39"/>
      <c r="W106" s="39"/>
      <c r="X106" s="39"/>
      <c r="Y106" s="39"/>
      <c r="Z106" s="39"/>
      <c r="AA106" s="39"/>
      <c r="AB106" s="39"/>
      <c r="AC106" s="39"/>
      <c r="AD106" s="39"/>
      <c r="AE106" s="39"/>
      <c r="AT106" s="18" t="s">
        <v>129</v>
      </c>
      <c r="AU106" s="18" t="s">
        <v>80</v>
      </c>
    </row>
    <row r="107" s="13" customFormat="1">
      <c r="A107" s="13"/>
      <c r="B107" s="225"/>
      <c r="C107" s="226"/>
      <c r="D107" s="219" t="s">
        <v>138</v>
      </c>
      <c r="E107" s="227" t="s">
        <v>19</v>
      </c>
      <c r="F107" s="228" t="s">
        <v>389</v>
      </c>
      <c r="G107" s="226"/>
      <c r="H107" s="229">
        <v>38</v>
      </c>
      <c r="I107" s="230"/>
      <c r="J107" s="226"/>
      <c r="K107" s="226"/>
      <c r="L107" s="231"/>
      <c r="M107" s="232"/>
      <c r="N107" s="233"/>
      <c r="O107" s="233"/>
      <c r="P107" s="233"/>
      <c r="Q107" s="233"/>
      <c r="R107" s="233"/>
      <c r="S107" s="233"/>
      <c r="T107" s="234"/>
      <c r="U107" s="13"/>
      <c r="V107" s="13"/>
      <c r="W107" s="13"/>
      <c r="X107" s="13"/>
      <c r="Y107" s="13"/>
      <c r="Z107" s="13"/>
      <c r="AA107" s="13"/>
      <c r="AB107" s="13"/>
      <c r="AC107" s="13"/>
      <c r="AD107" s="13"/>
      <c r="AE107" s="13"/>
      <c r="AT107" s="235" t="s">
        <v>138</v>
      </c>
      <c r="AU107" s="235" t="s">
        <v>80</v>
      </c>
      <c r="AV107" s="13" t="s">
        <v>80</v>
      </c>
      <c r="AW107" s="13" t="s">
        <v>32</v>
      </c>
      <c r="AX107" s="13" t="s">
        <v>70</v>
      </c>
      <c r="AY107" s="235" t="s">
        <v>119</v>
      </c>
    </row>
    <row r="108" s="14" customFormat="1">
      <c r="A108" s="14"/>
      <c r="B108" s="236"/>
      <c r="C108" s="237"/>
      <c r="D108" s="219" t="s">
        <v>138</v>
      </c>
      <c r="E108" s="238" t="s">
        <v>19</v>
      </c>
      <c r="F108" s="239" t="s">
        <v>140</v>
      </c>
      <c r="G108" s="237"/>
      <c r="H108" s="240">
        <v>38</v>
      </c>
      <c r="I108" s="241"/>
      <c r="J108" s="237"/>
      <c r="K108" s="237"/>
      <c r="L108" s="242"/>
      <c r="M108" s="243"/>
      <c r="N108" s="244"/>
      <c r="O108" s="244"/>
      <c r="P108" s="244"/>
      <c r="Q108" s="244"/>
      <c r="R108" s="244"/>
      <c r="S108" s="244"/>
      <c r="T108" s="245"/>
      <c r="U108" s="14"/>
      <c r="V108" s="14"/>
      <c r="W108" s="14"/>
      <c r="X108" s="14"/>
      <c r="Y108" s="14"/>
      <c r="Z108" s="14"/>
      <c r="AA108" s="14"/>
      <c r="AB108" s="14"/>
      <c r="AC108" s="14"/>
      <c r="AD108" s="14"/>
      <c r="AE108" s="14"/>
      <c r="AT108" s="246" t="s">
        <v>138</v>
      </c>
      <c r="AU108" s="246" t="s">
        <v>80</v>
      </c>
      <c r="AV108" s="14" t="s">
        <v>127</v>
      </c>
      <c r="AW108" s="14" t="s">
        <v>32</v>
      </c>
      <c r="AX108" s="14" t="s">
        <v>78</v>
      </c>
      <c r="AY108" s="246" t="s">
        <v>119</v>
      </c>
    </row>
    <row r="109" s="2" customFormat="1" ht="46.3" customHeight="1">
      <c r="A109" s="39"/>
      <c r="B109" s="40"/>
      <c r="C109" s="206" t="s">
        <v>137</v>
      </c>
      <c r="D109" s="206" t="s">
        <v>122</v>
      </c>
      <c r="E109" s="207" t="s">
        <v>157</v>
      </c>
      <c r="F109" s="208" t="s">
        <v>158</v>
      </c>
      <c r="G109" s="209" t="s">
        <v>152</v>
      </c>
      <c r="H109" s="210">
        <v>38</v>
      </c>
      <c r="I109" s="211"/>
      <c r="J109" s="212">
        <f>ROUND(I109*H109,2)</f>
        <v>0</v>
      </c>
      <c r="K109" s="208" t="s">
        <v>126</v>
      </c>
      <c r="L109" s="45"/>
      <c r="M109" s="213" t="s">
        <v>19</v>
      </c>
      <c r="N109" s="214" t="s">
        <v>41</v>
      </c>
      <c r="O109" s="85"/>
      <c r="P109" s="215">
        <f>O109*H109</f>
        <v>0</v>
      </c>
      <c r="Q109" s="215">
        <v>0</v>
      </c>
      <c r="R109" s="215">
        <f>Q109*H109</f>
        <v>0</v>
      </c>
      <c r="S109" s="215">
        <v>0</v>
      </c>
      <c r="T109" s="216">
        <f>S109*H109</f>
        <v>0</v>
      </c>
      <c r="U109" s="39"/>
      <c r="V109" s="39"/>
      <c r="W109" s="39"/>
      <c r="X109" s="39"/>
      <c r="Y109" s="39"/>
      <c r="Z109" s="39"/>
      <c r="AA109" s="39"/>
      <c r="AB109" s="39"/>
      <c r="AC109" s="39"/>
      <c r="AD109" s="39"/>
      <c r="AE109" s="39"/>
      <c r="AR109" s="217" t="s">
        <v>153</v>
      </c>
      <c r="AT109" s="217" t="s">
        <v>122</v>
      </c>
      <c r="AU109" s="217" t="s">
        <v>80</v>
      </c>
      <c r="AY109" s="18" t="s">
        <v>119</v>
      </c>
      <c r="BE109" s="218">
        <f>IF(N109="základní",J109,0)</f>
        <v>0</v>
      </c>
      <c r="BF109" s="218">
        <f>IF(N109="snížená",J109,0)</f>
        <v>0</v>
      </c>
      <c r="BG109" s="218">
        <f>IF(N109="zákl. přenesená",J109,0)</f>
        <v>0</v>
      </c>
      <c r="BH109" s="218">
        <f>IF(N109="sníž. přenesená",J109,0)</f>
        <v>0</v>
      </c>
      <c r="BI109" s="218">
        <f>IF(N109="nulová",J109,0)</f>
        <v>0</v>
      </c>
      <c r="BJ109" s="18" t="s">
        <v>78</v>
      </c>
      <c r="BK109" s="218">
        <f>ROUND(I109*H109,2)</f>
        <v>0</v>
      </c>
      <c r="BL109" s="18" t="s">
        <v>153</v>
      </c>
      <c r="BM109" s="217" t="s">
        <v>159</v>
      </c>
    </row>
    <row r="110" s="2" customFormat="1">
      <c r="A110" s="39"/>
      <c r="B110" s="40"/>
      <c r="C110" s="41"/>
      <c r="D110" s="219" t="s">
        <v>128</v>
      </c>
      <c r="E110" s="41"/>
      <c r="F110" s="220" t="s">
        <v>158</v>
      </c>
      <c r="G110" s="41"/>
      <c r="H110" s="41"/>
      <c r="I110" s="221"/>
      <c r="J110" s="41"/>
      <c r="K110" s="41"/>
      <c r="L110" s="45"/>
      <c r="M110" s="222"/>
      <c r="N110" s="223"/>
      <c r="O110" s="85"/>
      <c r="P110" s="85"/>
      <c r="Q110" s="85"/>
      <c r="R110" s="85"/>
      <c r="S110" s="85"/>
      <c r="T110" s="86"/>
      <c r="U110" s="39"/>
      <c r="V110" s="39"/>
      <c r="W110" s="39"/>
      <c r="X110" s="39"/>
      <c r="Y110" s="39"/>
      <c r="Z110" s="39"/>
      <c r="AA110" s="39"/>
      <c r="AB110" s="39"/>
      <c r="AC110" s="39"/>
      <c r="AD110" s="39"/>
      <c r="AE110" s="39"/>
      <c r="AT110" s="18" t="s">
        <v>128</v>
      </c>
      <c r="AU110" s="18" t="s">
        <v>80</v>
      </c>
    </row>
    <row r="111" s="2" customFormat="1">
      <c r="A111" s="39"/>
      <c r="B111" s="40"/>
      <c r="C111" s="41"/>
      <c r="D111" s="219" t="s">
        <v>129</v>
      </c>
      <c r="E111" s="41"/>
      <c r="F111" s="224" t="s">
        <v>160</v>
      </c>
      <c r="G111" s="41"/>
      <c r="H111" s="41"/>
      <c r="I111" s="221"/>
      <c r="J111" s="41"/>
      <c r="K111" s="41"/>
      <c r="L111" s="45"/>
      <c r="M111" s="222"/>
      <c r="N111" s="223"/>
      <c r="O111" s="85"/>
      <c r="P111" s="85"/>
      <c r="Q111" s="85"/>
      <c r="R111" s="85"/>
      <c r="S111" s="85"/>
      <c r="T111" s="86"/>
      <c r="U111" s="39"/>
      <c r="V111" s="39"/>
      <c r="W111" s="39"/>
      <c r="X111" s="39"/>
      <c r="Y111" s="39"/>
      <c r="Z111" s="39"/>
      <c r="AA111" s="39"/>
      <c r="AB111" s="39"/>
      <c r="AC111" s="39"/>
      <c r="AD111" s="39"/>
      <c r="AE111" s="39"/>
      <c r="AT111" s="18" t="s">
        <v>129</v>
      </c>
      <c r="AU111" s="18" t="s">
        <v>80</v>
      </c>
    </row>
    <row r="112" s="13" customFormat="1">
      <c r="A112" s="13"/>
      <c r="B112" s="225"/>
      <c r="C112" s="226"/>
      <c r="D112" s="219" t="s">
        <v>138</v>
      </c>
      <c r="E112" s="227" t="s">
        <v>19</v>
      </c>
      <c r="F112" s="228" t="s">
        <v>389</v>
      </c>
      <c r="G112" s="226"/>
      <c r="H112" s="229">
        <v>38</v>
      </c>
      <c r="I112" s="230"/>
      <c r="J112" s="226"/>
      <c r="K112" s="226"/>
      <c r="L112" s="231"/>
      <c r="M112" s="232"/>
      <c r="N112" s="233"/>
      <c r="O112" s="233"/>
      <c r="P112" s="233"/>
      <c r="Q112" s="233"/>
      <c r="R112" s="233"/>
      <c r="S112" s="233"/>
      <c r="T112" s="234"/>
      <c r="U112" s="13"/>
      <c r="V112" s="13"/>
      <c r="W112" s="13"/>
      <c r="X112" s="13"/>
      <c r="Y112" s="13"/>
      <c r="Z112" s="13"/>
      <c r="AA112" s="13"/>
      <c r="AB112" s="13"/>
      <c r="AC112" s="13"/>
      <c r="AD112" s="13"/>
      <c r="AE112" s="13"/>
      <c r="AT112" s="235" t="s">
        <v>138</v>
      </c>
      <c r="AU112" s="235" t="s">
        <v>80</v>
      </c>
      <c r="AV112" s="13" t="s">
        <v>80</v>
      </c>
      <c r="AW112" s="13" t="s">
        <v>32</v>
      </c>
      <c r="AX112" s="13" t="s">
        <v>70</v>
      </c>
      <c r="AY112" s="235" t="s">
        <v>119</v>
      </c>
    </row>
    <row r="113" s="14" customFormat="1">
      <c r="A113" s="14"/>
      <c r="B113" s="236"/>
      <c r="C113" s="237"/>
      <c r="D113" s="219" t="s">
        <v>138</v>
      </c>
      <c r="E113" s="238" t="s">
        <v>19</v>
      </c>
      <c r="F113" s="239" t="s">
        <v>140</v>
      </c>
      <c r="G113" s="237"/>
      <c r="H113" s="240">
        <v>38</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138</v>
      </c>
      <c r="AU113" s="246" t="s">
        <v>80</v>
      </c>
      <c r="AV113" s="14" t="s">
        <v>127</v>
      </c>
      <c r="AW113" s="14" t="s">
        <v>32</v>
      </c>
      <c r="AX113" s="14" t="s">
        <v>78</v>
      </c>
      <c r="AY113" s="246" t="s">
        <v>119</v>
      </c>
    </row>
    <row r="114" s="2" customFormat="1" ht="41.5" customHeight="1">
      <c r="A114" s="39"/>
      <c r="B114" s="40"/>
      <c r="C114" s="206" t="s">
        <v>161</v>
      </c>
      <c r="D114" s="206" t="s">
        <v>122</v>
      </c>
      <c r="E114" s="207" t="s">
        <v>162</v>
      </c>
      <c r="F114" s="208" t="s">
        <v>163</v>
      </c>
      <c r="G114" s="209" t="s">
        <v>164</v>
      </c>
      <c r="H114" s="247"/>
      <c r="I114" s="211"/>
      <c r="J114" s="212">
        <f>ROUND(I114*H114,2)</f>
        <v>0</v>
      </c>
      <c r="K114" s="208" t="s">
        <v>126</v>
      </c>
      <c r="L114" s="45"/>
      <c r="M114" s="213" t="s">
        <v>19</v>
      </c>
      <c r="N114" s="214" t="s">
        <v>41</v>
      </c>
      <c r="O114" s="85"/>
      <c r="P114" s="215">
        <f>O114*H114</f>
        <v>0</v>
      </c>
      <c r="Q114" s="215">
        <v>0</v>
      </c>
      <c r="R114" s="215">
        <f>Q114*H114</f>
        <v>0</v>
      </c>
      <c r="S114" s="215">
        <v>0</v>
      </c>
      <c r="T114" s="216">
        <f>S114*H114</f>
        <v>0</v>
      </c>
      <c r="U114" s="39"/>
      <c r="V114" s="39"/>
      <c r="W114" s="39"/>
      <c r="X114" s="39"/>
      <c r="Y114" s="39"/>
      <c r="Z114" s="39"/>
      <c r="AA114" s="39"/>
      <c r="AB114" s="39"/>
      <c r="AC114" s="39"/>
      <c r="AD114" s="39"/>
      <c r="AE114" s="39"/>
      <c r="AR114" s="217" t="s">
        <v>153</v>
      </c>
      <c r="AT114" s="217" t="s">
        <v>122</v>
      </c>
      <c r="AU114" s="217" t="s">
        <v>80</v>
      </c>
      <c r="AY114" s="18" t="s">
        <v>119</v>
      </c>
      <c r="BE114" s="218">
        <f>IF(N114="základní",J114,0)</f>
        <v>0</v>
      </c>
      <c r="BF114" s="218">
        <f>IF(N114="snížená",J114,0)</f>
        <v>0</v>
      </c>
      <c r="BG114" s="218">
        <f>IF(N114="zákl. přenesená",J114,0)</f>
        <v>0</v>
      </c>
      <c r="BH114" s="218">
        <f>IF(N114="sníž. přenesená",J114,0)</f>
        <v>0</v>
      </c>
      <c r="BI114" s="218">
        <f>IF(N114="nulová",J114,0)</f>
        <v>0</v>
      </c>
      <c r="BJ114" s="18" t="s">
        <v>78</v>
      </c>
      <c r="BK114" s="218">
        <f>ROUND(I114*H114,2)</f>
        <v>0</v>
      </c>
      <c r="BL114" s="18" t="s">
        <v>153</v>
      </c>
      <c r="BM114" s="217" t="s">
        <v>165</v>
      </c>
    </row>
    <row r="115" s="2" customFormat="1">
      <c r="A115" s="39"/>
      <c r="B115" s="40"/>
      <c r="C115" s="41"/>
      <c r="D115" s="219" t="s">
        <v>128</v>
      </c>
      <c r="E115" s="41"/>
      <c r="F115" s="220" t="s">
        <v>163</v>
      </c>
      <c r="G115" s="41"/>
      <c r="H115" s="41"/>
      <c r="I115" s="221"/>
      <c r="J115" s="41"/>
      <c r="K115" s="41"/>
      <c r="L115" s="45"/>
      <c r="M115" s="222"/>
      <c r="N115" s="223"/>
      <c r="O115" s="85"/>
      <c r="P115" s="85"/>
      <c r="Q115" s="85"/>
      <c r="R115" s="85"/>
      <c r="S115" s="85"/>
      <c r="T115" s="86"/>
      <c r="U115" s="39"/>
      <c r="V115" s="39"/>
      <c r="W115" s="39"/>
      <c r="X115" s="39"/>
      <c r="Y115" s="39"/>
      <c r="Z115" s="39"/>
      <c r="AA115" s="39"/>
      <c r="AB115" s="39"/>
      <c r="AC115" s="39"/>
      <c r="AD115" s="39"/>
      <c r="AE115" s="39"/>
      <c r="AT115" s="18" t="s">
        <v>128</v>
      </c>
      <c r="AU115" s="18" t="s">
        <v>80</v>
      </c>
    </row>
    <row r="116" s="2" customFormat="1">
      <c r="A116" s="39"/>
      <c r="B116" s="40"/>
      <c r="C116" s="41"/>
      <c r="D116" s="219" t="s">
        <v>129</v>
      </c>
      <c r="E116" s="41"/>
      <c r="F116" s="224" t="s">
        <v>166</v>
      </c>
      <c r="G116" s="41"/>
      <c r="H116" s="41"/>
      <c r="I116" s="221"/>
      <c r="J116" s="41"/>
      <c r="K116" s="41"/>
      <c r="L116" s="45"/>
      <c r="M116" s="222"/>
      <c r="N116" s="223"/>
      <c r="O116" s="85"/>
      <c r="P116" s="85"/>
      <c r="Q116" s="85"/>
      <c r="R116" s="85"/>
      <c r="S116" s="85"/>
      <c r="T116" s="86"/>
      <c r="U116" s="39"/>
      <c r="V116" s="39"/>
      <c r="W116" s="39"/>
      <c r="X116" s="39"/>
      <c r="Y116" s="39"/>
      <c r="Z116" s="39"/>
      <c r="AA116" s="39"/>
      <c r="AB116" s="39"/>
      <c r="AC116" s="39"/>
      <c r="AD116" s="39"/>
      <c r="AE116" s="39"/>
      <c r="AT116" s="18" t="s">
        <v>129</v>
      </c>
      <c r="AU116" s="18" t="s">
        <v>80</v>
      </c>
    </row>
    <row r="117" s="12" customFormat="1" ht="22.8" customHeight="1">
      <c r="A117" s="12"/>
      <c r="B117" s="190"/>
      <c r="C117" s="191"/>
      <c r="D117" s="192" t="s">
        <v>69</v>
      </c>
      <c r="E117" s="204" t="s">
        <v>167</v>
      </c>
      <c r="F117" s="204" t="s">
        <v>168</v>
      </c>
      <c r="G117" s="191"/>
      <c r="H117" s="191"/>
      <c r="I117" s="194"/>
      <c r="J117" s="205">
        <f>BK117</f>
        <v>0</v>
      </c>
      <c r="K117" s="191"/>
      <c r="L117" s="196"/>
      <c r="M117" s="197"/>
      <c r="N117" s="198"/>
      <c r="O117" s="198"/>
      <c r="P117" s="199">
        <f>SUM(P118:P256)</f>
        <v>0</v>
      </c>
      <c r="Q117" s="198"/>
      <c r="R117" s="199">
        <f>SUM(R118:R256)</f>
        <v>2.0699999999999998</v>
      </c>
      <c r="S117" s="198"/>
      <c r="T117" s="200">
        <f>SUM(T118:T256)</f>
        <v>0</v>
      </c>
      <c r="U117" s="12"/>
      <c r="V117" s="12"/>
      <c r="W117" s="12"/>
      <c r="X117" s="12"/>
      <c r="Y117" s="12"/>
      <c r="Z117" s="12"/>
      <c r="AA117" s="12"/>
      <c r="AB117" s="12"/>
      <c r="AC117" s="12"/>
      <c r="AD117" s="12"/>
      <c r="AE117" s="12"/>
      <c r="AR117" s="201" t="s">
        <v>80</v>
      </c>
      <c r="AT117" s="202" t="s">
        <v>69</v>
      </c>
      <c r="AU117" s="202" t="s">
        <v>78</v>
      </c>
      <c r="AY117" s="201" t="s">
        <v>119</v>
      </c>
      <c r="BK117" s="203">
        <f>SUM(BK118:BK256)</f>
        <v>0</v>
      </c>
    </row>
    <row r="118" s="2" customFormat="1" ht="22.9" customHeight="1">
      <c r="A118" s="39"/>
      <c r="B118" s="40"/>
      <c r="C118" s="206" t="s">
        <v>143</v>
      </c>
      <c r="D118" s="206" t="s">
        <v>122</v>
      </c>
      <c r="E118" s="207" t="s">
        <v>174</v>
      </c>
      <c r="F118" s="208" t="s">
        <v>175</v>
      </c>
      <c r="G118" s="209" t="s">
        <v>176</v>
      </c>
      <c r="H118" s="210">
        <v>574.28999999999996</v>
      </c>
      <c r="I118" s="211"/>
      <c r="J118" s="212">
        <f>ROUND(I118*H118,2)</f>
        <v>0</v>
      </c>
      <c r="K118" s="208" t="s">
        <v>126</v>
      </c>
      <c r="L118" s="45"/>
      <c r="M118" s="213" t="s">
        <v>19</v>
      </c>
      <c r="N118" s="214" t="s">
        <v>41</v>
      </c>
      <c r="O118" s="85"/>
      <c r="P118" s="215">
        <f>O118*H118</f>
        <v>0</v>
      </c>
      <c r="Q118" s="215">
        <v>0</v>
      </c>
      <c r="R118" s="215">
        <f>Q118*H118</f>
        <v>0</v>
      </c>
      <c r="S118" s="215">
        <v>0</v>
      </c>
      <c r="T118" s="216">
        <f>S118*H118</f>
        <v>0</v>
      </c>
      <c r="U118" s="39"/>
      <c r="V118" s="39"/>
      <c r="W118" s="39"/>
      <c r="X118" s="39"/>
      <c r="Y118" s="39"/>
      <c r="Z118" s="39"/>
      <c r="AA118" s="39"/>
      <c r="AB118" s="39"/>
      <c r="AC118" s="39"/>
      <c r="AD118" s="39"/>
      <c r="AE118" s="39"/>
      <c r="AR118" s="217" t="s">
        <v>153</v>
      </c>
      <c r="AT118" s="217" t="s">
        <v>122</v>
      </c>
      <c r="AU118" s="217" t="s">
        <v>80</v>
      </c>
      <c r="AY118" s="18" t="s">
        <v>119</v>
      </c>
      <c r="BE118" s="218">
        <f>IF(N118="základní",J118,0)</f>
        <v>0</v>
      </c>
      <c r="BF118" s="218">
        <f>IF(N118="snížená",J118,0)</f>
        <v>0</v>
      </c>
      <c r="BG118" s="218">
        <f>IF(N118="zákl. přenesená",J118,0)</f>
        <v>0</v>
      </c>
      <c r="BH118" s="218">
        <f>IF(N118="sníž. přenesená",J118,0)</f>
        <v>0</v>
      </c>
      <c r="BI118" s="218">
        <f>IF(N118="nulová",J118,0)</f>
        <v>0</v>
      </c>
      <c r="BJ118" s="18" t="s">
        <v>78</v>
      </c>
      <c r="BK118" s="218">
        <f>ROUND(I118*H118,2)</f>
        <v>0</v>
      </c>
      <c r="BL118" s="18" t="s">
        <v>153</v>
      </c>
      <c r="BM118" s="217" t="s">
        <v>153</v>
      </c>
    </row>
    <row r="119" s="2" customFormat="1">
      <c r="A119" s="39"/>
      <c r="B119" s="40"/>
      <c r="C119" s="41"/>
      <c r="D119" s="219" t="s">
        <v>128</v>
      </c>
      <c r="E119" s="41"/>
      <c r="F119" s="220" t="s">
        <v>175</v>
      </c>
      <c r="G119" s="41"/>
      <c r="H119" s="41"/>
      <c r="I119" s="221"/>
      <c r="J119" s="41"/>
      <c r="K119" s="41"/>
      <c r="L119" s="45"/>
      <c r="M119" s="222"/>
      <c r="N119" s="223"/>
      <c r="O119" s="85"/>
      <c r="P119" s="85"/>
      <c r="Q119" s="85"/>
      <c r="R119" s="85"/>
      <c r="S119" s="85"/>
      <c r="T119" s="86"/>
      <c r="U119" s="39"/>
      <c r="V119" s="39"/>
      <c r="W119" s="39"/>
      <c r="X119" s="39"/>
      <c r="Y119" s="39"/>
      <c r="Z119" s="39"/>
      <c r="AA119" s="39"/>
      <c r="AB119" s="39"/>
      <c r="AC119" s="39"/>
      <c r="AD119" s="39"/>
      <c r="AE119" s="39"/>
      <c r="AT119" s="18" t="s">
        <v>128</v>
      </c>
      <c r="AU119" s="18" t="s">
        <v>80</v>
      </c>
    </row>
    <row r="120" s="2" customFormat="1">
      <c r="A120" s="39"/>
      <c r="B120" s="40"/>
      <c r="C120" s="41"/>
      <c r="D120" s="219" t="s">
        <v>129</v>
      </c>
      <c r="E120" s="41"/>
      <c r="F120" s="224" t="s">
        <v>178</v>
      </c>
      <c r="G120" s="41"/>
      <c r="H120" s="41"/>
      <c r="I120" s="221"/>
      <c r="J120" s="41"/>
      <c r="K120" s="41"/>
      <c r="L120" s="45"/>
      <c r="M120" s="222"/>
      <c r="N120" s="223"/>
      <c r="O120" s="85"/>
      <c r="P120" s="85"/>
      <c r="Q120" s="85"/>
      <c r="R120" s="85"/>
      <c r="S120" s="85"/>
      <c r="T120" s="86"/>
      <c r="U120" s="39"/>
      <c r="V120" s="39"/>
      <c r="W120" s="39"/>
      <c r="X120" s="39"/>
      <c r="Y120" s="39"/>
      <c r="Z120" s="39"/>
      <c r="AA120" s="39"/>
      <c r="AB120" s="39"/>
      <c r="AC120" s="39"/>
      <c r="AD120" s="39"/>
      <c r="AE120" s="39"/>
      <c r="AT120" s="18" t="s">
        <v>129</v>
      </c>
      <c r="AU120" s="18" t="s">
        <v>80</v>
      </c>
    </row>
    <row r="121" s="13" customFormat="1">
      <c r="A121" s="13"/>
      <c r="B121" s="225"/>
      <c r="C121" s="226"/>
      <c r="D121" s="219" t="s">
        <v>138</v>
      </c>
      <c r="E121" s="227" t="s">
        <v>19</v>
      </c>
      <c r="F121" s="228" t="s">
        <v>390</v>
      </c>
      <c r="G121" s="226"/>
      <c r="H121" s="229">
        <v>574.28999999999996</v>
      </c>
      <c r="I121" s="230"/>
      <c r="J121" s="226"/>
      <c r="K121" s="226"/>
      <c r="L121" s="231"/>
      <c r="M121" s="232"/>
      <c r="N121" s="233"/>
      <c r="O121" s="233"/>
      <c r="P121" s="233"/>
      <c r="Q121" s="233"/>
      <c r="R121" s="233"/>
      <c r="S121" s="233"/>
      <c r="T121" s="234"/>
      <c r="U121" s="13"/>
      <c r="V121" s="13"/>
      <c r="W121" s="13"/>
      <c r="X121" s="13"/>
      <c r="Y121" s="13"/>
      <c r="Z121" s="13"/>
      <c r="AA121" s="13"/>
      <c r="AB121" s="13"/>
      <c r="AC121" s="13"/>
      <c r="AD121" s="13"/>
      <c r="AE121" s="13"/>
      <c r="AT121" s="235" t="s">
        <v>138</v>
      </c>
      <c r="AU121" s="235" t="s">
        <v>80</v>
      </c>
      <c r="AV121" s="13" t="s">
        <v>80</v>
      </c>
      <c r="AW121" s="13" t="s">
        <v>32</v>
      </c>
      <c r="AX121" s="13" t="s">
        <v>70</v>
      </c>
      <c r="AY121" s="235" t="s">
        <v>119</v>
      </c>
    </row>
    <row r="122" s="14" customFormat="1">
      <c r="A122" s="14"/>
      <c r="B122" s="236"/>
      <c r="C122" s="237"/>
      <c r="D122" s="219" t="s">
        <v>138</v>
      </c>
      <c r="E122" s="238" t="s">
        <v>19</v>
      </c>
      <c r="F122" s="239" t="s">
        <v>140</v>
      </c>
      <c r="G122" s="237"/>
      <c r="H122" s="240">
        <v>574.28999999999996</v>
      </c>
      <c r="I122" s="241"/>
      <c r="J122" s="237"/>
      <c r="K122" s="237"/>
      <c r="L122" s="242"/>
      <c r="M122" s="243"/>
      <c r="N122" s="244"/>
      <c r="O122" s="244"/>
      <c r="P122" s="244"/>
      <c r="Q122" s="244"/>
      <c r="R122" s="244"/>
      <c r="S122" s="244"/>
      <c r="T122" s="245"/>
      <c r="U122" s="14"/>
      <c r="V122" s="14"/>
      <c r="W122" s="14"/>
      <c r="X122" s="14"/>
      <c r="Y122" s="14"/>
      <c r="Z122" s="14"/>
      <c r="AA122" s="14"/>
      <c r="AB122" s="14"/>
      <c r="AC122" s="14"/>
      <c r="AD122" s="14"/>
      <c r="AE122" s="14"/>
      <c r="AT122" s="246" t="s">
        <v>138</v>
      </c>
      <c r="AU122" s="246" t="s">
        <v>80</v>
      </c>
      <c r="AV122" s="14" t="s">
        <v>127</v>
      </c>
      <c r="AW122" s="14" t="s">
        <v>32</v>
      </c>
      <c r="AX122" s="14" t="s">
        <v>78</v>
      </c>
      <c r="AY122" s="246" t="s">
        <v>119</v>
      </c>
    </row>
    <row r="123" s="2" customFormat="1" ht="14.5" customHeight="1">
      <c r="A123" s="39"/>
      <c r="B123" s="40"/>
      <c r="C123" s="206" t="s">
        <v>173</v>
      </c>
      <c r="D123" s="206" t="s">
        <v>122</v>
      </c>
      <c r="E123" s="207" t="s">
        <v>180</v>
      </c>
      <c r="F123" s="208" t="s">
        <v>181</v>
      </c>
      <c r="G123" s="209" t="s">
        <v>182</v>
      </c>
      <c r="H123" s="210">
        <v>527.32000000000005</v>
      </c>
      <c r="I123" s="211"/>
      <c r="J123" s="212">
        <f>ROUND(I123*H123,2)</f>
        <v>0</v>
      </c>
      <c r="K123" s="208" t="s">
        <v>126</v>
      </c>
      <c r="L123" s="45"/>
      <c r="M123" s="213" t="s">
        <v>19</v>
      </c>
      <c r="N123" s="214" t="s">
        <v>41</v>
      </c>
      <c r="O123" s="85"/>
      <c r="P123" s="215">
        <f>O123*H123</f>
        <v>0</v>
      </c>
      <c r="Q123" s="215">
        <v>0</v>
      </c>
      <c r="R123" s="215">
        <f>Q123*H123</f>
        <v>0</v>
      </c>
      <c r="S123" s="215">
        <v>0</v>
      </c>
      <c r="T123" s="216">
        <f>S123*H123</f>
        <v>0</v>
      </c>
      <c r="U123" s="39"/>
      <c r="V123" s="39"/>
      <c r="W123" s="39"/>
      <c r="X123" s="39"/>
      <c r="Y123" s="39"/>
      <c r="Z123" s="39"/>
      <c r="AA123" s="39"/>
      <c r="AB123" s="39"/>
      <c r="AC123" s="39"/>
      <c r="AD123" s="39"/>
      <c r="AE123" s="39"/>
      <c r="AR123" s="217" t="s">
        <v>153</v>
      </c>
      <c r="AT123" s="217" t="s">
        <v>122</v>
      </c>
      <c r="AU123" s="217" t="s">
        <v>80</v>
      </c>
      <c r="AY123" s="18" t="s">
        <v>119</v>
      </c>
      <c r="BE123" s="218">
        <f>IF(N123="základní",J123,0)</f>
        <v>0</v>
      </c>
      <c r="BF123" s="218">
        <f>IF(N123="snížená",J123,0)</f>
        <v>0</v>
      </c>
      <c r="BG123" s="218">
        <f>IF(N123="zákl. přenesená",J123,0)</f>
        <v>0</v>
      </c>
      <c r="BH123" s="218">
        <f>IF(N123="sníž. přenesená",J123,0)</f>
        <v>0</v>
      </c>
      <c r="BI123" s="218">
        <f>IF(N123="nulová",J123,0)</f>
        <v>0</v>
      </c>
      <c r="BJ123" s="18" t="s">
        <v>78</v>
      </c>
      <c r="BK123" s="218">
        <f>ROUND(I123*H123,2)</f>
        <v>0</v>
      </c>
      <c r="BL123" s="18" t="s">
        <v>153</v>
      </c>
      <c r="BM123" s="217" t="s">
        <v>177</v>
      </c>
    </row>
    <row r="124" s="2" customFormat="1">
      <c r="A124" s="39"/>
      <c r="B124" s="40"/>
      <c r="C124" s="41"/>
      <c r="D124" s="219" t="s">
        <v>128</v>
      </c>
      <c r="E124" s="41"/>
      <c r="F124" s="220" t="s">
        <v>181</v>
      </c>
      <c r="G124" s="41"/>
      <c r="H124" s="41"/>
      <c r="I124" s="221"/>
      <c r="J124" s="41"/>
      <c r="K124" s="41"/>
      <c r="L124" s="45"/>
      <c r="M124" s="222"/>
      <c r="N124" s="223"/>
      <c r="O124" s="85"/>
      <c r="P124" s="85"/>
      <c r="Q124" s="85"/>
      <c r="R124" s="85"/>
      <c r="S124" s="85"/>
      <c r="T124" s="86"/>
      <c r="U124" s="39"/>
      <c r="V124" s="39"/>
      <c r="W124" s="39"/>
      <c r="X124" s="39"/>
      <c r="Y124" s="39"/>
      <c r="Z124" s="39"/>
      <c r="AA124" s="39"/>
      <c r="AB124" s="39"/>
      <c r="AC124" s="39"/>
      <c r="AD124" s="39"/>
      <c r="AE124" s="39"/>
      <c r="AT124" s="18" t="s">
        <v>128</v>
      </c>
      <c r="AU124" s="18" t="s">
        <v>80</v>
      </c>
    </row>
    <row r="125" s="2" customFormat="1">
      <c r="A125" s="39"/>
      <c r="B125" s="40"/>
      <c r="C125" s="41"/>
      <c r="D125" s="219" t="s">
        <v>129</v>
      </c>
      <c r="E125" s="41"/>
      <c r="F125" s="224" t="s">
        <v>178</v>
      </c>
      <c r="G125" s="41"/>
      <c r="H125" s="41"/>
      <c r="I125" s="221"/>
      <c r="J125" s="41"/>
      <c r="K125" s="41"/>
      <c r="L125" s="45"/>
      <c r="M125" s="222"/>
      <c r="N125" s="223"/>
      <c r="O125" s="85"/>
      <c r="P125" s="85"/>
      <c r="Q125" s="85"/>
      <c r="R125" s="85"/>
      <c r="S125" s="85"/>
      <c r="T125" s="86"/>
      <c r="U125" s="39"/>
      <c r="V125" s="39"/>
      <c r="W125" s="39"/>
      <c r="X125" s="39"/>
      <c r="Y125" s="39"/>
      <c r="Z125" s="39"/>
      <c r="AA125" s="39"/>
      <c r="AB125" s="39"/>
      <c r="AC125" s="39"/>
      <c r="AD125" s="39"/>
      <c r="AE125" s="39"/>
      <c r="AT125" s="18" t="s">
        <v>129</v>
      </c>
      <c r="AU125" s="18" t="s">
        <v>80</v>
      </c>
    </row>
    <row r="126" s="13" customFormat="1">
      <c r="A126" s="13"/>
      <c r="B126" s="225"/>
      <c r="C126" s="226"/>
      <c r="D126" s="219" t="s">
        <v>138</v>
      </c>
      <c r="E126" s="227" t="s">
        <v>19</v>
      </c>
      <c r="F126" s="228" t="s">
        <v>383</v>
      </c>
      <c r="G126" s="226"/>
      <c r="H126" s="229">
        <v>527.32000000000005</v>
      </c>
      <c r="I126" s="230"/>
      <c r="J126" s="226"/>
      <c r="K126" s="226"/>
      <c r="L126" s="231"/>
      <c r="M126" s="232"/>
      <c r="N126" s="233"/>
      <c r="O126" s="233"/>
      <c r="P126" s="233"/>
      <c r="Q126" s="233"/>
      <c r="R126" s="233"/>
      <c r="S126" s="233"/>
      <c r="T126" s="234"/>
      <c r="U126" s="13"/>
      <c r="V126" s="13"/>
      <c r="W126" s="13"/>
      <c r="X126" s="13"/>
      <c r="Y126" s="13"/>
      <c r="Z126" s="13"/>
      <c r="AA126" s="13"/>
      <c r="AB126" s="13"/>
      <c r="AC126" s="13"/>
      <c r="AD126" s="13"/>
      <c r="AE126" s="13"/>
      <c r="AT126" s="235" t="s">
        <v>138</v>
      </c>
      <c r="AU126" s="235" t="s">
        <v>80</v>
      </c>
      <c r="AV126" s="13" t="s">
        <v>80</v>
      </c>
      <c r="AW126" s="13" t="s">
        <v>32</v>
      </c>
      <c r="AX126" s="13" t="s">
        <v>70</v>
      </c>
      <c r="AY126" s="235" t="s">
        <v>119</v>
      </c>
    </row>
    <row r="127" s="14" customFormat="1">
      <c r="A127" s="14"/>
      <c r="B127" s="236"/>
      <c r="C127" s="237"/>
      <c r="D127" s="219" t="s">
        <v>138</v>
      </c>
      <c r="E127" s="238" t="s">
        <v>19</v>
      </c>
      <c r="F127" s="239" t="s">
        <v>140</v>
      </c>
      <c r="G127" s="237"/>
      <c r="H127" s="240">
        <v>527.32000000000005</v>
      </c>
      <c r="I127" s="241"/>
      <c r="J127" s="237"/>
      <c r="K127" s="237"/>
      <c r="L127" s="242"/>
      <c r="M127" s="243"/>
      <c r="N127" s="244"/>
      <c r="O127" s="244"/>
      <c r="P127" s="244"/>
      <c r="Q127" s="244"/>
      <c r="R127" s="244"/>
      <c r="S127" s="244"/>
      <c r="T127" s="245"/>
      <c r="U127" s="14"/>
      <c r="V127" s="14"/>
      <c r="W127" s="14"/>
      <c r="X127" s="14"/>
      <c r="Y127" s="14"/>
      <c r="Z127" s="14"/>
      <c r="AA127" s="14"/>
      <c r="AB127" s="14"/>
      <c r="AC127" s="14"/>
      <c r="AD127" s="14"/>
      <c r="AE127" s="14"/>
      <c r="AT127" s="246" t="s">
        <v>138</v>
      </c>
      <c r="AU127" s="246" t="s">
        <v>80</v>
      </c>
      <c r="AV127" s="14" t="s">
        <v>127</v>
      </c>
      <c r="AW127" s="14" t="s">
        <v>32</v>
      </c>
      <c r="AX127" s="14" t="s">
        <v>78</v>
      </c>
      <c r="AY127" s="246" t="s">
        <v>119</v>
      </c>
    </row>
    <row r="128" s="2" customFormat="1" ht="14.5" customHeight="1">
      <c r="A128" s="39"/>
      <c r="B128" s="40"/>
      <c r="C128" s="248" t="s">
        <v>154</v>
      </c>
      <c r="D128" s="248" t="s">
        <v>169</v>
      </c>
      <c r="E128" s="249" t="s">
        <v>185</v>
      </c>
      <c r="F128" s="250" t="s">
        <v>186</v>
      </c>
      <c r="G128" s="251" t="s">
        <v>182</v>
      </c>
      <c r="H128" s="252">
        <v>537.86599999999999</v>
      </c>
      <c r="I128" s="253"/>
      <c r="J128" s="254">
        <f>ROUND(I128*H128,2)</f>
        <v>0</v>
      </c>
      <c r="K128" s="250" t="s">
        <v>126</v>
      </c>
      <c r="L128" s="255"/>
      <c r="M128" s="256" t="s">
        <v>19</v>
      </c>
      <c r="N128" s="257" t="s">
        <v>41</v>
      </c>
      <c r="O128" s="85"/>
      <c r="P128" s="215">
        <f>O128*H128</f>
        <v>0</v>
      </c>
      <c r="Q128" s="215">
        <v>0</v>
      </c>
      <c r="R128" s="215">
        <f>Q128*H128</f>
        <v>0</v>
      </c>
      <c r="S128" s="215">
        <v>0</v>
      </c>
      <c r="T128" s="216">
        <f>S128*H128</f>
        <v>0</v>
      </c>
      <c r="U128" s="39"/>
      <c r="V128" s="39"/>
      <c r="W128" s="39"/>
      <c r="X128" s="39"/>
      <c r="Y128" s="39"/>
      <c r="Z128" s="39"/>
      <c r="AA128" s="39"/>
      <c r="AB128" s="39"/>
      <c r="AC128" s="39"/>
      <c r="AD128" s="39"/>
      <c r="AE128" s="39"/>
      <c r="AR128" s="217" t="s">
        <v>172</v>
      </c>
      <c r="AT128" s="217" t="s">
        <v>169</v>
      </c>
      <c r="AU128" s="217" t="s">
        <v>80</v>
      </c>
      <c r="AY128" s="18" t="s">
        <v>119</v>
      </c>
      <c r="BE128" s="218">
        <f>IF(N128="základní",J128,0)</f>
        <v>0</v>
      </c>
      <c r="BF128" s="218">
        <f>IF(N128="snížená",J128,0)</f>
        <v>0</v>
      </c>
      <c r="BG128" s="218">
        <f>IF(N128="zákl. přenesená",J128,0)</f>
        <v>0</v>
      </c>
      <c r="BH128" s="218">
        <f>IF(N128="sníž. přenesená",J128,0)</f>
        <v>0</v>
      </c>
      <c r="BI128" s="218">
        <f>IF(N128="nulová",J128,0)</f>
        <v>0</v>
      </c>
      <c r="BJ128" s="18" t="s">
        <v>78</v>
      </c>
      <c r="BK128" s="218">
        <f>ROUND(I128*H128,2)</f>
        <v>0</v>
      </c>
      <c r="BL128" s="18" t="s">
        <v>153</v>
      </c>
      <c r="BM128" s="217" t="s">
        <v>183</v>
      </c>
    </row>
    <row r="129" s="2" customFormat="1">
      <c r="A129" s="39"/>
      <c r="B129" s="40"/>
      <c r="C129" s="41"/>
      <c r="D129" s="219" t="s">
        <v>128</v>
      </c>
      <c r="E129" s="41"/>
      <c r="F129" s="220" t="s">
        <v>186</v>
      </c>
      <c r="G129" s="41"/>
      <c r="H129" s="41"/>
      <c r="I129" s="221"/>
      <c r="J129" s="41"/>
      <c r="K129" s="41"/>
      <c r="L129" s="45"/>
      <c r="M129" s="222"/>
      <c r="N129" s="223"/>
      <c r="O129" s="85"/>
      <c r="P129" s="85"/>
      <c r="Q129" s="85"/>
      <c r="R129" s="85"/>
      <c r="S129" s="85"/>
      <c r="T129" s="86"/>
      <c r="U129" s="39"/>
      <c r="V129" s="39"/>
      <c r="W129" s="39"/>
      <c r="X129" s="39"/>
      <c r="Y129" s="39"/>
      <c r="Z129" s="39"/>
      <c r="AA129" s="39"/>
      <c r="AB129" s="39"/>
      <c r="AC129" s="39"/>
      <c r="AD129" s="39"/>
      <c r="AE129" s="39"/>
      <c r="AT129" s="18" t="s">
        <v>128</v>
      </c>
      <c r="AU129" s="18" t="s">
        <v>80</v>
      </c>
    </row>
    <row r="130" s="13" customFormat="1">
      <c r="A130" s="13"/>
      <c r="B130" s="225"/>
      <c r="C130" s="226"/>
      <c r="D130" s="219" t="s">
        <v>138</v>
      </c>
      <c r="E130" s="227" t="s">
        <v>19</v>
      </c>
      <c r="F130" s="228" t="s">
        <v>391</v>
      </c>
      <c r="G130" s="226"/>
      <c r="H130" s="229">
        <v>537.86599999999999</v>
      </c>
      <c r="I130" s="230"/>
      <c r="J130" s="226"/>
      <c r="K130" s="226"/>
      <c r="L130" s="231"/>
      <c r="M130" s="232"/>
      <c r="N130" s="233"/>
      <c r="O130" s="233"/>
      <c r="P130" s="233"/>
      <c r="Q130" s="233"/>
      <c r="R130" s="233"/>
      <c r="S130" s="233"/>
      <c r="T130" s="234"/>
      <c r="U130" s="13"/>
      <c r="V130" s="13"/>
      <c r="W130" s="13"/>
      <c r="X130" s="13"/>
      <c r="Y130" s="13"/>
      <c r="Z130" s="13"/>
      <c r="AA130" s="13"/>
      <c r="AB130" s="13"/>
      <c r="AC130" s="13"/>
      <c r="AD130" s="13"/>
      <c r="AE130" s="13"/>
      <c r="AT130" s="235" t="s">
        <v>138</v>
      </c>
      <c r="AU130" s="235" t="s">
        <v>80</v>
      </c>
      <c r="AV130" s="13" t="s">
        <v>80</v>
      </c>
      <c r="AW130" s="13" t="s">
        <v>32</v>
      </c>
      <c r="AX130" s="13" t="s">
        <v>70</v>
      </c>
      <c r="AY130" s="235" t="s">
        <v>119</v>
      </c>
    </row>
    <row r="131" s="14" customFormat="1">
      <c r="A131" s="14"/>
      <c r="B131" s="236"/>
      <c r="C131" s="237"/>
      <c r="D131" s="219" t="s">
        <v>138</v>
      </c>
      <c r="E131" s="238" t="s">
        <v>19</v>
      </c>
      <c r="F131" s="239" t="s">
        <v>140</v>
      </c>
      <c r="G131" s="237"/>
      <c r="H131" s="240">
        <v>537.86599999999999</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138</v>
      </c>
      <c r="AU131" s="246" t="s">
        <v>80</v>
      </c>
      <c r="AV131" s="14" t="s">
        <v>127</v>
      </c>
      <c r="AW131" s="14" t="s">
        <v>32</v>
      </c>
      <c r="AX131" s="14" t="s">
        <v>78</v>
      </c>
      <c r="AY131" s="246" t="s">
        <v>119</v>
      </c>
    </row>
    <row r="132" s="2" customFormat="1" ht="22.9" customHeight="1">
      <c r="A132" s="39"/>
      <c r="B132" s="40"/>
      <c r="C132" s="206" t="s">
        <v>184</v>
      </c>
      <c r="D132" s="206" t="s">
        <v>122</v>
      </c>
      <c r="E132" s="207" t="s">
        <v>189</v>
      </c>
      <c r="F132" s="208" t="s">
        <v>305</v>
      </c>
      <c r="G132" s="209" t="s">
        <v>176</v>
      </c>
      <c r="H132" s="210">
        <v>138</v>
      </c>
      <c r="I132" s="211"/>
      <c r="J132" s="212">
        <f>ROUND(I132*H132,2)</f>
        <v>0</v>
      </c>
      <c r="K132" s="208" t="s">
        <v>306</v>
      </c>
      <c r="L132" s="45"/>
      <c r="M132" s="213" t="s">
        <v>19</v>
      </c>
      <c r="N132" s="214" t="s">
        <v>41</v>
      </c>
      <c r="O132" s="85"/>
      <c r="P132" s="215">
        <f>O132*H132</f>
        <v>0</v>
      </c>
      <c r="Q132" s="215">
        <v>0.014999999999999999</v>
      </c>
      <c r="R132" s="215">
        <f>Q132*H132</f>
        <v>2.0699999999999998</v>
      </c>
      <c r="S132" s="215">
        <v>0</v>
      </c>
      <c r="T132" s="216">
        <f>S132*H132</f>
        <v>0</v>
      </c>
      <c r="U132" s="39"/>
      <c r="V132" s="39"/>
      <c r="W132" s="39"/>
      <c r="X132" s="39"/>
      <c r="Y132" s="39"/>
      <c r="Z132" s="39"/>
      <c r="AA132" s="39"/>
      <c r="AB132" s="39"/>
      <c r="AC132" s="39"/>
      <c r="AD132" s="39"/>
      <c r="AE132" s="39"/>
      <c r="AR132" s="217" t="s">
        <v>153</v>
      </c>
      <c r="AT132" s="217" t="s">
        <v>122</v>
      </c>
      <c r="AU132" s="217" t="s">
        <v>80</v>
      </c>
      <c r="AY132" s="18" t="s">
        <v>119</v>
      </c>
      <c r="BE132" s="218">
        <f>IF(N132="základní",J132,0)</f>
        <v>0</v>
      </c>
      <c r="BF132" s="218">
        <f>IF(N132="snížená",J132,0)</f>
        <v>0</v>
      </c>
      <c r="BG132" s="218">
        <f>IF(N132="zákl. přenesená",J132,0)</f>
        <v>0</v>
      </c>
      <c r="BH132" s="218">
        <f>IF(N132="sníž. přenesená",J132,0)</f>
        <v>0</v>
      </c>
      <c r="BI132" s="218">
        <f>IF(N132="nulová",J132,0)</f>
        <v>0</v>
      </c>
      <c r="BJ132" s="18" t="s">
        <v>78</v>
      </c>
      <c r="BK132" s="218">
        <f>ROUND(I132*H132,2)</f>
        <v>0</v>
      </c>
      <c r="BL132" s="18" t="s">
        <v>153</v>
      </c>
      <c r="BM132" s="217" t="s">
        <v>187</v>
      </c>
    </row>
    <row r="133" s="2" customFormat="1">
      <c r="A133" s="39"/>
      <c r="B133" s="40"/>
      <c r="C133" s="41"/>
      <c r="D133" s="219" t="s">
        <v>128</v>
      </c>
      <c r="E133" s="41"/>
      <c r="F133" s="220" t="s">
        <v>192</v>
      </c>
      <c r="G133" s="41"/>
      <c r="H133" s="41"/>
      <c r="I133" s="221"/>
      <c r="J133" s="41"/>
      <c r="K133" s="41"/>
      <c r="L133" s="45"/>
      <c r="M133" s="222"/>
      <c r="N133" s="223"/>
      <c r="O133" s="85"/>
      <c r="P133" s="85"/>
      <c r="Q133" s="85"/>
      <c r="R133" s="85"/>
      <c r="S133" s="85"/>
      <c r="T133" s="86"/>
      <c r="U133" s="39"/>
      <c r="V133" s="39"/>
      <c r="W133" s="39"/>
      <c r="X133" s="39"/>
      <c r="Y133" s="39"/>
      <c r="Z133" s="39"/>
      <c r="AA133" s="39"/>
      <c r="AB133" s="39"/>
      <c r="AC133" s="39"/>
      <c r="AD133" s="39"/>
      <c r="AE133" s="39"/>
      <c r="AT133" s="18" t="s">
        <v>128</v>
      </c>
      <c r="AU133" s="18" t="s">
        <v>80</v>
      </c>
    </row>
    <row r="134" s="2" customFormat="1">
      <c r="A134" s="39"/>
      <c r="B134" s="40"/>
      <c r="C134" s="41"/>
      <c r="D134" s="272" t="s">
        <v>307</v>
      </c>
      <c r="E134" s="41"/>
      <c r="F134" s="273" t="s">
        <v>308</v>
      </c>
      <c r="G134" s="41"/>
      <c r="H134" s="41"/>
      <c r="I134" s="221"/>
      <c r="J134" s="41"/>
      <c r="K134" s="41"/>
      <c r="L134" s="45"/>
      <c r="M134" s="222"/>
      <c r="N134" s="223"/>
      <c r="O134" s="85"/>
      <c r="P134" s="85"/>
      <c r="Q134" s="85"/>
      <c r="R134" s="85"/>
      <c r="S134" s="85"/>
      <c r="T134" s="86"/>
      <c r="U134" s="39"/>
      <c r="V134" s="39"/>
      <c r="W134" s="39"/>
      <c r="X134" s="39"/>
      <c r="Y134" s="39"/>
      <c r="Z134" s="39"/>
      <c r="AA134" s="39"/>
      <c r="AB134" s="39"/>
      <c r="AC134" s="39"/>
      <c r="AD134" s="39"/>
      <c r="AE134" s="39"/>
      <c r="AT134" s="18" t="s">
        <v>307</v>
      </c>
      <c r="AU134" s="18" t="s">
        <v>80</v>
      </c>
    </row>
    <row r="135" s="13" customFormat="1">
      <c r="A135" s="13"/>
      <c r="B135" s="225"/>
      <c r="C135" s="226"/>
      <c r="D135" s="219" t="s">
        <v>138</v>
      </c>
      <c r="E135" s="227" t="s">
        <v>19</v>
      </c>
      <c r="F135" s="228" t="s">
        <v>392</v>
      </c>
      <c r="G135" s="226"/>
      <c r="H135" s="229">
        <v>33</v>
      </c>
      <c r="I135" s="230"/>
      <c r="J135" s="226"/>
      <c r="K135" s="226"/>
      <c r="L135" s="231"/>
      <c r="M135" s="232"/>
      <c r="N135" s="233"/>
      <c r="O135" s="233"/>
      <c r="P135" s="233"/>
      <c r="Q135" s="233"/>
      <c r="R135" s="233"/>
      <c r="S135" s="233"/>
      <c r="T135" s="234"/>
      <c r="U135" s="13"/>
      <c r="V135" s="13"/>
      <c r="W135" s="13"/>
      <c r="X135" s="13"/>
      <c r="Y135" s="13"/>
      <c r="Z135" s="13"/>
      <c r="AA135" s="13"/>
      <c r="AB135" s="13"/>
      <c r="AC135" s="13"/>
      <c r="AD135" s="13"/>
      <c r="AE135" s="13"/>
      <c r="AT135" s="235" t="s">
        <v>138</v>
      </c>
      <c r="AU135" s="235" t="s">
        <v>80</v>
      </c>
      <c r="AV135" s="13" t="s">
        <v>80</v>
      </c>
      <c r="AW135" s="13" t="s">
        <v>32</v>
      </c>
      <c r="AX135" s="13" t="s">
        <v>70</v>
      </c>
      <c r="AY135" s="235" t="s">
        <v>119</v>
      </c>
    </row>
    <row r="136" s="13" customFormat="1">
      <c r="A136" s="13"/>
      <c r="B136" s="225"/>
      <c r="C136" s="226"/>
      <c r="D136" s="219" t="s">
        <v>138</v>
      </c>
      <c r="E136" s="227" t="s">
        <v>19</v>
      </c>
      <c r="F136" s="228" t="s">
        <v>393</v>
      </c>
      <c r="G136" s="226"/>
      <c r="H136" s="229">
        <v>20</v>
      </c>
      <c r="I136" s="230"/>
      <c r="J136" s="226"/>
      <c r="K136" s="226"/>
      <c r="L136" s="231"/>
      <c r="M136" s="232"/>
      <c r="N136" s="233"/>
      <c r="O136" s="233"/>
      <c r="P136" s="233"/>
      <c r="Q136" s="233"/>
      <c r="R136" s="233"/>
      <c r="S136" s="233"/>
      <c r="T136" s="234"/>
      <c r="U136" s="13"/>
      <c r="V136" s="13"/>
      <c r="W136" s="13"/>
      <c r="X136" s="13"/>
      <c r="Y136" s="13"/>
      <c r="Z136" s="13"/>
      <c r="AA136" s="13"/>
      <c r="AB136" s="13"/>
      <c r="AC136" s="13"/>
      <c r="AD136" s="13"/>
      <c r="AE136" s="13"/>
      <c r="AT136" s="235" t="s">
        <v>138</v>
      </c>
      <c r="AU136" s="235" t="s">
        <v>80</v>
      </c>
      <c r="AV136" s="13" t="s">
        <v>80</v>
      </c>
      <c r="AW136" s="13" t="s">
        <v>32</v>
      </c>
      <c r="AX136" s="13" t="s">
        <v>70</v>
      </c>
      <c r="AY136" s="235" t="s">
        <v>119</v>
      </c>
    </row>
    <row r="137" s="13" customFormat="1">
      <c r="A137" s="13"/>
      <c r="B137" s="225"/>
      <c r="C137" s="226"/>
      <c r="D137" s="219" t="s">
        <v>138</v>
      </c>
      <c r="E137" s="227" t="s">
        <v>19</v>
      </c>
      <c r="F137" s="228" t="s">
        <v>394</v>
      </c>
      <c r="G137" s="226"/>
      <c r="H137" s="229">
        <v>4</v>
      </c>
      <c r="I137" s="230"/>
      <c r="J137" s="226"/>
      <c r="K137" s="226"/>
      <c r="L137" s="231"/>
      <c r="M137" s="232"/>
      <c r="N137" s="233"/>
      <c r="O137" s="233"/>
      <c r="P137" s="233"/>
      <c r="Q137" s="233"/>
      <c r="R137" s="233"/>
      <c r="S137" s="233"/>
      <c r="T137" s="234"/>
      <c r="U137" s="13"/>
      <c r="V137" s="13"/>
      <c r="W137" s="13"/>
      <c r="X137" s="13"/>
      <c r="Y137" s="13"/>
      <c r="Z137" s="13"/>
      <c r="AA137" s="13"/>
      <c r="AB137" s="13"/>
      <c r="AC137" s="13"/>
      <c r="AD137" s="13"/>
      <c r="AE137" s="13"/>
      <c r="AT137" s="235" t="s">
        <v>138</v>
      </c>
      <c r="AU137" s="235" t="s">
        <v>80</v>
      </c>
      <c r="AV137" s="13" t="s">
        <v>80</v>
      </c>
      <c r="AW137" s="13" t="s">
        <v>32</v>
      </c>
      <c r="AX137" s="13" t="s">
        <v>70</v>
      </c>
      <c r="AY137" s="235" t="s">
        <v>119</v>
      </c>
    </row>
    <row r="138" s="13" customFormat="1">
      <c r="A138" s="13"/>
      <c r="B138" s="225"/>
      <c r="C138" s="226"/>
      <c r="D138" s="219" t="s">
        <v>138</v>
      </c>
      <c r="E138" s="227" t="s">
        <v>19</v>
      </c>
      <c r="F138" s="228" t="s">
        <v>395</v>
      </c>
      <c r="G138" s="226"/>
      <c r="H138" s="229">
        <v>5</v>
      </c>
      <c r="I138" s="230"/>
      <c r="J138" s="226"/>
      <c r="K138" s="226"/>
      <c r="L138" s="231"/>
      <c r="M138" s="232"/>
      <c r="N138" s="233"/>
      <c r="O138" s="233"/>
      <c r="P138" s="233"/>
      <c r="Q138" s="233"/>
      <c r="R138" s="233"/>
      <c r="S138" s="233"/>
      <c r="T138" s="234"/>
      <c r="U138" s="13"/>
      <c r="V138" s="13"/>
      <c r="W138" s="13"/>
      <c r="X138" s="13"/>
      <c r="Y138" s="13"/>
      <c r="Z138" s="13"/>
      <c r="AA138" s="13"/>
      <c r="AB138" s="13"/>
      <c r="AC138" s="13"/>
      <c r="AD138" s="13"/>
      <c r="AE138" s="13"/>
      <c r="AT138" s="235" t="s">
        <v>138</v>
      </c>
      <c r="AU138" s="235" t="s">
        <v>80</v>
      </c>
      <c r="AV138" s="13" t="s">
        <v>80</v>
      </c>
      <c r="AW138" s="13" t="s">
        <v>32</v>
      </c>
      <c r="AX138" s="13" t="s">
        <v>70</v>
      </c>
      <c r="AY138" s="235" t="s">
        <v>119</v>
      </c>
    </row>
    <row r="139" s="13" customFormat="1">
      <c r="A139" s="13"/>
      <c r="B139" s="225"/>
      <c r="C139" s="226"/>
      <c r="D139" s="219" t="s">
        <v>138</v>
      </c>
      <c r="E139" s="227" t="s">
        <v>19</v>
      </c>
      <c r="F139" s="228" t="s">
        <v>396</v>
      </c>
      <c r="G139" s="226"/>
      <c r="H139" s="229">
        <v>4</v>
      </c>
      <c r="I139" s="230"/>
      <c r="J139" s="226"/>
      <c r="K139" s="226"/>
      <c r="L139" s="231"/>
      <c r="M139" s="232"/>
      <c r="N139" s="233"/>
      <c r="O139" s="233"/>
      <c r="P139" s="233"/>
      <c r="Q139" s="233"/>
      <c r="R139" s="233"/>
      <c r="S139" s="233"/>
      <c r="T139" s="234"/>
      <c r="U139" s="13"/>
      <c r="V139" s="13"/>
      <c r="W139" s="13"/>
      <c r="X139" s="13"/>
      <c r="Y139" s="13"/>
      <c r="Z139" s="13"/>
      <c r="AA139" s="13"/>
      <c r="AB139" s="13"/>
      <c r="AC139" s="13"/>
      <c r="AD139" s="13"/>
      <c r="AE139" s="13"/>
      <c r="AT139" s="235" t="s">
        <v>138</v>
      </c>
      <c r="AU139" s="235" t="s">
        <v>80</v>
      </c>
      <c r="AV139" s="13" t="s">
        <v>80</v>
      </c>
      <c r="AW139" s="13" t="s">
        <v>32</v>
      </c>
      <c r="AX139" s="13" t="s">
        <v>70</v>
      </c>
      <c r="AY139" s="235" t="s">
        <v>119</v>
      </c>
    </row>
    <row r="140" s="13" customFormat="1">
      <c r="A140" s="13"/>
      <c r="B140" s="225"/>
      <c r="C140" s="226"/>
      <c r="D140" s="219" t="s">
        <v>138</v>
      </c>
      <c r="E140" s="227" t="s">
        <v>19</v>
      </c>
      <c r="F140" s="228" t="s">
        <v>397</v>
      </c>
      <c r="G140" s="226"/>
      <c r="H140" s="229">
        <v>5</v>
      </c>
      <c r="I140" s="230"/>
      <c r="J140" s="226"/>
      <c r="K140" s="226"/>
      <c r="L140" s="231"/>
      <c r="M140" s="232"/>
      <c r="N140" s="233"/>
      <c r="O140" s="233"/>
      <c r="P140" s="233"/>
      <c r="Q140" s="233"/>
      <c r="R140" s="233"/>
      <c r="S140" s="233"/>
      <c r="T140" s="234"/>
      <c r="U140" s="13"/>
      <c r="V140" s="13"/>
      <c r="W140" s="13"/>
      <c r="X140" s="13"/>
      <c r="Y140" s="13"/>
      <c r="Z140" s="13"/>
      <c r="AA140" s="13"/>
      <c r="AB140" s="13"/>
      <c r="AC140" s="13"/>
      <c r="AD140" s="13"/>
      <c r="AE140" s="13"/>
      <c r="AT140" s="235" t="s">
        <v>138</v>
      </c>
      <c r="AU140" s="235" t="s">
        <v>80</v>
      </c>
      <c r="AV140" s="13" t="s">
        <v>80</v>
      </c>
      <c r="AW140" s="13" t="s">
        <v>32</v>
      </c>
      <c r="AX140" s="13" t="s">
        <v>70</v>
      </c>
      <c r="AY140" s="235" t="s">
        <v>119</v>
      </c>
    </row>
    <row r="141" s="13" customFormat="1">
      <c r="A141" s="13"/>
      <c r="B141" s="225"/>
      <c r="C141" s="226"/>
      <c r="D141" s="219" t="s">
        <v>138</v>
      </c>
      <c r="E141" s="227" t="s">
        <v>19</v>
      </c>
      <c r="F141" s="228" t="s">
        <v>398</v>
      </c>
      <c r="G141" s="226"/>
      <c r="H141" s="229">
        <v>5</v>
      </c>
      <c r="I141" s="230"/>
      <c r="J141" s="226"/>
      <c r="K141" s="226"/>
      <c r="L141" s="231"/>
      <c r="M141" s="232"/>
      <c r="N141" s="233"/>
      <c r="O141" s="233"/>
      <c r="P141" s="233"/>
      <c r="Q141" s="233"/>
      <c r="R141" s="233"/>
      <c r="S141" s="233"/>
      <c r="T141" s="234"/>
      <c r="U141" s="13"/>
      <c r="V141" s="13"/>
      <c r="W141" s="13"/>
      <c r="X141" s="13"/>
      <c r="Y141" s="13"/>
      <c r="Z141" s="13"/>
      <c r="AA141" s="13"/>
      <c r="AB141" s="13"/>
      <c r="AC141" s="13"/>
      <c r="AD141" s="13"/>
      <c r="AE141" s="13"/>
      <c r="AT141" s="235" t="s">
        <v>138</v>
      </c>
      <c r="AU141" s="235" t="s">
        <v>80</v>
      </c>
      <c r="AV141" s="13" t="s">
        <v>80</v>
      </c>
      <c r="AW141" s="13" t="s">
        <v>32</v>
      </c>
      <c r="AX141" s="13" t="s">
        <v>70</v>
      </c>
      <c r="AY141" s="235" t="s">
        <v>119</v>
      </c>
    </row>
    <row r="142" s="13" customFormat="1">
      <c r="A142" s="13"/>
      <c r="B142" s="225"/>
      <c r="C142" s="226"/>
      <c r="D142" s="219" t="s">
        <v>138</v>
      </c>
      <c r="E142" s="227" t="s">
        <v>19</v>
      </c>
      <c r="F142" s="228" t="s">
        <v>399</v>
      </c>
      <c r="G142" s="226"/>
      <c r="H142" s="229">
        <v>5</v>
      </c>
      <c r="I142" s="230"/>
      <c r="J142" s="226"/>
      <c r="K142" s="226"/>
      <c r="L142" s="231"/>
      <c r="M142" s="232"/>
      <c r="N142" s="233"/>
      <c r="O142" s="233"/>
      <c r="P142" s="233"/>
      <c r="Q142" s="233"/>
      <c r="R142" s="233"/>
      <c r="S142" s="233"/>
      <c r="T142" s="234"/>
      <c r="U142" s="13"/>
      <c r="V142" s="13"/>
      <c r="W142" s="13"/>
      <c r="X142" s="13"/>
      <c r="Y142" s="13"/>
      <c r="Z142" s="13"/>
      <c r="AA142" s="13"/>
      <c r="AB142" s="13"/>
      <c r="AC142" s="13"/>
      <c r="AD142" s="13"/>
      <c r="AE142" s="13"/>
      <c r="AT142" s="235" t="s">
        <v>138</v>
      </c>
      <c r="AU142" s="235" t="s">
        <v>80</v>
      </c>
      <c r="AV142" s="13" t="s">
        <v>80</v>
      </c>
      <c r="AW142" s="13" t="s">
        <v>32</v>
      </c>
      <c r="AX142" s="13" t="s">
        <v>70</v>
      </c>
      <c r="AY142" s="235" t="s">
        <v>119</v>
      </c>
    </row>
    <row r="143" s="13" customFormat="1">
      <c r="A143" s="13"/>
      <c r="B143" s="225"/>
      <c r="C143" s="226"/>
      <c r="D143" s="219" t="s">
        <v>138</v>
      </c>
      <c r="E143" s="227" t="s">
        <v>19</v>
      </c>
      <c r="F143" s="228" t="s">
        <v>400</v>
      </c>
      <c r="G143" s="226"/>
      <c r="H143" s="229">
        <v>5</v>
      </c>
      <c r="I143" s="230"/>
      <c r="J143" s="226"/>
      <c r="K143" s="226"/>
      <c r="L143" s="231"/>
      <c r="M143" s="232"/>
      <c r="N143" s="233"/>
      <c r="O143" s="233"/>
      <c r="P143" s="233"/>
      <c r="Q143" s="233"/>
      <c r="R143" s="233"/>
      <c r="S143" s="233"/>
      <c r="T143" s="234"/>
      <c r="U143" s="13"/>
      <c r="V143" s="13"/>
      <c r="W143" s="13"/>
      <c r="X143" s="13"/>
      <c r="Y143" s="13"/>
      <c r="Z143" s="13"/>
      <c r="AA143" s="13"/>
      <c r="AB143" s="13"/>
      <c r="AC143" s="13"/>
      <c r="AD143" s="13"/>
      <c r="AE143" s="13"/>
      <c r="AT143" s="235" t="s">
        <v>138</v>
      </c>
      <c r="AU143" s="235" t="s">
        <v>80</v>
      </c>
      <c r="AV143" s="13" t="s">
        <v>80</v>
      </c>
      <c r="AW143" s="13" t="s">
        <v>32</v>
      </c>
      <c r="AX143" s="13" t="s">
        <v>70</v>
      </c>
      <c r="AY143" s="235" t="s">
        <v>119</v>
      </c>
    </row>
    <row r="144" s="13" customFormat="1">
      <c r="A144" s="13"/>
      <c r="B144" s="225"/>
      <c r="C144" s="226"/>
      <c r="D144" s="219" t="s">
        <v>138</v>
      </c>
      <c r="E144" s="227" t="s">
        <v>19</v>
      </c>
      <c r="F144" s="228" t="s">
        <v>401</v>
      </c>
      <c r="G144" s="226"/>
      <c r="H144" s="229">
        <v>5</v>
      </c>
      <c r="I144" s="230"/>
      <c r="J144" s="226"/>
      <c r="K144" s="226"/>
      <c r="L144" s="231"/>
      <c r="M144" s="232"/>
      <c r="N144" s="233"/>
      <c r="O144" s="233"/>
      <c r="P144" s="233"/>
      <c r="Q144" s="233"/>
      <c r="R144" s="233"/>
      <c r="S144" s="233"/>
      <c r="T144" s="234"/>
      <c r="U144" s="13"/>
      <c r="V144" s="13"/>
      <c r="W144" s="13"/>
      <c r="X144" s="13"/>
      <c r="Y144" s="13"/>
      <c r="Z144" s="13"/>
      <c r="AA144" s="13"/>
      <c r="AB144" s="13"/>
      <c r="AC144" s="13"/>
      <c r="AD144" s="13"/>
      <c r="AE144" s="13"/>
      <c r="AT144" s="235" t="s">
        <v>138</v>
      </c>
      <c r="AU144" s="235" t="s">
        <v>80</v>
      </c>
      <c r="AV144" s="13" t="s">
        <v>80</v>
      </c>
      <c r="AW144" s="13" t="s">
        <v>32</v>
      </c>
      <c r="AX144" s="13" t="s">
        <v>70</v>
      </c>
      <c r="AY144" s="235" t="s">
        <v>119</v>
      </c>
    </row>
    <row r="145" s="13" customFormat="1">
      <c r="A145" s="13"/>
      <c r="B145" s="225"/>
      <c r="C145" s="226"/>
      <c r="D145" s="219" t="s">
        <v>138</v>
      </c>
      <c r="E145" s="227" t="s">
        <v>19</v>
      </c>
      <c r="F145" s="228" t="s">
        <v>402</v>
      </c>
      <c r="G145" s="226"/>
      <c r="H145" s="229">
        <v>5</v>
      </c>
      <c r="I145" s="230"/>
      <c r="J145" s="226"/>
      <c r="K145" s="226"/>
      <c r="L145" s="231"/>
      <c r="M145" s="232"/>
      <c r="N145" s="233"/>
      <c r="O145" s="233"/>
      <c r="P145" s="233"/>
      <c r="Q145" s="233"/>
      <c r="R145" s="233"/>
      <c r="S145" s="233"/>
      <c r="T145" s="234"/>
      <c r="U145" s="13"/>
      <c r="V145" s="13"/>
      <c r="W145" s="13"/>
      <c r="X145" s="13"/>
      <c r="Y145" s="13"/>
      <c r="Z145" s="13"/>
      <c r="AA145" s="13"/>
      <c r="AB145" s="13"/>
      <c r="AC145" s="13"/>
      <c r="AD145" s="13"/>
      <c r="AE145" s="13"/>
      <c r="AT145" s="235" t="s">
        <v>138</v>
      </c>
      <c r="AU145" s="235" t="s">
        <v>80</v>
      </c>
      <c r="AV145" s="13" t="s">
        <v>80</v>
      </c>
      <c r="AW145" s="13" t="s">
        <v>32</v>
      </c>
      <c r="AX145" s="13" t="s">
        <v>70</v>
      </c>
      <c r="AY145" s="235" t="s">
        <v>119</v>
      </c>
    </row>
    <row r="146" s="13" customFormat="1">
      <c r="A146" s="13"/>
      <c r="B146" s="225"/>
      <c r="C146" s="226"/>
      <c r="D146" s="219" t="s">
        <v>138</v>
      </c>
      <c r="E146" s="227" t="s">
        <v>19</v>
      </c>
      <c r="F146" s="228" t="s">
        <v>403</v>
      </c>
      <c r="G146" s="226"/>
      <c r="H146" s="229">
        <v>9</v>
      </c>
      <c r="I146" s="230"/>
      <c r="J146" s="226"/>
      <c r="K146" s="226"/>
      <c r="L146" s="231"/>
      <c r="M146" s="232"/>
      <c r="N146" s="233"/>
      <c r="O146" s="233"/>
      <c r="P146" s="233"/>
      <c r="Q146" s="233"/>
      <c r="R146" s="233"/>
      <c r="S146" s="233"/>
      <c r="T146" s="234"/>
      <c r="U146" s="13"/>
      <c r="V146" s="13"/>
      <c r="W146" s="13"/>
      <c r="X146" s="13"/>
      <c r="Y146" s="13"/>
      <c r="Z146" s="13"/>
      <c r="AA146" s="13"/>
      <c r="AB146" s="13"/>
      <c r="AC146" s="13"/>
      <c r="AD146" s="13"/>
      <c r="AE146" s="13"/>
      <c r="AT146" s="235" t="s">
        <v>138</v>
      </c>
      <c r="AU146" s="235" t="s">
        <v>80</v>
      </c>
      <c r="AV146" s="13" t="s">
        <v>80</v>
      </c>
      <c r="AW146" s="13" t="s">
        <v>32</v>
      </c>
      <c r="AX146" s="13" t="s">
        <v>70</v>
      </c>
      <c r="AY146" s="235" t="s">
        <v>119</v>
      </c>
    </row>
    <row r="147" s="13" customFormat="1">
      <c r="A147" s="13"/>
      <c r="B147" s="225"/>
      <c r="C147" s="226"/>
      <c r="D147" s="219" t="s">
        <v>138</v>
      </c>
      <c r="E147" s="227" t="s">
        <v>19</v>
      </c>
      <c r="F147" s="228" t="s">
        <v>404</v>
      </c>
      <c r="G147" s="226"/>
      <c r="H147" s="229">
        <v>5</v>
      </c>
      <c r="I147" s="230"/>
      <c r="J147" s="226"/>
      <c r="K147" s="226"/>
      <c r="L147" s="231"/>
      <c r="M147" s="232"/>
      <c r="N147" s="233"/>
      <c r="O147" s="233"/>
      <c r="P147" s="233"/>
      <c r="Q147" s="233"/>
      <c r="R147" s="233"/>
      <c r="S147" s="233"/>
      <c r="T147" s="234"/>
      <c r="U147" s="13"/>
      <c r="V147" s="13"/>
      <c r="W147" s="13"/>
      <c r="X147" s="13"/>
      <c r="Y147" s="13"/>
      <c r="Z147" s="13"/>
      <c r="AA147" s="13"/>
      <c r="AB147" s="13"/>
      <c r="AC147" s="13"/>
      <c r="AD147" s="13"/>
      <c r="AE147" s="13"/>
      <c r="AT147" s="235" t="s">
        <v>138</v>
      </c>
      <c r="AU147" s="235" t="s">
        <v>80</v>
      </c>
      <c r="AV147" s="13" t="s">
        <v>80</v>
      </c>
      <c r="AW147" s="13" t="s">
        <v>32</v>
      </c>
      <c r="AX147" s="13" t="s">
        <v>70</v>
      </c>
      <c r="AY147" s="235" t="s">
        <v>119</v>
      </c>
    </row>
    <row r="148" s="13" customFormat="1">
      <c r="A148" s="13"/>
      <c r="B148" s="225"/>
      <c r="C148" s="226"/>
      <c r="D148" s="219" t="s">
        <v>138</v>
      </c>
      <c r="E148" s="227" t="s">
        <v>19</v>
      </c>
      <c r="F148" s="228" t="s">
        <v>405</v>
      </c>
      <c r="G148" s="226"/>
      <c r="H148" s="229">
        <v>5</v>
      </c>
      <c r="I148" s="230"/>
      <c r="J148" s="226"/>
      <c r="K148" s="226"/>
      <c r="L148" s="231"/>
      <c r="M148" s="232"/>
      <c r="N148" s="233"/>
      <c r="O148" s="233"/>
      <c r="P148" s="233"/>
      <c r="Q148" s="233"/>
      <c r="R148" s="233"/>
      <c r="S148" s="233"/>
      <c r="T148" s="234"/>
      <c r="U148" s="13"/>
      <c r="V148" s="13"/>
      <c r="W148" s="13"/>
      <c r="X148" s="13"/>
      <c r="Y148" s="13"/>
      <c r="Z148" s="13"/>
      <c r="AA148" s="13"/>
      <c r="AB148" s="13"/>
      <c r="AC148" s="13"/>
      <c r="AD148" s="13"/>
      <c r="AE148" s="13"/>
      <c r="AT148" s="235" t="s">
        <v>138</v>
      </c>
      <c r="AU148" s="235" t="s">
        <v>80</v>
      </c>
      <c r="AV148" s="13" t="s">
        <v>80</v>
      </c>
      <c r="AW148" s="13" t="s">
        <v>32</v>
      </c>
      <c r="AX148" s="13" t="s">
        <v>70</v>
      </c>
      <c r="AY148" s="235" t="s">
        <v>119</v>
      </c>
    </row>
    <row r="149" s="13" customFormat="1">
      <c r="A149" s="13"/>
      <c r="B149" s="225"/>
      <c r="C149" s="226"/>
      <c r="D149" s="219" t="s">
        <v>138</v>
      </c>
      <c r="E149" s="227" t="s">
        <v>19</v>
      </c>
      <c r="F149" s="228" t="s">
        <v>406</v>
      </c>
      <c r="G149" s="226"/>
      <c r="H149" s="229">
        <v>5</v>
      </c>
      <c r="I149" s="230"/>
      <c r="J149" s="226"/>
      <c r="K149" s="226"/>
      <c r="L149" s="231"/>
      <c r="M149" s="232"/>
      <c r="N149" s="233"/>
      <c r="O149" s="233"/>
      <c r="P149" s="233"/>
      <c r="Q149" s="233"/>
      <c r="R149" s="233"/>
      <c r="S149" s="233"/>
      <c r="T149" s="234"/>
      <c r="U149" s="13"/>
      <c r="V149" s="13"/>
      <c r="W149" s="13"/>
      <c r="X149" s="13"/>
      <c r="Y149" s="13"/>
      <c r="Z149" s="13"/>
      <c r="AA149" s="13"/>
      <c r="AB149" s="13"/>
      <c r="AC149" s="13"/>
      <c r="AD149" s="13"/>
      <c r="AE149" s="13"/>
      <c r="AT149" s="235" t="s">
        <v>138</v>
      </c>
      <c r="AU149" s="235" t="s">
        <v>80</v>
      </c>
      <c r="AV149" s="13" t="s">
        <v>80</v>
      </c>
      <c r="AW149" s="13" t="s">
        <v>32</v>
      </c>
      <c r="AX149" s="13" t="s">
        <v>70</v>
      </c>
      <c r="AY149" s="235" t="s">
        <v>119</v>
      </c>
    </row>
    <row r="150" s="13" customFormat="1">
      <c r="A150" s="13"/>
      <c r="B150" s="225"/>
      <c r="C150" s="226"/>
      <c r="D150" s="219" t="s">
        <v>138</v>
      </c>
      <c r="E150" s="227" t="s">
        <v>19</v>
      </c>
      <c r="F150" s="228" t="s">
        <v>407</v>
      </c>
      <c r="G150" s="226"/>
      <c r="H150" s="229">
        <v>5</v>
      </c>
      <c r="I150" s="230"/>
      <c r="J150" s="226"/>
      <c r="K150" s="226"/>
      <c r="L150" s="231"/>
      <c r="M150" s="232"/>
      <c r="N150" s="233"/>
      <c r="O150" s="233"/>
      <c r="P150" s="233"/>
      <c r="Q150" s="233"/>
      <c r="R150" s="233"/>
      <c r="S150" s="233"/>
      <c r="T150" s="234"/>
      <c r="U150" s="13"/>
      <c r="V150" s="13"/>
      <c r="W150" s="13"/>
      <c r="X150" s="13"/>
      <c r="Y150" s="13"/>
      <c r="Z150" s="13"/>
      <c r="AA150" s="13"/>
      <c r="AB150" s="13"/>
      <c r="AC150" s="13"/>
      <c r="AD150" s="13"/>
      <c r="AE150" s="13"/>
      <c r="AT150" s="235" t="s">
        <v>138</v>
      </c>
      <c r="AU150" s="235" t="s">
        <v>80</v>
      </c>
      <c r="AV150" s="13" t="s">
        <v>80</v>
      </c>
      <c r="AW150" s="13" t="s">
        <v>32</v>
      </c>
      <c r="AX150" s="13" t="s">
        <v>70</v>
      </c>
      <c r="AY150" s="235" t="s">
        <v>119</v>
      </c>
    </row>
    <row r="151" s="13" customFormat="1">
      <c r="A151" s="13"/>
      <c r="B151" s="225"/>
      <c r="C151" s="226"/>
      <c r="D151" s="219" t="s">
        <v>138</v>
      </c>
      <c r="E151" s="227" t="s">
        <v>19</v>
      </c>
      <c r="F151" s="228" t="s">
        <v>408</v>
      </c>
      <c r="G151" s="226"/>
      <c r="H151" s="229">
        <v>5</v>
      </c>
      <c r="I151" s="230"/>
      <c r="J151" s="226"/>
      <c r="K151" s="226"/>
      <c r="L151" s="231"/>
      <c r="M151" s="232"/>
      <c r="N151" s="233"/>
      <c r="O151" s="233"/>
      <c r="P151" s="233"/>
      <c r="Q151" s="233"/>
      <c r="R151" s="233"/>
      <c r="S151" s="233"/>
      <c r="T151" s="234"/>
      <c r="U151" s="13"/>
      <c r="V151" s="13"/>
      <c r="W151" s="13"/>
      <c r="X151" s="13"/>
      <c r="Y151" s="13"/>
      <c r="Z151" s="13"/>
      <c r="AA151" s="13"/>
      <c r="AB151" s="13"/>
      <c r="AC151" s="13"/>
      <c r="AD151" s="13"/>
      <c r="AE151" s="13"/>
      <c r="AT151" s="235" t="s">
        <v>138</v>
      </c>
      <c r="AU151" s="235" t="s">
        <v>80</v>
      </c>
      <c r="AV151" s="13" t="s">
        <v>80</v>
      </c>
      <c r="AW151" s="13" t="s">
        <v>32</v>
      </c>
      <c r="AX151" s="13" t="s">
        <v>70</v>
      </c>
      <c r="AY151" s="235" t="s">
        <v>119</v>
      </c>
    </row>
    <row r="152" s="13" customFormat="1">
      <c r="A152" s="13"/>
      <c r="B152" s="225"/>
      <c r="C152" s="226"/>
      <c r="D152" s="219" t="s">
        <v>138</v>
      </c>
      <c r="E152" s="227" t="s">
        <v>19</v>
      </c>
      <c r="F152" s="228" t="s">
        <v>409</v>
      </c>
      <c r="G152" s="226"/>
      <c r="H152" s="229">
        <v>4</v>
      </c>
      <c r="I152" s="230"/>
      <c r="J152" s="226"/>
      <c r="K152" s="226"/>
      <c r="L152" s="231"/>
      <c r="M152" s="232"/>
      <c r="N152" s="233"/>
      <c r="O152" s="233"/>
      <c r="P152" s="233"/>
      <c r="Q152" s="233"/>
      <c r="R152" s="233"/>
      <c r="S152" s="233"/>
      <c r="T152" s="234"/>
      <c r="U152" s="13"/>
      <c r="V152" s="13"/>
      <c r="W152" s="13"/>
      <c r="X152" s="13"/>
      <c r="Y152" s="13"/>
      <c r="Z152" s="13"/>
      <c r="AA152" s="13"/>
      <c r="AB152" s="13"/>
      <c r="AC152" s="13"/>
      <c r="AD152" s="13"/>
      <c r="AE152" s="13"/>
      <c r="AT152" s="235" t="s">
        <v>138</v>
      </c>
      <c r="AU152" s="235" t="s">
        <v>80</v>
      </c>
      <c r="AV152" s="13" t="s">
        <v>80</v>
      </c>
      <c r="AW152" s="13" t="s">
        <v>32</v>
      </c>
      <c r="AX152" s="13" t="s">
        <v>70</v>
      </c>
      <c r="AY152" s="235" t="s">
        <v>119</v>
      </c>
    </row>
    <row r="153" s="13" customFormat="1">
      <c r="A153" s="13"/>
      <c r="B153" s="225"/>
      <c r="C153" s="226"/>
      <c r="D153" s="219" t="s">
        <v>138</v>
      </c>
      <c r="E153" s="227" t="s">
        <v>19</v>
      </c>
      <c r="F153" s="228" t="s">
        <v>410</v>
      </c>
      <c r="G153" s="226"/>
      <c r="H153" s="229">
        <v>4</v>
      </c>
      <c r="I153" s="230"/>
      <c r="J153" s="226"/>
      <c r="K153" s="226"/>
      <c r="L153" s="231"/>
      <c r="M153" s="232"/>
      <c r="N153" s="233"/>
      <c r="O153" s="233"/>
      <c r="P153" s="233"/>
      <c r="Q153" s="233"/>
      <c r="R153" s="233"/>
      <c r="S153" s="233"/>
      <c r="T153" s="234"/>
      <c r="U153" s="13"/>
      <c r="V153" s="13"/>
      <c r="W153" s="13"/>
      <c r="X153" s="13"/>
      <c r="Y153" s="13"/>
      <c r="Z153" s="13"/>
      <c r="AA153" s="13"/>
      <c r="AB153" s="13"/>
      <c r="AC153" s="13"/>
      <c r="AD153" s="13"/>
      <c r="AE153" s="13"/>
      <c r="AT153" s="235" t="s">
        <v>138</v>
      </c>
      <c r="AU153" s="235" t="s">
        <v>80</v>
      </c>
      <c r="AV153" s="13" t="s">
        <v>80</v>
      </c>
      <c r="AW153" s="13" t="s">
        <v>32</v>
      </c>
      <c r="AX153" s="13" t="s">
        <v>70</v>
      </c>
      <c r="AY153" s="235" t="s">
        <v>119</v>
      </c>
    </row>
    <row r="154" s="14" customFormat="1">
      <c r="A154" s="14"/>
      <c r="B154" s="236"/>
      <c r="C154" s="237"/>
      <c r="D154" s="219" t="s">
        <v>138</v>
      </c>
      <c r="E154" s="238" t="s">
        <v>19</v>
      </c>
      <c r="F154" s="239" t="s">
        <v>140</v>
      </c>
      <c r="G154" s="237"/>
      <c r="H154" s="240">
        <v>138</v>
      </c>
      <c r="I154" s="241"/>
      <c r="J154" s="237"/>
      <c r="K154" s="237"/>
      <c r="L154" s="242"/>
      <c r="M154" s="243"/>
      <c r="N154" s="244"/>
      <c r="O154" s="244"/>
      <c r="P154" s="244"/>
      <c r="Q154" s="244"/>
      <c r="R154" s="244"/>
      <c r="S154" s="244"/>
      <c r="T154" s="245"/>
      <c r="U154" s="14"/>
      <c r="V154" s="14"/>
      <c r="W154" s="14"/>
      <c r="X154" s="14"/>
      <c r="Y154" s="14"/>
      <c r="Z154" s="14"/>
      <c r="AA154" s="14"/>
      <c r="AB154" s="14"/>
      <c r="AC154" s="14"/>
      <c r="AD154" s="14"/>
      <c r="AE154" s="14"/>
      <c r="AT154" s="246" t="s">
        <v>138</v>
      </c>
      <c r="AU154" s="246" t="s">
        <v>80</v>
      </c>
      <c r="AV154" s="14" t="s">
        <v>127</v>
      </c>
      <c r="AW154" s="14" t="s">
        <v>32</v>
      </c>
      <c r="AX154" s="14" t="s">
        <v>78</v>
      </c>
      <c r="AY154" s="246" t="s">
        <v>119</v>
      </c>
    </row>
    <row r="155" s="2" customFormat="1" ht="31" customHeight="1">
      <c r="A155" s="39"/>
      <c r="B155" s="40"/>
      <c r="C155" s="206" t="s">
        <v>159</v>
      </c>
      <c r="D155" s="206" t="s">
        <v>122</v>
      </c>
      <c r="E155" s="207" t="s">
        <v>203</v>
      </c>
      <c r="F155" s="208" t="s">
        <v>204</v>
      </c>
      <c r="G155" s="209" t="s">
        <v>176</v>
      </c>
      <c r="H155" s="210">
        <v>574.28999999999996</v>
      </c>
      <c r="I155" s="211"/>
      <c r="J155" s="212">
        <f>ROUND(I155*H155,2)</f>
        <v>0</v>
      </c>
      <c r="K155" s="208" t="s">
        <v>126</v>
      </c>
      <c r="L155" s="45"/>
      <c r="M155" s="213" t="s">
        <v>19</v>
      </c>
      <c r="N155" s="214" t="s">
        <v>41</v>
      </c>
      <c r="O155" s="85"/>
      <c r="P155" s="215">
        <f>O155*H155</f>
        <v>0</v>
      </c>
      <c r="Q155" s="215">
        <v>0</v>
      </c>
      <c r="R155" s="215">
        <f>Q155*H155</f>
        <v>0</v>
      </c>
      <c r="S155" s="215">
        <v>0</v>
      </c>
      <c r="T155" s="216">
        <f>S155*H155</f>
        <v>0</v>
      </c>
      <c r="U155" s="39"/>
      <c r="V155" s="39"/>
      <c r="W155" s="39"/>
      <c r="X155" s="39"/>
      <c r="Y155" s="39"/>
      <c r="Z155" s="39"/>
      <c r="AA155" s="39"/>
      <c r="AB155" s="39"/>
      <c r="AC155" s="39"/>
      <c r="AD155" s="39"/>
      <c r="AE155" s="39"/>
      <c r="AR155" s="217" t="s">
        <v>153</v>
      </c>
      <c r="AT155" s="217" t="s">
        <v>122</v>
      </c>
      <c r="AU155" s="217" t="s">
        <v>80</v>
      </c>
      <c r="AY155" s="18" t="s">
        <v>119</v>
      </c>
      <c r="BE155" s="218">
        <f>IF(N155="základní",J155,0)</f>
        <v>0</v>
      </c>
      <c r="BF155" s="218">
        <f>IF(N155="snížená",J155,0)</f>
        <v>0</v>
      </c>
      <c r="BG155" s="218">
        <f>IF(N155="zákl. přenesená",J155,0)</f>
        <v>0</v>
      </c>
      <c r="BH155" s="218">
        <f>IF(N155="sníž. přenesená",J155,0)</f>
        <v>0</v>
      </c>
      <c r="BI155" s="218">
        <f>IF(N155="nulová",J155,0)</f>
        <v>0</v>
      </c>
      <c r="BJ155" s="18" t="s">
        <v>78</v>
      </c>
      <c r="BK155" s="218">
        <f>ROUND(I155*H155,2)</f>
        <v>0</v>
      </c>
      <c r="BL155" s="18" t="s">
        <v>153</v>
      </c>
      <c r="BM155" s="217" t="s">
        <v>191</v>
      </c>
    </row>
    <row r="156" s="2" customFormat="1">
      <c r="A156" s="39"/>
      <c r="B156" s="40"/>
      <c r="C156" s="41"/>
      <c r="D156" s="219" t="s">
        <v>128</v>
      </c>
      <c r="E156" s="41"/>
      <c r="F156" s="220" t="s">
        <v>204</v>
      </c>
      <c r="G156" s="41"/>
      <c r="H156" s="41"/>
      <c r="I156" s="221"/>
      <c r="J156" s="41"/>
      <c r="K156" s="41"/>
      <c r="L156" s="45"/>
      <c r="M156" s="222"/>
      <c r="N156" s="223"/>
      <c r="O156" s="85"/>
      <c r="P156" s="85"/>
      <c r="Q156" s="85"/>
      <c r="R156" s="85"/>
      <c r="S156" s="85"/>
      <c r="T156" s="86"/>
      <c r="U156" s="39"/>
      <c r="V156" s="39"/>
      <c r="W156" s="39"/>
      <c r="X156" s="39"/>
      <c r="Y156" s="39"/>
      <c r="Z156" s="39"/>
      <c r="AA156" s="39"/>
      <c r="AB156" s="39"/>
      <c r="AC156" s="39"/>
      <c r="AD156" s="39"/>
      <c r="AE156" s="39"/>
      <c r="AT156" s="18" t="s">
        <v>128</v>
      </c>
      <c r="AU156" s="18" t="s">
        <v>80</v>
      </c>
    </row>
    <row r="157" s="2" customFormat="1">
      <c r="A157" s="39"/>
      <c r="B157" s="40"/>
      <c r="C157" s="41"/>
      <c r="D157" s="219" t="s">
        <v>129</v>
      </c>
      <c r="E157" s="41"/>
      <c r="F157" s="224" t="s">
        <v>178</v>
      </c>
      <c r="G157" s="41"/>
      <c r="H157" s="41"/>
      <c r="I157" s="221"/>
      <c r="J157" s="41"/>
      <c r="K157" s="41"/>
      <c r="L157" s="45"/>
      <c r="M157" s="222"/>
      <c r="N157" s="223"/>
      <c r="O157" s="85"/>
      <c r="P157" s="85"/>
      <c r="Q157" s="85"/>
      <c r="R157" s="85"/>
      <c r="S157" s="85"/>
      <c r="T157" s="86"/>
      <c r="U157" s="39"/>
      <c r="V157" s="39"/>
      <c r="W157" s="39"/>
      <c r="X157" s="39"/>
      <c r="Y157" s="39"/>
      <c r="Z157" s="39"/>
      <c r="AA157" s="39"/>
      <c r="AB157" s="39"/>
      <c r="AC157" s="39"/>
      <c r="AD157" s="39"/>
      <c r="AE157" s="39"/>
      <c r="AT157" s="18" t="s">
        <v>129</v>
      </c>
      <c r="AU157" s="18" t="s">
        <v>80</v>
      </c>
    </row>
    <row r="158" s="13" customFormat="1">
      <c r="A158" s="13"/>
      <c r="B158" s="225"/>
      <c r="C158" s="226"/>
      <c r="D158" s="219" t="s">
        <v>138</v>
      </c>
      <c r="E158" s="227" t="s">
        <v>19</v>
      </c>
      <c r="F158" s="228" t="s">
        <v>381</v>
      </c>
      <c r="G158" s="226"/>
      <c r="H158" s="229">
        <v>574.28999999999996</v>
      </c>
      <c r="I158" s="230"/>
      <c r="J158" s="226"/>
      <c r="K158" s="226"/>
      <c r="L158" s="231"/>
      <c r="M158" s="232"/>
      <c r="N158" s="233"/>
      <c r="O158" s="233"/>
      <c r="P158" s="233"/>
      <c r="Q158" s="233"/>
      <c r="R158" s="233"/>
      <c r="S158" s="233"/>
      <c r="T158" s="234"/>
      <c r="U158" s="13"/>
      <c r="V158" s="13"/>
      <c r="W158" s="13"/>
      <c r="X158" s="13"/>
      <c r="Y158" s="13"/>
      <c r="Z158" s="13"/>
      <c r="AA158" s="13"/>
      <c r="AB158" s="13"/>
      <c r="AC158" s="13"/>
      <c r="AD158" s="13"/>
      <c r="AE158" s="13"/>
      <c r="AT158" s="235" t="s">
        <v>138</v>
      </c>
      <c r="AU158" s="235" t="s">
        <v>80</v>
      </c>
      <c r="AV158" s="13" t="s">
        <v>80</v>
      </c>
      <c r="AW158" s="13" t="s">
        <v>32</v>
      </c>
      <c r="AX158" s="13" t="s">
        <v>70</v>
      </c>
      <c r="AY158" s="235" t="s">
        <v>119</v>
      </c>
    </row>
    <row r="159" s="14" customFormat="1">
      <c r="A159" s="14"/>
      <c r="B159" s="236"/>
      <c r="C159" s="237"/>
      <c r="D159" s="219" t="s">
        <v>138</v>
      </c>
      <c r="E159" s="238" t="s">
        <v>19</v>
      </c>
      <c r="F159" s="239" t="s">
        <v>140</v>
      </c>
      <c r="G159" s="237"/>
      <c r="H159" s="240">
        <v>574.28999999999996</v>
      </c>
      <c r="I159" s="241"/>
      <c r="J159" s="237"/>
      <c r="K159" s="237"/>
      <c r="L159" s="242"/>
      <c r="M159" s="243"/>
      <c r="N159" s="244"/>
      <c r="O159" s="244"/>
      <c r="P159" s="244"/>
      <c r="Q159" s="244"/>
      <c r="R159" s="244"/>
      <c r="S159" s="244"/>
      <c r="T159" s="245"/>
      <c r="U159" s="14"/>
      <c r="V159" s="14"/>
      <c r="W159" s="14"/>
      <c r="X159" s="14"/>
      <c r="Y159" s="14"/>
      <c r="Z159" s="14"/>
      <c r="AA159" s="14"/>
      <c r="AB159" s="14"/>
      <c r="AC159" s="14"/>
      <c r="AD159" s="14"/>
      <c r="AE159" s="14"/>
      <c r="AT159" s="246" t="s">
        <v>138</v>
      </c>
      <c r="AU159" s="246" t="s">
        <v>80</v>
      </c>
      <c r="AV159" s="14" t="s">
        <v>127</v>
      </c>
      <c r="AW159" s="14" t="s">
        <v>32</v>
      </c>
      <c r="AX159" s="14" t="s">
        <v>78</v>
      </c>
      <c r="AY159" s="246" t="s">
        <v>119</v>
      </c>
    </row>
    <row r="160" s="2" customFormat="1" ht="22.9" customHeight="1">
      <c r="A160" s="39"/>
      <c r="B160" s="40"/>
      <c r="C160" s="206" t="s">
        <v>202</v>
      </c>
      <c r="D160" s="206" t="s">
        <v>122</v>
      </c>
      <c r="E160" s="207" t="s">
        <v>206</v>
      </c>
      <c r="F160" s="208" t="s">
        <v>207</v>
      </c>
      <c r="G160" s="209" t="s">
        <v>176</v>
      </c>
      <c r="H160" s="210">
        <v>574.28999999999996</v>
      </c>
      <c r="I160" s="211"/>
      <c r="J160" s="212">
        <f>ROUND(I160*H160,2)</f>
        <v>0</v>
      </c>
      <c r="K160" s="208" t="s">
        <v>126</v>
      </c>
      <c r="L160" s="45"/>
      <c r="M160" s="213" t="s">
        <v>19</v>
      </c>
      <c r="N160" s="214" t="s">
        <v>41</v>
      </c>
      <c r="O160" s="85"/>
      <c r="P160" s="215">
        <f>O160*H160</f>
        <v>0</v>
      </c>
      <c r="Q160" s="215">
        <v>0</v>
      </c>
      <c r="R160" s="215">
        <f>Q160*H160</f>
        <v>0</v>
      </c>
      <c r="S160" s="215">
        <v>0</v>
      </c>
      <c r="T160" s="216">
        <f>S160*H160</f>
        <v>0</v>
      </c>
      <c r="U160" s="39"/>
      <c r="V160" s="39"/>
      <c r="W160" s="39"/>
      <c r="X160" s="39"/>
      <c r="Y160" s="39"/>
      <c r="Z160" s="39"/>
      <c r="AA160" s="39"/>
      <c r="AB160" s="39"/>
      <c r="AC160" s="39"/>
      <c r="AD160" s="39"/>
      <c r="AE160" s="39"/>
      <c r="AR160" s="217" t="s">
        <v>153</v>
      </c>
      <c r="AT160" s="217" t="s">
        <v>122</v>
      </c>
      <c r="AU160" s="217" t="s">
        <v>80</v>
      </c>
      <c r="AY160" s="18" t="s">
        <v>119</v>
      </c>
      <c r="BE160" s="218">
        <f>IF(N160="základní",J160,0)</f>
        <v>0</v>
      </c>
      <c r="BF160" s="218">
        <f>IF(N160="snížená",J160,0)</f>
        <v>0</v>
      </c>
      <c r="BG160" s="218">
        <f>IF(N160="zákl. přenesená",J160,0)</f>
        <v>0</v>
      </c>
      <c r="BH160" s="218">
        <f>IF(N160="sníž. přenesená",J160,0)</f>
        <v>0</v>
      </c>
      <c r="BI160" s="218">
        <f>IF(N160="nulová",J160,0)</f>
        <v>0</v>
      </c>
      <c r="BJ160" s="18" t="s">
        <v>78</v>
      </c>
      <c r="BK160" s="218">
        <f>ROUND(I160*H160,2)</f>
        <v>0</v>
      </c>
      <c r="BL160" s="18" t="s">
        <v>153</v>
      </c>
      <c r="BM160" s="217" t="s">
        <v>205</v>
      </c>
    </row>
    <row r="161" s="2" customFormat="1">
      <c r="A161" s="39"/>
      <c r="B161" s="40"/>
      <c r="C161" s="41"/>
      <c r="D161" s="219" t="s">
        <v>128</v>
      </c>
      <c r="E161" s="41"/>
      <c r="F161" s="220" t="s">
        <v>207</v>
      </c>
      <c r="G161" s="41"/>
      <c r="H161" s="41"/>
      <c r="I161" s="221"/>
      <c r="J161" s="41"/>
      <c r="K161" s="41"/>
      <c r="L161" s="45"/>
      <c r="M161" s="222"/>
      <c r="N161" s="223"/>
      <c r="O161" s="85"/>
      <c r="P161" s="85"/>
      <c r="Q161" s="85"/>
      <c r="R161" s="85"/>
      <c r="S161" s="85"/>
      <c r="T161" s="86"/>
      <c r="U161" s="39"/>
      <c r="V161" s="39"/>
      <c r="W161" s="39"/>
      <c r="X161" s="39"/>
      <c r="Y161" s="39"/>
      <c r="Z161" s="39"/>
      <c r="AA161" s="39"/>
      <c r="AB161" s="39"/>
      <c r="AC161" s="39"/>
      <c r="AD161" s="39"/>
      <c r="AE161" s="39"/>
      <c r="AT161" s="18" t="s">
        <v>128</v>
      </c>
      <c r="AU161" s="18" t="s">
        <v>80</v>
      </c>
    </row>
    <row r="162" s="13" customFormat="1">
      <c r="A162" s="13"/>
      <c r="B162" s="225"/>
      <c r="C162" s="226"/>
      <c r="D162" s="219" t="s">
        <v>138</v>
      </c>
      <c r="E162" s="227" t="s">
        <v>19</v>
      </c>
      <c r="F162" s="228" t="s">
        <v>411</v>
      </c>
      <c r="G162" s="226"/>
      <c r="H162" s="229">
        <v>130.40000000000001</v>
      </c>
      <c r="I162" s="230"/>
      <c r="J162" s="226"/>
      <c r="K162" s="226"/>
      <c r="L162" s="231"/>
      <c r="M162" s="232"/>
      <c r="N162" s="233"/>
      <c r="O162" s="233"/>
      <c r="P162" s="233"/>
      <c r="Q162" s="233"/>
      <c r="R162" s="233"/>
      <c r="S162" s="233"/>
      <c r="T162" s="234"/>
      <c r="U162" s="13"/>
      <c r="V162" s="13"/>
      <c r="W162" s="13"/>
      <c r="X162" s="13"/>
      <c r="Y162" s="13"/>
      <c r="Z162" s="13"/>
      <c r="AA162" s="13"/>
      <c r="AB162" s="13"/>
      <c r="AC162" s="13"/>
      <c r="AD162" s="13"/>
      <c r="AE162" s="13"/>
      <c r="AT162" s="235" t="s">
        <v>138</v>
      </c>
      <c r="AU162" s="235" t="s">
        <v>80</v>
      </c>
      <c r="AV162" s="13" t="s">
        <v>80</v>
      </c>
      <c r="AW162" s="13" t="s">
        <v>32</v>
      </c>
      <c r="AX162" s="13" t="s">
        <v>70</v>
      </c>
      <c r="AY162" s="235" t="s">
        <v>119</v>
      </c>
    </row>
    <row r="163" s="13" customFormat="1">
      <c r="A163" s="13"/>
      <c r="B163" s="225"/>
      <c r="C163" s="226"/>
      <c r="D163" s="219" t="s">
        <v>138</v>
      </c>
      <c r="E163" s="227" t="s">
        <v>19</v>
      </c>
      <c r="F163" s="228" t="s">
        <v>412</v>
      </c>
      <c r="G163" s="226"/>
      <c r="H163" s="229">
        <v>79.140000000000001</v>
      </c>
      <c r="I163" s="230"/>
      <c r="J163" s="226"/>
      <c r="K163" s="226"/>
      <c r="L163" s="231"/>
      <c r="M163" s="232"/>
      <c r="N163" s="233"/>
      <c r="O163" s="233"/>
      <c r="P163" s="233"/>
      <c r="Q163" s="233"/>
      <c r="R163" s="233"/>
      <c r="S163" s="233"/>
      <c r="T163" s="234"/>
      <c r="U163" s="13"/>
      <c r="V163" s="13"/>
      <c r="W163" s="13"/>
      <c r="X163" s="13"/>
      <c r="Y163" s="13"/>
      <c r="Z163" s="13"/>
      <c r="AA163" s="13"/>
      <c r="AB163" s="13"/>
      <c r="AC163" s="13"/>
      <c r="AD163" s="13"/>
      <c r="AE163" s="13"/>
      <c r="AT163" s="235" t="s">
        <v>138</v>
      </c>
      <c r="AU163" s="235" t="s">
        <v>80</v>
      </c>
      <c r="AV163" s="13" t="s">
        <v>80</v>
      </c>
      <c r="AW163" s="13" t="s">
        <v>32</v>
      </c>
      <c r="AX163" s="13" t="s">
        <v>70</v>
      </c>
      <c r="AY163" s="235" t="s">
        <v>119</v>
      </c>
    </row>
    <row r="164" s="13" customFormat="1">
      <c r="A164" s="13"/>
      <c r="B164" s="225"/>
      <c r="C164" s="226"/>
      <c r="D164" s="219" t="s">
        <v>138</v>
      </c>
      <c r="E164" s="227" t="s">
        <v>19</v>
      </c>
      <c r="F164" s="228" t="s">
        <v>413</v>
      </c>
      <c r="G164" s="226"/>
      <c r="H164" s="229">
        <v>17.899999999999999</v>
      </c>
      <c r="I164" s="230"/>
      <c r="J164" s="226"/>
      <c r="K164" s="226"/>
      <c r="L164" s="231"/>
      <c r="M164" s="232"/>
      <c r="N164" s="233"/>
      <c r="O164" s="233"/>
      <c r="P164" s="233"/>
      <c r="Q164" s="233"/>
      <c r="R164" s="233"/>
      <c r="S164" s="233"/>
      <c r="T164" s="234"/>
      <c r="U164" s="13"/>
      <c r="V164" s="13"/>
      <c r="W164" s="13"/>
      <c r="X164" s="13"/>
      <c r="Y164" s="13"/>
      <c r="Z164" s="13"/>
      <c r="AA164" s="13"/>
      <c r="AB164" s="13"/>
      <c r="AC164" s="13"/>
      <c r="AD164" s="13"/>
      <c r="AE164" s="13"/>
      <c r="AT164" s="235" t="s">
        <v>138</v>
      </c>
      <c r="AU164" s="235" t="s">
        <v>80</v>
      </c>
      <c r="AV164" s="13" t="s">
        <v>80</v>
      </c>
      <c r="AW164" s="13" t="s">
        <v>32</v>
      </c>
      <c r="AX164" s="13" t="s">
        <v>70</v>
      </c>
      <c r="AY164" s="235" t="s">
        <v>119</v>
      </c>
    </row>
    <row r="165" s="13" customFormat="1">
      <c r="A165" s="13"/>
      <c r="B165" s="225"/>
      <c r="C165" s="226"/>
      <c r="D165" s="219" t="s">
        <v>138</v>
      </c>
      <c r="E165" s="227" t="s">
        <v>19</v>
      </c>
      <c r="F165" s="228" t="s">
        <v>414</v>
      </c>
      <c r="G165" s="226"/>
      <c r="H165" s="229">
        <v>21.859999999999999</v>
      </c>
      <c r="I165" s="230"/>
      <c r="J165" s="226"/>
      <c r="K165" s="226"/>
      <c r="L165" s="231"/>
      <c r="M165" s="232"/>
      <c r="N165" s="233"/>
      <c r="O165" s="233"/>
      <c r="P165" s="233"/>
      <c r="Q165" s="233"/>
      <c r="R165" s="233"/>
      <c r="S165" s="233"/>
      <c r="T165" s="234"/>
      <c r="U165" s="13"/>
      <c r="V165" s="13"/>
      <c r="W165" s="13"/>
      <c r="X165" s="13"/>
      <c r="Y165" s="13"/>
      <c r="Z165" s="13"/>
      <c r="AA165" s="13"/>
      <c r="AB165" s="13"/>
      <c r="AC165" s="13"/>
      <c r="AD165" s="13"/>
      <c r="AE165" s="13"/>
      <c r="AT165" s="235" t="s">
        <v>138</v>
      </c>
      <c r="AU165" s="235" t="s">
        <v>80</v>
      </c>
      <c r="AV165" s="13" t="s">
        <v>80</v>
      </c>
      <c r="AW165" s="13" t="s">
        <v>32</v>
      </c>
      <c r="AX165" s="13" t="s">
        <v>70</v>
      </c>
      <c r="AY165" s="235" t="s">
        <v>119</v>
      </c>
    </row>
    <row r="166" s="13" customFormat="1">
      <c r="A166" s="13"/>
      <c r="B166" s="225"/>
      <c r="C166" s="226"/>
      <c r="D166" s="219" t="s">
        <v>138</v>
      </c>
      <c r="E166" s="227" t="s">
        <v>19</v>
      </c>
      <c r="F166" s="228" t="s">
        <v>415</v>
      </c>
      <c r="G166" s="226"/>
      <c r="H166" s="229">
        <v>18.68</v>
      </c>
      <c r="I166" s="230"/>
      <c r="J166" s="226"/>
      <c r="K166" s="226"/>
      <c r="L166" s="231"/>
      <c r="M166" s="232"/>
      <c r="N166" s="233"/>
      <c r="O166" s="233"/>
      <c r="P166" s="233"/>
      <c r="Q166" s="233"/>
      <c r="R166" s="233"/>
      <c r="S166" s="233"/>
      <c r="T166" s="234"/>
      <c r="U166" s="13"/>
      <c r="V166" s="13"/>
      <c r="W166" s="13"/>
      <c r="X166" s="13"/>
      <c r="Y166" s="13"/>
      <c r="Z166" s="13"/>
      <c r="AA166" s="13"/>
      <c r="AB166" s="13"/>
      <c r="AC166" s="13"/>
      <c r="AD166" s="13"/>
      <c r="AE166" s="13"/>
      <c r="AT166" s="235" t="s">
        <v>138</v>
      </c>
      <c r="AU166" s="235" t="s">
        <v>80</v>
      </c>
      <c r="AV166" s="13" t="s">
        <v>80</v>
      </c>
      <c r="AW166" s="13" t="s">
        <v>32</v>
      </c>
      <c r="AX166" s="13" t="s">
        <v>70</v>
      </c>
      <c r="AY166" s="235" t="s">
        <v>119</v>
      </c>
    </row>
    <row r="167" s="13" customFormat="1">
      <c r="A167" s="13"/>
      <c r="B167" s="225"/>
      <c r="C167" s="226"/>
      <c r="D167" s="219" t="s">
        <v>138</v>
      </c>
      <c r="E167" s="227" t="s">
        <v>19</v>
      </c>
      <c r="F167" s="228" t="s">
        <v>416</v>
      </c>
      <c r="G167" s="226"/>
      <c r="H167" s="229">
        <v>21.690000000000001</v>
      </c>
      <c r="I167" s="230"/>
      <c r="J167" s="226"/>
      <c r="K167" s="226"/>
      <c r="L167" s="231"/>
      <c r="M167" s="232"/>
      <c r="N167" s="233"/>
      <c r="O167" s="233"/>
      <c r="P167" s="233"/>
      <c r="Q167" s="233"/>
      <c r="R167" s="233"/>
      <c r="S167" s="233"/>
      <c r="T167" s="234"/>
      <c r="U167" s="13"/>
      <c r="V167" s="13"/>
      <c r="W167" s="13"/>
      <c r="X167" s="13"/>
      <c r="Y167" s="13"/>
      <c r="Z167" s="13"/>
      <c r="AA167" s="13"/>
      <c r="AB167" s="13"/>
      <c r="AC167" s="13"/>
      <c r="AD167" s="13"/>
      <c r="AE167" s="13"/>
      <c r="AT167" s="235" t="s">
        <v>138</v>
      </c>
      <c r="AU167" s="235" t="s">
        <v>80</v>
      </c>
      <c r="AV167" s="13" t="s">
        <v>80</v>
      </c>
      <c r="AW167" s="13" t="s">
        <v>32</v>
      </c>
      <c r="AX167" s="13" t="s">
        <v>70</v>
      </c>
      <c r="AY167" s="235" t="s">
        <v>119</v>
      </c>
    </row>
    <row r="168" s="13" customFormat="1">
      <c r="A168" s="13"/>
      <c r="B168" s="225"/>
      <c r="C168" s="226"/>
      <c r="D168" s="219" t="s">
        <v>138</v>
      </c>
      <c r="E168" s="227" t="s">
        <v>19</v>
      </c>
      <c r="F168" s="228" t="s">
        <v>417</v>
      </c>
      <c r="G168" s="226"/>
      <c r="H168" s="229">
        <v>21.620000000000001</v>
      </c>
      <c r="I168" s="230"/>
      <c r="J168" s="226"/>
      <c r="K168" s="226"/>
      <c r="L168" s="231"/>
      <c r="M168" s="232"/>
      <c r="N168" s="233"/>
      <c r="O168" s="233"/>
      <c r="P168" s="233"/>
      <c r="Q168" s="233"/>
      <c r="R168" s="233"/>
      <c r="S168" s="233"/>
      <c r="T168" s="234"/>
      <c r="U168" s="13"/>
      <c r="V168" s="13"/>
      <c r="W168" s="13"/>
      <c r="X168" s="13"/>
      <c r="Y168" s="13"/>
      <c r="Z168" s="13"/>
      <c r="AA168" s="13"/>
      <c r="AB168" s="13"/>
      <c r="AC168" s="13"/>
      <c r="AD168" s="13"/>
      <c r="AE168" s="13"/>
      <c r="AT168" s="235" t="s">
        <v>138</v>
      </c>
      <c r="AU168" s="235" t="s">
        <v>80</v>
      </c>
      <c r="AV168" s="13" t="s">
        <v>80</v>
      </c>
      <c r="AW168" s="13" t="s">
        <v>32</v>
      </c>
      <c r="AX168" s="13" t="s">
        <v>70</v>
      </c>
      <c r="AY168" s="235" t="s">
        <v>119</v>
      </c>
    </row>
    <row r="169" s="13" customFormat="1">
      <c r="A169" s="13"/>
      <c r="B169" s="225"/>
      <c r="C169" s="226"/>
      <c r="D169" s="219" t="s">
        <v>138</v>
      </c>
      <c r="E169" s="227" t="s">
        <v>19</v>
      </c>
      <c r="F169" s="228" t="s">
        <v>418</v>
      </c>
      <c r="G169" s="226"/>
      <c r="H169" s="229">
        <v>21.690000000000001</v>
      </c>
      <c r="I169" s="230"/>
      <c r="J169" s="226"/>
      <c r="K169" s="226"/>
      <c r="L169" s="231"/>
      <c r="M169" s="232"/>
      <c r="N169" s="233"/>
      <c r="O169" s="233"/>
      <c r="P169" s="233"/>
      <c r="Q169" s="233"/>
      <c r="R169" s="233"/>
      <c r="S169" s="233"/>
      <c r="T169" s="234"/>
      <c r="U169" s="13"/>
      <c r="V169" s="13"/>
      <c r="W169" s="13"/>
      <c r="X169" s="13"/>
      <c r="Y169" s="13"/>
      <c r="Z169" s="13"/>
      <c r="AA169" s="13"/>
      <c r="AB169" s="13"/>
      <c r="AC169" s="13"/>
      <c r="AD169" s="13"/>
      <c r="AE169" s="13"/>
      <c r="AT169" s="235" t="s">
        <v>138</v>
      </c>
      <c r="AU169" s="235" t="s">
        <v>80</v>
      </c>
      <c r="AV169" s="13" t="s">
        <v>80</v>
      </c>
      <c r="AW169" s="13" t="s">
        <v>32</v>
      </c>
      <c r="AX169" s="13" t="s">
        <v>70</v>
      </c>
      <c r="AY169" s="235" t="s">
        <v>119</v>
      </c>
    </row>
    <row r="170" s="13" customFormat="1">
      <c r="A170" s="13"/>
      <c r="B170" s="225"/>
      <c r="C170" s="226"/>
      <c r="D170" s="219" t="s">
        <v>138</v>
      </c>
      <c r="E170" s="227" t="s">
        <v>19</v>
      </c>
      <c r="F170" s="228" t="s">
        <v>419</v>
      </c>
      <c r="G170" s="226"/>
      <c r="H170" s="229">
        <v>21.620000000000001</v>
      </c>
      <c r="I170" s="230"/>
      <c r="J170" s="226"/>
      <c r="K170" s="226"/>
      <c r="L170" s="231"/>
      <c r="M170" s="232"/>
      <c r="N170" s="233"/>
      <c r="O170" s="233"/>
      <c r="P170" s="233"/>
      <c r="Q170" s="233"/>
      <c r="R170" s="233"/>
      <c r="S170" s="233"/>
      <c r="T170" s="234"/>
      <c r="U170" s="13"/>
      <c r="V170" s="13"/>
      <c r="W170" s="13"/>
      <c r="X170" s="13"/>
      <c r="Y170" s="13"/>
      <c r="Z170" s="13"/>
      <c r="AA170" s="13"/>
      <c r="AB170" s="13"/>
      <c r="AC170" s="13"/>
      <c r="AD170" s="13"/>
      <c r="AE170" s="13"/>
      <c r="AT170" s="235" t="s">
        <v>138</v>
      </c>
      <c r="AU170" s="235" t="s">
        <v>80</v>
      </c>
      <c r="AV170" s="13" t="s">
        <v>80</v>
      </c>
      <c r="AW170" s="13" t="s">
        <v>32</v>
      </c>
      <c r="AX170" s="13" t="s">
        <v>70</v>
      </c>
      <c r="AY170" s="235" t="s">
        <v>119</v>
      </c>
    </row>
    <row r="171" s="13" customFormat="1">
      <c r="A171" s="13"/>
      <c r="B171" s="225"/>
      <c r="C171" s="226"/>
      <c r="D171" s="219" t="s">
        <v>138</v>
      </c>
      <c r="E171" s="227" t="s">
        <v>19</v>
      </c>
      <c r="F171" s="228" t="s">
        <v>420</v>
      </c>
      <c r="G171" s="226"/>
      <c r="H171" s="229">
        <v>21.5</v>
      </c>
      <c r="I171" s="230"/>
      <c r="J171" s="226"/>
      <c r="K171" s="226"/>
      <c r="L171" s="231"/>
      <c r="M171" s="232"/>
      <c r="N171" s="233"/>
      <c r="O171" s="233"/>
      <c r="P171" s="233"/>
      <c r="Q171" s="233"/>
      <c r="R171" s="233"/>
      <c r="S171" s="233"/>
      <c r="T171" s="234"/>
      <c r="U171" s="13"/>
      <c r="V171" s="13"/>
      <c r="W171" s="13"/>
      <c r="X171" s="13"/>
      <c r="Y171" s="13"/>
      <c r="Z171" s="13"/>
      <c r="AA171" s="13"/>
      <c r="AB171" s="13"/>
      <c r="AC171" s="13"/>
      <c r="AD171" s="13"/>
      <c r="AE171" s="13"/>
      <c r="AT171" s="235" t="s">
        <v>138</v>
      </c>
      <c r="AU171" s="235" t="s">
        <v>80</v>
      </c>
      <c r="AV171" s="13" t="s">
        <v>80</v>
      </c>
      <c r="AW171" s="13" t="s">
        <v>32</v>
      </c>
      <c r="AX171" s="13" t="s">
        <v>70</v>
      </c>
      <c r="AY171" s="235" t="s">
        <v>119</v>
      </c>
    </row>
    <row r="172" s="13" customFormat="1">
      <c r="A172" s="13"/>
      <c r="B172" s="225"/>
      <c r="C172" s="226"/>
      <c r="D172" s="219" t="s">
        <v>138</v>
      </c>
      <c r="E172" s="227" t="s">
        <v>19</v>
      </c>
      <c r="F172" s="228" t="s">
        <v>421</v>
      </c>
      <c r="G172" s="226"/>
      <c r="H172" s="229">
        <v>21.350000000000001</v>
      </c>
      <c r="I172" s="230"/>
      <c r="J172" s="226"/>
      <c r="K172" s="226"/>
      <c r="L172" s="231"/>
      <c r="M172" s="232"/>
      <c r="N172" s="233"/>
      <c r="O172" s="233"/>
      <c r="P172" s="233"/>
      <c r="Q172" s="233"/>
      <c r="R172" s="233"/>
      <c r="S172" s="233"/>
      <c r="T172" s="234"/>
      <c r="U172" s="13"/>
      <c r="V172" s="13"/>
      <c r="W172" s="13"/>
      <c r="X172" s="13"/>
      <c r="Y172" s="13"/>
      <c r="Z172" s="13"/>
      <c r="AA172" s="13"/>
      <c r="AB172" s="13"/>
      <c r="AC172" s="13"/>
      <c r="AD172" s="13"/>
      <c r="AE172" s="13"/>
      <c r="AT172" s="235" t="s">
        <v>138</v>
      </c>
      <c r="AU172" s="235" t="s">
        <v>80</v>
      </c>
      <c r="AV172" s="13" t="s">
        <v>80</v>
      </c>
      <c r="AW172" s="13" t="s">
        <v>32</v>
      </c>
      <c r="AX172" s="13" t="s">
        <v>70</v>
      </c>
      <c r="AY172" s="235" t="s">
        <v>119</v>
      </c>
    </row>
    <row r="173" s="13" customFormat="1">
      <c r="A173" s="13"/>
      <c r="B173" s="225"/>
      <c r="C173" s="226"/>
      <c r="D173" s="219" t="s">
        <v>138</v>
      </c>
      <c r="E173" s="227" t="s">
        <v>19</v>
      </c>
      <c r="F173" s="228" t="s">
        <v>422</v>
      </c>
      <c r="G173" s="226"/>
      <c r="H173" s="229">
        <v>32.460000000000001</v>
      </c>
      <c r="I173" s="230"/>
      <c r="J173" s="226"/>
      <c r="K173" s="226"/>
      <c r="L173" s="231"/>
      <c r="M173" s="232"/>
      <c r="N173" s="233"/>
      <c r="O173" s="233"/>
      <c r="P173" s="233"/>
      <c r="Q173" s="233"/>
      <c r="R173" s="233"/>
      <c r="S173" s="233"/>
      <c r="T173" s="234"/>
      <c r="U173" s="13"/>
      <c r="V173" s="13"/>
      <c r="W173" s="13"/>
      <c r="X173" s="13"/>
      <c r="Y173" s="13"/>
      <c r="Z173" s="13"/>
      <c r="AA173" s="13"/>
      <c r="AB173" s="13"/>
      <c r="AC173" s="13"/>
      <c r="AD173" s="13"/>
      <c r="AE173" s="13"/>
      <c r="AT173" s="235" t="s">
        <v>138</v>
      </c>
      <c r="AU173" s="235" t="s">
        <v>80</v>
      </c>
      <c r="AV173" s="13" t="s">
        <v>80</v>
      </c>
      <c r="AW173" s="13" t="s">
        <v>32</v>
      </c>
      <c r="AX173" s="13" t="s">
        <v>70</v>
      </c>
      <c r="AY173" s="235" t="s">
        <v>119</v>
      </c>
    </row>
    <row r="174" s="13" customFormat="1">
      <c r="A174" s="13"/>
      <c r="B174" s="225"/>
      <c r="C174" s="226"/>
      <c r="D174" s="219" t="s">
        <v>138</v>
      </c>
      <c r="E174" s="227" t="s">
        <v>19</v>
      </c>
      <c r="F174" s="228" t="s">
        <v>423</v>
      </c>
      <c r="G174" s="226"/>
      <c r="H174" s="229">
        <v>21.649999999999999</v>
      </c>
      <c r="I174" s="230"/>
      <c r="J174" s="226"/>
      <c r="K174" s="226"/>
      <c r="L174" s="231"/>
      <c r="M174" s="232"/>
      <c r="N174" s="233"/>
      <c r="O174" s="233"/>
      <c r="P174" s="233"/>
      <c r="Q174" s="233"/>
      <c r="R174" s="233"/>
      <c r="S174" s="233"/>
      <c r="T174" s="234"/>
      <c r="U174" s="13"/>
      <c r="V174" s="13"/>
      <c r="W174" s="13"/>
      <c r="X174" s="13"/>
      <c r="Y174" s="13"/>
      <c r="Z174" s="13"/>
      <c r="AA174" s="13"/>
      <c r="AB174" s="13"/>
      <c r="AC174" s="13"/>
      <c r="AD174" s="13"/>
      <c r="AE174" s="13"/>
      <c r="AT174" s="235" t="s">
        <v>138</v>
      </c>
      <c r="AU174" s="235" t="s">
        <v>80</v>
      </c>
      <c r="AV174" s="13" t="s">
        <v>80</v>
      </c>
      <c r="AW174" s="13" t="s">
        <v>32</v>
      </c>
      <c r="AX174" s="13" t="s">
        <v>70</v>
      </c>
      <c r="AY174" s="235" t="s">
        <v>119</v>
      </c>
    </row>
    <row r="175" s="13" customFormat="1">
      <c r="A175" s="13"/>
      <c r="B175" s="225"/>
      <c r="C175" s="226"/>
      <c r="D175" s="219" t="s">
        <v>138</v>
      </c>
      <c r="E175" s="227" t="s">
        <v>19</v>
      </c>
      <c r="F175" s="228" t="s">
        <v>424</v>
      </c>
      <c r="G175" s="226"/>
      <c r="H175" s="229">
        <v>21.690000000000001</v>
      </c>
      <c r="I175" s="230"/>
      <c r="J175" s="226"/>
      <c r="K175" s="226"/>
      <c r="L175" s="231"/>
      <c r="M175" s="232"/>
      <c r="N175" s="233"/>
      <c r="O175" s="233"/>
      <c r="P175" s="233"/>
      <c r="Q175" s="233"/>
      <c r="R175" s="233"/>
      <c r="S175" s="233"/>
      <c r="T175" s="234"/>
      <c r="U175" s="13"/>
      <c r="V175" s="13"/>
      <c r="W175" s="13"/>
      <c r="X175" s="13"/>
      <c r="Y175" s="13"/>
      <c r="Z175" s="13"/>
      <c r="AA175" s="13"/>
      <c r="AB175" s="13"/>
      <c r="AC175" s="13"/>
      <c r="AD175" s="13"/>
      <c r="AE175" s="13"/>
      <c r="AT175" s="235" t="s">
        <v>138</v>
      </c>
      <c r="AU175" s="235" t="s">
        <v>80</v>
      </c>
      <c r="AV175" s="13" t="s">
        <v>80</v>
      </c>
      <c r="AW175" s="13" t="s">
        <v>32</v>
      </c>
      <c r="AX175" s="13" t="s">
        <v>70</v>
      </c>
      <c r="AY175" s="235" t="s">
        <v>119</v>
      </c>
    </row>
    <row r="176" s="13" customFormat="1">
      <c r="A176" s="13"/>
      <c r="B176" s="225"/>
      <c r="C176" s="226"/>
      <c r="D176" s="219" t="s">
        <v>138</v>
      </c>
      <c r="E176" s="227" t="s">
        <v>19</v>
      </c>
      <c r="F176" s="228" t="s">
        <v>425</v>
      </c>
      <c r="G176" s="226"/>
      <c r="H176" s="229">
        <v>21.620000000000001</v>
      </c>
      <c r="I176" s="230"/>
      <c r="J176" s="226"/>
      <c r="K176" s="226"/>
      <c r="L176" s="231"/>
      <c r="M176" s="232"/>
      <c r="N176" s="233"/>
      <c r="O176" s="233"/>
      <c r="P176" s="233"/>
      <c r="Q176" s="233"/>
      <c r="R176" s="233"/>
      <c r="S176" s="233"/>
      <c r="T176" s="234"/>
      <c r="U176" s="13"/>
      <c r="V176" s="13"/>
      <c r="W176" s="13"/>
      <c r="X176" s="13"/>
      <c r="Y176" s="13"/>
      <c r="Z176" s="13"/>
      <c r="AA176" s="13"/>
      <c r="AB176" s="13"/>
      <c r="AC176" s="13"/>
      <c r="AD176" s="13"/>
      <c r="AE176" s="13"/>
      <c r="AT176" s="235" t="s">
        <v>138</v>
      </c>
      <c r="AU176" s="235" t="s">
        <v>80</v>
      </c>
      <c r="AV176" s="13" t="s">
        <v>80</v>
      </c>
      <c r="AW176" s="13" t="s">
        <v>32</v>
      </c>
      <c r="AX176" s="13" t="s">
        <v>70</v>
      </c>
      <c r="AY176" s="235" t="s">
        <v>119</v>
      </c>
    </row>
    <row r="177" s="13" customFormat="1">
      <c r="A177" s="13"/>
      <c r="B177" s="225"/>
      <c r="C177" s="226"/>
      <c r="D177" s="219" t="s">
        <v>138</v>
      </c>
      <c r="E177" s="227" t="s">
        <v>19</v>
      </c>
      <c r="F177" s="228" t="s">
        <v>426</v>
      </c>
      <c r="G177" s="226"/>
      <c r="H177" s="229">
        <v>21.690000000000001</v>
      </c>
      <c r="I177" s="230"/>
      <c r="J177" s="226"/>
      <c r="K177" s="226"/>
      <c r="L177" s="231"/>
      <c r="M177" s="232"/>
      <c r="N177" s="233"/>
      <c r="O177" s="233"/>
      <c r="P177" s="233"/>
      <c r="Q177" s="233"/>
      <c r="R177" s="233"/>
      <c r="S177" s="233"/>
      <c r="T177" s="234"/>
      <c r="U177" s="13"/>
      <c r="V177" s="13"/>
      <c r="W177" s="13"/>
      <c r="X177" s="13"/>
      <c r="Y177" s="13"/>
      <c r="Z177" s="13"/>
      <c r="AA177" s="13"/>
      <c r="AB177" s="13"/>
      <c r="AC177" s="13"/>
      <c r="AD177" s="13"/>
      <c r="AE177" s="13"/>
      <c r="AT177" s="235" t="s">
        <v>138</v>
      </c>
      <c r="AU177" s="235" t="s">
        <v>80</v>
      </c>
      <c r="AV177" s="13" t="s">
        <v>80</v>
      </c>
      <c r="AW177" s="13" t="s">
        <v>32</v>
      </c>
      <c r="AX177" s="13" t="s">
        <v>70</v>
      </c>
      <c r="AY177" s="235" t="s">
        <v>119</v>
      </c>
    </row>
    <row r="178" s="13" customFormat="1">
      <c r="A178" s="13"/>
      <c r="B178" s="225"/>
      <c r="C178" s="226"/>
      <c r="D178" s="219" t="s">
        <v>138</v>
      </c>
      <c r="E178" s="227" t="s">
        <v>19</v>
      </c>
      <c r="F178" s="228" t="s">
        <v>427</v>
      </c>
      <c r="G178" s="226"/>
      <c r="H178" s="229">
        <v>21.260000000000002</v>
      </c>
      <c r="I178" s="230"/>
      <c r="J178" s="226"/>
      <c r="K178" s="226"/>
      <c r="L178" s="231"/>
      <c r="M178" s="232"/>
      <c r="N178" s="233"/>
      <c r="O178" s="233"/>
      <c r="P178" s="233"/>
      <c r="Q178" s="233"/>
      <c r="R178" s="233"/>
      <c r="S178" s="233"/>
      <c r="T178" s="234"/>
      <c r="U178" s="13"/>
      <c r="V178" s="13"/>
      <c r="W178" s="13"/>
      <c r="X178" s="13"/>
      <c r="Y178" s="13"/>
      <c r="Z178" s="13"/>
      <c r="AA178" s="13"/>
      <c r="AB178" s="13"/>
      <c r="AC178" s="13"/>
      <c r="AD178" s="13"/>
      <c r="AE178" s="13"/>
      <c r="AT178" s="235" t="s">
        <v>138</v>
      </c>
      <c r="AU178" s="235" t="s">
        <v>80</v>
      </c>
      <c r="AV178" s="13" t="s">
        <v>80</v>
      </c>
      <c r="AW178" s="13" t="s">
        <v>32</v>
      </c>
      <c r="AX178" s="13" t="s">
        <v>70</v>
      </c>
      <c r="AY178" s="235" t="s">
        <v>119</v>
      </c>
    </row>
    <row r="179" s="13" customFormat="1">
      <c r="A179" s="13"/>
      <c r="B179" s="225"/>
      <c r="C179" s="226"/>
      <c r="D179" s="219" t="s">
        <v>138</v>
      </c>
      <c r="E179" s="227" t="s">
        <v>19</v>
      </c>
      <c r="F179" s="228" t="s">
        <v>428</v>
      </c>
      <c r="G179" s="226"/>
      <c r="H179" s="229">
        <v>18.390000000000001</v>
      </c>
      <c r="I179" s="230"/>
      <c r="J179" s="226"/>
      <c r="K179" s="226"/>
      <c r="L179" s="231"/>
      <c r="M179" s="232"/>
      <c r="N179" s="233"/>
      <c r="O179" s="233"/>
      <c r="P179" s="233"/>
      <c r="Q179" s="233"/>
      <c r="R179" s="233"/>
      <c r="S179" s="233"/>
      <c r="T179" s="234"/>
      <c r="U179" s="13"/>
      <c r="V179" s="13"/>
      <c r="W179" s="13"/>
      <c r="X179" s="13"/>
      <c r="Y179" s="13"/>
      <c r="Z179" s="13"/>
      <c r="AA179" s="13"/>
      <c r="AB179" s="13"/>
      <c r="AC179" s="13"/>
      <c r="AD179" s="13"/>
      <c r="AE179" s="13"/>
      <c r="AT179" s="235" t="s">
        <v>138</v>
      </c>
      <c r="AU179" s="235" t="s">
        <v>80</v>
      </c>
      <c r="AV179" s="13" t="s">
        <v>80</v>
      </c>
      <c r="AW179" s="13" t="s">
        <v>32</v>
      </c>
      <c r="AX179" s="13" t="s">
        <v>70</v>
      </c>
      <c r="AY179" s="235" t="s">
        <v>119</v>
      </c>
    </row>
    <row r="180" s="13" customFormat="1">
      <c r="A180" s="13"/>
      <c r="B180" s="225"/>
      <c r="C180" s="226"/>
      <c r="D180" s="219" t="s">
        <v>138</v>
      </c>
      <c r="E180" s="227" t="s">
        <v>19</v>
      </c>
      <c r="F180" s="228" t="s">
        <v>429</v>
      </c>
      <c r="G180" s="226"/>
      <c r="H180" s="229">
        <v>18.079999999999998</v>
      </c>
      <c r="I180" s="230"/>
      <c r="J180" s="226"/>
      <c r="K180" s="226"/>
      <c r="L180" s="231"/>
      <c r="M180" s="232"/>
      <c r="N180" s="233"/>
      <c r="O180" s="233"/>
      <c r="P180" s="233"/>
      <c r="Q180" s="233"/>
      <c r="R180" s="233"/>
      <c r="S180" s="233"/>
      <c r="T180" s="234"/>
      <c r="U180" s="13"/>
      <c r="V180" s="13"/>
      <c r="W180" s="13"/>
      <c r="X180" s="13"/>
      <c r="Y180" s="13"/>
      <c r="Z180" s="13"/>
      <c r="AA180" s="13"/>
      <c r="AB180" s="13"/>
      <c r="AC180" s="13"/>
      <c r="AD180" s="13"/>
      <c r="AE180" s="13"/>
      <c r="AT180" s="235" t="s">
        <v>138</v>
      </c>
      <c r="AU180" s="235" t="s">
        <v>80</v>
      </c>
      <c r="AV180" s="13" t="s">
        <v>80</v>
      </c>
      <c r="AW180" s="13" t="s">
        <v>32</v>
      </c>
      <c r="AX180" s="13" t="s">
        <v>70</v>
      </c>
      <c r="AY180" s="235" t="s">
        <v>119</v>
      </c>
    </row>
    <row r="181" s="14" customFormat="1">
      <c r="A181" s="14"/>
      <c r="B181" s="236"/>
      <c r="C181" s="237"/>
      <c r="D181" s="219" t="s">
        <v>138</v>
      </c>
      <c r="E181" s="238" t="s">
        <v>381</v>
      </c>
      <c r="F181" s="239" t="s">
        <v>140</v>
      </c>
      <c r="G181" s="237"/>
      <c r="H181" s="240">
        <v>574.28999999999996</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138</v>
      </c>
      <c r="AU181" s="246" t="s">
        <v>80</v>
      </c>
      <c r="AV181" s="14" t="s">
        <v>127</v>
      </c>
      <c r="AW181" s="14" t="s">
        <v>32</v>
      </c>
      <c r="AX181" s="14" t="s">
        <v>78</v>
      </c>
      <c r="AY181" s="246" t="s">
        <v>119</v>
      </c>
    </row>
    <row r="182" s="2" customFormat="1" ht="22.9" customHeight="1">
      <c r="A182" s="39"/>
      <c r="B182" s="40"/>
      <c r="C182" s="206" t="s">
        <v>165</v>
      </c>
      <c r="D182" s="206" t="s">
        <v>122</v>
      </c>
      <c r="E182" s="207" t="s">
        <v>218</v>
      </c>
      <c r="F182" s="208" t="s">
        <v>219</v>
      </c>
      <c r="G182" s="209" t="s">
        <v>176</v>
      </c>
      <c r="H182" s="210">
        <v>574.28999999999996</v>
      </c>
      <c r="I182" s="211"/>
      <c r="J182" s="212">
        <f>ROUND(I182*H182,2)</f>
        <v>0</v>
      </c>
      <c r="K182" s="208" t="s">
        <v>126</v>
      </c>
      <c r="L182" s="45"/>
      <c r="M182" s="213" t="s">
        <v>19</v>
      </c>
      <c r="N182" s="214" t="s">
        <v>41</v>
      </c>
      <c r="O182" s="85"/>
      <c r="P182" s="215">
        <f>O182*H182</f>
        <v>0</v>
      </c>
      <c r="Q182" s="215">
        <v>0</v>
      </c>
      <c r="R182" s="215">
        <f>Q182*H182</f>
        <v>0</v>
      </c>
      <c r="S182" s="215">
        <v>0</v>
      </c>
      <c r="T182" s="216">
        <f>S182*H182</f>
        <v>0</v>
      </c>
      <c r="U182" s="39"/>
      <c r="V182" s="39"/>
      <c r="W182" s="39"/>
      <c r="X182" s="39"/>
      <c r="Y182" s="39"/>
      <c r="Z182" s="39"/>
      <c r="AA182" s="39"/>
      <c r="AB182" s="39"/>
      <c r="AC182" s="39"/>
      <c r="AD182" s="39"/>
      <c r="AE182" s="39"/>
      <c r="AR182" s="217" t="s">
        <v>153</v>
      </c>
      <c r="AT182" s="217" t="s">
        <v>122</v>
      </c>
      <c r="AU182" s="217" t="s">
        <v>80</v>
      </c>
      <c r="AY182" s="18" t="s">
        <v>119</v>
      </c>
      <c r="BE182" s="218">
        <f>IF(N182="základní",J182,0)</f>
        <v>0</v>
      </c>
      <c r="BF182" s="218">
        <f>IF(N182="snížená",J182,0)</f>
        <v>0</v>
      </c>
      <c r="BG182" s="218">
        <f>IF(N182="zákl. přenesená",J182,0)</f>
        <v>0</v>
      </c>
      <c r="BH182" s="218">
        <f>IF(N182="sníž. přenesená",J182,0)</f>
        <v>0</v>
      </c>
      <c r="BI182" s="218">
        <f>IF(N182="nulová",J182,0)</f>
        <v>0</v>
      </c>
      <c r="BJ182" s="18" t="s">
        <v>78</v>
      </c>
      <c r="BK182" s="218">
        <f>ROUND(I182*H182,2)</f>
        <v>0</v>
      </c>
      <c r="BL182" s="18" t="s">
        <v>153</v>
      </c>
      <c r="BM182" s="217" t="s">
        <v>208</v>
      </c>
    </row>
    <row r="183" s="2" customFormat="1">
      <c r="A183" s="39"/>
      <c r="B183" s="40"/>
      <c r="C183" s="41"/>
      <c r="D183" s="219" t="s">
        <v>128</v>
      </c>
      <c r="E183" s="41"/>
      <c r="F183" s="220" t="s">
        <v>219</v>
      </c>
      <c r="G183" s="41"/>
      <c r="H183" s="41"/>
      <c r="I183" s="221"/>
      <c r="J183" s="41"/>
      <c r="K183" s="41"/>
      <c r="L183" s="45"/>
      <c r="M183" s="222"/>
      <c r="N183" s="223"/>
      <c r="O183" s="85"/>
      <c r="P183" s="85"/>
      <c r="Q183" s="85"/>
      <c r="R183" s="85"/>
      <c r="S183" s="85"/>
      <c r="T183" s="86"/>
      <c r="U183" s="39"/>
      <c r="V183" s="39"/>
      <c r="W183" s="39"/>
      <c r="X183" s="39"/>
      <c r="Y183" s="39"/>
      <c r="Z183" s="39"/>
      <c r="AA183" s="39"/>
      <c r="AB183" s="39"/>
      <c r="AC183" s="39"/>
      <c r="AD183" s="39"/>
      <c r="AE183" s="39"/>
      <c r="AT183" s="18" t="s">
        <v>128</v>
      </c>
      <c r="AU183" s="18" t="s">
        <v>80</v>
      </c>
    </row>
    <row r="184" s="13" customFormat="1">
      <c r="A184" s="13"/>
      <c r="B184" s="225"/>
      <c r="C184" s="226"/>
      <c r="D184" s="219" t="s">
        <v>138</v>
      </c>
      <c r="E184" s="227" t="s">
        <v>19</v>
      </c>
      <c r="F184" s="228" t="s">
        <v>381</v>
      </c>
      <c r="G184" s="226"/>
      <c r="H184" s="229">
        <v>574.28999999999996</v>
      </c>
      <c r="I184" s="230"/>
      <c r="J184" s="226"/>
      <c r="K184" s="226"/>
      <c r="L184" s="231"/>
      <c r="M184" s="232"/>
      <c r="N184" s="233"/>
      <c r="O184" s="233"/>
      <c r="P184" s="233"/>
      <c r="Q184" s="233"/>
      <c r="R184" s="233"/>
      <c r="S184" s="233"/>
      <c r="T184" s="234"/>
      <c r="U184" s="13"/>
      <c r="V184" s="13"/>
      <c r="W184" s="13"/>
      <c r="X184" s="13"/>
      <c r="Y184" s="13"/>
      <c r="Z184" s="13"/>
      <c r="AA184" s="13"/>
      <c r="AB184" s="13"/>
      <c r="AC184" s="13"/>
      <c r="AD184" s="13"/>
      <c r="AE184" s="13"/>
      <c r="AT184" s="235" t="s">
        <v>138</v>
      </c>
      <c r="AU184" s="235" t="s">
        <v>80</v>
      </c>
      <c r="AV184" s="13" t="s">
        <v>80</v>
      </c>
      <c r="AW184" s="13" t="s">
        <v>32</v>
      </c>
      <c r="AX184" s="13" t="s">
        <v>70</v>
      </c>
      <c r="AY184" s="235" t="s">
        <v>119</v>
      </c>
    </row>
    <row r="185" s="14" customFormat="1">
      <c r="A185" s="14"/>
      <c r="B185" s="236"/>
      <c r="C185" s="237"/>
      <c r="D185" s="219" t="s">
        <v>138</v>
      </c>
      <c r="E185" s="238" t="s">
        <v>19</v>
      </c>
      <c r="F185" s="239" t="s">
        <v>140</v>
      </c>
      <c r="G185" s="237"/>
      <c r="H185" s="240">
        <v>574.28999999999996</v>
      </c>
      <c r="I185" s="241"/>
      <c r="J185" s="237"/>
      <c r="K185" s="237"/>
      <c r="L185" s="242"/>
      <c r="M185" s="243"/>
      <c r="N185" s="244"/>
      <c r="O185" s="244"/>
      <c r="P185" s="244"/>
      <c r="Q185" s="244"/>
      <c r="R185" s="244"/>
      <c r="S185" s="244"/>
      <c r="T185" s="245"/>
      <c r="U185" s="14"/>
      <c r="V185" s="14"/>
      <c r="W185" s="14"/>
      <c r="X185" s="14"/>
      <c r="Y185" s="14"/>
      <c r="Z185" s="14"/>
      <c r="AA185" s="14"/>
      <c r="AB185" s="14"/>
      <c r="AC185" s="14"/>
      <c r="AD185" s="14"/>
      <c r="AE185" s="14"/>
      <c r="AT185" s="246" t="s">
        <v>138</v>
      </c>
      <c r="AU185" s="246" t="s">
        <v>80</v>
      </c>
      <c r="AV185" s="14" t="s">
        <v>127</v>
      </c>
      <c r="AW185" s="14" t="s">
        <v>32</v>
      </c>
      <c r="AX185" s="14" t="s">
        <v>78</v>
      </c>
      <c r="AY185" s="246" t="s">
        <v>119</v>
      </c>
    </row>
    <row r="186" s="2" customFormat="1" ht="22.9" customHeight="1">
      <c r="A186" s="39"/>
      <c r="B186" s="40"/>
      <c r="C186" s="248" t="s">
        <v>8</v>
      </c>
      <c r="D186" s="248" t="s">
        <v>169</v>
      </c>
      <c r="E186" s="249" t="s">
        <v>221</v>
      </c>
      <c r="F186" s="250" t="s">
        <v>222</v>
      </c>
      <c r="G186" s="251" t="s">
        <v>176</v>
      </c>
      <c r="H186" s="252">
        <v>790.60000000000002</v>
      </c>
      <c r="I186" s="253"/>
      <c r="J186" s="254">
        <f>ROUND(I186*H186,2)</f>
        <v>0</v>
      </c>
      <c r="K186" s="250" t="s">
        <v>19</v>
      </c>
      <c r="L186" s="255"/>
      <c r="M186" s="256" t="s">
        <v>19</v>
      </c>
      <c r="N186" s="257" t="s">
        <v>41</v>
      </c>
      <c r="O186" s="85"/>
      <c r="P186" s="215">
        <f>O186*H186</f>
        <v>0</v>
      </c>
      <c r="Q186" s="215">
        <v>0</v>
      </c>
      <c r="R186" s="215">
        <f>Q186*H186</f>
        <v>0</v>
      </c>
      <c r="S186" s="215">
        <v>0</v>
      </c>
      <c r="T186" s="216">
        <f>S186*H186</f>
        <v>0</v>
      </c>
      <c r="U186" s="39"/>
      <c r="V186" s="39"/>
      <c r="W186" s="39"/>
      <c r="X186" s="39"/>
      <c r="Y186" s="39"/>
      <c r="Z186" s="39"/>
      <c r="AA186" s="39"/>
      <c r="AB186" s="39"/>
      <c r="AC186" s="39"/>
      <c r="AD186" s="39"/>
      <c r="AE186" s="39"/>
      <c r="AR186" s="217" t="s">
        <v>172</v>
      </c>
      <c r="AT186" s="217" t="s">
        <v>169</v>
      </c>
      <c r="AU186" s="217" t="s">
        <v>80</v>
      </c>
      <c r="AY186" s="18" t="s">
        <v>119</v>
      </c>
      <c r="BE186" s="218">
        <f>IF(N186="základní",J186,0)</f>
        <v>0</v>
      </c>
      <c r="BF186" s="218">
        <f>IF(N186="snížená",J186,0)</f>
        <v>0</v>
      </c>
      <c r="BG186" s="218">
        <f>IF(N186="zákl. přenesená",J186,0)</f>
        <v>0</v>
      </c>
      <c r="BH186" s="218">
        <f>IF(N186="sníž. přenesená",J186,0)</f>
        <v>0</v>
      </c>
      <c r="BI186" s="218">
        <f>IF(N186="nulová",J186,0)</f>
        <v>0</v>
      </c>
      <c r="BJ186" s="18" t="s">
        <v>78</v>
      </c>
      <c r="BK186" s="218">
        <f>ROUND(I186*H186,2)</f>
        <v>0</v>
      </c>
      <c r="BL186" s="18" t="s">
        <v>153</v>
      </c>
      <c r="BM186" s="217" t="s">
        <v>220</v>
      </c>
    </row>
    <row r="187" s="2" customFormat="1">
      <c r="A187" s="39"/>
      <c r="B187" s="40"/>
      <c r="C187" s="41"/>
      <c r="D187" s="219" t="s">
        <v>128</v>
      </c>
      <c r="E187" s="41"/>
      <c r="F187" s="220" t="s">
        <v>222</v>
      </c>
      <c r="G187" s="41"/>
      <c r="H187" s="41"/>
      <c r="I187" s="221"/>
      <c r="J187" s="41"/>
      <c r="K187" s="41"/>
      <c r="L187" s="45"/>
      <c r="M187" s="222"/>
      <c r="N187" s="223"/>
      <c r="O187" s="85"/>
      <c r="P187" s="85"/>
      <c r="Q187" s="85"/>
      <c r="R187" s="85"/>
      <c r="S187" s="85"/>
      <c r="T187" s="86"/>
      <c r="U187" s="39"/>
      <c r="V187" s="39"/>
      <c r="W187" s="39"/>
      <c r="X187" s="39"/>
      <c r="Y187" s="39"/>
      <c r="Z187" s="39"/>
      <c r="AA187" s="39"/>
      <c r="AB187" s="39"/>
      <c r="AC187" s="39"/>
      <c r="AD187" s="39"/>
      <c r="AE187" s="39"/>
      <c r="AT187" s="18" t="s">
        <v>128</v>
      </c>
      <c r="AU187" s="18" t="s">
        <v>80</v>
      </c>
    </row>
    <row r="188" s="13" customFormat="1">
      <c r="A188" s="13"/>
      <c r="B188" s="225"/>
      <c r="C188" s="226"/>
      <c r="D188" s="219" t="s">
        <v>138</v>
      </c>
      <c r="E188" s="227" t="s">
        <v>19</v>
      </c>
      <c r="F188" s="228" t="s">
        <v>430</v>
      </c>
      <c r="G188" s="226"/>
      <c r="H188" s="229">
        <v>631.71900000000005</v>
      </c>
      <c r="I188" s="230"/>
      <c r="J188" s="226"/>
      <c r="K188" s="226"/>
      <c r="L188" s="231"/>
      <c r="M188" s="232"/>
      <c r="N188" s="233"/>
      <c r="O188" s="233"/>
      <c r="P188" s="233"/>
      <c r="Q188" s="233"/>
      <c r="R188" s="233"/>
      <c r="S188" s="233"/>
      <c r="T188" s="234"/>
      <c r="U188" s="13"/>
      <c r="V188" s="13"/>
      <c r="W188" s="13"/>
      <c r="X188" s="13"/>
      <c r="Y188" s="13"/>
      <c r="Z188" s="13"/>
      <c r="AA188" s="13"/>
      <c r="AB188" s="13"/>
      <c r="AC188" s="13"/>
      <c r="AD188" s="13"/>
      <c r="AE188" s="13"/>
      <c r="AT188" s="235" t="s">
        <v>138</v>
      </c>
      <c r="AU188" s="235" t="s">
        <v>80</v>
      </c>
      <c r="AV188" s="13" t="s">
        <v>80</v>
      </c>
      <c r="AW188" s="13" t="s">
        <v>32</v>
      </c>
      <c r="AX188" s="13" t="s">
        <v>70</v>
      </c>
      <c r="AY188" s="235" t="s">
        <v>119</v>
      </c>
    </row>
    <row r="189" s="15" customFormat="1">
      <c r="A189" s="15"/>
      <c r="B189" s="258"/>
      <c r="C189" s="259"/>
      <c r="D189" s="219" t="s">
        <v>138</v>
      </c>
      <c r="E189" s="260" t="s">
        <v>19</v>
      </c>
      <c r="F189" s="261" t="s">
        <v>340</v>
      </c>
      <c r="G189" s="259"/>
      <c r="H189" s="260" t="s">
        <v>19</v>
      </c>
      <c r="I189" s="262"/>
      <c r="J189" s="259"/>
      <c r="K189" s="259"/>
      <c r="L189" s="263"/>
      <c r="M189" s="264"/>
      <c r="N189" s="265"/>
      <c r="O189" s="265"/>
      <c r="P189" s="265"/>
      <c r="Q189" s="265"/>
      <c r="R189" s="265"/>
      <c r="S189" s="265"/>
      <c r="T189" s="266"/>
      <c r="U189" s="15"/>
      <c r="V189" s="15"/>
      <c r="W189" s="15"/>
      <c r="X189" s="15"/>
      <c r="Y189" s="15"/>
      <c r="Z189" s="15"/>
      <c r="AA189" s="15"/>
      <c r="AB189" s="15"/>
      <c r="AC189" s="15"/>
      <c r="AD189" s="15"/>
      <c r="AE189" s="15"/>
      <c r="AT189" s="267" t="s">
        <v>138</v>
      </c>
      <c r="AU189" s="267" t="s">
        <v>80</v>
      </c>
      <c r="AV189" s="15" t="s">
        <v>78</v>
      </c>
      <c r="AW189" s="15" t="s">
        <v>32</v>
      </c>
      <c r="AX189" s="15" t="s">
        <v>70</v>
      </c>
      <c r="AY189" s="267" t="s">
        <v>119</v>
      </c>
    </row>
    <row r="190" s="13" customFormat="1">
      <c r="A190" s="13"/>
      <c r="B190" s="225"/>
      <c r="C190" s="226"/>
      <c r="D190" s="219" t="s">
        <v>138</v>
      </c>
      <c r="E190" s="227" t="s">
        <v>19</v>
      </c>
      <c r="F190" s="228" t="s">
        <v>431</v>
      </c>
      <c r="G190" s="226"/>
      <c r="H190" s="229">
        <v>87.007999999999996</v>
      </c>
      <c r="I190" s="230"/>
      <c r="J190" s="226"/>
      <c r="K190" s="226"/>
      <c r="L190" s="231"/>
      <c r="M190" s="232"/>
      <c r="N190" s="233"/>
      <c r="O190" s="233"/>
      <c r="P190" s="233"/>
      <c r="Q190" s="233"/>
      <c r="R190" s="233"/>
      <c r="S190" s="233"/>
      <c r="T190" s="234"/>
      <c r="U190" s="13"/>
      <c r="V190" s="13"/>
      <c r="W190" s="13"/>
      <c r="X190" s="13"/>
      <c r="Y190" s="13"/>
      <c r="Z190" s="13"/>
      <c r="AA190" s="13"/>
      <c r="AB190" s="13"/>
      <c r="AC190" s="13"/>
      <c r="AD190" s="13"/>
      <c r="AE190" s="13"/>
      <c r="AT190" s="235" t="s">
        <v>138</v>
      </c>
      <c r="AU190" s="235" t="s">
        <v>80</v>
      </c>
      <c r="AV190" s="13" t="s">
        <v>80</v>
      </c>
      <c r="AW190" s="13" t="s">
        <v>32</v>
      </c>
      <c r="AX190" s="13" t="s">
        <v>70</v>
      </c>
      <c r="AY190" s="235" t="s">
        <v>119</v>
      </c>
    </row>
    <row r="191" s="14" customFormat="1">
      <c r="A191" s="14"/>
      <c r="B191" s="236"/>
      <c r="C191" s="237"/>
      <c r="D191" s="219" t="s">
        <v>138</v>
      </c>
      <c r="E191" s="238" t="s">
        <v>19</v>
      </c>
      <c r="F191" s="239" t="s">
        <v>140</v>
      </c>
      <c r="G191" s="237"/>
      <c r="H191" s="240">
        <v>718.72699999999998</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138</v>
      </c>
      <c r="AU191" s="246" t="s">
        <v>80</v>
      </c>
      <c r="AV191" s="14" t="s">
        <v>127</v>
      </c>
      <c r="AW191" s="14" t="s">
        <v>32</v>
      </c>
      <c r="AX191" s="14" t="s">
        <v>70</v>
      </c>
      <c r="AY191" s="246" t="s">
        <v>119</v>
      </c>
    </row>
    <row r="192" s="13" customFormat="1">
      <c r="A192" s="13"/>
      <c r="B192" s="225"/>
      <c r="C192" s="226"/>
      <c r="D192" s="219" t="s">
        <v>138</v>
      </c>
      <c r="E192" s="227" t="s">
        <v>19</v>
      </c>
      <c r="F192" s="228" t="s">
        <v>432</v>
      </c>
      <c r="G192" s="226"/>
      <c r="H192" s="229">
        <v>790.60000000000002</v>
      </c>
      <c r="I192" s="230"/>
      <c r="J192" s="226"/>
      <c r="K192" s="226"/>
      <c r="L192" s="231"/>
      <c r="M192" s="232"/>
      <c r="N192" s="233"/>
      <c r="O192" s="233"/>
      <c r="P192" s="233"/>
      <c r="Q192" s="233"/>
      <c r="R192" s="233"/>
      <c r="S192" s="233"/>
      <c r="T192" s="234"/>
      <c r="U192" s="13"/>
      <c r="V192" s="13"/>
      <c r="W192" s="13"/>
      <c r="X192" s="13"/>
      <c r="Y192" s="13"/>
      <c r="Z192" s="13"/>
      <c r="AA192" s="13"/>
      <c r="AB192" s="13"/>
      <c r="AC192" s="13"/>
      <c r="AD192" s="13"/>
      <c r="AE192" s="13"/>
      <c r="AT192" s="235" t="s">
        <v>138</v>
      </c>
      <c r="AU192" s="235" t="s">
        <v>80</v>
      </c>
      <c r="AV192" s="13" t="s">
        <v>80</v>
      </c>
      <c r="AW192" s="13" t="s">
        <v>32</v>
      </c>
      <c r="AX192" s="13" t="s">
        <v>70</v>
      </c>
      <c r="AY192" s="235" t="s">
        <v>119</v>
      </c>
    </row>
    <row r="193" s="14" customFormat="1">
      <c r="A193" s="14"/>
      <c r="B193" s="236"/>
      <c r="C193" s="237"/>
      <c r="D193" s="219" t="s">
        <v>138</v>
      </c>
      <c r="E193" s="238" t="s">
        <v>19</v>
      </c>
      <c r="F193" s="239" t="s">
        <v>140</v>
      </c>
      <c r="G193" s="237"/>
      <c r="H193" s="240">
        <v>790.60000000000002</v>
      </c>
      <c r="I193" s="241"/>
      <c r="J193" s="237"/>
      <c r="K193" s="237"/>
      <c r="L193" s="242"/>
      <c r="M193" s="243"/>
      <c r="N193" s="244"/>
      <c r="O193" s="244"/>
      <c r="P193" s="244"/>
      <c r="Q193" s="244"/>
      <c r="R193" s="244"/>
      <c r="S193" s="244"/>
      <c r="T193" s="245"/>
      <c r="U193" s="14"/>
      <c r="V193" s="14"/>
      <c r="W193" s="14"/>
      <c r="X193" s="14"/>
      <c r="Y193" s="14"/>
      <c r="Z193" s="14"/>
      <c r="AA193" s="14"/>
      <c r="AB193" s="14"/>
      <c r="AC193" s="14"/>
      <c r="AD193" s="14"/>
      <c r="AE193" s="14"/>
      <c r="AT193" s="246" t="s">
        <v>138</v>
      </c>
      <c r="AU193" s="246" t="s">
        <v>80</v>
      </c>
      <c r="AV193" s="14" t="s">
        <v>127</v>
      </c>
      <c r="AW193" s="14" t="s">
        <v>32</v>
      </c>
      <c r="AX193" s="14" t="s">
        <v>78</v>
      </c>
      <c r="AY193" s="246" t="s">
        <v>119</v>
      </c>
    </row>
    <row r="194" s="2" customFormat="1" ht="22.9" customHeight="1">
      <c r="A194" s="39"/>
      <c r="B194" s="40"/>
      <c r="C194" s="206" t="s">
        <v>153</v>
      </c>
      <c r="D194" s="206" t="s">
        <v>122</v>
      </c>
      <c r="E194" s="207" t="s">
        <v>246</v>
      </c>
      <c r="F194" s="208" t="s">
        <v>247</v>
      </c>
      <c r="G194" s="209" t="s">
        <v>182</v>
      </c>
      <c r="H194" s="210">
        <v>1435.7249999999999</v>
      </c>
      <c r="I194" s="211"/>
      <c r="J194" s="212">
        <f>ROUND(I194*H194,2)</f>
        <v>0</v>
      </c>
      <c r="K194" s="208" t="s">
        <v>126</v>
      </c>
      <c r="L194" s="45"/>
      <c r="M194" s="213" t="s">
        <v>19</v>
      </c>
      <c r="N194" s="214" t="s">
        <v>41</v>
      </c>
      <c r="O194" s="85"/>
      <c r="P194" s="215">
        <f>O194*H194</f>
        <v>0</v>
      </c>
      <c r="Q194" s="215">
        <v>0</v>
      </c>
      <c r="R194" s="215">
        <f>Q194*H194</f>
        <v>0</v>
      </c>
      <c r="S194" s="215">
        <v>0</v>
      </c>
      <c r="T194" s="216">
        <f>S194*H194</f>
        <v>0</v>
      </c>
      <c r="U194" s="39"/>
      <c r="V194" s="39"/>
      <c r="W194" s="39"/>
      <c r="X194" s="39"/>
      <c r="Y194" s="39"/>
      <c r="Z194" s="39"/>
      <c r="AA194" s="39"/>
      <c r="AB194" s="39"/>
      <c r="AC194" s="39"/>
      <c r="AD194" s="39"/>
      <c r="AE194" s="39"/>
      <c r="AR194" s="217" t="s">
        <v>153</v>
      </c>
      <c r="AT194" s="217" t="s">
        <v>122</v>
      </c>
      <c r="AU194" s="217" t="s">
        <v>80</v>
      </c>
      <c r="AY194" s="18" t="s">
        <v>119</v>
      </c>
      <c r="BE194" s="218">
        <f>IF(N194="základní",J194,0)</f>
        <v>0</v>
      </c>
      <c r="BF194" s="218">
        <f>IF(N194="snížená",J194,0)</f>
        <v>0</v>
      </c>
      <c r="BG194" s="218">
        <f>IF(N194="zákl. přenesená",J194,0)</f>
        <v>0</v>
      </c>
      <c r="BH194" s="218">
        <f>IF(N194="sníž. přenesená",J194,0)</f>
        <v>0</v>
      </c>
      <c r="BI194" s="218">
        <f>IF(N194="nulová",J194,0)</f>
        <v>0</v>
      </c>
      <c r="BJ194" s="18" t="s">
        <v>78</v>
      </c>
      <c r="BK194" s="218">
        <f>ROUND(I194*H194,2)</f>
        <v>0</v>
      </c>
      <c r="BL194" s="18" t="s">
        <v>153</v>
      </c>
      <c r="BM194" s="217" t="s">
        <v>172</v>
      </c>
    </row>
    <row r="195" s="2" customFormat="1">
      <c r="A195" s="39"/>
      <c r="B195" s="40"/>
      <c r="C195" s="41"/>
      <c r="D195" s="219" t="s">
        <v>128</v>
      </c>
      <c r="E195" s="41"/>
      <c r="F195" s="220" t="s">
        <v>247</v>
      </c>
      <c r="G195" s="41"/>
      <c r="H195" s="41"/>
      <c r="I195" s="221"/>
      <c r="J195" s="41"/>
      <c r="K195" s="41"/>
      <c r="L195" s="45"/>
      <c r="M195" s="222"/>
      <c r="N195" s="223"/>
      <c r="O195" s="85"/>
      <c r="P195" s="85"/>
      <c r="Q195" s="85"/>
      <c r="R195" s="85"/>
      <c r="S195" s="85"/>
      <c r="T195" s="86"/>
      <c r="U195" s="39"/>
      <c r="V195" s="39"/>
      <c r="W195" s="39"/>
      <c r="X195" s="39"/>
      <c r="Y195" s="39"/>
      <c r="Z195" s="39"/>
      <c r="AA195" s="39"/>
      <c r="AB195" s="39"/>
      <c r="AC195" s="39"/>
      <c r="AD195" s="39"/>
      <c r="AE195" s="39"/>
      <c r="AT195" s="18" t="s">
        <v>128</v>
      </c>
      <c r="AU195" s="18" t="s">
        <v>80</v>
      </c>
    </row>
    <row r="196" s="13" customFormat="1">
      <c r="A196" s="13"/>
      <c r="B196" s="225"/>
      <c r="C196" s="226"/>
      <c r="D196" s="219" t="s">
        <v>138</v>
      </c>
      <c r="E196" s="227" t="s">
        <v>19</v>
      </c>
      <c r="F196" s="228" t="s">
        <v>433</v>
      </c>
      <c r="G196" s="226"/>
      <c r="H196" s="229">
        <v>1435.7249999999999</v>
      </c>
      <c r="I196" s="230"/>
      <c r="J196" s="226"/>
      <c r="K196" s="226"/>
      <c r="L196" s="231"/>
      <c r="M196" s="232"/>
      <c r="N196" s="233"/>
      <c r="O196" s="233"/>
      <c r="P196" s="233"/>
      <c r="Q196" s="233"/>
      <c r="R196" s="233"/>
      <c r="S196" s="233"/>
      <c r="T196" s="234"/>
      <c r="U196" s="13"/>
      <c r="V196" s="13"/>
      <c r="W196" s="13"/>
      <c r="X196" s="13"/>
      <c r="Y196" s="13"/>
      <c r="Z196" s="13"/>
      <c r="AA196" s="13"/>
      <c r="AB196" s="13"/>
      <c r="AC196" s="13"/>
      <c r="AD196" s="13"/>
      <c r="AE196" s="13"/>
      <c r="AT196" s="235" t="s">
        <v>138</v>
      </c>
      <c r="AU196" s="235" t="s">
        <v>80</v>
      </c>
      <c r="AV196" s="13" t="s">
        <v>80</v>
      </c>
      <c r="AW196" s="13" t="s">
        <v>32</v>
      </c>
      <c r="AX196" s="13" t="s">
        <v>70</v>
      </c>
      <c r="AY196" s="235" t="s">
        <v>119</v>
      </c>
    </row>
    <row r="197" s="14" customFormat="1">
      <c r="A197" s="14"/>
      <c r="B197" s="236"/>
      <c r="C197" s="237"/>
      <c r="D197" s="219" t="s">
        <v>138</v>
      </c>
      <c r="E197" s="238" t="s">
        <v>19</v>
      </c>
      <c r="F197" s="239" t="s">
        <v>140</v>
      </c>
      <c r="G197" s="237"/>
      <c r="H197" s="240">
        <v>1435.7249999999999</v>
      </c>
      <c r="I197" s="241"/>
      <c r="J197" s="237"/>
      <c r="K197" s="237"/>
      <c r="L197" s="242"/>
      <c r="M197" s="243"/>
      <c r="N197" s="244"/>
      <c r="O197" s="244"/>
      <c r="P197" s="244"/>
      <c r="Q197" s="244"/>
      <c r="R197" s="244"/>
      <c r="S197" s="244"/>
      <c r="T197" s="245"/>
      <c r="U197" s="14"/>
      <c r="V197" s="14"/>
      <c r="W197" s="14"/>
      <c r="X197" s="14"/>
      <c r="Y197" s="14"/>
      <c r="Z197" s="14"/>
      <c r="AA197" s="14"/>
      <c r="AB197" s="14"/>
      <c r="AC197" s="14"/>
      <c r="AD197" s="14"/>
      <c r="AE197" s="14"/>
      <c r="AT197" s="246" t="s">
        <v>138</v>
      </c>
      <c r="AU197" s="246" t="s">
        <v>80</v>
      </c>
      <c r="AV197" s="14" t="s">
        <v>127</v>
      </c>
      <c r="AW197" s="14" t="s">
        <v>32</v>
      </c>
      <c r="AX197" s="14" t="s">
        <v>78</v>
      </c>
      <c r="AY197" s="246" t="s">
        <v>119</v>
      </c>
    </row>
    <row r="198" s="2" customFormat="1" ht="20.5" customHeight="1">
      <c r="A198" s="39"/>
      <c r="B198" s="40"/>
      <c r="C198" s="206" t="s">
        <v>230</v>
      </c>
      <c r="D198" s="206" t="s">
        <v>122</v>
      </c>
      <c r="E198" s="207" t="s">
        <v>250</v>
      </c>
      <c r="F198" s="208" t="s">
        <v>251</v>
      </c>
      <c r="G198" s="209" t="s">
        <v>182</v>
      </c>
      <c r="H198" s="210">
        <v>527.32000000000005</v>
      </c>
      <c r="I198" s="211"/>
      <c r="J198" s="212">
        <f>ROUND(I198*H198,2)</f>
        <v>0</v>
      </c>
      <c r="K198" s="208" t="s">
        <v>126</v>
      </c>
      <c r="L198" s="45"/>
      <c r="M198" s="213" t="s">
        <v>19</v>
      </c>
      <c r="N198" s="214" t="s">
        <v>41</v>
      </c>
      <c r="O198" s="85"/>
      <c r="P198" s="215">
        <f>O198*H198</f>
        <v>0</v>
      </c>
      <c r="Q198" s="215">
        <v>0</v>
      </c>
      <c r="R198" s="215">
        <f>Q198*H198</f>
        <v>0</v>
      </c>
      <c r="S198" s="215">
        <v>0</v>
      </c>
      <c r="T198" s="216">
        <f>S198*H198</f>
        <v>0</v>
      </c>
      <c r="U198" s="39"/>
      <c r="V198" s="39"/>
      <c r="W198" s="39"/>
      <c r="X198" s="39"/>
      <c r="Y198" s="39"/>
      <c r="Z198" s="39"/>
      <c r="AA198" s="39"/>
      <c r="AB198" s="39"/>
      <c r="AC198" s="39"/>
      <c r="AD198" s="39"/>
      <c r="AE198" s="39"/>
      <c r="AR198" s="217" t="s">
        <v>153</v>
      </c>
      <c r="AT198" s="217" t="s">
        <v>122</v>
      </c>
      <c r="AU198" s="217" t="s">
        <v>80</v>
      </c>
      <c r="AY198" s="18" t="s">
        <v>119</v>
      </c>
      <c r="BE198" s="218">
        <f>IF(N198="základní",J198,0)</f>
        <v>0</v>
      </c>
      <c r="BF198" s="218">
        <f>IF(N198="snížená",J198,0)</f>
        <v>0</v>
      </c>
      <c r="BG198" s="218">
        <f>IF(N198="zákl. přenesená",J198,0)</f>
        <v>0</v>
      </c>
      <c r="BH198" s="218">
        <f>IF(N198="sníž. přenesená",J198,0)</f>
        <v>0</v>
      </c>
      <c r="BI198" s="218">
        <f>IF(N198="nulová",J198,0)</f>
        <v>0</v>
      </c>
      <c r="BJ198" s="18" t="s">
        <v>78</v>
      </c>
      <c r="BK198" s="218">
        <f>ROUND(I198*H198,2)</f>
        <v>0</v>
      </c>
      <c r="BL198" s="18" t="s">
        <v>153</v>
      </c>
      <c r="BM198" s="217" t="s">
        <v>233</v>
      </c>
    </row>
    <row r="199" s="2" customFormat="1">
      <c r="A199" s="39"/>
      <c r="B199" s="40"/>
      <c r="C199" s="41"/>
      <c r="D199" s="219" t="s">
        <v>128</v>
      </c>
      <c r="E199" s="41"/>
      <c r="F199" s="220" t="s">
        <v>251</v>
      </c>
      <c r="G199" s="41"/>
      <c r="H199" s="41"/>
      <c r="I199" s="221"/>
      <c r="J199" s="41"/>
      <c r="K199" s="41"/>
      <c r="L199" s="45"/>
      <c r="M199" s="222"/>
      <c r="N199" s="223"/>
      <c r="O199" s="85"/>
      <c r="P199" s="85"/>
      <c r="Q199" s="85"/>
      <c r="R199" s="85"/>
      <c r="S199" s="85"/>
      <c r="T199" s="86"/>
      <c r="U199" s="39"/>
      <c r="V199" s="39"/>
      <c r="W199" s="39"/>
      <c r="X199" s="39"/>
      <c r="Y199" s="39"/>
      <c r="Z199" s="39"/>
      <c r="AA199" s="39"/>
      <c r="AB199" s="39"/>
      <c r="AC199" s="39"/>
      <c r="AD199" s="39"/>
      <c r="AE199" s="39"/>
      <c r="AT199" s="18" t="s">
        <v>128</v>
      </c>
      <c r="AU199" s="18" t="s">
        <v>80</v>
      </c>
    </row>
    <row r="200" s="13" customFormat="1">
      <c r="A200" s="13"/>
      <c r="B200" s="225"/>
      <c r="C200" s="226"/>
      <c r="D200" s="219" t="s">
        <v>138</v>
      </c>
      <c r="E200" s="227" t="s">
        <v>19</v>
      </c>
      <c r="F200" s="228" t="s">
        <v>434</v>
      </c>
      <c r="G200" s="226"/>
      <c r="H200" s="229">
        <v>100.44</v>
      </c>
      <c r="I200" s="230"/>
      <c r="J200" s="226"/>
      <c r="K200" s="226"/>
      <c r="L200" s="231"/>
      <c r="M200" s="232"/>
      <c r="N200" s="233"/>
      <c r="O200" s="233"/>
      <c r="P200" s="233"/>
      <c r="Q200" s="233"/>
      <c r="R200" s="233"/>
      <c r="S200" s="233"/>
      <c r="T200" s="234"/>
      <c r="U200" s="13"/>
      <c r="V200" s="13"/>
      <c r="W200" s="13"/>
      <c r="X200" s="13"/>
      <c r="Y200" s="13"/>
      <c r="Z200" s="13"/>
      <c r="AA200" s="13"/>
      <c r="AB200" s="13"/>
      <c r="AC200" s="13"/>
      <c r="AD200" s="13"/>
      <c r="AE200" s="13"/>
      <c r="AT200" s="235" t="s">
        <v>138</v>
      </c>
      <c r="AU200" s="235" t="s">
        <v>80</v>
      </c>
      <c r="AV200" s="13" t="s">
        <v>80</v>
      </c>
      <c r="AW200" s="13" t="s">
        <v>32</v>
      </c>
      <c r="AX200" s="13" t="s">
        <v>70</v>
      </c>
      <c r="AY200" s="235" t="s">
        <v>119</v>
      </c>
    </row>
    <row r="201" s="13" customFormat="1">
      <c r="A201" s="13"/>
      <c r="B201" s="225"/>
      <c r="C201" s="226"/>
      <c r="D201" s="219" t="s">
        <v>138</v>
      </c>
      <c r="E201" s="227" t="s">
        <v>19</v>
      </c>
      <c r="F201" s="228" t="s">
        <v>435</v>
      </c>
      <c r="G201" s="226"/>
      <c r="H201" s="229">
        <v>75.829999999999998</v>
      </c>
      <c r="I201" s="230"/>
      <c r="J201" s="226"/>
      <c r="K201" s="226"/>
      <c r="L201" s="231"/>
      <c r="M201" s="232"/>
      <c r="N201" s="233"/>
      <c r="O201" s="233"/>
      <c r="P201" s="233"/>
      <c r="Q201" s="233"/>
      <c r="R201" s="233"/>
      <c r="S201" s="233"/>
      <c r="T201" s="234"/>
      <c r="U201" s="13"/>
      <c r="V201" s="13"/>
      <c r="W201" s="13"/>
      <c r="X201" s="13"/>
      <c r="Y201" s="13"/>
      <c r="Z201" s="13"/>
      <c r="AA201" s="13"/>
      <c r="AB201" s="13"/>
      <c r="AC201" s="13"/>
      <c r="AD201" s="13"/>
      <c r="AE201" s="13"/>
      <c r="AT201" s="235" t="s">
        <v>138</v>
      </c>
      <c r="AU201" s="235" t="s">
        <v>80</v>
      </c>
      <c r="AV201" s="13" t="s">
        <v>80</v>
      </c>
      <c r="AW201" s="13" t="s">
        <v>32</v>
      </c>
      <c r="AX201" s="13" t="s">
        <v>70</v>
      </c>
      <c r="AY201" s="235" t="s">
        <v>119</v>
      </c>
    </row>
    <row r="202" s="13" customFormat="1">
      <c r="A202" s="13"/>
      <c r="B202" s="225"/>
      <c r="C202" s="226"/>
      <c r="D202" s="219" t="s">
        <v>138</v>
      </c>
      <c r="E202" s="227" t="s">
        <v>19</v>
      </c>
      <c r="F202" s="228" t="s">
        <v>436</v>
      </c>
      <c r="G202" s="226"/>
      <c r="H202" s="229">
        <v>20.050000000000001</v>
      </c>
      <c r="I202" s="230"/>
      <c r="J202" s="226"/>
      <c r="K202" s="226"/>
      <c r="L202" s="231"/>
      <c r="M202" s="232"/>
      <c r="N202" s="233"/>
      <c r="O202" s="233"/>
      <c r="P202" s="233"/>
      <c r="Q202" s="233"/>
      <c r="R202" s="233"/>
      <c r="S202" s="233"/>
      <c r="T202" s="234"/>
      <c r="U202" s="13"/>
      <c r="V202" s="13"/>
      <c r="W202" s="13"/>
      <c r="X202" s="13"/>
      <c r="Y202" s="13"/>
      <c r="Z202" s="13"/>
      <c r="AA202" s="13"/>
      <c r="AB202" s="13"/>
      <c r="AC202" s="13"/>
      <c r="AD202" s="13"/>
      <c r="AE202" s="13"/>
      <c r="AT202" s="235" t="s">
        <v>138</v>
      </c>
      <c r="AU202" s="235" t="s">
        <v>80</v>
      </c>
      <c r="AV202" s="13" t="s">
        <v>80</v>
      </c>
      <c r="AW202" s="13" t="s">
        <v>32</v>
      </c>
      <c r="AX202" s="13" t="s">
        <v>70</v>
      </c>
      <c r="AY202" s="235" t="s">
        <v>119</v>
      </c>
    </row>
    <row r="203" s="13" customFormat="1">
      <c r="A203" s="13"/>
      <c r="B203" s="225"/>
      <c r="C203" s="226"/>
      <c r="D203" s="219" t="s">
        <v>138</v>
      </c>
      <c r="E203" s="227" t="s">
        <v>19</v>
      </c>
      <c r="F203" s="228" t="s">
        <v>437</v>
      </c>
      <c r="G203" s="226"/>
      <c r="H203" s="229">
        <v>18.75</v>
      </c>
      <c r="I203" s="230"/>
      <c r="J203" s="226"/>
      <c r="K203" s="226"/>
      <c r="L203" s="231"/>
      <c r="M203" s="232"/>
      <c r="N203" s="233"/>
      <c r="O203" s="233"/>
      <c r="P203" s="233"/>
      <c r="Q203" s="233"/>
      <c r="R203" s="233"/>
      <c r="S203" s="233"/>
      <c r="T203" s="234"/>
      <c r="U203" s="13"/>
      <c r="V203" s="13"/>
      <c r="W203" s="13"/>
      <c r="X203" s="13"/>
      <c r="Y203" s="13"/>
      <c r="Z203" s="13"/>
      <c r="AA203" s="13"/>
      <c r="AB203" s="13"/>
      <c r="AC203" s="13"/>
      <c r="AD203" s="13"/>
      <c r="AE203" s="13"/>
      <c r="AT203" s="235" t="s">
        <v>138</v>
      </c>
      <c r="AU203" s="235" t="s">
        <v>80</v>
      </c>
      <c r="AV203" s="13" t="s">
        <v>80</v>
      </c>
      <c r="AW203" s="13" t="s">
        <v>32</v>
      </c>
      <c r="AX203" s="13" t="s">
        <v>70</v>
      </c>
      <c r="AY203" s="235" t="s">
        <v>119</v>
      </c>
    </row>
    <row r="204" s="13" customFormat="1">
      <c r="A204" s="13"/>
      <c r="B204" s="225"/>
      <c r="C204" s="226"/>
      <c r="D204" s="219" t="s">
        <v>138</v>
      </c>
      <c r="E204" s="227" t="s">
        <v>19</v>
      </c>
      <c r="F204" s="228" t="s">
        <v>438</v>
      </c>
      <c r="G204" s="226"/>
      <c r="H204" s="229">
        <v>19.690000000000001</v>
      </c>
      <c r="I204" s="230"/>
      <c r="J204" s="226"/>
      <c r="K204" s="226"/>
      <c r="L204" s="231"/>
      <c r="M204" s="232"/>
      <c r="N204" s="233"/>
      <c r="O204" s="233"/>
      <c r="P204" s="233"/>
      <c r="Q204" s="233"/>
      <c r="R204" s="233"/>
      <c r="S204" s="233"/>
      <c r="T204" s="234"/>
      <c r="U204" s="13"/>
      <c r="V204" s="13"/>
      <c r="W204" s="13"/>
      <c r="X204" s="13"/>
      <c r="Y204" s="13"/>
      <c r="Z204" s="13"/>
      <c r="AA204" s="13"/>
      <c r="AB204" s="13"/>
      <c r="AC204" s="13"/>
      <c r="AD204" s="13"/>
      <c r="AE204" s="13"/>
      <c r="AT204" s="235" t="s">
        <v>138</v>
      </c>
      <c r="AU204" s="235" t="s">
        <v>80</v>
      </c>
      <c r="AV204" s="13" t="s">
        <v>80</v>
      </c>
      <c r="AW204" s="13" t="s">
        <v>32</v>
      </c>
      <c r="AX204" s="13" t="s">
        <v>70</v>
      </c>
      <c r="AY204" s="235" t="s">
        <v>119</v>
      </c>
    </row>
    <row r="205" s="13" customFormat="1">
      <c r="A205" s="13"/>
      <c r="B205" s="225"/>
      <c r="C205" s="226"/>
      <c r="D205" s="219" t="s">
        <v>138</v>
      </c>
      <c r="E205" s="227" t="s">
        <v>19</v>
      </c>
      <c r="F205" s="228" t="s">
        <v>439</v>
      </c>
      <c r="G205" s="226"/>
      <c r="H205" s="229">
        <v>21</v>
      </c>
      <c r="I205" s="230"/>
      <c r="J205" s="226"/>
      <c r="K205" s="226"/>
      <c r="L205" s="231"/>
      <c r="M205" s="232"/>
      <c r="N205" s="233"/>
      <c r="O205" s="233"/>
      <c r="P205" s="233"/>
      <c r="Q205" s="233"/>
      <c r="R205" s="233"/>
      <c r="S205" s="233"/>
      <c r="T205" s="234"/>
      <c r="U205" s="13"/>
      <c r="V205" s="13"/>
      <c r="W205" s="13"/>
      <c r="X205" s="13"/>
      <c r="Y205" s="13"/>
      <c r="Z205" s="13"/>
      <c r="AA205" s="13"/>
      <c r="AB205" s="13"/>
      <c r="AC205" s="13"/>
      <c r="AD205" s="13"/>
      <c r="AE205" s="13"/>
      <c r="AT205" s="235" t="s">
        <v>138</v>
      </c>
      <c r="AU205" s="235" t="s">
        <v>80</v>
      </c>
      <c r="AV205" s="13" t="s">
        <v>80</v>
      </c>
      <c r="AW205" s="13" t="s">
        <v>32</v>
      </c>
      <c r="AX205" s="13" t="s">
        <v>70</v>
      </c>
      <c r="AY205" s="235" t="s">
        <v>119</v>
      </c>
    </row>
    <row r="206" s="13" customFormat="1">
      <c r="A206" s="13"/>
      <c r="B206" s="225"/>
      <c r="C206" s="226"/>
      <c r="D206" s="219" t="s">
        <v>138</v>
      </c>
      <c r="E206" s="227" t="s">
        <v>19</v>
      </c>
      <c r="F206" s="228" t="s">
        <v>440</v>
      </c>
      <c r="G206" s="226"/>
      <c r="H206" s="229">
        <v>21</v>
      </c>
      <c r="I206" s="230"/>
      <c r="J206" s="226"/>
      <c r="K206" s="226"/>
      <c r="L206" s="231"/>
      <c r="M206" s="232"/>
      <c r="N206" s="233"/>
      <c r="O206" s="233"/>
      <c r="P206" s="233"/>
      <c r="Q206" s="233"/>
      <c r="R206" s="233"/>
      <c r="S206" s="233"/>
      <c r="T206" s="234"/>
      <c r="U206" s="13"/>
      <c r="V206" s="13"/>
      <c r="W206" s="13"/>
      <c r="X206" s="13"/>
      <c r="Y206" s="13"/>
      <c r="Z206" s="13"/>
      <c r="AA206" s="13"/>
      <c r="AB206" s="13"/>
      <c r="AC206" s="13"/>
      <c r="AD206" s="13"/>
      <c r="AE206" s="13"/>
      <c r="AT206" s="235" t="s">
        <v>138</v>
      </c>
      <c r="AU206" s="235" t="s">
        <v>80</v>
      </c>
      <c r="AV206" s="13" t="s">
        <v>80</v>
      </c>
      <c r="AW206" s="13" t="s">
        <v>32</v>
      </c>
      <c r="AX206" s="13" t="s">
        <v>70</v>
      </c>
      <c r="AY206" s="235" t="s">
        <v>119</v>
      </c>
    </row>
    <row r="207" s="13" customFormat="1">
      <c r="A207" s="13"/>
      <c r="B207" s="225"/>
      <c r="C207" s="226"/>
      <c r="D207" s="219" t="s">
        <v>138</v>
      </c>
      <c r="E207" s="227" t="s">
        <v>19</v>
      </c>
      <c r="F207" s="228" t="s">
        <v>441</v>
      </c>
      <c r="G207" s="226"/>
      <c r="H207" s="229">
        <v>21</v>
      </c>
      <c r="I207" s="230"/>
      <c r="J207" s="226"/>
      <c r="K207" s="226"/>
      <c r="L207" s="231"/>
      <c r="M207" s="232"/>
      <c r="N207" s="233"/>
      <c r="O207" s="233"/>
      <c r="P207" s="233"/>
      <c r="Q207" s="233"/>
      <c r="R207" s="233"/>
      <c r="S207" s="233"/>
      <c r="T207" s="234"/>
      <c r="U207" s="13"/>
      <c r="V207" s="13"/>
      <c r="W207" s="13"/>
      <c r="X207" s="13"/>
      <c r="Y207" s="13"/>
      <c r="Z207" s="13"/>
      <c r="AA207" s="13"/>
      <c r="AB207" s="13"/>
      <c r="AC207" s="13"/>
      <c r="AD207" s="13"/>
      <c r="AE207" s="13"/>
      <c r="AT207" s="235" t="s">
        <v>138</v>
      </c>
      <c r="AU207" s="235" t="s">
        <v>80</v>
      </c>
      <c r="AV207" s="13" t="s">
        <v>80</v>
      </c>
      <c r="AW207" s="13" t="s">
        <v>32</v>
      </c>
      <c r="AX207" s="13" t="s">
        <v>70</v>
      </c>
      <c r="AY207" s="235" t="s">
        <v>119</v>
      </c>
    </row>
    <row r="208" s="13" customFormat="1">
      <c r="A208" s="13"/>
      <c r="B208" s="225"/>
      <c r="C208" s="226"/>
      <c r="D208" s="219" t="s">
        <v>138</v>
      </c>
      <c r="E208" s="227" t="s">
        <v>19</v>
      </c>
      <c r="F208" s="228" t="s">
        <v>442</v>
      </c>
      <c r="G208" s="226"/>
      <c r="H208" s="229">
        <v>21</v>
      </c>
      <c r="I208" s="230"/>
      <c r="J208" s="226"/>
      <c r="K208" s="226"/>
      <c r="L208" s="231"/>
      <c r="M208" s="232"/>
      <c r="N208" s="233"/>
      <c r="O208" s="233"/>
      <c r="P208" s="233"/>
      <c r="Q208" s="233"/>
      <c r="R208" s="233"/>
      <c r="S208" s="233"/>
      <c r="T208" s="234"/>
      <c r="U208" s="13"/>
      <c r="V208" s="13"/>
      <c r="W208" s="13"/>
      <c r="X208" s="13"/>
      <c r="Y208" s="13"/>
      <c r="Z208" s="13"/>
      <c r="AA208" s="13"/>
      <c r="AB208" s="13"/>
      <c r="AC208" s="13"/>
      <c r="AD208" s="13"/>
      <c r="AE208" s="13"/>
      <c r="AT208" s="235" t="s">
        <v>138</v>
      </c>
      <c r="AU208" s="235" t="s">
        <v>80</v>
      </c>
      <c r="AV208" s="13" t="s">
        <v>80</v>
      </c>
      <c r="AW208" s="13" t="s">
        <v>32</v>
      </c>
      <c r="AX208" s="13" t="s">
        <v>70</v>
      </c>
      <c r="AY208" s="235" t="s">
        <v>119</v>
      </c>
    </row>
    <row r="209" s="13" customFormat="1">
      <c r="A209" s="13"/>
      <c r="B209" s="225"/>
      <c r="C209" s="226"/>
      <c r="D209" s="219" t="s">
        <v>138</v>
      </c>
      <c r="E209" s="227" t="s">
        <v>19</v>
      </c>
      <c r="F209" s="228" t="s">
        <v>443</v>
      </c>
      <c r="G209" s="226"/>
      <c r="H209" s="229">
        <v>20.949999999999999</v>
      </c>
      <c r="I209" s="230"/>
      <c r="J209" s="226"/>
      <c r="K209" s="226"/>
      <c r="L209" s="231"/>
      <c r="M209" s="232"/>
      <c r="N209" s="233"/>
      <c r="O209" s="233"/>
      <c r="P209" s="233"/>
      <c r="Q209" s="233"/>
      <c r="R209" s="233"/>
      <c r="S209" s="233"/>
      <c r="T209" s="234"/>
      <c r="U209" s="13"/>
      <c r="V209" s="13"/>
      <c r="W209" s="13"/>
      <c r="X209" s="13"/>
      <c r="Y209" s="13"/>
      <c r="Z209" s="13"/>
      <c r="AA209" s="13"/>
      <c r="AB209" s="13"/>
      <c r="AC209" s="13"/>
      <c r="AD209" s="13"/>
      <c r="AE209" s="13"/>
      <c r="AT209" s="235" t="s">
        <v>138</v>
      </c>
      <c r="AU209" s="235" t="s">
        <v>80</v>
      </c>
      <c r="AV209" s="13" t="s">
        <v>80</v>
      </c>
      <c r="AW209" s="13" t="s">
        <v>32</v>
      </c>
      <c r="AX209" s="13" t="s">
        <v>70</v>
      </c>
      <c r="AY209" s="235" t="s">
        <v>119</v>
      </c>
    </row>
    <row r="210" s="13" customFormat="1">
      <c r="A210" s="13"/>
      <c r="B210" s="225"/>
      <c r="C210" s="226"/>
      <c r="D210" s="219" t="s">
        <v>138</v>
      </c>
      <c r="E210" s="227" t="s">
        <v>19</v>
      </c>
      <c r="F210" s="228" t="s">
        <v>444</v>
      </c>
      <c r="G210" s="226"/>
      <c r="H210" s="229">
        <v>21.210000000000001</v>
      </c>
      <c r="I210" s="230"/>
      <c r="J210" s="226"/>
      <c r="K210" s="226"/>
      <c r="L210" s="231"/>
      <c r="M210" s="232"/>
      <c r="N210" s="233"/>
      <c r="O210" s="233"/>
      <c r="P210" s="233"/>
      <c r="Q210" s="233"/>
      <c r="R210" s="233"/>
      <c r="S210" s="233"/>
      <c r="T210" s="234"/>
      <c r="U210" s="13"/>
      <c r="V210" s="13"/>
      <c r="W210" s="13"/>
      <c r="X210" s="13"/>
      <c r="Y210" s="13"/>
      <c r="Z210" s="13"/>
      <c r="AA210" s="13"/>
      <c r="AB210" s="13"/>
      <c r="AC210" s="13"/>
      <c r="AD210" s="13"/>
      <c r="AE210" s="13"/>
      <c r="AT210" s="235" t="s">
        <v>138</v>
      </c>
      <c r="AU210" s="235" t="s">
        <v>80</v>
      </c>
      <c r="AV210" s="13" t="s">
        <v>80</v>
      </c>
      <c r="AW210" s="13" t="s">
        <v>32</v>
      </c>
      <c r="AX210" s="13" t="s">
        <v>70</v>
      </c>
      <c r="AY210" s="235" t="s">
        <v>119</v>
      </c>
    </row>
    <row r="211" s="13" customFormat="1">
      <c r="A211" s="13"/>
      <c r="B211" s="225"/>
      <c r="C211" s="226"/>
      <c r="D211" s="219" t="s">
        <v>138</v>
      </c>
      <c r="E211" s="227" t="s">
        <v>19</v>
      </c>
      <c r="F211" s="228" t="s">
        <v>445</v>
      </c>
      <c r="G211" s="226"/>
      <c r="H211" s="229">
        <v>25.100000000000001</v>
      </c>
      <c r="I211" s="230"/>
      <c r="J211" s="226"/>
      <c r="K211" s="226"/>
      <c r="L211" s="231"/>
      <c r="M211" s="232"/>
      <c r="N211" s="233"/>
      <c r="O211" s="233"/>
      <c r="P211" s="233"/>
      <c r="Q211" s="233"/>
      <c r="R211" s="233"/>
      <c r="S211" s="233"/>
      <c r="T211" s="234"/>
      <c r="U211" s="13"/>
      <c r="V211" s="13"/>
      <c r="W211" s="13"/>
      <c r="X211" s="13"/>
      <c r="Y211" s="13"/>
      <c r="Z211" s="13"/>
      <c r="AA211" s="13"/>
      <c r="AB211" s="13"/>
      <c r="AC211" s="13"/>
      <c r="AD211" s="13"/>
      <c r="AE211" s="13"/>
      <c r="AT211" s="235" t="s">
        <v>138</v>
      </c>
      <c r="AU211" s="235" t="s">
        <v>80</v>
      </c>
      <c r="AV211" s="13" t="s">
        <v>80</v>
      </c>
      <c r="AW211" s="13" t="s">
        <v>32</v>
      </c>
      <c r="AX211" s="13" t="s">
        <v>70</v>
      </c>
      <c r="AY211" s="235" t="s">
        <v>119</v>
      </c>
    </row>
    <row r="212" s="13" customFormat="1">
      <c r="A212" s="13"/>
      <c r="B212" s="225"/>
      <c r="C212" s="226"/>
      <c r="D212" s="219" t="s">
        <v>138</v>
      </c>
      <c r="E212" s="227" t="s">
        <v>19</v>
      </c>
      <c r="F212" s="228" t="s">
        <v>446</v>
      </c>
      <c r="G212" s="226"/>
      <c r="H212" s="229">
        <v>21</v>
      </c>
      <c r="I212" s="230"/>
      <c r="J212" s="226"/>
      <c r="K212" s="226"/>
      <c r="L212" s="231"/>
      <c r="M212" s="232"/>
      <c r="N212" s="233"/>
      <c r="O212" s="233"/>
      <c r="P212" s="233"/>
      <c r="Q212" s="233"/>
      <c r="R212" s="233"/>
      <c r="S212" s="233"/>
      <c r="T212" s="234"/>
      <c r="U212" s="13"/>
      <c r="V212" s="13"/>
      <c r="W212" s="13"/>
      <c r="X212" s="13"/>
      <c r="Y212" s="13"/>
      <c r="Z212" s="13"/>
      <c r="AA212" s="13"/>
      <c r="AB212" s="13"/>
      <c r="AC212" s="13"/>
      <c r="AD212" s="13"/>
      <c r="AE212" s="13"/>
      <c r="AT212" s="235" t="s">
        <v>138</v>
      </c>
      <c r="AU212" s="235" t="s">
        <v>80</v>
      </c>
      <c r="AV212" s="13" t="s">
        <v>80</v>
      </c>
      <c r="AW212" s="13" t="s">
        <v>32</v>
      </c>
      <c r="AX212" s="13" t="s">
        <v>70</v>
      </c>
      <c r="AY212" s="235" t="s">
        <v>119</v>
      </c>
    </row>
    <row r="213" s="13" customFormat="1">
      <c r="A213" s="13"/>
      <c r="B213" s="225"/>
      <c r="C213" s="226"/>
      <c r="D213" s="219" t="s">
        <v>138</v>
      </c>
      <c r="E213" s="227" t="s">
        <v>19</v>
      </c>
      <c r="F213" s="228" t="s">
        <v>447</v>
      </c>
      <c r="G213" s="226"/>
      <c r="H213" s="229">
        <v>21</v>
      </c>
      <c r="I213" s="230"/>
      <c r="J213" s="226"/>
      <c r="K213" s="226"/>
      <c r="L213" s="231"/>
      <c r="M213" s="232"/>
      <c r="N213" s="233"/>
      <c r="O213" s="233"/>
      <c r="P213" s="233"/>
      <c r="Q213" s="233"/>
      <c r="R213" s="233"/>
      <c r="S213" s="233"/>
      <c r="T213" s="234"/>
      <c r="U213" s="13"/>
      <c r="V213" s="13"/>
      <c r="W213" s="13"/>
      <c r="X213" s="13"/>
      <c r="Y213" s="13"/>
      <c r="Z213" s="13"/>
      <c r="AA213" s="13"/>
      <c r="AB213" s="13"/>
      <c r="AC213" s="13"/>
      <c r="AD213" s="13"/>
      <c r="AE213" s="13"/>
      <c r="AT213" s="235" t="s">
        <v>138</v>
      </c>
      <c r="AU213" s="235" t="s">
        <v>80</v>
      </c>
      <c r="AV213" s="13" t="s">
        <v>80</v>
      </c>
      <c r="AW213" s="13" t="s">
        <v>32</v>
      </c>
      <c r="AX213" s="13" t="s">
        <v>70</v>
      </c>
      <c r="AY213" s="235" t="s">
        <v>119</v>
      </c>
    </row>
    <row r="214" s="13" customFormat="1">
      <c r="A214" s="13"/>
      <c r="B214" s="225"/>
      <c r="C214" s="226"/>
      <c r="D214" s="219" t="s">
        <v>138</v>
      </c>
      <c r="E214" s="227" t="s">
        <v>19</v>
      </c>
      <c r="F214" s="228" t="s">
        <v>448</v>
      </c>
      <c r="G214" s="226"/>
      <c r="H214" s="229">
        <v>21</v>
      </c>
      <c r="I214" s="230"/>
      <c r="J214" s="226"/>
      <c r="K214" s="226"/>
      <c r="L214" s="231"/>
      <c r="M214" s="232"/>
      <c r="N214" s="233"/>
      <c r="O214" s="233"/>
      <c r="P214" s="233"/>
      <c r="Q214" s="233"/>
      <c r="R214" s="233"/>
      <c r="S214" s="233"/>
      <c r="T214" s="234"/>
      <c r="U214" s="13"/>
      <c r="V214" s="13"/>
      <c r="W214" s="13"/>
      <c r="X214" s="13"/>
      <c r="Y214" s="13"/>
      <c r="Z214" s="13"/>
      <c r="AA214" s="13"/>
      <c r="AB214" s="13"/>
      <c r="AC214" s="13"/>
      <c r="AD214" s="13"/>
      <c r="AE214" s="13"/>
      <c r="AT214" s="235" t="s">
        <v>138</v>
      </c>
      <c r="AU214" s="235" t="s">
        <v>80</v>
      </c>
      <c r="AV214" s="13" t="s">
        <v>80</v>
      </c>
      <c r="AW214" s="13" t="s">
        <v>32</v>
      </c>
      <c r="AX214" s="13" t="s">
        <v>70</v>
      </c>
      <c r="AY214" s="235" t="s">
        <v>119</v>
      </c>
    </row>
    <row r="215" s="13" customFormat="1">
      <c r="A215" s="13"/>
      <c r="B215" s="225"/>
      <c r="C215" s="226"/>
      <c r="D215" s="219" t="s">
        <v>138</v>
      </c>
      <c r="E215" s="227" t="s">
        <v>19</v>
      </c>
      <c r="F215" s="228" t="s">
        <v>449</v>
      </c>
      <c r="G215" s="226"/>
      <c r="H215" s="229">
        <v>21</v>
      </c>
      <c r="I215" s="230"/>
      <c r="J215" s="226"/>
      <c r="K215" s="226"/>
      <c r="L215" s="231"/>
      <c r="M215" s="232"/>
      <c r="N215" s="233"/>
      <c r="O215" s="233"/>
      <c r="P215" s="233"/>
      <c r="Q215" s="233"/>
      <c r="R215" s="233"/>
      <c r="S215" s="233"/>
      <c r="T215" s="234"/>
      <c r="U215" s="13"/>
      <c r="V215" s="13"/>
      <c r="W215" s="13"/>
      <c r="X215" s="13"/>
      <c r="Y215" s="13"/>
      <c r="Z215" s="13"/>
      <c r="AA215" s="13"/>
      <c r="AB215" s="13"/>
      <c r="AC215" s="13"/>
      <c r="AD215" s="13"/>
      <c r="AE215" s="13"/>
      <c r="AT215" s="235" t="s">
        <v>138</v>
      </c>
      <c r="AU215" s="235" t="s">
        <v>80</v>
      </c>
      <c r="AV215" s="13" t="s">
        <v>80</v>
      </c>
      <c r="AW215" s="13" t="s">
        <v>32</v>
      </c>
      <c r="AX215" s="13" t="s">
        <v>70</v>
      </c>
      <c r="AY215" s="235" t="s">
        <v>119</v>
      </c>
    </row>
    <row r="216" s="13" customFormat="1">
      <c r="A216" s="13"/>
      <c r="B216" s="225"/>
      <c r="C216" s="226"/>
      <c r="D216" s="219" t="s">
        <v>138</v>
      </c>
      <c r="E216" s="227" t="s">
        <v>19</v>
      </c>
      <c r="F216" s="228" t="s">
        <v>450</v>
      </c>
      <c r="G216" s="226"/>
      <c r="H216" s="229">
        <v>20.850000000000001</v>
      </c>
      <c r="I216" s="230"/>
      <c r="J216" s="226"/>
      <c r="K216" s="226"/>
      <c r="L216" s="231"/>
      <c r="M216" s="232"/>
      <c r="N216" s="233"/>
      <c r="O216" s="233"/>
      <c r="P216" s="233"/>
      <c r="Q216" s="233"/>
      <c r="R216" s="233"/>
      <c r="S216" s="233"/>
      <c r="T216" s="234"/>
      <c r="U216" s="13"/>
      <c r="V216" s="13"/>
      <c r="W216" s="13"/>
      <c r="X216" s="13"/>
      <c r="Y216" s="13"/>
      <c r="Z216" s="13"/>
      <c r="AA216" s="13"/>
      <c r="AB216" s="13"/>
      <c r="AC216" s="13"/>
      <c r="AD216" s="13"/>
      <c r="AE216" s="13"/>
      <c r="AT216" s="235" t="s">
        <v>138</v>
      </c>
      <c r="AU216" s="235" t="s">
        <v>80</v>
      </c>
      <c r="AV216" s="13" t="s">
        <v>80</v>
      </c>
      <c r="AW216" s="13" t="s">
        <v>32</v>
      </c>
      <c r="AX216" s="13" t="s">
        <v>70</v>
      </c>
      <c r="AY216" s="235" t="s">
        <v>119</v>
      </c>
    </row>
    <row r="217" s="13" customFormat="1">
      <c r="A217" s="13"/>
      <c r="B217" s="225"/>
      <c r="C217" s="226"/>
      <c r="D217" s="219" t="s">
        <v>138</v>
      </c>
      <c r="E217" s="227" t="s">
        <v>19</v>
      </c>
      <c r="F217" s="228" t="s">
        <v>451</v>
      </c>
      <c r="G217" s="226"/>
      <c r="H217" s="229">
        <v>19.640000000000001</v>
      </c>
      <c r="I217" s="230"/>
      <c r="J217" s="226"/>
      <c r="K217" s="226"/>
      <c r="L217" s="231"/>
      <c r="M217" s="232"/>
      <c r="N217" s="233"/>
      <c r="O217" s="233"/>
      <c r="P217" s="233"/>
      <c r="Q217" s="233"/>
      <c r="R217" s="233"/>
      <c r="S217" s="233"/>
      <c r="T217" s="234"/>
      <c r="U217" s="13"/>
      <c r="V217" s="13"/>
      <c r="W217" s="13"/>
      <c r="X217" s="13"/>
      <c r="Y217" s="13"/>
      <c r="Z217" s="13"/>
      <c r="AA217" s="13"/>
      <c r="AB217" s="13"/>
      <c r="AC217" s="13"/>
      <c r="AD217" s="13"/>
      <c r="AE217" s="13"/>
      <c r="AT217" s="235" t="s">
        <v>138</v>
      </c>
      <c r="AU217" s="235" t="s">
        <v>80</v>
      </c>
      <c r="AV217" s="13" t="s">
        <v>80</v>
      </c>
      <c r="AW217" s="13" t="s">
        <v>32</v>
      </c>
      <c r="AX217" s="13" t="s">
        <v>70</v>
      </c>
      <c r="AY217" s="235" t="s">
        <v>119</v>
      </c>
    </row>
    <row r="218" s="13" customFormat="1">
      <c r="A218" s="13"/>
      <c r="B218" s="225"/>
      <c r="C218" s="226"/>
      <c r="D218" s="219" t="s">
        <v>138</v>
      </c>
      <c r="E218" s="227" t="s">
        <v>19</v>
      </c>
      <c r="F218" s="228" t="s">
        <v>452</v>
      </c>
      <c r="G218" s="226"/>
      <c r="H218" s="229">
        <v>16.809999999999999</v>
      </c>
      <c r="I218" s="230"/>
      <c r="J218" s="226"/>
      <c r="K218" s="226"/>
      <c r="L218" s="231"/>
      <c r="M218" s="232"/>
      <c r="N218" s="233"/>
      <c r="O218" s="233"/>
      <c r="P218" s="233"/>
      <c r="Q218" s="233"/>
      <c r="R218" s="233"/>
      <c r="S218" s="233"/>
      <c r="T218" s="234"/>
      <c r="U218" s="13"/>
      <c r="V218" s="13"/>
      <c r="W218" s="13"/>
      <c r="X218" s="13"/>
      <c r="Y218" s="13"/>
      <c r="Z218" s="13"/>
      <c r="AA218" s="13"/>
      <c r="AB218" s="13"/>
      <c r="AC218" s="13"/>
      <c r="AD218" s="13"/>
      <c r="AE218" s="13"/>
      <c r="AT218" s="235" t="s">
        <v>138</v>
      </c>
      <c r="AU218" s="235" t="s">
        <v>80</v>
      </c>
      <c r="AV218" s="13" t="s">
        <v>80</v>
      </c>
      <c r="AW218" s="13" t="s">
        <v>32</v>
      </c>
      <c r="AX218" s="13" t="s">
        <v>70</v>
      </c>
      <c r="AY218" s="235" t="s">
        <v>119</v>
      </c>
    </row>
    <row r="219" s="14" customFormat="1">
      <c r="A219" s="14"/>
      <c r="B219" s="236"/>
      <c r="C219" s="237"/>
      <c r="D219" s="219" t="s">
        <v>138</v>
      </c>
      <c r="E219" s="238" t="s">
        <v>383</v>
      </c>
      <c r="F219" s="239" t="s">
        <v>140</v>
      </c>
      <c r="G219" s="237"/>
      <c r="H219" s="240">
        <v>527.32000000000005</v>
      </c>
      <c r="I219" s="241"/>
      <c r="J219" s="237"/>
      <c r="K219" s="237"/>
      <c r="L219" s="242"/>
      <c r="M219" s="243"/>
      <c r="N219" s="244"/>
      <c r="O219" s="244"/>
      <c r="P219" s="244"/>
      <c r="Q219" s="244"/>
      <c r="R219" s="244"/>
      <c r="S219" s="244"/>
      <c r="T219" s="245"/>
      <c r="U219" s="14"/>
      <c r="V219" s="14"/>
      <c r="W219" s="14"/>
      <c r="X219" s="14"/>
      <c r="Y219" s="14"/>
      <c r="Z219" s="14"/>
      <c r="AA219" s="14"/>
      <c r="AB219" s="14"/>
      <c r="AC219" s="14"/>
      <c r="AD219" s="14"/>
      <c r="AE219" s="14"/>
      <c r="AT219" s="246" t="s">
        <v>138</v>
      </c>
      <c r="AU219" s="246" t="s">
        <v>80</v>
      </c>
      <c r="AV219" s="14" t="s">
        <v>127</v>
      </c>
      <c r="AW219" s="14" t="s">
        <v>32</v>
      </c>
      <c r="AX219" s="14" t="s">
        <v>78</v>
      </c>
      <c r="AY219" s="246" t="s">
        <v>119</v>
      </c>
    </row>
    <row r="220" s="2" customFormat="1" ht="22.9" customHeight="1">
      <c r="A220" s="39"/>
      <c r="B220" s="40"/>
      <c r="C220" s="206" t="s">
        <v>177</v>
      </c>
      <c r="D220" s="206" t="s">
        <v>122</v>
      </c>
      <c r="E220" s="207" t="s">
        <v>262</v>
      </c>
      <c r="F220" s="208" t="s">
        <v>263</v>
      </c>
      <c r="G220" s="209" t="s">
        <v>182</v>
      </c>
      <c r="H220" s="210">
        <v>527.32000000000005</v>
      </c>
      <c r="I220" s="211"/>
      <c r="J220" s="212">
        <f>ROUND(I220*H220,2)</f>
        <v>0</v>
      </c>
      <c r="K220" s="208" t="s">
        <v>126</v>
      </c>
      <c r="L220" s="45"/>
      <c r="M220" s="213" t="s">
        <v>19</v>
      </c>
      <c r="N220" s="214" t="s">
        <v>41</v>
      </c>
      <c r="O220" s="85"/>
      <c r="P220" s="215">
        <f>O220*H220</f>
        <v>0</v>
      </c>
      <c r="Q220" s="215">
        <v>0</v>
      </c>
      <c r="R220" s="215">
        <f>Q220*H220</f>
        <v>0</v>
      </c>
      <c r="S220" s="215">
        <v>0</v>
      </c>
      <c r="T220" s="216">
        <f>S220*H220</f>
        <v>0</v>
      </c>
      <c r="U220" s="39"/>
      <c r="V220" s="39"/>
      <c r="W220" s="39"/>
      <c r="X220" s="39"/>
      <c r="Y220" s="39"/>
      <c r="Z220" s="39"/>
      <c r="AA220" s="39"/>
      <c r="AB220" s="39"/>
      <c r="AC220" s="39"/>
      <c r="AD220" s="39"/>
      <c r="AE220" s="39"/>
      <c r="AR220" s="217" t="s">
        <v>153</v>
      </c>
      <c r="AT220" s="217" t="s">
        <v>122</v>
      </c>
      <c r="AU220" s="217" t="s">
        <v>80</v>
      </c>
      <c r="AY220" s="18" t="s">
        <v>119</v>
      </c>
      <c r="BE220" s="218">
        <f>IF(N220="základní",J220,0)</f>
        <v>0</v>
      </c>
      <c r="BF220" s="218">
        <f>IF(N220="snížená",J220,0)</f>
        <v>0</v>
      </c>
      <c r="BG220" s="218">
        <f>IF(N220="zákl. přenesená",J220,0)</f>
        <v>0</v>
      </c>
      <c r="BH220" s="218">
        <f>IF(N220="sníž. přenesená",J220,0)</f>
        <v>0</v>
      </c>
      <c r="BI220" s="218">
        <f>IF(N220="nulová",J220,0)</f>
        <v>0</v>
      </c>
      <c r="BJ220" s="18" t="s">
        <v>78</v>
      </c>
      <c r="BK220" s="218">
        <f>ROUND(I220*H220,2)</f>
        <v>0</v>
      </c>
      <c r="BL220" s="18" t="s">
        <v>153</v>
      </c>
      <c r="BM220" s="217" t="s">
        <v>236</v>
      </c>
    </row>
    <row r="221" s="2" customFormat="1">
      <c r="A221" s="39"/>
      <c r="B221" s="40"/>
      <c r="C221" s="41"/>
      <c r="D221" s="219" t="s">
        <v>128</v>
      </c>
      <c r="E221" s="41"/>
      <c r="F221" s="220" t="s">
        <v>263</v>
      </c>
      <c r="G221" s="41"/>
      <c r="H221" s="41"/>
      <c r="I221" s="221"/>
      <c r="J221" s="41"/>
      <c r="K221" s="41"/>
      <c r="L221" s="45"/>
      <c r="M221" s="222"/>
      <c r="N221" s="223"/>
      <c r="O221" s="85"/>
      <c r="P221" s="85"/>
      <c r="Q221" s="85"/>
      <c r="R221" s="85"/>
      <c r="S221" s="85"/>
      <c r="T221" s="86"/>
      <c r="U221" s="39"/>
      <c r="V221" s="39"/>
      <c r="W221" s="39"/>
      <c r="X221" s="39"/>
      <c r="Y221" s="39"/>
      <c r="Z221" s="39"/>
      <c r="AA221" s="39"/>
      <c r="AB221" s="39"/>
      <c r="AC221" s="39"/>
      <c r="AD221" s="39"/>
      <c r="AE221" s="39"/>
      <c r="AT221" s="18" t="s">
        <v>128</v>
      </c>
      <c r="AU221" s="18" t="s">
        <v>80</v>
      </c>
    </row>
    <row r="222" s="13" customFormat="1">
      <c r="A222" s="13"/>
      <c r="B222" s="225"/>
      <c r="C222" s="226"/>
      <c r="D222" s="219" t="s">
        <v>138</v>
      </c>
      <c r="E222" s="227" t="s">
        <v>19</v>
      </c>
      <c r="F222" s="228" t="s">
        <v>383</v>
      </c>
      <c r="G222" s="226"/>
      <c r="H222" s="229">
        <v>527.32000000000005</v>
      </c>
      <c r="I222" s="230"/>
      <c r="J222" s="226"/>
      <c r="K222" s="226"/>
      <c r="L222" s="231"/>
      <c r="M222" s="232"/>
      <c r="N222" s="233"/>
      <c r="O222" s="233"/>
      <c r="P222" s="233"/>
      <c r="Q222" s="233"/>
      <c r="R222" s="233"/>
      <c r="S222" s="233"/>
      <c r="T222" s="234"/>
      <c r="U222" s="13"/>
      <c r="V222" s="13"/>
      <c r="W222" s="13"/>
      <c r="X222" s="13"/>
      <c r="Y222" s="13"/>
      <c r="Z222" s="13"/>
      <c r="AA222" s="13"/>
      <c r="AB222" s="13"/>
      <c r="AC222" s="13"/>
      <c r="AD222" s="13"/>
      <c r="AE222" s="13"/>
      <c r="AT222" s="235" t="s">
        <v>138</v>
      </c>
      <c r="AU222" s="235" t="s">
        <v>80</v>
      </c>
      <c r="AV222" s="13" t="s">
        <v>80</v>
      </c>
      <c r="AW222" s="13" t="s">
        <v>32</v>
      </c>
      <c r="AX222" s="13" t="s">
        <v>70</v>
      </c>
      <c r="AY222" s="235" t="s">
        <v>119</v>
      </c>
    </row>
    <row r="223" s="14" customFormat="1">
      <c r="A223" s="14"/>
      <c r="B223" s="236"/>
      <c r="C223" s="237"/>
      <c r="D223" s="219" t="s">
        <v>138</v>
      </c>
      <c r="E223" s="238" t="s">
        <v>19</v>
      </c>
      <c r="F223" s="239" t="s">
        <v>140</v>
      </c>
      <c r="G223" s="237"/>
      <c r="H223" s="240">
        <v>527.32000000000005</v>
      </c>
      <c r="I223" s="241"/>
      <c r="J223" s="237"/>
      <c r="K223" s="237"/>
      <c r="L223" s="242"/>
      <c r="M223" s="243"/>
      <c r="N223" s="244"/>
      <c r="O223" s="244"/>
      <c r="P223" s="244"/>
      <c r="Q223" s="244"/>
      <c r="R223" s="244"/>
      <c r="S223" s="244"/>
      <c r="T223" s="245"/>
      <c r="U223" s="14"/>
      <c r="V223" s="14"/>
      <c r="W223" s="14"/>
      <c r="X223" s="14"/>
      <c r="Y223" s="14"/>
      <c r="Z223" s="14"/>
      <c r="AA223" s="14"/>
      <c r="AB223" s="14"/>
      <c r="AC223" s="14"/>
      <c r="AD223" s="14"/>
      <c r="AE223" s="14"/>
      <c r="AT223" s="246" t="s">
        <v>138</v>
      </c>
      <c r="AU223" s="246" t="s">
        <v>80</v>
      </c>
      <c r="AV223" s="14" t="s">
        <v>127</v>
      </c>
      <c r="AW223" s="14" t="s">
        <v>32</v>
      </c>
      <c r="AX223" s="14" t="s">
        <v>78</v>
      </c>
      <c r="AY223" s="246" t="s">
        <v>119</v>
      </c>
    </row>
    <row r="224" s="2" customFormat="1" ht="14.5" customHeight="1">
      <c r="A224" s="39"/>
      <c r="B224" s="40"/>
      <c r="C224" s="206" t="s">
        <v>245</v>
      </c>
      <c r="D224" s="206" t="s">
        <v>122</v>
      </c>
      <c r="E224" s="207" t="s">
        <v>265</v>
      </c>
      <c r="F224" s="208" t="s">
        <v>266</v>
      </c>
      <c r="G224" s="209" t="s">
        <v>182</v>
      </c>
      <c r="H224" s="210">
        <v>61.859999999999999</v>
      </c>
      <c r="I224" s="211"/>
      <c r="J224" s="212">
        <f>ROUND(I224*H224,2)</f>
        <v>0</v>
      </c>
      <c r="K224" s="208" t="s">
        <v>126</v>
      </c>
      <c r="L224" s="45"/>
      <c r="M224" s="213" t="s">
        <v>19</v>
      </c>
      <c r="N224" s="214" t="s">
        <v>41</v>
      </c>
      <c r="O224" s="85"/>
      <c r="P224" s="215">
        <f>O224*H224</f>
        <v>0</v>
      </c>
      <c r="Q224" s="215">
        <v>0</v>
      </c>
      <c r="R224" s="215">
        <f>Q224*H224</f>
        <v>0</v>
      </c>
      <c r="S224" s="215">
        <v>0</v>
      </c>
      <c r="T224" s="216">
        <f>S224*H224</f>
        <v>0</v>
      </c>
      <c r="U224" s="39"/>
      <c r="V224" s="39"/>
      <c r="W224" s="39"/>
      <c r="X224" s="39"/>
      <c r="Y224" s="39"/>
      <c r="Z224" s="39"/>
      <c r="AA224" s="39"/>
      <c r="AB224" s="39"/>
      <c r="AC224" s="39"/>
      <c r="AD224" s="39"/>
      <c r="AE224" s="39"/>
      <c r="AR224" s="217" t="s">
        <v>153</v>
      </c>
      <c r="AT224" s="217" t="s">
        <v>122</v>
      </c>
      <c r="AU224" s="217" t="s">
        <v>80</v>
      </c>
      <c r="AY224" s="18" t="s">
        <v>119</v>
      </c>
      <c r="BE224" s="218">
        <f>IF(N224="základní",J224,0)</f>
        <v>0</v>
      </c>
      <c r="BF224" s="218">
        <f>IF(N224="snížená",J224,0)</f>
        <v>0</v>
      </c>
      <c r="BG224" s="218">
        <f>IF(N224="zákl. přenesená",J224,0)</f>
        <v>0</v>
      </c>
      <c r="BH224" s="218">
        <f>IF(N224="sníž. přenesená",J224,0)</f>
        <v>0</v>
      </c>
      <c r="BI224" s="218">
        <f>IF(N224="nulová",J224,0)</f>
        <v>0</v>
      </c>
      <c r="BJ224" s="18" t="s">
        <v>78</v>
      </c>
      <c r="BK224" s="218">
        <f>ROUND(I224*H224,2)</f>
        <v>0</v>
      </c>
      <c r="BL224" s="18" t="s">
        <v>153</v>
      </c>
      <c r="BM224" s="217" t="s">
        <v>248</v>
      </c>
    </row>
    <row r="225" s="2" customFormat="1">
      <c r="A225" s="39"/>
      <c r="B225" s="40"/>
      <c r="C225" s="41"/>
      <c r="D225" s="219" t="s">
        <v>128</v>
      </c>
      <c r="E225" s="41"/>
      <c r="F225" s="220" t="s">
        <v>266</v>
      </c>
      <c r="G225" s="41"/>
      <c r="H225" s="41"/>
      <c r="I225" s="221"/>
      <c r="J225" s="41"/>
      <c r="K225" s="41"/>
      <c r="L225" s="45"/>
      <c r="M225" s="222"/>
      <c r="N225" s="223"/>
      <c r="O225" s="85"/>
      <c r="P225" s="85"/>
      <c r="Q225" s="85"/>
      <c r="R225" s="85"/>
      <c r="S225" s="85"/>
      <c r="T225" s="86"/>
      <c r="U225" s="39"/>
      <c r="V225" s="39"/>
      <c r="W225" s="39"/>
      <c r="X225" s="39"/>
      <c r="Y225" s="39"/>
      <c r="Z225" s="39"/>
      <c r="AA225" s="39"/>
      <c r="AB225" s="39"/>
      <c r="AC225" s="39"/>
      <c r="AD225" s="39"/>
      <c r="AE225" s="39"/>
      <c r="AT225" s="18" t="s">
        <v>128</v>
      </c>
      <c r="AU225" s="18" t="s">
        <v>80</v>
      </c>
    </row>
    <row r="226" s="13" customFormat="1">
      <c r="A226" s="13"/>
      <c r="B226" s="225"/>
      <c r="C226" s="226"/>
      <c r="D226" s="219" t="s">
        <v>138</v>
      </c>
      <c r="E226" s="227" t="s">
        <v>19</v>
      </c>
      <c r="F226" s="228" t="s">
        <v>453</v>
      </c>
      <c r="G226" s="226"/>
      <c r="H226" s="229">
        <v>10.800000000000001</v>
      </c>
      <c r="I226" s="230"/>
      <c r="J226" s="226"/>
      <c r="K226" s="226"/>
      <c r="L226" s="231"/>
      <c r="M226" s="232"/>
      <c r="N226" s="233"/>
      <c r="O226" s="233"/>
      <c r="P226" s="233"/>
      <c r="Q226" s="233"/>
      <c r="R226" s="233"/>
      <c r="S226" s="233"/>
      <c r="T226" s="234"/>
      <c r="U226" s="13"/>
      <c r="V226" s="13"/>
      <c r="W226" s="13"/>
      <c r="X226" s="13"/>
      <c r="Y226" s="13"/>
      <c r="Z226" s="13"/>
      <c r="AA226" s="13"/>
      <c r="AB226" s="13"/>
      <c r="AC226" s="13"/>
      <c r="AD226" s="13"/>
      <c r="AE226" s="13"/>
      <c r="AT226" s="235" t="s">
        <v>138</v>
      </c>
      <c r="AU226" s="235" t="s">
        <v>80</v>
      </c>
      <c r="AV226" s="13" t="s">
        <v>80</v>
      </c>
      <c r="AW226" s="13" t="s">
        <v>32</v>
      </c>
      <c r="AX226" s="13" t="s">
        <v>70</v>
      </c>
      <c r="AY226" s="235" t="s">
        <v>119</v>
      </c>
    </row>
    <row r="227" s="13" customFormat="1">
      <c r="A227" s="13"/>
      <c r="B227" s="225"/>
      <c r="C227" s="226"/>
      <c r="D227" s="219" t="s">
        <v>138</v>
      </c>
      <c r="E227" s="227" t="s">
        <v>19</v>
      </c>
      <c r="F227" s="228" t="s">
        <v>454</v>
      </c>
      <c r="G227" s="226"/>
      <c r="H227" s="229">
        <v>6.5999999999999996</v>
      </c>
      <c r="I227" s="230"/>
      <c r="J227" s="226"/>
      <c r="K227" s="226"/>
      <c r="L227" s="231"/>
      <c r="M227" s="232"/>
      <c r="N227" s="233"/>
      <c r="O227" s="233"/>
      <c r="P227" s="233"/>
      <c r="Q227" s="233"/>
      <c r="R227" s="233"/>
      <c r="S227" s="233"/>
      <c r="T227" s="234"/>
      <c r="U227" s="13"/>
      <c r="V227" s="13"/>
      <c r="W227" s="13"/>
      <c r="X227" s="13"/>
      <c r="Y227" s="13"/>
      <c r="Z227" s="13"/>
      <c r="AA227" s="13"/>
      <c r="AB227" s="13"/>
      <c r="AC227" s="13"/>
      <c r="AD227" s="13"/>
      <c r="AE227" s="13"/>
      <c r="AT227" s="235" t="s">
        <v>138</v>
      </c>
      <c r="AU227" s="235" t="s">
        <v>80</v>
      </c>
      <c r="AV227" s="13" t="s">
        <v>80</v>
      </c>
      <c r="AW227" s="13" t="s">
        <v>32</v>
      </c>
      <c r="AX227" s="13" t="s">
        <v>70</v>
      </c>
      <c r="AY227" s="235" t="s">
        <v>119</v>
      </c>
    </row>
    <row r="228" s="13" customFormat="1">
      <c r="A228" s="13"/>
      <c r="B228" s="225"/>
      <c r="C228" s="226"/>
      <c r="D228" s="219" t="s">
        <v>138</v>
      </c>
      <c r="E228" s="227" t="s">
        <v>19</v>
      </c>
      <c r="F228" s="228" t="s">
        <v>455</v>
      </c>
      <c r="G228" s="226"/>
      <c r="H228" s="229">
        <v>0.80000000000000004</v>
      </c>
      <c r="I228" s="230"/>
      <c r="J228" s="226"/>
      <c r="K228" s="226"/>
      <c r="L228" s="231"/>
      <c r="M228" s="232"/>
      <c r="N228" s="233"/>
      <c r="O228" s="233"/>
      <c r="P228" s="233"/>
      <c r="Q228" s="233"/>
      <c r="R228" s="233"/>
      <c r="S228" s="233"/>
      <c r="T228" s="234"/>
      <c r="U228" s="13"/>
      <c r="V228" s="13"/>
      <c r="W228" s="13"/>
      <c r="X228" s="13"/>
      <c r="Y228" s="13"/>
      <c r="Z228" s="13"/>
      <c r="AA228" s="13"/>
      <c r="AB228" s="13"/>
      <c r="AC228" s="13"/>
      <c r="AD228" s="13"/>
      <c r="AE228" s="13"/>
      <c r="AT228" s="235" t="s">
        <v>138</v>
      </c>
      <c r="AU228" s="235" t="s">
        <v>80</v>
      </c>
      <c r="AV228" s="13" t="s">
        <v>80</v>
      </c>
      <c r="AW228" s="13" t="s">
        <v>32</v>
      </c>
      <c r="AX228" s="13" t="s">
        <v>70</v>
      </c>
      <c r="AY228" s="235" t="s">
        <v>119</v>
      </c>
    </row>
    <row r="229" s="13" customFormat="1">
      <c r="A229" s="13"/>
      <c r="B229" s="225"/>
      <c r="C229" s="226"/>
      <c r="D229" s="219" t="s">
        <v>138</v>
      </c>
      <c r="E229" s="227" t="s">
        <v>19</v>
      </c>
      <c r="F229" s="228" t="s">
        <v>456</v>
      </c>
      <c r="G229" s="226"/>
      <c r="H229" s="229">
        <v>0.80000000000000004</v>
      </c>
      <c r="I229" s="230"/>
      <c r="J229" s="226"/>
      <c r="K229" s="226"/>
      <c r="L229" s="231"/>
      <c r="M229" s="232"/>
      <c r="N229" s="233"/>
      <c r="O229" s="233"/>
      <c r="P229" s="233"/>
      <c r="Q229" s="233"/>
      <c r="R229" s="233"/>
      <c r="S229" s="233"/>
      <c r="T229" s="234"/>
      <c r="U229" s="13"/>
      <c r="V229" s="13"/>
      <c r="W229" s="13"/>
      <c r="X229" s="13"/>
      <c r="Y229" s="13"/>
      <c r="Z229" s="13"/>
      <c r="AA229" s="13"/>
      <c r="AB229" s="13"/>
      <c r="AC229" s="13"/>
      <c r="AD229" s="13"/>
      <c r="AE229" s="13"/>
      <c r="AT229" s="235" t="s">
        <v>138</v>
      </c>
      <c r="AU229" s="235" t="s">
        <v>80</v>
      </c>
      <c r="AV229" s="13" t="s">
        <v>80</v>
      </c>
      <c r="AW229" s="13" t="s">
        <v>32</v>
      </c>
      <c r="AX229" s="13" t="s">
        <v>70</v>
      </c>
      <c r="AY229" s="235" t="s">
        <v>119</v>
      </c>
    </row>
    <row r="230" s="13" customFormat="1">
      <c r="A230" s="13"/>
      <c r="B230" s="225"/>
      <c r="C230" s="226"/>
      <c r="D230" s="219" t="s">
        <v>138</v>
      </c>
      <c r="E230" s="227" t="s">
        <v>19</v>
      </c>
      <c r="F230" s="228" t="s">
        <v>457</v>
      </c>
      <c r="G230" s="226"/>
      <c r="H230" s="229">
        <v>0.80000000000000004</v>
      </c>
      <c r="I230" s="230"/>
      <c r="J230" s="226"/>
      <c r="K230" s="226"/>
      <c r="L230" s="231"/>
      <c r="M230" s="232"/>
      <c r="N230" s="233"/>
      <c r="O230" s="233"/>
      <c r="P230" s="233"/>
      <c r="Q230" s="233"/>
      <c r="R230" s="233"/>
      <c r="S230" s="233"/>
      <c r="T230" s="234"/>
      <c r="U230" s="13"/>
      <c r="V230" s="13"/>
      <c r="W230" s="13"/>
      <c r="X230" s="13"/>
      <c r="Y230" s="13"/>
      <c r="Z230" s="13"/>
      <c r="AA230" s="13"/>
      <c r="AB230" s="13"/>
      <c r="AC230" s="13"/>
      <c r="AD230" s="13"/>
      <c r="AE230" s="13"/>
      <c r="AT230" s="235" t="s">
        <v>138</v>
      </c>
      <c r="AU230" s="235" t="s">
        <v>80</v>
      </c>
      <c r="AV230" s="13" t="s">
        <v>80</v>
      </c>
      <c r="AW230" s="13" t="s">
        <v>32</v>
      </c>
      <c r="AX230" s="13" t="s">
        <v>70</v>
      </c>
      <c r="AY230" s="235" t="s">
        <v>119</v>
      </c>
    </row>
    <row r="231" s="13" customFormat="1">
      <c r="A231" s="13"/>
      <c r="B231" s="225"/>
      <c r="C231" s="226"/>
      <c r="D231" s="219" t="s">
        <v>138</v>
      </c>
      <c r="E231" s="227" t="s">
        <v>19</v>
      </c>
      <c r="F231" s="228" t="s">
        <v>458</v>
      </c>
      <c r="G231" s="226"/>
      <c r="H231" s="229">
        <v>0.80000000000000004</v>
      </c>
      <c r="I231" s="230"/>
      <c r="J231" s="226"/>
      <c r="K231" s="226"/>
      <c r="L231" s="231"/>
      <c r="M231" s="232"/>
      <c r="N231" s="233"/>
      <c r="O231" s="233"/>
      <c r="P231" s="233"/>
      <c r="Q231" s="233"/>
      <c r="R231" s="233"/>
      <c r="S231" s="233"/>
      <c r="T231" s="234"/>
      <c r="U231" s="13"/>
      <c r="V231" s="13"/>
      <c r="W231" s="13"/>
      <c r="X231" s="13"/>
      <c r="Y231" s="13"/>
      <c r="Z231" s="13"/>
      <c r="AA231" s="13"/>
      <c r="AB231" s="13"/>
      <c r="AC231" s="13"/>
      <c r="AD231" s="13"/>
      <c r="AE231" s="13"/>
      <c r="AT231" s="235" t="s">
        <v>138</v>
      </c>
      <c r="AU231" s="235" t="s">
        <v>80</v>
      </c>
      <c r="AV231" s="13" t="s">
        <v>80</v>
      </c>
      <c r="AW231" s="13" t="s">
        <v>32</v>
      </c>
      <c r="AX231" s="13" t="s">
        <v>70</v>
      </c>
      <c r="AY231" s="235" t="s">
        <v>119</v>
      </c>
    </row>
    <row r="232" s="13" customFormat="1">
      <c r="A232" s="13"/>
      <c r="B232" s="225"/>
      <c r="C232" s="226"/>
      <c r="D232" s="219" t="s">
        <v>138</v>
      </c>
      <c r="E232" s="227" t="s">
        <v>19</v>
      </c>
      <c r="F232" s="228" t="s">
        <v>459</v>
      </c>
      <c r="G232" s="226"/>
      <c r="H232" s="229">
        <v>0.80000000000000004</v>
      </c>
      <c r="I232" s="230"/>
      <c r="J232" s="226"/>
      <c r="K232" s="226"/>
      <c r="L232" s="231"/>
      <c r="M232" s="232"/>
      <c r="N232" s="233"/>
      <c r="O232" s="233"/>
      <c r="P232" s="233"/>
      <c r="Q232" s="233"/>
      <c r="R232" s="233"/>
      <c r="S232" s="233"/>
      <c r="T232" s="234"/>
      <c r="U232" s="13"/>
      <c r="V232" s="13"/>
      <c r="W232" s="13"/>
      <c r="X232" s="13"/>
      <c r="Y232" s="13"/>
      <c r="Z232" s="13"/>
      <c r="AA232" s="13"/>
      <c r="AB232" s="13"/>
      <c r="AC232" s="13"/>
      <c r="AD232" s="13"/>
      <c r="AE232" s="13"/>
      <c r="AT232" s="235" t="s">
        <v>138</v>
      </c>
      <c r="AU232" s="235" t="s">
        <v>80</v>
      </c>
      <c r="AV232" s="13" t="s">
        <v>80</v>
      </c>
      <c r="AW232" s="13" t="s">
        <v>32</v>
      </c>
      <c r="AX232" s="13" t="s">
        <v>70</v>
      </c>
      <c r="AY232" s="235" t="s">
        <v>119</v>
      </c>
    </row>
    <row r="233" s="13" customFormat="1">
      <c r="A233" s="13"/>
      <c r="B233" s="225"/>
      <c r="C233" s="226"/>
      <c r="D233" s="219" t="s">
        <v>138</v>
      </c>
      <c r="E233" s="227" t="s">
        <v>19</v>
      </c>
      <c r="F233" s="228" t="s">
        <v>460</v>
      </c>
      <c r="G233" s="226"/>
      <c r="H233" s="229">
        <v>0.80000000000000004</v>
      </c>
      <c r="I233" s="230"/>
      <c r="J233" s="226"/>
      <c r="K233" s="226"/>
      <c r="L233" s="231"/>
      <c r="M233" s="232"/>
      <c r="N233" s="233"/>
      <c r="O233" s="233"/>
      <c r="P233" s="233"/>
      <c r="Q233" s="233"/>
      <c r="R233" s="233"/>
      <c r="S233" s="233"/>
      <c r="T233" s="234"/>
      <c r="U233" s="13"/>
      <c r="V233" s="13"/>
      <c r="W233" s="13"/>
      <c r="X233" s="13"/>
      <c r="Y233" s="13"/>
      <c r="Z233" s="13"/>
      <c r="AA233" s="13"/>
      <c r="AB233" s="13"/>
      <c r="AC233" s="13"/>
      <c r="AD233" s="13"/>
      <c r="AE233" s="13"/>
      <c r="AT233" s="235" t="s">
        <v>138</v>
      </c>
      <c r="AU233" s="235" t="s">
        <v>80</v>
      </c>
      <c r="AV233" s="13" t="s">
        <v>80</v>
      </c>
      <c r="AW233" s="13" t="s">
        <v>32</v>
      </c>
      <c r="AX233" s="13" t="s">
        <v>70</v>
      </c>
      <c r="AY233" s="235" t="s">
        <v>119</v>
      </c>
    </row>
    <row r="234" s="13" customFormat="1">
      <c r="A234" s="13"/>
      <c r="B234" s="225"/>
      <c r="C234" s="226"/>
      <c r="D234" s="219" t="s">
        <v>138</v>
      </c>
      <c r="E234" s="227" t="s">
        <v>19</v>
      </c>
      <c r="F234" s="228" t="s">
        <v>461</v>
      </c>
      <c r="G234" s="226"/>
      <c r="H234" s="229">
        <v>0.80000000000000004</v>
      </c>
      <c r="I234" s="230"/>
      <c r="J234" s="226"/>
      <c r="K234" s="226"/>
      <c r="L234" s="231"/>
      <c r="M234" s="232"/>
      <c r="N234" s="233"/>
      <c r="O234" s="233"/>
      <c r="P234" s="233"/>
      <c r="Q234" s="233"/>
      <c r="R234" s="233"/>
      <c r="S234" s="233"/>
      <c r="T234" s="234"/>
      <c r="U234" s="13"/>
      <c r="V234" s="13"/>
      <c r="W234" s="13"/>
      <c r="X234" s="13"/>
      <c r="Y234" s="13"/>
      <c r="Z234" s="13"/>
      <c r="AA234" s="13"/>
      <c r="AB234" s="13"/>
      <c r="AC234" s="13"/>
      <c r="AD234" s="13"/>
      <c r="AE234" s="13"/>
      <c r="AT234" s="235" t="s">
        <v>138</v>
      </c>
      <c r="AU234" s="235" t="s">
        <v>80</v>
      </c>
      <c r="AV234" s="13" t="s">
        <v>80</v>
      </c>
      <c r="AW234" s="13" t="s">
        <v>32</v>
      </c>
      <c r="AX234" s="13" t="s">
        <v>70</v>
      </c>
      <c r="AY234" s="235" t="s">
        <v>119</v>
      </c>
    </row>
    <row r="235" s="13" customFormat="1">
      <c r="A235" s="13"/>
      <c r="B235" s="225"/>
      <c r="C235" s="226"/>
      <c r="D235" s="219" t="s">
        <v>138</v>
      </c>
      <c r="E235" s="227" t="s">
        <v>19</v>
      </c>
      <c r="F235" s="228" t="s">
        <v>462</v>
      </c>
      <c r="G235" s="226"/>
      <c r="H235" s="229">
        <v>0.80000000000000004</v>
      </c>
      <c r="I235" s="230"/>
      <c r="J235" s="226"/>
      <c r="K235" s="226"/>
      <c r="L235" s="231"/>
      <c r="M235" s="232"/>
      <c r="N235" s="233"/>
      <c r="O235" s="233"/>
      <c r="P235" s="233"/>
      <c r="Q235" s="233"/>
      <c r="R235" s="233"/>
      <c r="S235" s="233"/>
      <c r="T235" s="234"/>
      <c r="U235" s="13"/>
      <c r="V235" s="13"/>
      <c r="W235" s="13"/>
      <c r="X235" s="13"/>
      <c r="Y235" s="13"/>
      <c r="Z235" s="13"/>
      <c r="AA235" s="13"/>
      <c r="AB235" s="13"/>
      <c r="AC235" s="13"/>
      <c r="AD235" s="13"/>
      <c r="AE235" s="13"/>
      <c r="AT235" s="235" t="s">
        <v>138</v>
      </c>
      <c r="AU235" s="235" t="s">
        <v>80</v>
      </c>
      <c r="AV235" s="13" t="s">
        <v>80</v>
      </c>
      <c r="AW235" s="13" t="s">
        <v>32</v>
      </c>
      <c r="AX235" s="13" t="s">
        <v>70</v>
      </c>
      <c r="AY235" s="235" t="s">
        <v>119</v>
      </c>
    </row>
    <row r="236" s="13" customFormat="1">
      <c r="A236" s="13"/>
      <c r="B236" s="225"/>
      <c r="C236" s="226"/>
      <c r="D236" s="219" t="s">
        <v>138</v>
      </c>
      <c r="E236" s="227" t="s">
        <v>19</v>
      </c>
      <c r="F236" s="228" t="s">
        <v>463</v>
      </c>
      <c r="G236" s="226"/>
      <c r="H236" s="229">
        <v>0.80000000000000004</v>
      </c>
      <c r="I236" s="230"/>
      <c r="J236" s="226"/>
      <c r="K236" s="226"/>
      <c r="L236" s="231"/>
      <c r="M236" s="232"/>
      <c r="N236" s="233"/>
      <c r="O236" s="233"/>
      <c r="P236" s="233"/>
      <c r="Q236" s="233"/>
      <c r="R236" s="233"/>
      <c r="S236" s="233"/>
      <c r="T236" s="234"/>
      <c r="U236" s="13"/>
      <c r="V236" s="13"/>
      <c r="W236" s="13"/>
      <c r="X236" s="13"/>
      <c r="Y236" s="13"/>
      <c r="Z236" s="13"/>
      <c r="AA236" s="13"/>
      <c r="AB236" s="13"/>
      <c r="AC236" s="13"/>
      <c r="AD236" s="13"/>
      <c r="AE236" s="13"/>
      <c r="AT236" s="235" t="s">
        <v>138</v>
      </c>
      <c r="AU236" s="235" t="s">
        <v>80</v>
      </c>
      <c r="AV236" s="13" t="s">
        <v>80</v>
      </c>
      <c r="AW236" s="13" t="s">
        <v>32</v>
      </c>
      <c r="AX236" s="13" t="s">
        <v>70</v>
      </c>
      <c r="AY236" s="235" t="s">
        <v>119</v>
      </c>
    </row>
    <row r="237" s="13" customFormat="1">
      <c r="A237" s="13"/>
      <c r="B237" s="225"/>
      <c r="C237" s="226"/>
      <c r="D237" s="219" t="s">
        <v>138</v>
      </c>
      <c r="E237" s="227" t="s">
        <v>19</v>
      </c>
      <c r="F237" s="228" t="s">
        <v>422</v>
      </c>
      <c r="G237" s="226"/>
      <c r="H237" s="229">
        <v>32.460000000000001</v>
      </c>
      <c r="I237" s="230"/>
      <c r="J237" s="226"/>
      <c r="K237" s="226"/>
      <c r="L237" s="231"/>
      <c r="M237" s="232"/>
      <c r="N237" s="233"/>
      <c r="O237" s="233"/>
      <c r="P237" s="233"/>
      <c r="Q237" s="233"/>
      <c r="R237" s="233"/>
      <c r="S237" s="233"/>
      <c r="T237" s="234"/>
      <c r="U237" s="13"/>
      <c r="V237" s="13"/>
      <c r="W237" s="13"/>
      <c r="X237" s="13"/>
      <c r="Y237" s="13"/>
      <c r="Z237" s="13"/>
      <c r="AA237" s="13"/>
      <c r="AB237" s="13"/>
      <c r="AC237" s="13"/>
      <c r="AD237" s="13"/>
      <c r="AE237" s="13"/>
      <c r="AT237" s="235" t="s">
        <v>138</v>
      </c>
      <c r="AU237" s="235" t="s">
        <v>80</v>
      </c>
      <c r="AV237" s="13" t="s">
        <v>80</v>
      </c>
      <c r="AW237" s="13" t="s">
        <v>32</v>
      </c>
      <c r="AX237" s="13" t="s">
        <v>70</v>
      </c>
      <c r="AY237" s="235" t="s">
        <v>119</v>
      </c>
    </row>
    <row r="238" s="13" customFormat="1">
      <c r="A238" s="13"/>
      <c r="B238" s="225"/>
      <c r="C238" s="226"/>
      <c r="D238" s="219" t="s">
        <v>138</v>
      </c>
      <c r="E238" s="227" t="s">
        <v>19</v>
      </c>
      <c r="F238" s="228" t="s">
        <v>464</v>
      </c>
      <c r="G238" s="226"/>
      <c r="H238" s="229">
        <v>0.80000000000000004</v>
      </c>
      <c r="I238" s="230"/>
      <c r="J238" s="226"/>
      <c r="K238" s="226"/>
      <c r="L238" s="231"/>
      <c r="M238" s="232"/>
      <c r="N238" s="233"/>
      <c r="O238" s="233"/>
      <c r="P238" s="233"/>
      <c r="Q238" s="233"/>
      <c r="R238" s="233"/>
      <c r="S238" s="233"/>
      <c r="T238" s="234"/>
      <c r="U238" s="13"/>
      <c r="V238" s="13"/>
      <c r="W238" s="13"/>
      <c r="X238" s="13"/>
      <c r="Y238" s="13"/>
      <c r="Z238" s="13"/>
      <c r="AA238" s="13"/>
      <c r="AB238" s="13"/>
      <c r="AC238" s="13"/>
      <c r="AD238" s="13"/>
      <c r="AE238" s="13"/>
      <c r="AT238" s="235" t="s">
        <v>138</v>
      </c>
      <c r="AU238" s="235" t="s">
        <v>80</v>
      </c>
      <c r="AV238" s="13" t="s">
        <v>80</v>
      </c>
      <c r="AW238" s="13" t="s">
        <v>32</v>
      </c>
      <c r="AX238" s="13" t="s">
        <v>70</v>
      </c>
      <c r="AY238" s="235" t="s">
        <v>119</v>
      </c>
    </row>
    <row r="239" s="13" customFormat="1">
      <c r="A239" s="13"/>
      <c r="B239" s="225"/>
      <c r="C239" s="226"/>
      <c r="D239" s="219" t="s">
        <v>138</v>
      </c>
      <c r="E239" s="227" t="s">
        <v>19</v>
      </c>
      <c r="F239" s="228" t="s">
        <v>465</v>
      </c>
      <c r="G239" s="226"/>
      <c r="H239" s="229">
        <v>0.80000000000000004</v>
      </c>
      <c r="I239" s="230"/>
      <c r="J239" s="226"/>
      <c r="K239" s="226"/>
      <c r="L239" s="231"/>
      <c r="M239" s="232"/>
      <c r="N239" s="233"/>
      <c r="O239" s="233"/>
      <c r="P239" s="233"/>
      <c r="Q239" s="233"/>
      <c r="R239" s="233"/>
      <c r="S239" s="233"/>
      <c r="T239" s="234"/>
      <c r="U239" s="13"/>
      <c r="V239" s="13"/>
      <c r="W239" s="13"/>
      <c r="X239" s="13"/>
      <c r="Y239" s="13"/>
      <c r="Z239" s="13"/>
      <c r="AA239" s="13"/>
      <c r="AB239" s="13"/>
      <c r="AC239" s="13"/>
      <c r="AD239" s="13"/>
      <c r="AE239" s="13"/>
      <c r="AT239" s="235" t="s">
        <v>138</v>
      </c>
      <c r="AU239" s="235" t="s">
        <v>80</v>
      </c>
      <c r="AV239" s="13" t="s">
        <v>80</v>
      </c>
      <c r="AW239" s="13" t="s">
        <v>32</v>
      </c>
      <c r="AX239" s="13" t="s">
        <v>70</v>
      </c>
      <c r="AY239" s="235" t="s">
        <v>119</v>
      </c>
    </row>
    <row r="240" s="13" customFormat="1">
      <c r="A240" s="13"/>
      <c r="B240" s="225"/>
      <c r="C240" s="226"/>
      <c r="D240" s="219" t="s">
        <v>138</v>
      </c>
      <c r="E240" s="227" t="s">
        <v>19</v>
      </c>
      <c r="F240" s="228" t="s">
        <v>466</v>
      </c>
      <c r="G240" s="226"/>
      <c r="H240" s="229">
        <v>0.80000000000000004</v>
      </c>
      <c r="I240" s="230"/>
      <c r="J240" s="226"/>
      <c r="K240" s="226"/>
      <c r="L240" s="231"/>
      <c r="M240" s="232"/>
      <c r="N240" s="233"/>
      <c r="O240" s="233"/>
      <c r="P240" s="233"/>
      <c r="Q240" s="233"/>
      <c r="R240" s="233"/>
      <c r="S240" s="233"/>
      <c r="T240" s="234"/>
      <c r="U240" s="13"/>
      <c r="V240" s="13"/>
      <c r="W240" s="13"/>
      <c r="X240" s="13"/>
      <c r="Y240" s="13"/>
      <c r="Z240" s="13"/>
      <c r="AA240" s="13"/>
      <c r="AB240" s="13"/>
      <c r="AC240" s="13"/>
      <c r="AD240" s="13"/>
      <c r="AE240" s="13"/>
      <c r="AT240" s="235" t="s">
        <v>138</v>
      </c>
      <c r="AU240" s="235" t="s">
        <v>80</v>
      </c>
      <c r="AV240" s="13" t="s">
        <v>80</v>
      </c>
      <c r="AW240" s="13" t="s">
        <v>32</v>
      </c>
      <c r="AX240" s="13" t="s">
        <v>70</v>
      </c>
      <c r="AY240" s="235" t="s">
        <v>119</v>
      </c>
    </row>
    <row r="241" s="13" customFormat="1">
      <c r="A241" s="13"/>
      <c r="B241" s="225"/>
      <c r="C241" s="226"/>
      <c r="D241" s="219" t="s">
        <v>138</v>
      </c>
      <c r="E241" s="227" t="s">
        <v>19</v>
      </c>
      <c r="F241" s="228" t="s">
        <v>467</v>
      </c>
      <c r="G241" s="226"/>
      <c r="H241" s="229">
        <v>0.80000000000000004</v>
      </c>
      <c r="I241" s="230"/>
      <c r="J241" s="226"/>
      <c r="K241" s="226"/>
      <c r="L241" s="231"/>
      <c r="M241" s="232"/>
      <c r="N241" s="233"/>
      <c r="O241" s="233"/>
      <c r="P241" s="233"/>
      <c r="Q241" s="233"/>
      <c r="R241" s="233"/>
      <c r="S241" s="233"/>
      <c r="T241" s="234"/>
      <c r="U241" s="13"/>
      <c r="V241" s="13"/>
      <c r="W241" s="13"/>
      <c r="X241" s="13"/>
      <c r="Y241" s="13"/>
      <c r="Z241" s="13"/>
      <c r="AA241" s="13"/>
      <c r="AB241" s="13"/>
      <c r="AC241" s="13"/>
      <c r="AD241" s="13"/>
      <c r="AE241" s="13"/>
      <c r="AT241" s="235" t="s">
        <v>138</v>
      </c>
      <c r="AU241" s="235" t="s">
        <v>80</v>
      </c>
      <c r="AV241" s="13" t="s">
        <v>80</v>
      </c>
      <c r="AW241" s="13" t="s">
        <v>32</v>
      </c>
      <c r="AX241" s="13" t="s">
        <v>70</v>
      </c>
      <c r="AY241" s="235" t="s">
        <v>119</v>
      </c>
    </row>
    <row r="242" s="13" customFormat="1">
      <c r="A242" s="13"/>
      <c r="B242" s="225"/>
      <c r="C242" s="226"/>
      <c r="D242" s="219" t="s">
        <v>138</v>
      </c>
      <c r="E242" s="227" t="s">
        <v>19</v>
      </c>
      <c r="F242" s="228" t="s">
        <v>468</v>
      </c>
      <c r="G242" s="226"/>
      <c r="H242" s="229">
        <v>0.80000000000000004</v>
      </c>
      <c r="I242" s="230"/>
      <c r="J242" s="226"/>
      <c r="K242" s="226"/>
      <c r="L242" s="231"/>
      <c r="M242" s="232"/>
      <c r="N242" s="233"/>
      <c r="O242" s="233"/>
      <c r="P242" s="233"/>
      <c r="Q242" s="233"/>
      <c r="R242" s="233"/>
      <c r="S242" s="233"/>
      <c r="T242" s="234"/>
      <c r="U242" s="13"/>
      <c r="V242" s="13"/>
      <c r="W242" s="13"/>
      <c r="X242" s="13"/>
      <c r="Y242" s="13"/>
      <c r="Z242" s="13"/>
      <c r="AA242" s="13"/>
      <c r="AB242" s="13"/>
      <c r="AC242" s="13"/>
      <c r="AD242" s="13"/>
      <c r="AE242" s="13"/>
      <c r="AT242" s="235" t="s">
        <v>138</v>
      </c>
      <c r="AU242" s="235" t="s">
        <v>80</v>
      </c>
      <c r="AV242" s="13" t="s">
        <v>80</v>
      </c>
      <c r="AW242" s="13" t="s">
        <v>32</v>
      </c>
      <c r="AX242" s="13" t="s">
        <v>70</v>
      </c>
      <c r="AY242" s="235" t="s">
        <v>119</v>
      </c>
    </row>
    <row r="243" s="13" customFormat="1">
      <c r="A243" s="13"/>
      <c r="B243" s="225"/>
      <c r="C243" s="226"/>
      <c r="D243" s="219" t="s">
        <v>138</v>
      </c>
      <c r="E243" s="227" t="s">
        <v>19</v>
      </c>
      <c r="F243" s="228" t="s">
        <v>469</v>
      </c>
      <c r="G243" s="226"/>
      <c r="H243" s="229">
        <v>0.80000000000000004</v>
      </c>
      <c r="I243" s="230"/>
      <c r="J243" s="226"/>
      <c r="K243" s="226"/>
      <c r="L243" s="231"/>
      <c r="M243" s="232"/>
      <c r="N243" s="233"/>
      <c r="O243" s="233"/>
      <c r="P243" s="233"/>
      <c r="Q243" s="233"/>
      <c r="R243" s="233"/>
      <c r="S243" s="233"/>
      <c r="T243" s="234"/>
      <c r="U243" s="13"/>
      <c r="V243" s="13"/>
      <c r="W243" s="13"/>
      <c r="X243" s="13"/>
      <c r="Y243" s="13"/>
      <c r="Z243" s="13"/>
      <c r="AA243" s="13"/>
      <c r="AB243" s="13"/>
      <c r="AC243" s="13"/>
      <c r="AD243" s="13"/>
      <c r="AE243" s="13"/>
      <c r="AT243" s="235" t="s">
        <v>138</v>
      </c>
      <c r="AU243" s="235" t="s">
        <v>80</v>
      </c>
      <c r="AV243" s="13" t="s">
        <v>80</v>
      </c>
      <c r="AW243" s="13" t="s">
        <v>32</v>
      </c>
      <c r="AX243" s="13" t="s">
        <v>70</v>
      </c>
      <c r="AY243" s="235" t="s">
        <v>119</v>
      </c>
    </row>
    <row r="244" s="14" customFormat="1">
      <c r="A244" s="14"/>
      <c r="B244" s="236"/>
      <c r="C244" s="237"/>
      <c r="D244" s="219" t="s">
        <v>138</v>
      </c>
      <c r="E244" s="238" t="s">
        <v>19</v>
      </c>
      <c r="F244" s="239" t="s">
        <v>140</v>
      </c>
      <c r="G244" s="237"/>
      <c r="H244" s="240">
        <v>61.859999999999999</v>
      </c>
      <c r="I244" s="241"/>
      <c r="J244" s="237"/>
      <c r="K244" s="237"/>
      <c r="L244" s="242"/>
      <c r="M244" s="243"/>
      <c r="N244" s="244"/>
      <c r="O244" s="244"/>
      <c r="P244" s="244"/>
      <c r="Q244" s="244"/>
      <c r="R244" s="244"/>
      <c r="S244" s="244"/>
      <c r="T244" s="245"/>
      <c r="U244" s="14"/>
      <c r="V244" s="14"/>
      <c r="W244" s="14"/>
      <c r="X244" s="14"/>
      <c r="Y244" s="14"/>
      <c r="Z244" s="14"/>
      <c r="AA244" s="14"/>
      <c r="AB244" s="14"/>
      <c r="AC244" s="14"/>
      <c r="AD244" s="14"/>
      <c r="AE244" s="14"/>
      <c r="AT244" s="246" t="s">
        <v>138</v>
      </c>
      <c r="AU244" s="246" t="s">
        <v>80</v>
      </c>
      <c r="AV244" s="14" t="s">
        <v>127</v>
      </c>
      <c r="AW244" s="14" t="s">
        <v>32</v>
      </c>
      <c r="AX244" s="14" t="s">
        <v>78</v>
      </c>
      <c r="AY244" s="246" t="s">
        <v>119</v>
      </c>
    </row>
    <row r="245" s="2" customFormat="1" ht="14.5" customHeight="1">
      <c r="A245" s="39"/>
      <c r="B245" s="40"/>
      <c r="C245" s="248" t="s">
        <v>183</v>
      </c>
      <c r="D245" s="248" t="s">
        <v>169</v>
      </c>
      <c r="E245" s="249" t="s">
        <v>272</v>
      </c>
      <c r="F245" s="250" t="s">
        <v>273</v>
      </c>
      <c r="G245" s="251" t="s">
        <v>182</v>
      </c>
      <c r="H245" s="252">
        <v>68.046000000000006</v>
      </c>
      <c r="I245" s="253"/>
      <c r="J245" s="254">
        <f>ROUND(I245*H245,2)</f>
        <v>0</v>
      </c>
      <c r="K245" s="250" t="s">
        <v>19</v>
      </c>
      <c r="L245" s="255"/>
      <c r="M245" s="256" t="s">
        <v>19</v>
      </c>
      <c r="N245" s="257" t="s">
        <v>41</v>
      </c>
      <c r="O245" s="85"/>
      <c r="P245" s="215">
        <f>O245*H245</f>
        <v>0</v>
      </c>
      <c r="Q245" s="215">
        <v>0</v>
      </c>
      <c r="R245" s="215">
        <f>Q245*H245</f>
        <v>0</v>
      </c>
      <c r="S245" s="215">
        <v>0</v>
      </c>
      <c r="T245" s="216">
        <f>S245*H245</f>
        <v>0</v>
      </c>
      <c r="U245" s="39"/>
      <c r="V245" s="39"/>
      <c r="W245" s="39"/>
      <c r="X245" s="39"/>
      <c r="Y245" s="39"/>
      <c r="Z245" s="39"/>
      <c r="AA245" s="39"/>
      <c r="AB245" s="39"/>
      <c r="AC245" s="39"/>
      <c r="AD245" s="39"/>
      <c r="AE245" s="39"/>
      <c r="AR245" s="217" t="s">
        <v>172</v>
      </c>
      <c r="AT245" s="217" t="s">
        <v>169</v>
      </c>
      <c r="AU245" s="217" t="s">
        <v>80</v>
      </c>
      <c r="AY245" s="18" t="s">
        <v>119</v>
      </c>
      <c r="BE245" s="218">
        <f>IF(N245="základní",J245,0)</f>
        <v>0</v>
      </c>
      <c r="BF245" s="218">
        <f>IF(N245="snížená",J245,0)</f>
        <v>0</v>
      </c>
      <c r="BG245" s="218">
        <f>IF(N245="zákl. přenesená",J245,0)</f>
        <v>0</v>
      </c>
      <c r="BH245" s="218">
        <f>IF(N245="sníž. přenesená",J245,0)</f>
        <v>0</v>
      </c>
      <c r="BI245" s="218">
        <f>IF(N245="nulová",J245,0)</f>
        <v>0</v>
      </c>
      <c r="BJ245" s="18" t="s">
        <v>78</v>
      </c>
      <c r="BK245" s="218">
        <f>ROUND(I245*H245,2)</f>
        <v>0</v>
      </c>
      <c r="BL245" s="18" t="s">
        <v>153</v>
      </c>
      <c r="BM245" s="217" t="s">
        <v>252</v>
      </c>
    </row>
    <row r="246" s="2" customFormat="1">
      <c r="A246" s="39"/>
      <c r="B246" s="40"/>
      <c r="C246" s="41"/>
      <c r="D246" s="219" t="s">
        <v>128</v>
      </c>
      <c r="E246" s="41"/>
      <c r="F246" s="220" t="s">
        <v>273</v>
      </c>
      <c r="G246" s="41"/>
      <c r="H246" s="41"/>
      <c r="I246" s="221"/>
      <c r="J246" s="41"/>
      <c r="K246" s="41"/>
      <c r="L246" s="45"/>
      <c r="M246" s="222"/>
      <c r="N246" s="223"/>
      <c r="O246" s="85"/>
      <c r="P246" s="85"/>
      <c r="Q246" s="85"/>
      <c r="R246" s="85"/>
      <c r="S246" s="85"/>
      <c r="T246" s="86"/>
      <c r="U246" s="39"/>
      <c r="V246" s="39"/>
      <c r="W246" s="39"/>
      <c r="X246" s="39"/>
      <c r="Y246" s="39"/>
      <c r="Z246" s="39"/>
      <c r="AA246" s="39"/>
      <c r="AB246" s="39"/>
      <c r="AC246" s="39"/>
      <c r="AD246" s="39"/>
      <c r="AE246" s="39"/>
      <c r="AT246" s="18" t="s">
        <v>128</v>
      </c>
      <c r="AU246" s="18" t="s">
        <v>80</v>
      </c>
    </row>
    <row r="247" s="13" customFormat="1">
      <c r="A247" s="13"/>
      <c r="B247" s="225"/>
      <c r="C247" s="226"/>
      <c r="D247" s="219" t="s">
        <v>138</v>
      </c>
      <c r="E247" s="227" t="s">
        <v>19</v>
      </c>
      <c r="F247" s="228" t="s">
        <v>470</v>
      </c>
      <c r="G247" s="226"/>
      <c r="H247" s="229">
        <v>68.046000000000006</v>
      </c>
      <c r="I247" s="230"/>
      <c r="J247" s="226"/>
      <c r="K247" s="226"/>
      <c r="L247" s="231"/>
      <c r="M247" s="232"/>
      <c r="N247" s="233"/>
      <c r="O247" s="233"/>
      <c r="P247" s="233"/>
      <c r="Q247" s="233"/>
      <c r="R247" s="233"/>
      <c r="S247" s="233"/>
      <c r="T247" s="234"/>
      <c r="U247" s="13"/>
      <c r="V247" s="13"/>
      <c r="W247" s="13"/>
      <c r="X247" s="13"/>
      <c r="Y247" s="13"/>
      <c r="Z247" s="13"/>
      <c r="AA247" s="13"/>
      <c r="AB247" s="13"/>
      <c r="AC247" s="13"/>
      <c r="AD247" s="13"/>
      <c r="AE247" s="13"/>
      <c r="AT247" s="235" t="s">
        <v>138</v>
      </c>
      <c r="AU247" s="235" t="s">
        <v>80</v>
      </c>
      <c r="AV247" s="13" t="s">
        <v>80</v>
      </c>
      <c r="AW247" s="13" t="s">
        <v>32</v>
      </c>
      <c r="AX247" s="13" t="s">
        <v>70</v>
      </c>
      <c r="AY247" s="235" t="s">
        <v>119</v>
      </c>
    </row>
    <row r="248" s="14" customFormat="1">
      <c r="A248" s="14"/>
      <c r="B248" s="236"/>
      <c r="C248" s="237"/>
      <c r="D248" s="219" t="s">
        <v>138</v>
      </c>
      <c r="E248" s="238" t="s">
        <v>19</v>
      </c>
      <c r="F248" s="239" t="s">
        <v>140</v>
      </c>
      <c r="G248" s="237"/>
      <c r="H248" s="240">
        <v>68.046000000000006</v>
      </c>
      <c r="I248" s="241"/>
      <c r="J248" s="237"/>
      <c r="K248" s="237"/>
      <c r="L248" s="242"/>
      <c r="M248" s="243"/>
      <c r="N248" s="244"/>
      <c r="O248" s="244"/>
      <c r="P248" s="244"/>
      <c r="Q248" s="244"/>
      <c r="R248" s="244"/>
      <c r="S248" s="244"/>
      <c r="T248" s="245"/>
      <c r="U248" s="14"/>
      <c r="V248" s="14"/>
      <c r="W248" s="14"/>
      <c r="X248" s="14"/>
      <c r="Y248" s="14"/>
      <c r="Z248" s="14"/>
      <c r="AA248" s="14"/>
      <c r="AB248" s="14"/>
      <c r="AC248" s="14"/>
      <c r="AD248" s="14"/>
      <c r="AE248" s="14"/>
      <c r="AT248" s="246" t="s">
        <v>138</v>
      </c>
      <c r="AU248" s="246" t="s">
        <v>80</v>
      </c>
      <c r="AV248" s="14" t="s">
        <v>127</v>
      </c>
      <c r="AW248" s="14" t="s">
        <v>32</v>
      </c>
      <c r="AX248" s="14" t="s">
        <v>78</v>
      </c>
      <c r="AY248" s="246" t="s">
        <v>119</v>
      </c>
    </row>
    <row r="249" s="2" customFormat="1" ht="22.9" customHeight="1">
      <c r="A249" s="39"/>
      <c r="B249" s="40"/>
      <c r="C249" s="206" t="s">
        <v>7</v>
      </c>
      <c r="D249" s="206" t="s">
        <v>122</v>
      </c>
      <c r="E249" s="207" t="s">
        <v>275</v>
      </c>
      <c r="F249" s="208" t="s">
        <v>276</v>
      </c>
      <c r="G249" s="209" t="s">
        <v>176</v>
      </c>
      <c r="H249" s="210">
        <v>574.28999999999996</v>
      </c>
      <c r="I249" s="211"/>
      <c r="J249" s="212">
        <f>ROUND(I249*H249,2)</f>
        <v>0</v>
      </c>
      <c r="K249" s="208" t="s">
        <v>126</v>
      </c>
      <c r="L249" s="45"/>
      <c r="M249" s="213" t="s">
        <v>19</v>
      </c>
      <c r="N249" s="214" t="s">
        <v>41</v>
      </c>
      <c r="O249" s="85"/>
      <c r="P249" s="215">
        <f>O249*H249</f>
        <v>0</v>
      </c>
      <c r="Q249" s="215">
        <v>0</v>
      </c>
      <c r="R249" s="215">
        <f>Q249*H249</f>
        <v>0</v>
      </c>
      <c r="S249" s="215">
        <v>0</v>
      </c>
      <c r="T249" s="216">
        <f>S249*H249</f>
        <v>0</v>
      </c>
      <c r="U249" s="39"/>
      <c r="V249" s="39"/>
      <c r="W249" s="39"/>
      <c r="X249" s="39"/>
      <c r="Y249" s="39"/>
      <c r="Z249" s="39"/>
      <c r="AA249" s="39"/>
      <c r="AB249" s="39"/>
      <c r="AC249" s="39"/>
      <c r="AD249" s="39"/>
      <c r="AE249" s="39"/>
      <c r="AR249" s="217" t="s">
        <v>153</v>
      </c>
      <c r="AT249" s="217" t="s">
        <v>122</v>
      </c>
      <c r="AU249" s="217" t="s">
        <v>80</v>
      </c>
      <c r="AY249" s="18" t="s">
        <v>119</v>
      </c>
      <c r="BE249" s="218">
        <f>IF(N249="základní",J249,0)</f>
        <v>0</v>
      </c>
      <c r="BF249" s="218">
        <f>IF(N249="snížená",J249,0)</f>
        <v>0</v>
      </c>
      <c r="BG249" s="218">
        <f>IF(N249="zákl. přenesená",J249,0)</f>
        <v>0</v>
      </c>
      <c r="BH249" s="218">
        <f>IF(N249="sníž. přenesená",J249,0)</f>
        <v>0</v>
      </c>
      <c r="BI249" s="218">
        <f>IF(N249="nulová",J249,0)</f>
        <v>0</v>
      </c>
      <c r="BJ249" s="18" t="s">
        <v>78</v>
      </c>
      <c r="BK249" s="218">
        <f>ROUND(I249*H249,2)</f>
        <v>0</v>
      </c>
      <c r="BL249" s="18" t="s">
        <v>153</v>
      </c>
      <c r="BM249" s="217" t="s">
        <v>264</v>
      </c>
    </row>
    <row r="250" s="2" customFormat="1">
      <c r="A250" s="39"/>
      <c r="B250" s="40"/>
      <c r="C250" s="41"/>
      <c r="D250" s="219" t="s">
        <v>128</v>
      </c>
      <c r="E250" s="41"/>
      <c r="F250" s="220" t="s">
        <v>276</v>
      </c>
      <c r="G250" s="41"/>
      <c r="H250" s="41"/>
      <c r="I250" s="221"/>
      <c r="J250" s="41"/>
      <c r="K250" s="41"/>
      <c r="L250" s="45"/>
      <c r="M250" s="222"/>
      <c r="N250" s="223"/>
      <c r="O250" s="85"/>
      <c r="P250" s="85"/>
      <c r="Q250" s="85"/>
      <c r="R250" s="85"/>
      <c r="S250" s="85"/>
      <c r="T250" s="86"/>
      <c r="U250" s="39"/>
      <c r="V250" s="39"/>
      <c r="W250" s="39"/>
      <c r="X250" s="39"/>
      <c r="Y250" s="39"/>
      <c r="Z250" s="39"/>
      <c r="AA250" s="39"/>
      <c r="AB250" s="39"/>
      <c r="AC250" s="39"/>
      <c r="AD250" s="39"/>
      <c r="AE250" s="39"/>
      <c r="AT250" s="18" t="s">
        <v>128</v>
      </c>
      <c r="AU250" s="18" t="s">
        <v>80</v>
      </c>
    </row>
    <row r="251" s="2" customFormat="1">
      <c r="A251" s="39"/>
      <c r="B251" s="40"/>
      <c r="C251" s="41"/>
      <c r="D251" s="219" t="s">
        <v>129</v>
      </c>
      <c r="E251" s="41"/>
      <c r="F251" s="224" t="s">
        <v>278</v>
      </c>
      <c r="G251" s="41"/>
      <c r="H251" s="41"/>
      <c r="I251" s="221"/>
      <c r="J251" s="41"/>
      <c r="K251" s="41"/>
      <c r="L251" s="45"/>
      <c r="M251" s="222"/>
      <c r="N251" s="223"/>
      <c r="O251" s="85"/>
      <c r="P251" s="85"/>
      <c r="Q251" s="85"/>
      <c r="R251" s="85"/>
      <c r="S251" s="85"/>
      <c r="T251" s="86"/>
      <c r="U251" s="39"/>
      <c r="V251" s="39"/>
      <c r="W251" s="39"/>
      <c r="X251" s="39"/>
      <c r="Y251" s="39"/>
      <c r="Z251" s="39"/>
      <c r="AA251" s="39"/>
      <c r="AB251" s="39"/>
      <c r="AC251" s="39"/>
      <c r="AD251" s="39"/>
      <c r="AE251" s="39"/>
      <c r="AT251" s="18" t="s">
        <v>129</v>
      </c>
      <c r="AU251" s="18" t="s">
        <v>80</v>
      </c>
    </row>
    <row r="252" s="13" customFormat="1">
      <c r="A252" s="13"/>
      <c r="B252" s="225"/>
      <c r="C252" s="226"/>
      <c r="D252" s="219" t="s">
        <v>138</v>
      </c>
      <c r="E252" s="227" t="s">
        <v>19</v>
      </c>
      <c r="F252" s="228" t="s">
        <v>381</v>
      </c>
      <c r="G252" s="226"/>
      <c r="H252" s="229">
        <v>574.28999999999996</v>
      </c>
      <c r="I252" s="230"/>
      <c r="J252" s="226"/>
      <c r="K252" s="226"/>
      <c r="L252" s="231"/>
      <c r="M252" s="232"/>
      <c r="N252" s="233"/>
      <c r="O252" s="233"/>
      <c r="P252" s="233"/>
      <c r="Q252" s="233"/>
      <c r="R252" s="233"/>
      <c r="S252" s="233"/>
      <c r="T252" s="234"/>
      <c r="U252" s="13"/>
      <c r="V252" s="13"/>
      <c r="W252" s="13"/>
      <c r="X252" s="13"/>
      <c r="Y252" s="13"/>
      <c r="Z252" s="13"/>
      <c r="AA252" s="13"/>
      <c r="AB252" s="13"/>
      <c r="AC252" s="13"/>
      <c r="AD252" s="13"/>
      <c r="AE252" s="13"/>
      <c r="AT252" s="235" t="s">
        <v>138</v>
      </c>
      <c r="AU252" s="235" t="s">
        <v>80</v>
      </c>
      <c r="AV252" s="13" t="s">
        <v>80</v>
      </c>
      <c r="AW252" s="13" t="s">
        <v>32</v>
      </c>
      <c r="AX252" s="13" t="s">
        <v>70</v>
      </c>
      <c r="AY252" s="235" t="s">
        <v>119</v>
      </c>
    </row>
    <row r="253" s="14" customFormat="1">
      <c r="A253" s="14"/>
      <c r="B253" s="236"/>
      <c r="C253" s="237"/>
      <c r="D253" s="219" t="s">
        <v>138</v>
      </c>
      <c r="E253" s="238" t="s">
        <v>19</v>
      </c>
      <c r="F253" s="239" t="s">
        <v>140</v>
      </c>
      <c r="G253" s="237"/>
      <c r="H253" s="240">
        <v>574.28999999999996</v>
      </c>
      <c r="I253" s="241"/>
      <c r="J253" s="237"/>
      <c r="K253" s="237"/>
      <c r="L253" s="242"/>
      <c r="M253" s="243"/>
      <c r="N253" s="244"/>
      <c r="O253" s="244"/>
      <c r="P253" s="244"/>
      <c r="Q253" s="244"/>
      <c r="R253" s="244"/>
      <c r="S253" s="244"/>
      <c r="T253" s="245"/>
      <c r="U253" s="14"/>
      <c r="V253" s="14"/>
      <c r="W253" s="14"/>
      <c r="X253" s="14"/>
      <c r="Y253" s="14"/>
      <c r="Z253" s="14"/>
      <c r="AA253" s="14"/>
      <c r="AB253" s="14"/>
      <c r="AC253" s="14"/>
      <c r="AD253" s="14"/>
      <c r="AE253" s="14"/>
      <c r="AT253" s="246" t="s">
        <v>138</v>
      </c>
      <c r="AU253" s="246" t="s">
        <v>80</v>
      </c>
      <c r="AV253" s="14" t="s">
        <v>127</v>
      </c>
      <c r="AW253" s="14" t="s">
        <v>32</v>
      </c>
      <c r="AX253" s="14" t="s">
        <v>78</v>
      </c>
      <c r="AY253" s="246" t="s">
        <v>119</v>
      </c>
    </row>
    <row r="254" s="2" customFormat="1" ht="41.5" customHeight="1">
      <c r="A254" s="39"/>
      <c r="B254" s="40"/>
      <c r="C254" s="206" t="s">
        <v>187</v>
      </c>
      <c r="D254" s="206" t="s">
        <v>122</v>
      </c>
      <c r="E254" s="207" t="s">
        <v>280</v>
      </c>
      <c r="F254" s="208" t="s">
        <v>281</v>
      </c>
      <c r="G254" s="209" t="s">
        <v>164</v>
      </c>
      <c r="H254" s="247"/>
      <c r="I254" s="211"/>
      <c r="J254" s="212">
        <f>ROUND(I254*H254,2)</f>
        <v>0</v>
      </c>
      <c r="K254" s="208" t="s">
        <v>126</v>
      </c>
      <c r="L254" s="45"/>
      <c r="M254" s="213" t="s">
        <v>19</v>
      </c>
      <c r="N254" s="214" t="s">
        <v>41</v>
      </c>
      <c r="O254" s="85"/>
      <c r="P254" s="215">
        <f>O254*H254</f>
        <v>0</v>
      </c>
      <c r="Q254" s="215">
        <v>0</v>
      </c>
      <c r="R254" s="215">
        <f>Q254*H254</f>
        <v>0</v>
      </c>
      <c r="S254" s="215">
        <v>0</v>
      </c>
      <c r="T254" s="216">
        <f>S254*H254</f>
        <v>0</v>
      </c>
      <c r="U254" s="39"/>
      <c r="V254" s="39"/>
      <c r="W254" s="39"/>
      <c r="X254" s="39"/>
      <c r="Y254" s="39"/>
      <c r="Z254" s="39"/>
      <c r="AA254" s="39"/>
      <c r="AB254" s="39"/>
      <c r="AC254" s="39"/>
      <c r="AD254" s="39"/>
      <c r="AE254" s="39"/>
      <c r="AR254" s="217" t="s">
        <v>153</v>
      </c>
      <c r="AT254" s="217" t="s">
        <v>122</v>
      </c>
      <c r="AU254" s="217" t="s">
        <v>80</v>
      </c>
      <c r="AY254" s="18" t="s">
        <v>119</v>
      </c>
      <c r="BE254" s="218">
        <f>IF(N254="základní",J254,0)</f>
        <v>0</v>
      </c>
      <c r="BF254" s="218">
        <f>IF(N254="snížená",J254,0)</f>
        <v>0</v>
      </c>
      <c r="BG254" s="218">
        <f>IF(N254="zákl. přenesená",J254,0)</f>
        <v>0</v>
      </c>
      <c r="BH254" s="218">
        <f>IF(N254="sníž. přenesená",J254,0)</f>
        <v>0</v>
      </c>
      <c r="BI254" s="218">
        <f>IF(N254="nulová",J254,0)</f>
        <v>0</v>
      </c>
      <c r="BJ254" s="18" t="s">
        <v>78</v>
      </c>
      <c r="BK254" s="218">
        <f>ROUND(I254*H254,2)</f>
        <v>0</v>
      </c>
      <c r="BL254" s="18" t="s">
        <v>153</v>
      </c>
      <c r="BM254" s="217" t="s">
        <v>267</v>
      </c>
    </row>
    <row r="255" s="2" customFormat="1">
      <c r="A255" s="39"/>
      <c r="B255" s="40"/>
      <c r="C255" s="41"/>
      <c r="D255" s="219" t="s">
        <v>128</v>
      </c>
      <c r="E255" s="41"/>
      <c r="F255" s="220" t="s">
        <v>281</v>
      </c>
      <c r="G255" s="41"/>
      <c r="H255" s="41"/>
      <c r="I255" s="221"/>
      <c r="J255" s="41"/>
      <c r="K255" s="41"/>
      <c r="L255" s="45"/>
      <c r="M255" s="222"/>
      <c r="N255" s="223"/>
      <c r="O255" s="85"/>
      <c r="P255" s="85"/>
      <c r="Q255" s="85"/>
      <c r="R255" s="85"/>
      <c r="S255" s="85"/>
      <c r="T255" s="86"/>
      <c r="U255" s="39"/>
      <c r="V255" s="39"/>
      <c r="W255" s="39"/>
      <c r="X255" s="39"/>
      <c r="Y255" s="39"/>
      <c r="Z255" s="39"/>
      <c r="AA255" s="39"/>
      <c r="AB255" s="39"/>
      <c r="AC255" s="39"/>
      <c r="AD255" s="39"/>
      <c r="AE255" s="39"/>
      <c r="AT255" s="18" t="s">
        <v>128</v>
      </c>
      <c r="AU255" s="18" t="s">
        <v>80</v>
      </c>
    </row>
    <row r="256" s="2" customFormat="1">
      <c r="A256" s="39"/>
      <c r="B256" s="40"/>
      <c r="C256" s="41"/>
      <c r="D256" s="219" t="s">
        <v>129</v>
      </c>
      <c r="E256" s="41"/>
      <c r="F256" s="224" t="s">
        <v>166</v>
      </c>
      <c r="G256" s="41"/>
      <c r="H256" s="41"/>
      <c r="I256" s="221"/>
      <c r="J256" s="41"/>
      <c r="K256" s="41"/>
      <c r="L256" s="45"/>
      <c r="M256" s="222"/>
      <c r="N256" s="223"/>
      <c r="O256" s="85"/>
      <c r="P256" s="85"/>
      <c r="Q256" s="85"/>
      <c r="R256" s="85"/>
      <c r="S256" s="85"/>
      <c r="T256" s="86"/>
      <c r="U256" s="39"/>
      <c r="V256" s="39"/>
      <c r="W256" s="39"/>
      <c r="X256" s="39"/>
      <c r="Y256" s="39"/>
      <c r="Z256" s="39"/>
      <c r="AA256" s="39"/>
      <c r="AB256" s="39"/>
      <c r="AC256" s="39"/>
      <c r="AD256" s="39"/>
      <c r="AE256" s="39"/>
      <c r="AT256" s="18" t="s">
        <v>129</v>
      </c>
      <c r="AU256" s="18" t="s">
        <v>80</v>
      </c>
    </row>
    <row r="257" s="12" customFormat="1" ht="22.8" customHeight="1">
      <c r="A257" s="12"/>
      <c r="B257" s="190"/>
      <c r="C257" s="191"/>
      <c r="D257" s="192" t="s">
        <v>69</v>
      </c>
      <c r="E257" s="204" t="s">
        <v>283</v>
      </c>
      <c r="F257" s="204" t="s">
        <v>284</v>
      </c>
      <c r="G257" s="191"/>
      <c r="H257" s="191"/>
      <c r="I257" s="194"/>
      <c r="J257" s="205">
        <f>BK257</f>
        <v>0</v>
      </c>
      <c r="K257" s="191"/>
      <c r="L257" s="196"/>
      <c r="M257" s="197"/>
      <c r="N257" s="198"/>
      <c r="O257" s="198"/>
      <c r="P257" s="199">
        <f>SUM(P258:P264)</f>
        <v>0</v>
      </c>
      <c r="Q257" s="198"/>
      <c r="R257" s="199">
        <f>SUM(R258:R264)</f>
        <v>0</v>
      </c>
      <c r="S257" s="198"/>
      <c r="T257" s="200">
        <f>SUM(T258:T264)</f>
        <v>0</v>
      </c>
      <c r="U257" s="12"/>
      <c r="V257" s="12"/>
      <c r="W257" s="12"/>
      <c r="X257" s="12"/>
      <c r="Y257" s="12"/>
      <c r="Z257" s="12"/>
      <c r="AA257" s="12"/>
      <c r="AB257" s="12"/>
      <c r="AC257" s="12"/>
      <c r="AD257" s="12"/>
      <c r="AE257" s="12"/>
      <c r="AR257" s="201" t="s">
        <v>80</v>
      </c>
      <c r="AT257" s="202" t="s">
        <v>69</v>
      </c>
      <c r="AU257" s="202" t="s">
        <v>78</v>
      </c>
      <c r="AY257" s="201" t="s">
        <v>119</v>
      </c>
      <c r="BK257" s="203">
        <f>SUM(BK258:BK264)</f>
        <v>0</v>
      </c>
    </row>
    <row r="258" s="2" customFormat="1" ht="22.9" customHeight="1">
      <c r="A258" s="39"/>
      <c r="B258" s="40"/>
      <c r="C258" s="206" t="s">
        <v>271</v>
      </c>
      <c r="D258" s="206" t="s">
        <v>122</v>
      </c>
      <c r="E258" s="207" t="s">
        <v>285</v>
      </c>
      <c r="F258" s="208" t="s">
        <v>286</v>
      </c>
      <c r="G258" s="209" t="s">
        <v>176</v>
      </c>
      <c r="H258" s="210">
        <v>574.28999999999996</v>
      </c>
      <c r="I258" s="211"/>
      <c r="J258" s="212">
        <f>ROUND(I258*H258,2)</f>
        <v>0</v>
      </c>
      <c r="K258" s="208" t="s">
        <v>126</v>
      </c>
      <c r="L258" s="45"/>
      <c r="M258" s="213" t="s">
        <v>19</v>
      </c>
      <c r="N258" s="214" t="s">
        <v>41</v>
      </c>
      <c r="O258" s="85"/>
      <c r="P258" s="215">
        <f>O258*H258</f>
        <v>0</v>
      </c>
      <c r="Q258" s="215">
        <v>0</v>
      </c>
      <c r="R258" s="215">
        <f>Q258*H258</f>
        <v>0</v>
      </c>
      <c r="S258" s="215">
        <v>0</v>
      </c>
      <c r="T258" s="216">
        <f>S258*H258</f>
        <v>0</v>
      </c>
      <c r="U258" s="39"/>
      <c r="V258" s="39"/>
      <c r="W258" s="39"/>
      <c r="X258" s="39"/>
      <c r="Y258" s="39"/>
      <c r="Z258" s="39"/>
      <c r="AA258" s="39"/>
      <c r="AB258" s="39"/>
      <c r="AC258" s="39"/>
      <c r="AD258" s="39"/>
      <c r="AE258" s="39"/>
      <c r="AR258" s="217" t="s">
        <v>153</v>
      </c>
      <c r="AT258" s="217" t="s">
        <v>122</v>
      </c>
      <c r="AU258" s="217" t="s">
        <v>80</v>
      </c>
      <c r="AY258" s="18" t="s">
        <v>119</v>
      </c>
      <c r="BE258" s="218">
        <f>IF(N258="základní",J258,0)</f>
        <v>0</v>
      </c>
      <c r="BF258" s="218">
        <f>IF(N258="snížená",J258,0)</f>
        <v>0</v>
      </c>
      <c r="BG258" s="218">
        <f>IF(N258="zákl. přenesená",J258,0)</f>
        <v>0</v>
      </c>
      <c r="BH258" s="218">
        <f>IF(N258="sníž. přenesená",J258,0)</f>
        <v>0</v>
      </c>
      <c r="BI258" s="218">
        <f>IF(N258="nulová",J258,0)</f>
        <v>0</v>
      </c>
      <c r="BJ258" s="18" t="s">
        <v>78</v>
      </c>
      <c r="BK258" s="218">
        <f>ROUND(I258*H258,2)</f>
        <v>0</v>
      </c>
      <c r="BL258" s="18" t="s">
        <v>153</v>
      </c>
      <c r="BM258" s="217" t="s">
        <v>274</v>
      </c>
    </row>
    <row r="259" s="2" customFormat="1">
      <c r="A259" s="39"/>
      <c r="B259" s="40"/>
      <c r="C259" s="41"/>
      <c r="D259" s="219" t="s">
        <v>128</v>
      </c>
      <c r="E259" s="41"/>
      <c r="F259" s="220" t="s">
        <v>286</v>
      </c>
      <c r="G259" s="41"/>
      <c r="H259" s="41"/>
      <c r="I259" s="221"/>
      <c r="J259" s="41"/>
      <c r="K259" s="41"/>
      <c r="L259" s="45"/>
      <c r="M259" s="222"/>
      <c r="N259" s="223"/>
      <c r="O259" s="85"/>
      <c r="P259" s="85"/>
      <c r="Q259" s="85"/>
      <c r="R259" s="85"/>
      <c r="S259" s="85"/>
      <c r="T259" s="86"/>
      <c r="U259" s="39"/>
      <c r="V259" s="39"/>
      <c r="W259" s="39"/>
      <c r="X259" s="39"/>
      <c r="Y259" s="39"/>
      <c r="Z259" s="39"/>
      <c r="AA259" s="39"/>
      <c r="AB259" s="39"/>
      <c r="AC259" s="39"/>
      <c r="AD259" s="39"/>
      <c r="AE259" s="39"/>
      <c r="AT259" s="18" t="s">
        <v>128</v>
      </c>
      <c r="AU259" s="18" t="s">
        <v>80</v>
      </c>
    </row>
    <row r="260" s="13" customFormat="1">
      <c r="A260" s="13"/>
      <c r="B260" s="225"/>
      <c r="C260" s="226"/>
      <c r="D260" s="219" t="s">
        <v>138</v>
      </c>
      <c r="E260" s="227" t="s">
        <v>19</v>
      </c>
      <c r="F260" s="228" t="s">
        <v>471</v>
      </c>
      <c r="G260" s="226"/>
      <c r="H260" s="229">
        <v>574.28999999999996</v>
      </c>
      <c r="I260" s="230"/>
      <c r="J260" s="226"/>
      <c r="K260" s="226"/>
      <c r="L260" s="231"/>
      <c r="M260" s="232"/>
      <c r="N260" s="233"/>
      <c r="O260" s="233"/>
      <c r="P260" s="233"/>
      <c r="Q260" s="233"/>
      <c r="R260" s="233"/>
      <c r="S260" s="233"/>
      <c r="T260" s="234"/>
      <c r="U260" s="13"/>
      <c r="V260" s="13"/>
      <c r="W260" s="13"/>
      <c r="X260" s="13"/>
      <c r="Y260" s="13"/>
      <c r="Z260" s="13"/>
      <c r="AA260" s="13"/>
      <c r="AB260" s="13"/>
      <c r="AC260" s="13"/>
      <c r="AD260" s="13"/>
      <c r="AE260" s="13"/>
      <c r="AT260" s="235" t="s">
        <v>138</v>
      </c>
      <c r="AU260" s="235" t="s">
        <v>80</v>
      </c>
      <c r="AV260" s="13" t="s">
        <v>80</v>
      </c>
      <c r="AW260" s="13" t="s">
        <v>32</v>
      </c>
      <c r="AX260" s="13" t="s">
        <v>70</v>
      </c>
      <c r="AY260" s="235" t="s">
        <v>119</v>
      </c>
    </row>
    <row r="261" s="14" customFormat="1">
      <c r="A261" s="14"/>
      <c r="B261" s="236"/>
      <c r="C261" s="237"/>
      <c r="D261" s="219" t="s">
        <v>138</v>
      </c>
      <c r="E261" s="238" t="s">
        <v>19</v>
      </c>
      <c r="F261" s="239" t="s">
        <v>140</v>
      </c>
      <c r="G261" s="237"/>
      <c r="H261" s="240">
        <v>574.28999999999996</v>
      </c>
      <c r="I261" s="241"/>
      <c r="J261" s="237"/>
      <c r="K261" s="237"/>
      <c r="L261" s="242"/>
      <c r="M261" s="243"/>
      <c r="N261" s="244"/>
      <c r="O261" s="244"/>
      <c r="P261" s="244"/>
      <c r="Q261" s="244"/>
      <c r="R261" s="244"/>
      <c r="S261" s="244"/>
      <c r="T261" s="245"/>
      <c r="U261" s="14"/>
      <c r="V261" s="14"/>
      <c r="W261" s="14"/>
      <c r="X261" s="14"/>
      <c r="Y261" s="14"/>
      <c r="Z261" s="14"/>
      <c r="AA261" s="14"/>
      <c r="AB261" s="14"/>
      <c r="AC261" s="14"/>
      <c r="AD261" s="14"/>
      <c r="AE261" s="14"/>
      <c r="AT261" s="246" t="s">
        <v>138</v>
      </c>
      <c r="AU261" s="246" t="s">
        <v>80</v>
      </c>
      <c r="AV261" s="14" t="s">
        <v>127</v>
      </c>
      <c r="AW261" s="14" t="s">
        <v>32</v>
      </c>
      <c r="AX261" s="14" t="s">
        <v>78</v>
      </c>
      <c r="AY261" s="246" t="s">
        <v>119</v>
      </c>
    </row>
    <row r="262" s="2" customFormat="1" ht="41.5" customHeight="1">
      <c r="A262" s="39"/>
      <c r="B262" s="40"/>
      <c r="C262" s="206" t="s">
        <v>191</v>
      </c>
      <c r="D262" s="206" t="s">
        <v>122</v>
      </c>
      <c r="E262" s="207" t="s">
        <v>290</v>
      </c>
      <c r="F262" s="208" t="s">
        <v>291</v>
      </c>
      <c r="G262" s="209" t="s">
        <v>164</v>
      </c>
      <c r="H262" s="247"/>
      <c r="I262" s="211"/>
      <c r="J262" s="212">
        <f>ROUND(I262*H262,2)</f>
        <v>0</v>
      </c>
      <c r="K262" s="208" t="s">
        <v>126</v>
      </c>
      <c r="L262" s="45"/>
      <c r="M262" s="213" t="s">
        <v>19</v>
      </c>
      <c r="N262" s="214" t="s">
        <v>41</v>
      </c>
      <c r="O262" s="85"/>
      <c r="P262" s="215">
        <f>O262*H262</f>
        <v>0</v>
      </c>
      <c r="Q262" s="215">
        <v>0</v>
      </c>
      <c r="R262" s="215">
        <f>Q262*H262</f>
        <v>0</v>
      </c>
      <c r="S262" s="215">
        <v>0</v>
      </c>
      <c r="T262" s="216">
        <f>S262*H262</f>
        <v>0</v>
      </c>
      <c r="U262" s="39"/>
      <c r="V262" s="39"/>
      <c r="W262" s="39"/>
      <c r="X262" s="39"/>
      <c r="Y262" s="39"/>
      <c r="Z262" s="39"/>
      <c r="AA262" s="39"/>
      <c r="AB262" s="39"/>
      <c r="AC262" s="39"/>
      <c r="AD262" s="39"/>
      <c r="AE262" s="39"/>
      <c r="AR262" s="217" t="s">
        <v>153</v>
      </c>
      <c r="AT262" s="217" t="s">
        <v>122</v>
      </c>
      <c r="AU262" s="217" t="s">
        <v>80</v>
      </c>
      <c r="AY262" s="18" t="s">
        <v>119</v>
      </c>
      <c r="BE262" s="218">
        <f>IF(N262="základní",J262,0)</f>
        <v>0</v>
      </c>
      <c r="BF262" s="218">
        <f>IF(N262="snížená",J262,0)</f>
        <v>0</v>
      </c>
      <c r="BG262" s="218">
        <f>IF(N262="zákl. přenesená",J262,0)</f>
        <v>0</v>
      </c>
      <c r="BH262" s="218">
        <f>IF(N262="sníž. přenesená",J262,0)</f>
        <v>0</v>
      </c>
      <c r="BI262" s="218">
        <f>IF(N262="nulová",J262,0)</f>
        <v>0</v>
      </c>
      <c r="BJ262" s="18" t="s">
        <v>78</v>
      </c>
      <c r="BK262" s="218">
        <f>ROUND(I262*H262,2)</f>
        <v>0</v>
      </c>
      <c r="BL262" s="18" t="s">
        <v>153</v>
      </c>
      <c r="BM262" s="217" t="s">
        <v>277</v>
      </c>
    </row>
    <row r="263" s="2" customFormat="1">
      <c r="A263" s="39"/>
      <c r="B263" s="40"/>
      <c r="C263" s="41"/>
      <c r="D263" s="219" t="s">
        <v>128</v>
      </c>
      <c r="E263" s="41"/>
      <c r="F263" s="220" t="s">
        <v>291</v>
      </c>
      <c r="G263" s="41"/>
      <c r="H263" s="41"/>
      <c r="I263" s="221"/>
      <c r="J263" s="41"/>
      <c r="K263" s="41"/>
      <c r="L263" s="45"/>
      <c r="M263" s="222"/>
      <c r="N263" s="223"/>
      <c r="O263" s="85"/>
      <c r="P263" s="85"/>
      <c r="Q263" s="85"/>
      <c r="R263" s="85"/>
      <c r="S263" s="85"/>
      <c r="T263" s="86"/>
      <c r="U263" s="39"/>
      <c r="V263" s="39"/>
      <c r="W263" s="39"/>
      <c r="X263" s="39"/>
      <c r="Y263" s="39"/>
      <c r="Z263" s="39"/>
      <c r="AA263" s="39"/>
      <c r="AB263" s="39"/>
      <c r="AC263" s="39"/>
      <c r="AD263" s="39"/>
      <c r="AE263" s="39"/>
      <c r="AT263" s="18" t="s">
        <v>128</v>
      </c>
      <c r="AU263" s="18" t="s">
        <v>80</v>
      </c>
    </row>
    <row r="264" s="2" customFormat="1">
      <c r="A264" s="39"/>
      <c r="B264" s="40"/>
      <c r="C264" s="41"/>
      <c r="D264" s="219" t="s">
        <v>129</v>
      </c>
      <c r="E264" s="41"/>
      <c r="F264" s="224" t="s">
        <v>293</v>
      </c>
      <c r="G264" s="41"/>
      <c r="H264" s="41"/>
      <c r="I264" s="221"/>
      <c r="J264" s="41"/>
      <c r="K264" s="41"/>
      <c r="L264" s="45"/>
      <c r="M264" s="268"/>
      <c r="N264" s="269"/>
      <c r="O264" s="270"/>
      <c r="P264" s="270"/>
      <c r="Q264" s="270"/>
      <c r="R264" s="270"/>
      <c r="S264" s="270"/>
      <c r="T264" s="271"/>
      <c r="U264" s="39"/>
      <c r="V264" s="39"/>
      <c r="W264" s="39"/>
      <c r="X264" s="39"/>
      <c r="Y264" s="39"/>
      <c r="Z264" s="39"/>
      <c r="AA264" s="39"/>
      <c r="AB264" s="39"/>
      <c r="AC264" s="39"/>
      <c r="AD264" s="39"/>
      <c r="AE264" s="39"/>
      <c r="AT264" s="18" t="s">
        <v>129</v>
      </c>
      <c r="AU264" s="18" t="s">
        <v>80</v>
      </c>
    </row>
    <row r="265" s="2" customFormat="1" ht="6.96" customHeight="1">
      <c r="A265" s="39"/>
      <c r="B265" s="60"/>
      <c r="C265" s="61"/>
      <c r="D265" s="61"/>
      <c r="E265" s="61"/>
      <c r="F265" s="61"/>
      <c r="G265" s="61"/>
      <c r="H265" s="61"/>
      <c r="I265" s="61"/>
      <c r="J265" s="61"/>
      <c r="K265" s="61"/>
      <c r="L265" s="45"/>
      <c r="M265" s="39"/>
      <c r="O265" s="39"/>
      <c r="P265" s="39"/>
      <c r="Q265" s="39"/>
      <c r="R265" s="39"/>
      <c r="S265" s="39"/>
      <c r="T265" s="39"/>
      <c r="U265" s="39"/>
      <c r="V265" s="39"/>
      <c r="W265" s="39"/>
      <c r="X265" s="39"/>
      <c r="Y265" s="39"/>
      <c r="Z265" s="39"/>
      <c r="AA265" s="39"/>
      <c r="AB265" s="39"/>
      <c r="AC265" s="39"/>
      <c r="AD265" s="39"/>
      <c r="AE265" s="39"/>
    </row>
  </sheetData>
  <sheetProtection sheet="1" autoFilter="0" formatColumns="0" formatRows="0" objects="1" scenarios="1" spinCount="100000" saltValue="pJ554C4+WbShJlwbVTDo4OLVW0rVAnZIjh4sUPAbs9RVqS4W3Ht23MuZdM4X8S5debjIr45ou7yz3FPo47+71g==" hashValue="PnCufVA1nzZVB6u7bvlYRTwPi/QP+s07yOPf67IT9YEp3ijVL6MQxQ4mMwlOMZgWO54fylgs7gN2ku7j6tpzAw==" algorithmName="SHA-512" password="CC35"/>
  <autoFilter ref="C84:K264"/>
  <mergeCells count="9">
    <mergeCell ref="E7:H7"/>
    <mergeCell ref="E9:H9"/>
    <mergeCell ref="E18:H18"/>
    <mergeCell ref="E27:H27"/>
    <mergeCell ref="E48:H48"/>
    <mergeCell ref="E50:H50"/>
    <mergeCell ref="E75:H75"/>
    <mergeCell ref="E77:H77"/>
    <mergeCell ref="L2:V2"/>
  </mergeCells>
  <hyperlinks>
    <hyperlink ref="F134" r:id="rId1" display="https://podminky.urs.cz/item/CS_URS_2022_01/776141124"/>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5938" style="1" customWidth="1"/>
    <col min="2" max="2" width="1.667969" style="1" customWidth="1"/>
    <col min="3" max="3" width="24.99609" style="1" customWidth="1"/>
    <col min="4" max="4" width="75.77734" style="1" customWidth="1"/>
    <col min="5" max="5" width="13.33594" style="1" customWidth="1"/>
    <col min="6" max="6" width="19.99609" style="1" customWidth="1"/>
    <col min="7" max="7" width="1.667969" style="1" customWidth="1"/>
    <col min="8" max="8" width="8.335938" style="1" customWidth="1"/>
  </cols>
  <sheetData>
    <row r="1" s="1" customFormat="1" ht="11.28" customHeight="1"/>
    <row r="2" s="1" customFormat="1" ht="36.96" customHeight="1"/>
    <row r="3" s="1" customFormat="1" ht="6.96" customHeight="1">
      <c r="B3" s="130"/>
      <c r="C3" s="131"/>
      <c r="D3" s="131"/>
      <c r="E3" s="131"/>
      <c r="F3" s="131"/>
      <c r="G3" s="131"/>
      <c r="H3" s="21"/>
    </row>
    <row r="4" s="1" customFormat="1" ht="24.96" customHeight="1">
      <c r="B4" s="21"/>
      <c r="C4" s="132" t="s">
        <v>472</v>
      </c>
      <c r="H4" s="21"/>
    </row>
    <row r="5" s="1" customFormat="1" ht="12" customHeight="1">
      <c r="B5" s="21"/>
      <c r="C5" s="274" t="s">
        <v>13</v>
      </c>
      <c r="D5" s="142" t="s">
        <v>14</v>
      </c>
      <c r="E5" s="1"/>
      <c r="F5" s="1"/>
      <c r="H5" s="21"/>
    </row>
    <row r="6" s="1" customFormat="1" ht="36.96" customHeight="1">
      <c r="B6" s="21"/>
      <c r="C6" s="275" t="s">
        <v>16</v>
      </c>
      <c r="D6" s="276" t="s">
        <v>17</v>
      </c>
      <c r="E6" s="1"/>
      <c r="F6" s="1"/>
      <c r="H6" s="21"/>
    </row>
    <row r="7" s="1" customFormat="1" ht="14.5" customHeight="1">
      <c r="B7" s="21"/>
      <c r="C7" s="134" t="s">
        <v>23</v>
      </c>
      <c r="D7" s="139" t="str">
        <f>'Rekapitulace stavby'!AN8</f>
        <v>29. 3. 2020</v>
      </c>
      <c r="H7" s="21"/>
    </row>
    <row r="8" s="2" customFormat="1" ht="10.8" customHeight="1">
      <c r="A8" s="39"/>
      <c r="B8" s="45"/>
      <c r="C8" s="39"/>
      <c r="D8" s="39"/>
      <c r="E8" s="39"/>
      <c r="F8" s="39"/>
      <c r="G8" s="39"/>
      <c r="H8" s="45"/>
    </row>
    <row r="9" s="11" customFormat="1" ht="29.28" customHeight="1">
      <c r="A9" s="179"/>
      <c r="B9" s="277"/>
      <c r="C9" s="278" t="s">
        <v>51</v>
      </c>
      <c r="D9" s="279" t="s">
        <v>52</v>
      </c>
      <c r="E9" s="279" t="s">
        <v>106</v>
      </c>
      <c r="F9" s="280" t="s">
        <v>473</v>
      </c>
      <c r="G9" s="179"/>
      <c r="H9" s="277"/>
    </row>
    <row r="10" s="2" customFormat="1" ht="26.4" customHeight="1">
      <c r="A10" s="39"/>
      <c r="B10" s="45"/>
      <c r="C10" s="281" t="s">
        <v>474</v>
      </c>
      <c r="D10" s="281" t="s">
        <v>76</v>
      </c>
      <c r="E10" s="39"/>
      <c r="F10" s="39"/>
      <c r="G10" s="39"/>
      <c r="H10" s="45"/>
    </row>
    <row r="11" s="2" customFormat="1" ht="16.8" customHeight="1">
      <c r="A11" s="39"/>
      <c r="B11" s="45"/>
      <c r="C11" s="282" t="s">
        <v>87</v>
      </c>
      <c r="D11" s="283" t="s">
        <v>19</v>
      </c>
      <c r="E11" s="284" t="s">
        <v>19</v>
      </c>
      <c r="F11" s="285">
        <v>279.69999999999999</v>
      </c>
      <c r="G11" s="39"/>
      <c r="H11" s="45"/>
    </row>
    <row r="12" s="2" customFormat="1" ht="16.8" customHeight="1">
      <c r="A12" s="39"/>
      <c r="B12" s="45"/>
      <c r="C12" s="286" t="s">
        <v>19</v>
      </c>
      <c r="D12" s="286" t="s">
        <v>209</v>
      </c>
      <c r="E12" s="18" t="s">
        <v>19</v>
      </c>
      <c r="F12" s="287">
        <v>16</v>
      </c>
      <c r="G12" s="39"/>
      <c r="H12" s="45"/>
    </row>
    <row r="13" s="2" customFormat="1" ht="16.8" customHeight="1">
      <c r="A13" s="39"/>
      <c r="B13" s="45"/>
      <c r="C13" s="286" t="s">
        <v>19</v>
      </c>
      <c r="D13" s="286" t="s">
        <v>210</v>
      </c>
      <c r="E13" s="18" t="s">
        <v>19</v>
      </c>
      <c r="F13" s="287">
        <v>44.100000000000001</v>
      </c>
      <c r="G13" s="39"/>
      <c r="H13" s="45"/>
    </row>
    <row r="14" s="2" customFormat="1" ht="16.8" customHeight="1">
      <c r="A14" s="39"/>
      <c r="B14" s="45"/>
      <c r="C14" s="286" t="s">
        <v>19</v>
      </c>
      <c r="D14" s="286" t="s">
        <v>211</v>
      </c>
      <c r="E14" s="18" t="s">
        <v>19</v>
      </c>
      <c r="F14" s="287">
        <v>28</v>
      </c>
      <c r="G14" s="39"/>
      <c r="H14" s="45"/>
    </row>
    <row r="15" s="2" customFormat="1" ht="16.8" customHeight="1">
      <c r="A15" s="39"/>
      <c r="B15" s="45"/>
      <c r="C15" s="286" t="s">
        <v>19</v>
      </c>
      <c r="D15" s="286" t="s">
        <v>212</v>
      </c>
      <c r="E15" s="18" t="s">
        <v>19</v>
      </c>
      <c r="F15" s="287">
        <v>42.899999999999999</v>
      </c>
      <c r="G15" s="39"/>
      <c r="H15" s="45"/>
    </row>
    <row r="16" s="2" customFormat="1" ht="16.8" customHeight="1">
      <c r="A16" s="39"/>
      <c r="B16" s="45"/>
      <c r="C16" s="286" t="s">
        <v>19</v>
      </c>
      <c r="D16" s="286" t="s">
        <v>213</v>
      </c>
      <c r="E16" s="18" t="s">
        <v>19</v>
      </c>
      <c r="F16" s="287">
        <v>65.700000000000003</v>
      </c>
      <c r="G16" s="39"/>
      <c r="H16" s="45"/>
    </row>
    <row r="17" s="2" customFormat="1" ht="16.8" customHeight="1">
      <c r="A17" s="39"/>
      <c r="B17" s="45"/>
      <c r="C17" s="286" t="s">
        <v>19</v>
      </c>
      <c r="D17" s="286" t="s">
        <v>214</v>
      </c>
      <c r="E17" s="18" t="s">
        <v>19</v>
      </c>
      <c r="F17" s="287">
        <v>4.7999999999999998</v>
      </c>
      <c r="G17" s="39"/>
      <c r="H17" s="45"/>
    </row>
    <row r="18" s="2" customFormat="1" ht="16.8" customHeight="1">
      <c r="A18" s="39"/>
      <c r="B18" s="45"/>
      <c r="C18" s="286" t="s">
        <v>19</v>
      </c>
      <c r="D18" s="286" t="s">
        <v>215</v>
      </c>
      <c r="E18" s="18" t="s">
        <v>19</v>
      </c>
      <c r="F18" s="287">
        <v>19.199999999999999</v>
      </c>
      <c r="G18" s="39"/>
      <c r="H18" s="45"/>
    </row>
    <row r="19" s="2" customFormat="1" ht="16.8" customHeight="1">
      <c r="A19" s="39"/>
      <c r="B19" s="45"/>
      <c r="C19" s="286" t="s">
        <v>19</v>
      </c>
      <c r="D19" s="286" t="s">
        <v>216</v>
      </c>
      <c r="E19" s="18" t="s">
        <v>19</v>
      </c>
      <c r="F19" s="287">
        <v>40.5</v>
      </c>
      <c r="G19" s="39"/>
      <c r="H19" s="45"/>
    </row>
    <row r="20" s="2" customFormat="1" ht="16.8" customHeight="1">
      <c r="A20" s="39"/>
      <c r="B20" s="45"/>
      <c r="C20" s="286" t="s">
        <v>19</v>
      </c>
      <c r="D20" s="286" t="s">
        <v>217</v>
      </c>
      <c r="E20" s="18" t="s">
        <v>19</v>
      </c>
      <c r="F20" s="287">
        <v>18.5</v>
      </c>
      <c r="G20" s="39"/>
      <c r="H20" s="45"/>
    </row>
    <row r="21" s="2" customFormat="1" ht="16.8" customHeight="1">
      <c r="A21" s="39"/>
      <c r="B21" s="45"/>
      <c r="C21" s="286" t="s">
        <v>87</v>
      </c>
      <c r="D21" s="286" t="s">
        <v>140</v>
      </c>
      <c r="E21" s="18" t="s">
        <v>19</v>
      </c>
      <c r="F21" s="287">
        <v>279.69999999999999</v>
      </c>
      <c r="G21" s="39"/>
      <c r="H21" s="45"/>
    </row>
    <row r="22" s="2" customFormat="1" ht="16.8" customHeight="1">
      <c r="A22" s="39"/>
      <c r="B22" s="45"/>
      <c r="C22" s="288" t="s">
        <v>475</v>
      </c>
      <c r="D22" s="39"/>
      <c r="E22" s="39"/>
      <c r="F22" s="39"/>
      <c r="G22" s="39"/>
      <c r="H22" s="45"/>
    </row>
    <row r="23" s="2" customFormat="1" ht="16.8" customHeight="1">
      <c r="A23" s="39"/>
      <c r="B23" s="45"/>
      <c r="C23" s="286" t="s">
        <v>206</v>
      </c>
      <c r="D23" s="286" t="s">
        <v>207</v>
      </c>
      <c r="E23" s="18" t="s">
        <v>176</v>
      </c>
      <c r="F23" s="287">
        <v>279.69999999999999</v>
      </c>
      <c r="G23" s="39"/>
      <c r="H23" s="45"/>
    </row>
    <row r="24" s="2" customFormat="1" ht="16.8" customHeight="1">
      <c r="A24" s="39"/>
      <c r="B24" s="45"/>
      <c r="C24" s="286" t="s">
        <v>174</v>
      </c>
      <c r="D24" s="286" t="s">
        <v>175</v>
      </c>
      <c r="E24" s="18" t="s">
        <v>176</v>
      </c>
      <c r="F24" s="287">
        <v>279.69999999999999</v>
      </c>
      <c r="G24" s="39"/>
      <c r="H24" s="45"/>
    </row>
    <row r="25" s="2" customFormat="1">
      <c r="A25" s="39"/>
      <c r="B25" s="45"/>
      <c r="C25" s="286" t="s">
        <v>203</v>
      </c>
      <c r="D25" s="286" t="s">
        <v>204</v>
      </c>
      <c r="E25" s="18" t="s">
        <v>176</v>
      </c>
      <c r="F25" s="287">
        <v>279.69999999999999</v>
      </c>
      <c r="G25" s="39"/>
      <c r="H25" s="45"/>
    </row>
    <row r="26" s="2" customFormat="1" ht="16.8" customHeight="1">
      <c r="A26" s="39"/>
      <c r="B26" s="45"/>
      <c r="C26" s="286" t="s">
        <v>246</v>
      </c>
      <c r="D26" s="286" t="s">
        <v>247</v>
      </c>
      <c r="E26" s="18" t="s">
        <v>182</v>
      </c>
      <c r="F26" s="287">
        <v>699.25</v>
      </c>
      <c r="G26" s="39"/>
      <c r="H26" s="45"/>
    </row>
    <row r="27" s="2" customFormat="1" ht="16.8" customHeight="1">
      <c r="A27" s="39"/>
      <c r="B27" s="45"/>
      <c r="C27" s="286" t="s">
        <v>275</v>
      </c>
      <c r="D27" s="286" t="s">
        <v>276</v>
      </c>
      <c r="E27" s="18" t="s">
        <v>176</v>
      </c>
      <c r="F27" s="287">
        <v>279.69999999999999</v>
      </c>
      <c r="G27" s="39"/>
      <c r="H27" s="45"/>
    </row>
    <row r="28" s="2" customFormat="1" ht="16.8" customHeight="1">
      <c r="A28" s="39"/>
      <c r="B28" s="45"/>
      <c r="C28" s="286" t="s">
        <v>285</v>
      </c>
      <c r="D28" s="286" t="s">
        <v>286</v>
      </c>
      <c r="E28" s="18" t="s">
        <v>176</v>
      </c>
      <c r="F28" s="287">
        <v>279.69999999999999</v>
      </c>
      <c r="G28" s="39"/>
      <c r="H28" s="45"/>
    </row>
    <row r="29" s="2" customFormat="1" ht="16.8" customHeight="1">
      <c r="A29" s="39"/>
      <c r="B29" s="45"/>
      <c r="C29" s="282" t="s">
        <v>89</v>
      </c>
      <c r="D29" s="283" t="s">
        <v>19</v>
      </c>
      <c r="E29" s="284" t="s">
        <v>19</v>
      </c>
      <c r="F29" s="285">
        <v>203.38</v>
      </c>
      <c r="G29" s="39"/>
      <c r="H29" s="45"/>
    </row>
    <row r="30" s="2" customFormat="1" ht="16.8" customHeight="1">
      <c r="A30" s="39"/>
      <c r="B30" s="45"/>
      <c r="C30" s="286" t="s">
        <v>19</v>
      </c>
      <c r="D30" s="286" t="s">
        <v>253</v>
      </c>
      <c r="E30" s="18" t="s">
        <v>19</v>
      </c>
      <c r="F30" s="287">
        <v>14.49</v>
      </c>
      <c r="G30" s="39"/>
      <c r="H30" s="45"/>
    </row>
    <row r="31" s="2" customFormat="1" ht="16.8" customHeight="1">
      <c r="A31" s="39"/>
      <c r="B31" s="45"/>
      <c r="C31" s="286" t="s">
        <v>19</v>
      </c>
      <c r="D31" s="286" t="s">
        <v>254</v>
      </c>
      <c r="E31" s="18" t="s">
        <v>19</v>
      </c>
      <c r="F31" s="287">
        <v>25.100000000000001</v>
      </c>
      <c r="G31" s="39"/>
      <c r="H31" s="45"/>
    </row>
    <row r="32" s="2" customFormat="1" ht="16.8" customHeight="1">
      <c r="A32" s="39"/>
      <c r="B32" s="45"/>
      <c r="C32" s="286" t="s">
        <v>19</v>
      </c>
      <c r="D32" s="286" t="s">
        <v>255</v>
      </c>
      <c r="E32" s="18" t="s">
        <v>19</v>
      </c>
      <c r="F32" s="287">
        <v>25.050000000000001</v>
      </c>
      <c r="G32" s="39"/>
      <c r="H32" s="45"/>
    </row>
    <row r="33" s="2" customFormat="1" ht="16.8" customHeight="1">
      <c r="A33" s="39"/>
      <c r="B33" s="45"/>
      <c r="C33" s="286" t="s">
        <v>19</v>
      </c>
      <c r="D33" s="286" t="s">
        <v>256</v>
      </c>
      <c r="E33" s="18" t="s">
        <v>19</v>
      </c>
      <c r="F33" s="287">
        <v>26.449999999999999</v>
      </c>
      <c r="G33" s="39"/>
      <c r="H33" s="45"/>
    </row>
    <row r="34" s="2" customFormat="1" ht="16.8" customHeight="1">
      <c r="A34" s="39"/>
      <c r="B34" s="45"/>
      <c r="C34" s="286" t="s">
        <v>19</v>
      </c>
      <c r="D34" s="286" t="s">
        <v>257</v>
      </c>
      <c r="E34" s="18" t="s">
        <v>19</v>
      </c>
      <c r="F34" s="287">
        <v>43.909999999999997</v>
      </c>
      <c r="G34" s="39"/>
      <c r="H34" s="45"/>
    </row>
    <row r="35" s="2" customFormat="1" ht="16.8" customHeight="1">
      <c r="A35" s="39"/>
      <c r="B35" s="45"/>
      <c r="C35" s="286" t="s">
        <v>19</v>
      </c>
      <c r="D35" s="286" t="s">
        <v>258</v>
      </c>
      <c r="E35" s="18" t="s">
        <v>19</v>
      </c>
      <c r="F35" s="287">
        <v>7.29</v>
      </c>
      <c r="G35" s="39"/>
      <c r="H35" s="45"/>
    </row>
    <row r="36" s="2" customFormat="1" ht="16.8" customHeight="1">
      <c r="A36" s="39"/>
      <c r="B36" s="45"/>
      <c r="C36" s="286" t="s">
        <v>19</v>
      </c>
      <c r="D36" s="286" t="s">
        <v>259</v>
      </c>
      <c r="E36" s="18" t="s">
        <v>19</v>
      </c>
      <c r="F36" s="287">
        <v>18.07</v>
      </c>
      <c r="G36" s="39"/>
      <c r="H36" s="45"/>
    </row>
    <row r="37" s="2" customFormat="1" ht="16.8" customHeight="1">
      <c r="A37" s="39"/>
      <c r="B37" s="45"/>
      <c r="C37" s="286" t="s">
        <v>19</v>
      </c>
      <c r="D37" s="286" t="s">
        <v>260</v>
      </c>
      <c r="E37" s="18" t="s">
        <v>19</v>
      </c>
      <c r="F37" s="287">
        <v>25</v>
      </c>
      <c r="G37" s="39"/>
      <c r="H37" s="45"/>
    </row>
    <row r="38" s="2" customFormat="1" ht="16.8" customHeight="1">
      <c r="A38" s="39"/>
      <c r="B38" s="45"/>
      <c r="C38" s="286" t="s">
        <v>19</v>
      </c>
      <c r="D38" s="286" t="s">
        <v>261</v>
      </c>
      <c r="E38" s="18" t="s">
        <v>19</v>
      </c>
      <c r="F38" s="287">
        <v>18.02</v>
      </c>
      <c r="G38" s="39"/>
      <c r="H38" s="45"/>
    </row>
    <row r="39" s="2" customFormat="1" ht="16.8" customHeight="1">
      <c r="A39" s="39"/>
      <c r="B39" s="45"/>
      <c r="C39" s="286" t="s">
        <v>89</v>
      </c>
      <c r="D39" s="286" t="s">
        <v>140</v>
      </c>
      <c r="E39" s="18" t="s">
        <v>19</v>
      </c>
      <c r="F39" s="287">
        <v>203.38</v>
      </c>
      <c r="G39" s="39"/>
      <c r="H39" s="45"/>
    </row>
    <row r="40" s="2" customFormat="1" ht="16.8" customHeight="1">
      <c r="A40" s="39"/>
      <c r="B40" s="45"/>
      <c r="C40" s="288" t="s">
        <v>475</v>
      </c>
      <c r="D40" s="39"/>
      <c r="E40" s="39"/>
      <c r="F40" s="39"/>
      <c r="G40" s="39"/>
      <c r="H40" s="45"/>
    </row>
    <row r="41" s="2" customFormat="1" ht="16.8" customHeight="1">
      <c r="A41" s="39"/>
      <c r="B41" s="45"/>
      <c r="C41" s="286" t="s">
        <v>250</v>
      </c>
      <c r="D41" s="286" t="s">
        <v>251</v>
      </c>
      <c r="E41" s="18" t="s">
        <v>182</v>
      </c>
      <c r="F41" s="287">
        <v>203.38</v>
      </c>
      <c r="G41" s="39"/>
      <c r="H41" s="45"/>
    </row>
    <row r="42" s="2" customFormat="1" ht="16.8" customHeight="1">
      <c r="A42" s="39"/>
      <c r="B42" s="45"/>
      <c r="C42" s="286" t="s">
        <v>180</v>
      </c>
      <c r="D42" s="286" t="s">
        <v>181</v>
      </c>
      <c r="E42" s="18" t="s">
        <v>182</v>
      </c>
      <c r="F42" s="287">
        <v>203.38</v>
      </c>
      <c r="G42" s="39"/>
      <c r="H42" s="45"/>
    </row>
    <row r="43" s="2" customFormat="1" ht="16.8" customHeight="1">
      <c r="A43" s="39"/>
      <c r="B43" s="45"/>
      <c r="C43" s="286" t="s">
        <v>262</v>
      </c>
      <c r="D43" s="286" t="s">
        <v>263</v>
      </c>
      <c r="E43" s="18" t="s">
        <v>182</v>
      </c>
      <c r="F43" s="287">
        <v>203.38</v>
      </c>
      <c r="G43" s="39"/>
      <c r="H43" s="45"/>
    </row>
    <row r="44" s="2" customFormat="1" ht="16.8" customHeight="1">
      <c r="A44" s="39"/>
      <c r="B44" s="45"/>
      <c r="C44" s="286" t="s">
        <v>185</v>
      </c>
      <c r="D44" s="286" t="s">
        <v>186</v>
      </c>
      <c r="E44" s="18" t="s">
        <v>182</v>
      </c>
      <c r="F44" s="287">
        <v>207.44800000000001</v>
      </c>
      <c r="G44" s="39"/>
      <c r="H44" s="45"/>
    </row>
    <row r="45" s="2" customFormat="1">
      <c r="A45" s="39"/>
      <c r="B45" s="45"/>
      <c r="C45" s="281" t="s">
        <v>476</v>
      </c>
      <c r="D45" s="281" t="s">
        <v>82</v>
      </c>
      <c r="E45" s="39"/>
      <c r="F45" s="39"/>
      <c r="G45" s="39"/>
      <c r="H45" s="45"/>
    </row>
    <row r="46" s="2" customFormat="1" ht="16.8" customHeight="1">
      <c r="A46" s="39"/>
      <c r="B46" s="45"/>
      <c r="C46" s="282" t="s">
        <v>294</v>
      </c>
      <c r="D46" s="283" t="s">
        <v>19</v>
      </c>
      <c r="E46" s="284" t="s">
        <v>19</v>
      </c>
      <c r="F46" s="285">
        <v>388.89999999999998</v>
      </c>
      <c r="G46" s="39"/>
      <c r="H46" s="45"/>
    </row>
    <row r="47" s="2" customFormat="1" ht="16.8" customHeight="1">
      <c r="A47" s="39"/>
      <c r="B47" s="45"/>
      <c r="C47" s="286" t="s">
        <v>19</v>
      </c>
      <c r="D47" s="286" t="s">
        <v>323</v>
      </c>
      <c r="E47" s="18" t="s">
        <v>19</v>
      </c>
      <c r="F47" s="287">
        <v>11</v>
      </c>
      <c r="G47" s="39"/>
      <c r="H47" s="45"/>
    </row>
    <row r="48" s="2" customFormat="1" ht="16.8" customHeight="1">
      <c r="A48" s="39"/>
      <c r="B48" s="45"/>
      <c r="C48" s="286" t="s">
        <v>19</v>
      </c>
      <c r="D48" s="286" t="s">
        <v>324</v>
      </c>
      <c r="E48" s="18" t="s">
        <v>19</v>
      </c>
      <c r="F48" s="287">
        <v>17</v>
      </c>
      <c r="G48" s="39"/>
      <c r="H48" s="45"/>
    </row>
    <row r="49" s="2" customFormat="1" ht="16.8" customHeight="1">
      <c r="A49" s="39"/>
      <c r="B49" s="45"/>
      <c r="C49" s="286" t="s">
        <v>19</v>
      </c>
      <c r="D49" s="286" t="s">
        <v>325</v>
      </c>
      <c r="E49" s="18" t="s">
        <v>19</v>
      </c>
      <c r="F49" s="287">
        <v>13.699999999999999</v>
      </c>
      <c r="G49" s="39"/>
      <c r="H49" s="45"/>
    </row>
    <row r="50" s="2" customFormat="1" ht="16.8" customHeight="1">
      <c r="A50" s="39"/>
      <c r="B50" s="45"/>
      <c r="C50" s="286" t="s">
        <v>19</v>
      </c>
      <c r="D50" s="286" t="s">
        <v>326</v>
      </c>
      <c r="E50" s="18" t="s">
        <v>19</v>
      </c>
      <c r="F50" s="287">
        <v>4.2000000000000002</v>
      </c>
      <c r="G50" s="39"/>
      <c r="H50" s="45"/>
    </row>
    <row r="51" s="2" customFormat="1" ht="16.8" customHeight="1">
      <c r="A51" s="39"/>
      <c r="B51" s="45"/>
      <c r="C51" s="286" t="s">
        <v>19</v>
      </c>
      <c r="D51" s="286" t="s">
        <v>327</v>
      </c>
      <c r="E51" s="18" t="s">
        <v>19</v>
      </c>
      <c r="F51" s="287">
        <v>99.900000000000006</v>
      </c>
      <c r="G51" s="39"/>
      <c r="H51" s="45"/>
    </row>
    <row r="52" s="2" customFormat="1" ht="16.8" customHeight="1">
      <c r="A52" s="39"/>
      <c r="B52" s="45"/>
      <c r="C52" s="286" t="s">
        <v>19</v>
      </c>
      <c r="D52" s="286" t="s">
        <v>328</v>
      </c>
      <c r="E52" s="18" t="s">
        <v>19</v>
      </c>
      <c r="F52" s="287">
        <v>6.5999999999999996</v>
      </c>
      <c r="G52" s="39"/>
      <c r="H52" s="45"/>
    </row>
    <row r="53" s="2" customFormat="1" ht="16.8" customHeight="1">
      <c r="A53" s="39"/>
      <c r="B53" s="45"/>
      <c r="C53" s="286" t="s">
        <v>19</v>
      </c>
      <c r="D53" s="286" t="s">
        <v>329</v>
      </c>
      <c r="E53" s="18" t="s">
        <v>19</v>
      </c>
      <c r="F53" s="287">
        <v>28</v>
      </c>
      <c r="G53" s="39"/>
      <c r="H53" s="45"/>
    </row>
    <row r="54" s="2" customFormat="1" ht="16.8" customHeight="1">
      <c r="A54" s="39"/>
      <c r="B54" s="45"/>
      <c r="C54" s="286" t="s">
        <v>19</v>
      </c>
      <c r="D54" s="286" t="s">
        <v>330</v>
      </c>
      <c r="E54" s="18" t="s">
        <v>19</v>
      </c>
      <c r="F54" s="287">
        <v>17.600000000000001</v>
      </c>
      <c r="G54" s="39"/>
      <c r="H54" s="45"/>
    </row>
    <row r="55" s="2" customFormat="1" ht="16.8" customHeight="1">
      <c r="A55" s="39"/>
      <c r="B55" s="45"/>
      <c r="C55" s="286" t="s">
        <v>19</v>
      </c>
      <c r="D55" s="286" t="s">
        <v>331</v>
      </c>
      <c r="E55" s="18" t="s">
        <v>19</v>
      </c>
      <c r="F55" s="287">
        <v>21.600000000000001</v>
      </c>
      <c r="G55" s="39"/>
      <c r="H55" s="45"/>
    </row>
    <row r="56" s="2" customFormat="1" ht="16.8" customHeight="1">
      <c r="A56" s="39"/>
      <c r="B56" s="45"/>
      <c r="C56" s="286" t="s">
        <v>19</v>
      </c>
      <c r="D56" s="286" t="s">
        <v>332</v>
      </c>
      <c r="E56" s="18" t="s">
        <v>19</v>
      </c>
      <c r="F56" s="287">
        <v>17</v>
      </c>
      <c r="G56" s="39"/>
      <c r="H56" s="45"/>
    </row>
    <row r="57" s="2" customFormat="1" ht="16.8" customHeight="1">
      <c r="A57" s="39"/>
      <c r="B57" s="45"/>
      <c r="C57" s="286" t="s">
        <v>19</v>
      </c>
      <c r="D57" s="286" t="s">
        <v>333</v>
      </c>
      <c r="E57" s="18" t="s">
        <v>19</v>
      </c>
      <c r="F57" s="287">
        <v>39.799999999999997</v>
      </c>
      <c r="G57" s="39"/>
      <c r="H57" s="45"/>
    </row>
    <row r="58" s="2" customFormat="1" ht="16.8" customHeight="1">
      <c r="A58" s="39"/>
      <c r="B58" s="45"/>
      <c r="C58" s="286" t="s">
        <v>19</v>
      </c>
      <c r="D58" s="286" t="s">
        <v>334</v>
      </c>
      <c r="E58" s="18" t="s">
        <v>19</v>
      </c>
      <c r="F58" s="287">
        <v>39.799999999999997</v>
      </c>
      <c r="G58" s="39"/>
      <c r="H58" s="45"/>
    </row>
    <row r="59" s="2" customFormat="1" ht="16.8" customHeight="1">
      <c r="A59" s="39"/>
      <c r="B59" s="45"/>
      <c r="C59" s="286" t="s">
        <v>19</v>
      </c>
      <c r="D59" s="286" t="s">
        <v>335</v>
      </c>
      <c r="E59" s="18" t="s">
        <v>19</v>
      </c>
      <c r="F59" s="287">
        <v>45</v>
      </c>
      <c r="G59" s="39"/>
      <c r="H59" s="45"/>
    </row>
    <row r="60" s="2" customFormat="1" ht="16.8" customHeight="1">
      <c r="A60" s="39"/>
      <c r="B60" s="45"/>
      <c r="C60" s="286" t="s">
        <v>19</v>
      </c>
      <c r="D60" s="286" t="s">
        <v>336</v>
      </c>
      <c r="E60" s="18" t="s">
        <v>19</v>
      </c>
      <c r="F60" s="287">
        <v>27.699999999999999</v>
      </c>
      <c r="G60" s="39"/>
      <c r="H60" s="45"/>
    </row>
    <row r="61" s="2" customFormat="1" ht="16.8" customHeight="1">
      <c r="A61" s="39"/>
      <c r="B61" s="45"/>
      <c r="C61" s="286" t="s">
        <v>294</v>
      </c>
      <c r="D61" s="286" t="s">
        <v>140</v>
      </c>
      <c r="E61" s="18" t="s">
        <v>19</v>
      </c>
      <c r="F61" s="287">
        <v>388.89999999999998</v>
      </c>
      <c r="G61" s="39"/>
      <c r="H61" s="45"/>
    </row>
    <row r="62" s="2" customFormat="1" ht="16.8" customHeight="1">
      <c r="A62" s="39"/>
      <c r="B62" s="45"/>
      <c r="C62" s="288" t="s">
        <v>475</v>
      </c>
      <c r="D62" s="39"/>
      <c r="E62" s="39"/>
      <c r="F62" s="39"/>
      <c r="G62" s="39"/>
      <c r="H62" s="45"/>
    </row>
    <row r="63" s="2" customFormat="1" ht="16.8" customHeight="1">
      <c r="A63" s="39"/>
      <c r="B63" s="45"/>
      <c r="C63" s="286" t="s">
        <v>206</v>
      </c>
      <c r="D63" s="286" t="s">
        <v>207</v>
      </c>
      <c r="E63" s="18" t="s">
        <v>176</v>
      </c>
      <c r="F63" s="287">
        <v>388.89999999999998</v>
      </c>
      <c r="G63" s="39"/>
      <c r="H63" s="45"/>
    </row>
    <row r="64" s="2" customFormat="1" ht="16.8" customHeight="1">
      <c r="A64" s="39"/>
      <c r="B64" s="45"/>
      <c r="C64" s="286" t="s">
        <v>174</v>
      </c>
      <c r="D64" s="286" t="s">
        <v>175</v>
      </c>
      <c r="E64" s="18" t="s">
        <v>176</v>
      </c>
      <c r="F64" s="287">
        <v>388.89999999999998</v>
      </c>
      <c r="G64" s="39"/>
      <c r="H64" s="45"/>
    </row>
    <row r="65" s="2" customFormat="1">
      <c r="A65" s="39"/>
      <c r="B65" s="45"/>
      <c r="C65" s="286" t="s">
        <v>203</v>
      </c>
      <c r="D65" s="286" t="s">
        <v>204</v>
      </c>
      <c r="E65" s="18" t="s">
        <v>176</v>
      </c>
      <c r="F65" s="287">
        <v>388.89999999999998</v>
      </c>
      <c r="G65" s="39"/>
      <c r="H65" s="45"/>
    </row>
    <row r="66" s="2" customFormat="1" ht="16.8" customHeight="1">
      <c r="A66" s="39"/>
      <c r="B66" s="45"/>
      <c r="C66" s="286" t="s">
        <v>246</v>
      </c>
      <c r="D66" s="286" t="s">
        <v>247</v>
      </c>
      <c r="E66" s="18" t="s">
        <v>182</v>
      </c>
      <c r="F66" s="287">
        <v>972.25</v>
      </c>
      <c r="G66" s="39"/>
      <c r="H66" s="45"/>
    </row>
    <row r="67" s="2" customFormat="1" ht="16.8" customHeight="1">
      <c r="A67" s="39"/>
      <c r="B67" s="45"/>
      <c r="C67" s="286" t="s">
        <v>275</v>
      </c>
      <c r="D67" s="286" t="s">
        <v>276</v>
      </c>
      <c r="E67" s="18" t="s">
        <v>176</v>
      </c>
      <c r="F67" s="287">
        <v>388.89999999999998</v>
      </c>
      <c r="G67" s="39"/>
      <c r="H67" s="45"/>
    </row>
    <row r="68" s="2" customFormat="1" ht="16.8" customHeight="1">
      <c r="A68" s="39"/>
      <c r="B68" s="45"/>
      <c r="C68" s="286" t="s">
        <v>285</v>
      </c>
      <c r="D68" s="286" t="s">
        <v>286</v>
      </c>
      <c r="E68" s="18" t="s">
        <v>176</v>
      </c>
      <c r="F68" s="287">
        <v>388.89999999999998</v>
      </c>
      <c r="G68" s="39"/>
      <c r="H68" s="45"/>
    </row>
    <row r="69" s="2" customFormat="1" ht="16.8" customHeight="1">
      <c r="A69" s="39"/>
      <c r="B69" s="45"/>
      <c r="C69" s="282" t="s">
        <v>296</v>
      </c>
      <c r="D69" s="283" t="s">
        <v>19</v>
      </c>
      <c r="E69" s="284" t="s">
        <v>19</v>
      </c>
      <c r="F69" s="285">
        <v>273.10000000000002</v>
      </c>
      <c r="G69" s="39"/>
      <c r="H69" s="45"/>
    </row>
    <row r="70" s="2" customFormat="1" ht="16.8" customHeight="1">
      <c r="A70" s="39"/>
      <c r="B70" s="45"/>
      <c r="C70" s="286" t="s">
        <v>19</v>
      </c>
      <c r="D70" s="286" t="s">
        <v>359</v>
      </c>
      <c r="E70" s="18" t="s">
        <v>19</v>
      </c>
      <c r="F70" s="287">
        <v>11.800000000000001</v>
      </c>
      <c r="G70" s="39"/>
      <c r="H70" s="45"/>
    </row>
    <row r="71" s="2" customFormat="1" ht="16.8" customHeight="1">
      <c r="A71" s="39"/>
      <c r="B71" s="45"/>
      <c r="C71" s="286" t="s">
        <v>19</v>
      </c>
      <c r="D71" s="286" t="s">
        <v>360</v>
      </c>
      <c r="E71" s="18" t="s">
        <v>19</v>
      </c>
      <c r="F71" s="287">
        <v>13.699999999999999</v>
      </c>
      <c r="G71" s="39"/>
      <c r="H71" s="45"/>
    </row>
    <row r="72" s="2" customFormat="1" ht="16.8" customHeight="1">
      <c r="A72" s="39"/>
      <c r="B72" s="45"/>
      <c r="C72" s="286" t="s">
        <v>19</v>
      </c>
      <c r="D72" s="286" t="s">
        <v>361</v>
      </c>
      <c r="E72" s="18" t="s">
        <v>19</v>
      </c>
      <c r="F72" s="287">
        <v>12.9</v>
      </c>
      <c r="G72" s="39"/>
      <c r="H72" s="45"/>
    </row>
    <row r="73" s="2" customFormat="1" ht="16.8" customHeight="1">
      <c r="A73" s="39"/>
      <c r="B73" s="45"/>
      <c r="C73" s="286" t="s">
        <v>19</v>
      </c>
      <c r="D73" s="286" t="s">
        <v>362</v>
      </c>
      <c r="E73" s="18" t="s">
        <v>19</v>
      </c>
      <c r="F73" s="287">
        <v>7.7000000000000002</v>
      </c>
      <c r="G73" s="39"/>
      <c r="H73" s="45"/>
    </row>
    <row r="74" s="2" customFormat="1" ht="16.8" customHeight="1">
      <c r="A74" s="39"/>
      <c r="B74" s="45"/>
      <c r="C74" s="286" t="s">
        <v>19</v>
      </c>
      <c r="D74" s="286" t="s">
        <v>363</v>
      </c>
      <c r="E74" s="18" t="s">
        <v>19</v>
      </c>
      <c r="F74" s="287">
        <v>48</v>
      </c>
      <c r="G74" s="39"/>
      <c r="H74" s="45"/>
    </row>
    <row r="75" s="2" customFormat="1" ht="16.8" customHeight="1">
      <c r="A75" s="39"/>
      <c r="B75" s="45"/>
      <c r="C75" s="286" t="s">
        <v>19</v>
      </c>
      <c r="D75" s="286" t="s">
        <v>364</v>
      </c>
      <c r="E75" s="18" t="s">
        <v>19</v>
      </c>
      <c r="F75" s="287">
        <v>6.0999999999999996</v>
      </c>
      <c r="G75" s="39"/>
      <c r="H75" s="45"/>
    </row>
    <row r="76" s="2" customFormat="1" ht="16.8" customHeight="1">
      <c r="A76" s="39"/>
      <c r="B76" s="45"/>
      <c r="C76" s="286" t="s">
        <v>19</v>
      </c>
      <c r="D76" s="286" t="s">
        <v>365</v>
      </c>
      <c r="E76" s="18" t="s">
        <v>19</v>
      </c>
      <c r="F76" s="287">
        <v>19.100000000000001</v>
      </c>
      <c r="G76" s="39"/>
      <c r="H76" s="45"/>
    </row>
    <row r="77" s="2" customFormat="1" ht="16.8" customHeight="1">
      <c r="A77" s="39"/>
      <c r="B77" s="45"/>
      <c r="C77" s="286" t="s">
        <v>19</v>
      </c>
      <c r="D77" s="286" t="s">
        <v>366</v>
      </c>
      <c r="E77" s="18" t="s">
        <v>19</v>
      </c>
      <c r="F77" s="287">
        <v>14</v>
      </c>
      <c r="G77" s="39"/>
      <c r="H77" s="45"/>
    </row>
    <row r="78" s="2" customFormat="1" ht="16.8" customHeight="1">
      <c r="A78" s="39"/>
      <c r="B78" s="45"/>
      <c r="C78" s="286" t="s">
        <v>19</v>
      </c>
      <c r="D78" s="286" t="s">
        <v>367</v>
      </c>
      <c r="E78" s="18" t="s">
        <v>19</v>
      </c>
      <c r="F78" s="287">
        <v>15.4</v>
      </c>
      <c r="G78" s="39"/>
      <c r="H78" s="45"/>
    </row>
    <row r="79" s="2" customFormat="1" ht="16.8" customHeight="1">
      <c r="A79" s="39"/>
      <c r="B79" s="45"/>
      <c r="C79" s="286" t="s">
        <v>19</v>
      </c>
      <c r="D79" s="286" t="s">
        <v>368</v>
      </c>
      <c r="E79" s="18" t="s">
        <v>19</v>
      </c>
      <c r="F79" s="287">
        <v>15.800000000000001</v>
      </c>
      <c r="G79" s="39"/>
      <c r="H79" s="45"/>
    </row>
    <row r="80" s="2" customFormat="1" ht="16.8" customHeight="1">
      <c r="A80" s="39"/>
      <c r="B80" s="45"/>
      <c r="C80" s="286" t="s">
        <v>19</v>
      </c>
      <c r="D80" s="286" t="s">
        <v>369</v>
      </c>
      <c r="E80" s="18" t="s">
        <v>19</v>
      </c>
      <c r="F80" s="287">
        <v>22.800000000000001</v>
      </c>
      <c r="G80" s="39"/>
      <c r="H80" s="45"/>
    </row>
    <row r="81" s="2" customFormat="1" ht="16.8" customHeight="1">
      <c r="A81" s="39"/>
      <c r="B81" s="45"/>
      <c r="C81" s="286" t="s">
        <v>19</v>
      </c>
      <c r="D81" s="286" t="s">
        <v>370</v>
      </c>
      <c r="E81" s="18" t="s">
        <v>19</v>
      </c>
      <c r="F81" s="287">
        <v>22.800000000000001</v>
      </c>
      <c r="G81" s="39"/>
      <c r="H81" s="45"/>
    </row>
    <row r="82" s="2" customFormat="1" ht="16.8" customHeight="1">
      <c r="A82" s="39"/>
      <c r="B82" s="45"/>
      <c r="C82" s="286" t="s">
        <v>19</v>
      </c>
      <c r="D82" s="286" t="s">
        <v>371</v>
      </c>
      <c r="E82" s="18" t="s">
        <v>19</v>
      </c>
      <c r="F82" s="287">
        <v>25.199999999999999</v>
      </c>
      <c r="G82" s="39"/>
      <c r="H82" s="45"/>
    </row>
    <row r="83" s="2" customFormat="1" ht="16.8" customHeight="1">
      <c r="A83" s="39"/>
      <c r="B83" s="45"/>
      <c r="C83" s="286" t="s">
        <v>19</v>
      </c>
      <c r="D83" s="286" t="s">
        <v>372</v>
      </c>
      <c r="E83" s="18" t="s">
        <v>19</v>
      </c>
      <c r="F83" s="287">
        <v>37.799999999999997</v>
      </c>
      <c r="G83" s="39"/>
      <c r="H83" s="45"/>
    </row>
    <row r="84" s="2" customFormat="1" ht="16.8" customHeight="1">
      <c r="A84" s="39"/>
      <c r="B84" s="45"/>
      <c r="C84" s="286" t="s">
        <v>296</v>
      </c>
      <c r="D84" s="286" t="s">
        <v>140</v>
      </c>
      <c r="E84" s="18" t="s">
        <v>19</v>
      </c>
      <c r="F84" s="287">
        <v>273.10000000000002</v>
      </c>
      <c r="G84" s="39"/>
      <c r="H84" s="45"/>
    </row>
    <row r="85" s="2" customFormat="1" ht="16.8" customHeight="1">
      <c r="A85" s="39"/>
      <c r="B85" s="45"/>
      <c r="C85" s="288" t="s">
        <v>475</v>
      </c>
      <c r="D85" s="39"/>
      <c r="E85" s="39"/>
      <c r="F85" s="39"/>
      <c r="G85" s="39"/>
      <c r="H85" s="45"/>
    </row>
    <row r="86" s="2" customFormat="1" ht="16.8" customHeight="1">
      <c r="A86" s="39"/>
      <c r="B86" s="45"/>
      <c r="C86" s="286" t="s">
        <v>250</v>
      </c>
      <c r="D86" s="286" t="s">
        <v>251</v>
      </c>
      <c r="E86" s="18" t="s">
        <v>182</v>
      </c>
      <c r="F86" s="287">
        <v>273.10000000000002</v>
      </c>
      <c r="G86" s="39"/>
      <c r="H86" s="45"/>
    </row>
    <row r="87" s="2" customFormat="1" ht="16.8" customHeight="1">
      <c r="A87" s="39"/>
      <c r="B87" s="45"/>
      <c r="C87" s="286" t="s">
        <v>180</v>
      </c>
      <c r="D87" s="286" t="s">
        <v>181</v>
      </c>
      <c r="E87" s="18" t="s">
        <v>182</v>
      </c>
      <c r="F87" s="287">
        <v>273.10000000000002</v>
      </c>
      <c r="G87" s="39"/>
      <c r="H87" s="45"/>
    </row>
    <row r="88" s="2" customFormat="1" ht="16.8" customHeight="1">
      <c r="A88" s="39"/>
      <c r="B88" s="45"/>
      <c r="C88" s="286" t="s">
        <v>262</v>
      </c>
      <c r="D88" s="286" t="s">
        <v>263</v>
      </c>
      <c r="E88" s="18" t="s">
        <v>182</v>
      </c>
      <c r="F88" s="287">
        <v>273.10000000000002</v>
      </c>
      <c r="G88" s="39"/>
      <c r="H88" s="45"/>
    </row>
    <row r="89" s="2" customFormat="1" ht="16.8" customHeight="1">
      <c r="A89" s="39"/>
      <c r="B89" s="45"/>
      <c r="C89" s="286" t="s">
        <v>185</v>
      </c>
      <c r="D89" s="286" t="s">
        <v>186</v>
      </c>
      <c r="E89" s="18" t="s">
        <v>182</v>
      </c>
      <c r="F89" s="287">
        <v>278.56200000000001</v>
      </c>
      <c r="G89" s="39"/>
      <c r="H89" s="45"/>
    </row>
    <row r="90" s="2" customFormat="1">
      <c r="A90" s="39"/>
      <c r="B90" s="45"/>
      <c r="C90" s="281" t="s">
        <v>477</v>
      </c>
      <c r="D90" s="281" t="s">
        <v>85</v>
      </c>
      <c r="E90" s="39"/>
      <c r="F90" s="39"/>
      <c r="G90" s="39"/>
      <c r="H90" s="45"/>
    </row>
    <row r="91" s="2" customFormat="1" ht="16.8" customHeight="1">
      <c r="A91" s="39"/>
      <c r="B91" s="45"/>
      <c r="C91" s="282" t="s">
        <v>381</v>
      </c>
      <c r="D91" s="283" t="s">
        <v>19</v>
      </c>
      <c r="E91" s="284" t="s">
        <v>19</v>
      </c>
      <c r="F91" s="285">
        <v>574.28999999999996</v>
      </c>
      <c r="G91" s="39"/>
      <c r="H91" s="45"/>
    </row>
    <row r="92" s="2" customFormat="1" ht="16.8" customHeight="1">
      <c r="A92" s="39"/>
      <c r="B92" s="45"/>
      <c r="C92" s="286" t="s">
        <v>19</v>
      </c>
      <c r="D92" s="286" t="s">
        <v>411</v>
      </c>
      <c r="E92" s="18" t="s">
        <v>19</v>
      </c>
      <c r="F92" s="287">
        <v>130.40000000000001</v>
      </c>
      <c r="G92" s="39"/>
      <c r="H92" s="45"/>
    </row>
    <row r="93" s="2" customFormat="1" ht="16.8" customHeight="1">
      <c r="A93" s="39"/>
      <c r="B93" s="45"/>
      <c r="C93" s="286" t="s">
        <v>19</v>
      </c>
      <c r="D93" s="286" t="s">
        <v>412</v>
      </c>
      <c r="E93" s="18" t="s">
        <v>19</v>
      </c>
      <c r="F93" s="287">
        <v>79.140000000000001</v>
      </c>
      <c r="G93" s="39"/>
      <c r="H93" s="45"/>
    </row>
    <row r="94" s="2" customFormat="1" ht="16.8" customHeight="1">
      <c r="A94" s="39"/>
      <c r="B94" s="45"/>
      <c r="C94" s="286" t="s">
        <v>19</v>
      </c>
      <c r="D94" s="286" t="s">
        <v>413</v>
      </c>
      <c r="E94" s="18" t="s">
        <v>19</v>
      </c>
      <c r="F94" s="287">
        <v>17.899999999999999</v>
      </c>
      <c r="G94" s="39"/>
      <c r="H94" s="45"/>
    </row>
    <row r="95" s="2" customFormat="1" ht="16.8" customHeight="1">
      <c r="A95" s="39"/>
      <c r="B95" s="45"/>
      <c r="C95" s="286" t="s">
        <v>19</v>
      </c>
      <c r="D95" s="286" t="s">
        <v>414</v>
      </c>
      <c r="E95" s="18" t="s">
        <v>19</v>
      </c>
      <c r="F95" s="287">
        <v>21.859999999999999</v>
      </c>
      <c r="G95" s="39"/>
      <c r="H95" s="45"/>
    </row>
    <row r="96" s="2" customFormat="1" ht="16.8" customHeight="1">
      <c r="A96" s="39"/>
      <c r="B96" s="45"/>
      <c r="C96" s="286" t="s">
        <v>19</v>
      </c>
      <c r="D96" s="286" t="s">
        <v>415</v>
      </c>
      <c r="E96" s="18" t="s">
        <v>19</v>
      </c>
      <c r="F96" s="287">
        <v>18.68</v>
      </c>
      <c r="G96" s="39"/>
      <c r="H96" s="45"/>
    </row>
    <row r="97" s="2" customFormat="1" ht="16.8" customHeight="1">
      <c r="A97" s="39"/>
      <c r="B97" s="45"/>
      <c r="C97" s="286" t="s">
        <v>19</v>
      </c>
      <c r="D97" s="286" t="s">
        <v>416</v>
      </c>
      <c r="E97" s="18" t="s">
        <v>19</v>
      </c>
      <c r="F97" s="287">
        <v>21.690000000000001</v>
      </c>
      <c r="G97" s="39"/>
      <c r="H97" s="45"/>
    </row>
    <row r="98" s="2" customFormat="1" ht="16.8" customHeight="1">
      <c r="A98" s="39"/>
      <c r="B98" s="45"/>
      <c r="C98" s="286" t="s">
        <v>19</v>
      </c>
      <c r="D98" s="286" t="s">
        <v>417</v>
      </c>
      <c r="E98" s="18" t="s">
        <v>19</v>
      </c>
      <c r="F98" s="287">
        <v>21.620000000000001</v>
      </c>
      <c r="G98" s="39"/>
      <c r="H98" s="45"/>
    </row>
    <row r="99" s="2" customFormat="1" ht="16.8" customHeight="1">
      <c r="A99" s="39"/>
      <c r="B99" s="45"/>
      <c r="C99" s="286" t="s">
        <v>19</v>
      </c>
      <c r="D99" s="286" t="s">
        <v>418</v>
      </c>
      <c r="E99" s="18" t="s">
        <v>19</v>
      </c>
      <c r="F99" s="287">
        <v>21.690000000000001</v>
      </c>
      <c r="G99" s="39"/>
      <c r="H99" s="45"/>
    </row>
    <row r="100" s="2" customFormat="1" ht="16.8" customHeight="1">
      <c r="A100" s="39"/>
      <c r="B100" s="45"/>
      <c r="C100" s="286" t="s">
        <v>19</v>
      </c>
      <c r="D100" s="286" t="s">
        <v>419</v>
      </c>
      <c r="E100" s="18" t="s">
        <v>19</v>
      </c>
      <c r="F100" s="287">
        <v>21.620000000000001</v>
      </c>
      <c r="G100" s="39"/>
      <c r="H100" s="45"/>
    </row>
    <row r="101" s="2" customFormat="1" ht="16.8" customHeight="1">
      <c r="A101" s="39"/>
      <c r="B101" s="45"/>
      <c r="C101" s="286" t="s">
        <v>19</v>
      </c>
      <c r="D101" s="286" t="s">
        <v>420</v>
      </c>
      <c r="E101" s="18" t="s">
        <v>19</v>
      </c>
      <c r="F101" s="287">
        <v>21.5</v>
      </c>
      <c r="G101" s="39"/>
      <c r="H101" s="45"/>
    </row>
    <row r="102" s="2" customFormat="1" ht="16.8" customHeight="1">
      <c r="A102" s="39"/>
      <c r="B102" s="45"/>
      <c r="C102" s="286" t="s">
        <v>19</v>
      </c>
      <c r="D102" s="286" t="s">
        <v>421</v>
      </c>
      <c r="E102" s="18" t="s">
        <v>19</v>
      </c>
      <c r="F102" s="287">
        <v>21.350000000000001</v>
      </c>
      <c r="G102" s="39"/>
      <c r="H102" s="45"/>
    </row>
    <row r="103" s="2" customFormat="1" ht="16.8" customHeight="1">
      <c r="A103" s="39"/>
      <c r="B103" s="45"/>
      <c r="C103" s="286" t="s">
        <v>19</v>
      </c>
      <c r="D103" s="286" t="s">
        <v>422</v>
      </c>
      <c r="E103" s="18" t="s">
        <v>19</v>
      </c>
      <c r="F103" s="287">
        <v>32.460000000000001</v>
      </c>
      <c r="G103" s="39"/>
      <c r="H103" s="45"/>
    </row>
    <row r="104" s="2" customFormat="1" ht="16.8" customHeight="1">
      <c r="A104" s="39"/>
      <c r="B104" s="45"/>
      <c r="C104" s="286" t="s">
        <v>19</v>
      </c>
      <c r="D104" s="286" t="s">
        <v>423</v>
      </c>
      <c r="E104" s="18" t="s">
        <v>19</v>
      </c>
      <c r="F104" s="287">
        <v>21.649999999999999</v>
      </c>
      <c r="G104" s="39"/>
      <c r="H104" s="45"/>
    </row>
    <row r="105" s="2" customFormat="1" ht="16.8" customHeight="1">
      <c r="A105" s="39"/>
      <c r="B105" s="45"/>
      <c r="C105" s="286" t="s">
        <v>19</v>
      </c>
      <c r="D105" s="286" t="s">
        <v>424</v>
      </c>
      <c r="E105" s="18" t="s">
        <v>19</v>
      </c>
      <c r="F105" s="287">
        <v>21.690000000000001</v>
      </c>
      <c r="G105" s="39"/>
      <c r="H105" s="45"/>
    </row>
    <row r="106" s="2" customFormat="1" ht="16.8" customHeight="1">
      <c r="A106" s="39"/>
      <c r="B106" s="45"/>
      <c r="C106" s="286" t="s">
        <v>19</v>
      </c>
      <c r="D106" s="286" t="s">
        <v>425</v>
      </c>
      <c r="E106" s="18" t="s">
        <v>19</v>
      </c>
      <c r="F106" s="287">
        <v>21.620000000000001</v>
      </c>
      <c r="G106" s="39"/>
      <c r="H106" s="45"/>
    </row>
    <row r="107" s="2" customFormat="1" ht="16.8" customHeight="1">
      <c r="A107" s="39"/>
      <c r="B107" s="45"/>
      <c r="C107" s="286" t="s">
        <v>19</v>
      </c>
      <c r="D107" s="286" t="s">
        <v>426</v>
      </c>
      <c r="E107" s="18" t="s">
        <v>19</v>
      </c>
      <c r="F107" s="287">
        <v>21.690000000000001</v>
      </c>
      <c r="G107" s="39"/>
      <c r="H107" s="45"/>
    </row>
    <row r="108" s="2" customFormat="1" ht="16.8" customHeight="1">
      <c r="A108" s="39"/>
      <c r="B108" s="45"/>
      <c r="C108" s="286" t="s">
        <v>19</v>
      </c>
      <c r="D108" s="286" t="s">
        <v>427</v>
      </c>
      <c r="E108" s="18" t="s">
        <v>19</v>
      </c>
      <c r="F108" s="287">
        <v>21.260000000000002</v>
      </c>
      <c r="G108" s="39"/>
      <c r="H108" s="45"/>
    </row>
    <row r="109" s="2" customFormat="1" ht="16.8" customHeight="1">
      <c r="A109" s="39"/>
      <c r="B109" s="45"/>
      <c r="C109" s="286" t="s">
        <v>19</v>
      </c>
      <c r="D109" s="286" t="s">
        <v>428</v>
      </c>
      <c r="E109" s="18" t="s">
        <v>19</v>
      </c>
      <c r="F109" s="287">
        <v>18.390000000000001</v>
      </c>
      <c r="G109" s="39"/>
      <c r="H109" s="45"/>
    </row>
    <row r="110" s="2" customFormat="1" ht="16.8" customHeight="1">
      <c r="A110" s="39"/>
      <c r="B110" s="45"/>
      <c r="C110" s="286" t="s">
        <v>19</v>
      </c>
      <c r="D110" s="286" t="s">
        <v>429</v>
      </c>
      <c r="E110" s="18" t="s">
        <v>19</v>
      </c>
      <c r="F110" s="287">
        <v>18.079999999999998</v>
      </c>
      <c r="G110" s="39"/>
      <c r="H110" s="45"/>
    </row>
    <row r="111" s="2" customFormat="1" ht="16.8" customHeight="1">
      <c r="A111" s="39"/>
      <c r="B111" s="45"/>
      <c r="C111" s="286" t="s">
        <v>381</v>
      </c>
      <c r="D111" s="286" t="s">
        <v>140</v>
      </c>
      <c r="E111" s="18" t="s">
        <v>19</v>
      </c>
      <c r="F111" s="287">
        <v>574.28999999999996</v>
      </c>
      <c r="G111" s="39"/>
      <c r="H111" s="45"/>
    </row>
    <row r="112" s="2" customFormat="1" ht="16.8" customHeight="1">
      <c r="A112" s="39"/>
      <c r="B112" s="45"/>
      <c r="C112" s="288" t="s">
        <v>475</v>
      </c>
      <c r="D112" s="39"/>
      <c r="E112" s="39"/>
      <c r="F112" s="39"/>
      <c r="G112" s="39"/>
      <c r="H112" s="45"/>
    </row>
    <row r="113" s="2" customFormat="1" ht="16.8" customHeight="1">
      <c r="A113" s="39"/>
      <c r="B113" s="45"/>
      <c r="C113" s="286" t="s">
        <v>206</v>
      </c>
      <c r="D113" s="286" t="s">
        <v>207</v>
      </c>
      <c r="E113" s="18" t="s">
        <v>176</v>
      </c>
      <c r="F113" s="287">
        <v>574.28999999999996</v>
      </c>
      <c r="G113" s="39"/>
      <c r="H113" s="45"/>
    </row>
    <row r="114" s="2" customFormat="1" ht="16.8" customHeight="1">
      <c r="A114" s="39"/>
      <c r="B114" s="45"/>
      <c r="C114" s="286" t="s">
        <v>174</v>
      </c>
      <c r="D114" s="286" t="s">
        <v>175</v>
      </c>
      <c r="E114" s="18" t="s">
        <v>176</v>
      </c>
      <c r="F114" s="287">
        <v>574.28999999999996</v>
      </c>
      <c r="G114" s="39"/>
      <c r="H114" s="45"/>
    </row>
    <row r="115" s="2" customFormat="1">
      <c r="A115" s="39"/>
      <c r="B115" s="45"/>
      <c r="C115" s="286" t="s">
        <v>203</v>
      </c>
      <c r="D115" s="286" t="s">
        <v>204</v>
      </c>
      <c r="E115" s="18" t="s">
        <v>176</v>
      </c>
      <c r="F115" s="287">
        <v>574.28999999999996</v>
      </c>
      <c r="G115" s="39"/>
      <c r="H115" s="45"/>
    </row>
    <row r="116" s="2" customFormat="1" ht="16.8" customHeight="1">
      <c r="A116" s="39"/>
      <c r="B116" s="45"/>
      <c r="C116" s="286" t="s">
        <v>218</v>
      </c>
      <c r="D116" s="286" t="s">
        <v>219</v>
      </c>
      <c r="E116" s="18" t="s">
        <v>176</v>
      </c>
      <c r="F116" s="287">
        <v>574.28999999999996</v>
      </c>
      <c r="G116" s="39"/>
      <c r="H116" s="45"/>
    </row>
    <row r="117" s="2" customFormat="1" ht="16.8" customHeight="1">
      <c r="A117" s="39"/>
      <c r="B117" s="45"/>
      <c r="C117" s="286" t="s">
        <v>246</v>
      </c>
      <c r="D117" s="286" t="s">
        <v>247</v>
      </c>
      <c r="E117" s="18" t="s">
        <v>182</v>
      </c>
      <c r="F117" s="287">
        <v>1435.7249999999999</v>
      </c>
      <c r="G117" s="39"/>
      <c r="H117" s="45"/>
    </row>
    <row r="118" s="2" customFormat="1" ht="16.8" customHeight="1">
      <c r="A118" s="39"/>
      <c r="B118" s="45"/>
      <c r="C118" s="286" t="s">
        <v>275</v>
      </c>
      <c r="D118" s="286" t="s">
        <v>276</v>
      </c>
      <c r="E118" s="18" t="s">
        <v>176</v>
      </c>
      <c r="F118" s="287">
        <v>574.28999999999996</v>
      </c>
      <c r="G118" s="39"/>
      <c r="H118" s="45"/>
    </row>
    <row r="119" s="2" customFormat="1" ht="16.8" customHeight="1">
      <c r="A119" s="39"/>
      <c r="B119" s="45"/>
      <c r="C119" s="286" t="s">
        <v>285</v>
      </c>
      <c r="D119" s="286" t="s">
        <v>286</v>
      </c>
      <c r="E119" s="18" t="s">
        <v>176</v>
      </c>
      <c r="F119" s="287">
        <v>574.28999999999996</v>
      </c>
      <c r="G119" s="39"/>
      <c r="H119" s="45"/>
    </row>
    <row r="120" s="2" customFormat="1" ht="16.8" customHeight="1">
      <c r="A120" s="39"/>
      <c r="B120" s="45"/>
      <c r="C120" s="286" t="s">
        <v>221</v>
      </c>
      <c r="D120" s="286" t="s">
        <v>222</v>
      </c>
      <c r="E120" s="18" t="s">
        <v>176</v>
      </c>
      <c r="F120" s="287">
        <v>790.60000000000002</v>
      </c>
      <c r="G120" s="39"/>
      <c r="H120" s="45"/>
    </row>
    <row r="121" s="2" customFormat="1" ht="16.8" customHeight="1">
      <c r="A121" s="39"/>
      <c r="B121" s="45"/>
      <c r="C121" s="282" t="s">
        <v>383</v>
      </c>
      <c r="D121" s="283" t="s">
        <v>19</v>
      </c>
      <c r="E121" s="284" t="s">
        <v>19</v>
      </c>
      <c r="F121" s="285">
        <v>527.32000000000005</v>
      </c>
      <c r="G121" s="39"/>
      <c r="H121" s="45"/>
    </row>
    <row r="122" s="2" customFormat="1" ht="16.8" customHeight="1">
      <c r="A122" s="39"/>
      <c r="B122" s="45"/>
      <c r="C122" s="286" t="s">
        <v>19</v>
      </c>
      <c r="D122" s="286" t="s">
        <v>434</v>
      </c>
      <c r="E122" s="18" t="s">
        <v>19</v>
      </c>
      <c r="F122" s="287">
        <v>100.44</v>
      </c>
      <c r="G122" s="39"/>
      <c r="H122" s="45"/>
    </row>
    <row r="123" s="2" customFormat="1" ht="16.8" customHeight="1">
      <c r="A123" s="39"/>
      <c r="B123" s="45"/>
      <c r="C123" s="286" t="s">
        <v>19</v>
      </c>
      <c r="D123" s="286" t="s">
        <v>435</v>
      </c>
      <c r="E123" s="18" t="s">
        <v>19</v>
      </c>
      <c r="F123" s="287">
        <v>75.829999999999998</v>
      </c>
      <c r="G123" s="39"/>
      <c r="H123" s="45"/>
    </row>
    <row r="124" s="2" customFormat="1" ht="16.8" customHeight="1">
      <c r="A124" s="39"/>
      <c r="B124" s="45"/>
      <c r="C124" s="286" t="s">
        <v>19</v>
      </c>
      <c r="D124" s="286" t="s">
        <v>436</v>
      </c>
      <c r="E124" s="18" t="s">
        <v>19</v>
      </c>
      <c r="F124" s="287">
        <v>20.050000000000001</v>
      </c>
      <c r="G124" s="39"/>
      <c r="H124" s="45"/>
    </row>
    <row r="125" s="2" customFormat="1" ht="16.8" customHeight="1">
      <c r="A125" s="39"/>
      <c r="B125" s="45"/>
      <c r="C125" s="286" t="s">
        <v>19</v>
      </c>
      <c r="D125" s="286" t="s">
        <v>437</v>
      </c>
      <c r="E125" s="18" t="s">
        <v>19</v>
      </c>
      <c r="F125" s="287">
        <v>18.75</v>
      </c>
      <c r="G125" s="39"/>
      <c r="H125" s="45"/>
    </row>
    <row r="126" s="2" customFormat="1" ht="16.8" customHeight="1">
      <c r="A126" s="39"/>
      <c r="B126" s="45"/>
      <c r="C126" s="286" t="s">
        <v>19</v>
      </c>
      <c r="D126" s="286" t="s">
        <v>438</v>
      </c>
      <c r="E126" s="18" t="s">
        <v>19</v>
      </c>
      <c r="F126" s="287">
        <v>19.690000000000001</v>
      </c>
      <c r="G126" s="39"/>
      <c r="H126" s="45"/>
    </row>
    <row r="127" s="2" customFormat="1" ht="16.8" customHeight="1">
      <c r="A127" s="39"/>
      <c r="B127" s="45"/>
      <c r="C127" s="286" t="s">
        <v>19</v>
      </c>
      <c r="D127" s="286" t="s">
        <v>439</v>
      </c>
      <c r="E127" s="18" t="s">
        <v>19</v>
      </c>
      <c r="F127" s="287">
        <v>21</v>
      </c>
      <c r="G127" s="39"/>
      <c r="H127" s="45"/>
    </row>
    <row r="128" s="2" customFormat="1" ht="16.8" customHeight="1">
      <c r="A128" s="39"/>
      <c r="B128" s="45"/>
      <c r="C128" s="286" t="s">
        <v>19</v>
      </c>
      <c r="D128" s="286" t="s">
        <v>440</v>
      </c>
      <c r="E128" s="18" t="s">
        <v>19</v>
      </c>
      <c r="F128" s="287">
        <v>21</v>
      </c>
      <c r="G128" s="39"/>
      <c r="H128" s="45"/>
    </row>
    <row r="129" s="2" customFormat="1" ht="16.8" customHeight="1">
      <c r="A129" s="39"/>
      <c r="B129" s="45"/>
      <c r="C129" s="286" t="s">
        <v>19</v>
      </c>
      <c r="D129" s="286" t="s">
        <v>441</v>
      </c>
      <c r="E129" s="18" t="s">
        <v>19</v>
      </c>
      <c r="F129" s="287">
        <v>21</v>
      </c>
      <c r="G129" s="39"/>
      <c r="H129" s="45"/>
    </row>
    <row r="130" s="2" customFormat="1" ht="16.8" customHeight="1">
      <c r="A130" s="39"/>
      <c r="B130" s="45"/>
      <c r="C130" s="286" t="s">
        <v>19</v>
      </c>
      <c r="D130" s="286" t="s">
        <v>442</v>
      </c>
      <c r="E130" s="18" t="s">
        <v>19</v>
      </c>
      <c r="F130" s="287">
        <v>21</v>
      </c>
      <c r="G130" s="39"/>
      <c r="H130" s="45"/>
    </row>
    <row r="131" s="2" customFormat="1" ht="16.8" customHeight="1">
      <c r="A131" s="39"/>
      <c r="B131" s="45"/>
      <c r="C131" s="286" t="s">
        <v>19</v>
      </c>
      <c r="D131" s="286" t="s">
        <v>443</v>
      </c>
      <c r="E131" s="18" t="s">
        <v>19</v>
      </c>
      <c r="F131" s="287">
        <v>20.949999999999999</v>
      </c>
      <c r="G131" s="39"/>
      <c r="H131" s="45"/>
    </row>
    <row r="132" s="2" customFormat="1" ht="16.8" customHeight="1">
      <c r="A132" s="39"/>
      <c r="B132" s="45"/>
      <c r="C132" s="286" t="s">
        <v>19</v>
      </c>
      <c r="D132" s="286" t="s">
        <v>444</v>
      </c>
      <c r="E132" s="18" t="s">
        <v>19</v>
      </c>
      <c r="F132" s="287">
        <v>21.210000000000001</v>
      </c>
      <c r="G132" s="39"/>
      <c r="H132" s="45"/>
    </row>
    <row r="133" s="2" customFormat="1" ht="16.8" customHeight="1">
      <c r="A133" s="39"/>
      <c r="B133" s="45"/>
      <c r="C133" s="286" t="s">
        <v>19</v>
      </c>
      <c r="D133" s="286" t="s">
        <v>445</v>
      </c>
      <c r="E133" s="18" t="s">
        <v>19</v>
      </c>
      <c r="F133" s="287">
        <v>25.100000000000001</v>
      </c>
      <c r="G133" s="39"/>
      <c r="H133" s="45"/>
    </row>
    <row r="134" s="2" customFormat="1" ht="16.8" customHeight="1">
      <c r="A134" s="39"/>
      <c r="B134" s="45"/>
      <c r="C134" s="286" t="s">
        <v>19</v>
      </c>
      <c r="D134" s="286" t="s">
        <v>446</v>
      </c>
      <c r="E134" s="18" t="s">
        <v>19</v>
      </c>
      <c r="F134" s="287">
        <v>21</v>
      </c>
      <c r="G134" s="39"/>
      <c r="H134" s="45"/>
    </row>
    <row r="135" s="2" customFormat="1" ht="16.8" customHeight="1">
      <c r="A135" s="39"/>
      <c r="B135" s="45"/>
      <c r="C135" s="286" t="s">
        <v>19</v>
      </c>
      <c r="D135" s="286" t="s">
        <v>447</v>
      </c>
      <c r="E135" s="18" t="s">
        <v>19</v>
      </c>
      <c r="F135" s="287">
        <v>21</v>
      </c>
      <c r="G135" s="39"/>
      <c r="H135" s="45"/>
    </row>
    <row r="136" s="2" customFormat="1" ht="16.8" customHeight="1">
      <c r="A136" s="39"/>
      <c r="B136" s="45"/>
      <c r="C136" s="286" t="s">
        <v>19</v>
      </c>
      <c r="D136" s="286" t="s">
        <v>448</v>
      </c>
      <c r="E136" s="18" t="s">
        <v>19</v>
      </c>
      <c r="F136" s="287">
        <v>21</v>
      </c>
      <c r="G136" s="39"/>
      <c r="H136" s="45"/>
    </row>
    <row r="137" s="2" customFormat="1" ht="16.8" customHeight="1">
      <c r="A137" s="39"/>
      <c r="B137" s="45"/>
      <c r="C137" s="286" t="s">
        <v>19</v>
      </c>
      <c r="D137" s="286" t="s">
        <v>449</v>
      </c>
      <c r="E137" s="18" t="s">
        <v>19</v>
      </c>
      <c r="F137" s="287">
        <v>21</v>
      </c>
      <c r="G137" s="39"/>
      <c r="H137" s="45"/>
    </row>
    <row r="138" s="2" customFormat="1" ht="16.8" customHeight="1">
      <c r="A138" s="39"/>
      <c r="B138" s="45"/>
      <c r="C138" s="286" t="s">
        <v>19</v>
      </c>
      <c r="D138" s="286" t="s">
        <v>450</v>
      </c>
      <c r="E138" s="18" t="s">
        <v>19</v>
      </c>
      <c r="F138" s="287">
        <v>20.850000000000001</v>
      </c>
      <c r="G138" s="39"/>
      <c r="H138" s="45"/>
    </row>
    <row r="139" s="2" customFormat="1" ht="16.8" customHeight="1">
      <c r="A139" s="39"/>
      <c r="B139" s="45"/>
      <c r="C139" s="286" t="s">
        <v>19</v>
      </c>
      <c r="D139" s="286" t="s">
        <v>451</v>
      </c>
      <c r="E139" s="18" t="s">
        <v>19</v>
      </c>
      <c r="F139" s="287">
        <v>19.640000000000001</v>
      </c>
      <c r="G139" s="39"/>
      <c r="H139" s="45"/>
    </row>
    <row r="140" s="2" customFormat="1" ht="16.8" customHeight="1">
      <c r="A140" s="39"/>
      <c r="B140" s="45"/>
      <c r="C140" s="286" t="s">
        <v>19</v>
      </c>
      <c r="D140" s="286" t="s">
        <v>452</v>
      </c>
      <c r="E140" s="18" t="s">
        <v>19</v>
      </c>
      <c r="F140" s="287">
        <v>16.809999999999999</v>
      </c>
      <c r="G140" s="39"/>
      <c r="H140" s="45"/>
    </row>
    <row r="141" s="2" customFormat="1" ht="16.8" customHeight="1">
      <c r="A141" s="39"/>
      <c r="B141" s="45"/>
      <c r="C141" s="286" t="s">
        <v>383</v>
      </c>
      <c r="D141" s="286" t="s">
        <v>140</v>
      </c>
      <c r="E141" s="18" t="s">
        <v>19</v>
      </c>
      <c r="F141" s="287">
        <v>527.32000000000005</v>
      </c>
      <c r="G141" s="39"/>
      <c r="H141" s="45"/>
    </row>
    <row r="142" s="2" customFormat="1" ht="16.8" customHeight="1">
      <c r="A142" s="39"/>
      <c r="B142" s="45"/>
      <c r="C142" s="288" t="s">
        <v>475</v>
      </c>
      <c r="D142" s="39"/>
      <c r="E142" s="39"/>
      <c r="F142" s="39"/>
      <c r="G142" s="39"/>
      <c r="H142" s="45"/>
    </row>
    <row r="143" s="2" customFormat="1" ht="16.8" customHeight="1">
      <c r="A143" s="39"/>
      <c r="B143" s="45"/>
      <c r="C143" s="286" t="s">
        <v>250</v>
      </c>
      <c r="D143" s="286" t="s">
        <v>251</v>
      </c>
      <c r="E143" s="18" t="s">
        <v>182</v>
      </c>
      <c r="F143" s="287">
        <v>527.32000000000005</v>
      </c>
      <c r="G143" s="39"/>
      <c r="H143" s="45"/>
    </row>
    <row r="144" s="2" customFormat="1" ht="16.8" customHeight="1">
      <c r="A144" s="39"/>
      <c r="B144" s="45"/>
      <c r="C144" s="286" t="s">
        <v>180</v>
      </c>
      <c r="D144" s="286" t="s">
        <v>181</v>
      </c>
      <c r="E144" s="18" t="s">
        <v>182</v>
      </c>
      <c r="F144" s="287">
        <v>527.32000000000005</v>
      </c>
      <c r="G144" s="39"/>
      <c r="H144" s="45"/>
    </row>
    <row r="145" s="2" customFormat="1" ht="16.8" customHeight="1">
      <c r="A145" s="39"/>
      <c r="B145" s="45"/>
      <c r="C145" s="286" t="s">
        <v>262</v>
      </c>
      <c r="D145" s="286" t="s">
        <v>263</v>
      </c>
      <c r="E145" s="18" t="s">
        <v>182</v>
      </c>
      <c r="F145" s="287">
        <v>527.32000000000005</v>
      </c>
      <c r="G145" s="39"/>
      <c r="H145" s="45"/>
    </row>
    <row r="146" s="2" customFormat="1" ht="16.8" customHeight="1">
      <c r="A146" s="39"/>
      <c r="B146" s="45"/>
      <c r="C146" s="286" t="s">
        <v>221</v>
      </c>
      <c r="D146" s="286" t="s">
        <v>222</v>
      </c>
      <c r="E146" s="18" t="s">
        <v>176</v>
      </c>
      <c r="F146" s="287">
        <v>790.60000000000002</v>
      </c>
      <c r="G146" s="39"/>
      <c r="H146" s="45"/>
    </row>
    <row r="147" s="2" customFormat="1" ht="16.8" customHeight="1">
      <c r="A147" s="39"/>
      <c r="B147" s="45"/>
      <c r="C147" s="286" t="s">
        <v>185</v>
      </c>
      <c r="D147" s="286" t="s">
        <v>186</v>
      </c>
      <c r="E147" s="18" t="s">
        <v>182</v>
      </c>
      <c r="F147" s="287">
        <v>537.86599999999999</v>
      </c>
      <c r="G147" s="39"/>
      <c r="H147" s="45"/>
    </row>
    <row r="148" s="2" customFormat="1" ht="7.44" customHeight="1">
      <c r="A148" s="39"/>
      <c r="B148" s="158"/>
      <c r="C148" s="159"/>
      <c r="D148" s="159"/>
      <c r="E148" s="159"/>
      <c r="F148" s="159"/>
      <c r="G148" s="159"/>
      <c r="H148" s="45"/>
    </row>
    <row r="149" s="2" customFormat="1">
      <c r="A149" s="39"/>
      <c r="B149" s="39"/>
      <c r="C149" s="39"/>
      <c r="D149" s="39"/>
      <c r="E149" s="39"/>
      <c r="F149" s="39"/>
      <c r="G149" s="39"/>
      <c r="H149" s="39"/>
    </row>
  </sheetData>
  <sheetProtection sheet="1" formatColumns="0" formatRows="0" objects="1" scenarios="1" spinCount="100000" saltValue="yw6OqNDOkTO36EMfs3383g+22j5EHSmm3w7i7cfH9HFelkvahF5oQjosqJublANMW0p8irNjb08DDqMIRZvCJg==" hashValue="j9ivLqizCbMFi2K/xx0Ju+2Q6aG5BHEGHaNRDOSuQ/dJqw9OkqSEthA674nTyeoAa4KJmjw2YXDu7kWr0pYwe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527344" style="289" customWidth="1"/>
    <col min="2" max="2" width="1.777344" style="289" customWidth="1"/>
    <col min="3" max="4" width="5.15625" style="289" customWidth="1"/>
    <col min="5" max="5" width="11.77734" style="289" customWidth="1"/>
    <col min="6" max="6" width="9.277344" style="289" customWidth="1"/>
    <col min="7" max="7" width="5.15625" style="289" customWidth="1"/>
    <col min="8" max="8" width="78.02734" style="289" customWidth="1"/>
    <col min="9" max="10" width="20.15625" style="289" customWidth="1"/>
    <col min="11" max="11" width="1.777344" style="289" customWidth="1"/>
  </cols>
  <sheetData>
    <row r="1" s="1" customFormat="1" ht="37.5" customHeight="1"/>
    <row r="2" s="1" customFormat="1" ht="7.5" customHeight="1">
      <c r="B2" s="290"/>
      <c r="C2" s="291"/>
      <c r="D2" s="291"/>
      <c r="E2" s="291"/>
      <c r="F2" s="291"/>
      <c r="G2" s="291"/>
      <c r="H2" s="291"/>
      <c r="I2" s="291"/>
      <c r="J2" s="291"/>
      <c r="K2" s="292"/>
    </row>
    <row r="3" s="16" customFormat="1" ht="45" customHeight="1">
      <c r="B3" s="293"/>
      <c r="C3" s="294" t="s">
        <v>478</v>
      </c>
      <c r="D3" s="294"/>
      <c r="E3" s="294"/>
      <c r="F3" s="294"/>
      <c r="G3" s="294"/>
      <c r="H3" s="294"/>
      <c r="I3" s="294"/>
      <c r="J3" s="294"/>
      <c r="K3" s="295"/>
    </row>
    <row r="4" s="1" customFormat="1" ht="25.5" customHeight="1">
      <c r="B4" s="296"/>
      <c r="C4" s="297" t="s">
        <v>479</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480</v>
      </c>
      <c r="D6" s="300"/>
      <c r="E6" s="300"/>
      <c r="F6" s="300"/>
      <c r="G6" s="300"/>
      <c r="H6" s="300"/>
      <c r="I6" s="300"/>
      <c r="J6" s="300"/>
      <c r="K6" s="298"/>
    </row>
    <row r="7" s="1" customFormat="1" ht="15" customHeight="1">
      <c r="B7" s="301"/>
      <c r="C7" s="300" t="s">
        <v>481</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482</v>
      </c>
      <c r="D9" s="300"/>
      <c r="E9" s="300"/>
      <c r="F9" s="300"/>
      <c r="G9" s="300"/>
      <c r="H9" s="300"/>
      <c r="I9" s="300"/>
      <c r="J9" s="300"/>
      <c r="K9" s="298"/>
    </row>
    <row r="10" s="1" customFormat="1" ht="15" customHeight="1">
      <c r="B10" s="301"/>
      <c r="C10" s="300"/>
      <c r="D10" s="300" t="s">
        <v>483</v>
      </c>
      <c r="E10" s="300"/>
      <c r="F10" s="300"/>
      <c r="G10" s="300"/>
      <c r="H10" s="300"/>
      <c r="I10" s="300"/>
      <c r="J10" s="300"/>
      <c r="K10" s="298"/>
    </row>
    <row r="11" s="1" customFormat="1" ht="15" customHeight="1">
      <c r="B11" s="301"/>
      <c r="C11" s="302"/>
      <c r="D11" s="300" t="s">
        <v>484</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485</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486</v>
      </c>
      <c r="E15" s="300"/>
      <c r="F15" s="300"/>
      <c r="G15" s="300"/>
      <c r="H15" s="300"/>
      <c r="I15" s="300"/>
      <c r="J15" s="300"/>
      <c r="K15" s="298"/>
    </row>
    <row r="16" s="1" customFormat="1" ht="15" customHeight="1">
      <c r="B16" s="301"/>
      <c r="C16" s="302"/>
      <c r="D16" s="300" t="s">
        <v>487</v>
      </c>
      <c r="E16" s="300"/>
      <c r="F16" s="300"/>
      <c r="G16" s="300"/>
      <c r="H16" s="300"/>
      <c r="I16" s="300"/>
      <c r="J16" s="300"/>
      <c r="K16" s="298"/>
    </row>
    <row r="17" s="1" customFormat="1" ht="15" customHeight="1">
      <c r="B17" s="301"/>
      <c r="C17" s="302"/>
      <c r="D17" s="300" t="s">
        <v>488</v>
      </c>
      <c r="E17" s="300"/>
      <c r="F17" s="300"/>
      <c r="G17" s="300"/>
      <c r="H17" s="300"/>
      <c r="I17" s="300"/>
      <c r="J17" s="300"/>
      <c r="K17" s="298"/>
    </row>
    <row r="18" s="1" customFormat="1" ht="15" customHeight="1">
      <c r="B18" s="301"/>
      <c r="C18" s="302"/>
      <c r="D18" s="302"/>
      <c r="E18" s="304" t="s">
        <v>77</v>
      </c>
      <c r="F18" s="300" t="s">
        <v>489</v>
      </c>
      <c r="G18" s="300"/>
      <c r="H18" s="300"/>
      <c r="I18" s="300"/>
      <c r="J18" s="300"/>
      <c r="K18" s="298"/>
    </row>
    <row r="19" s="1" customFormat="1" ht="15" customHeight="1">
      <c r="B19" s="301"/>
      <c r="C19" s="302"/>
      <c r="D19" s="302"/>
      <c r="E19" s="304" t="s">
        <v>490</v>
      </c>
      <c r="F19" s="300" t="s">
        <v>491</v>
      </c>
      <c r="G19" s="300"/>
      <c r="H19" s="300"/>
      <c r="I19" s="300"/>
      <c r="J19" s="300"/>
      <c r="K19" s="298"/>
    </row>
    <row r="20" s="1" customFormat="1" ht="15" customHeight="1">
      <c r="B20" s="301"/>
      <c r="C20" s="302"/>
      <c r="D20" s="302"/>
      <c r="E20" s="304" t="s">
        <v>492</v>
      </c>
      <c r="F20" s="300" t="s">
        <v>493</v>
      </c>
      <c r="G20" s="300"/>
      <c r="H20" s="300"/>
      <c r="I20" s="300"/>
      <c r="J20" s="300"/>
      <c r="K20" s="298"/>
    </row>
    <row r="21" s="1" customFormat="1" ht="15" customHeight="1">
      <c r="B21" s="301"/>
      <c r="C21" s="302"/>
      <c r="D21" s="302"/>
      <c r="E21" s="304" t="s">
        <v>494</v>
      </c>
      <c r="F21" s="300" t="s">
        <v>495</v>
      </c>
      <c r="G21" s="300"/>
      <c r="H21" s="300"/>
      <c r="I21" s="300"/>
      <c r="J21" s="300"/>
      <c r="K21" s="298"/>
    </row>
    <row r="22" s="1" customFormat="1" ht="15" customHeight="1">
      <c r="B22" s="301"/>
      <c r="C22" s="302"/>
      <c r="D22" s="302"/>
      <c r="E22" s="304" t="s">
        <v>496</v>
      </c>
      <c r="F22" s="300" t="s">
        <v>497</v>
      </c>
      <c r="G22" s="300"/>
      <c r="H22" s="300"/>
      <c r="I22" s="300"/>
      <c r="J22" s="300"/>
      <c r="K22" s="298"/>
    </row>
    <row r="23" s="1" customFormat="1" ht="15" customHeight="1">
      <c r="B23" s="301"/>
      <c r="C23" s="302"/>
      <c r="D23" s="302"/>
      <c r="E23" s="304" t="s">
        <v>498</v>
      </c>
      <c r="F23" s="300" t="s">
        <v>499</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500</v>
      </c>
      <c r="D25" s="300"/>
      <c r="E25" s="300"/>
      <c r="F25" s="300"/>
      <c r="G25" s="300"/>
      <c r="H25" s="300"/>
      <c r="I25" s="300"/>
      <c r="J25" s="300"/>
      <c r="K25" s="298"/>
    </row>
    <row r="26" s="1" customFormat="1" ht="15" customHeight="1">
      <c r="B26" s="301"/>
      <c r="C26" s="300" t="s">
        <v>501</v>
      </c>
      <c r="D26" s="300"/>
      <c r="E26" s="300"/>
      <c r="F26" s="300"/>
      <c r="G26" s="300"/>
      <c r="H26" s="300"/>
      <c r="I26" s="300"/>
      <c r="J26" s="300"/>
      <c r="K26" s="298"/>
    </row>
    <row r="27" s="1" customFormat="1" ht="15" customHeight="1">
      <c r="B27" s="301"/>
      <c r="C27" s="300"/>
      <c r="D27" s="300" t="s">
        <v>502</v>
      </c>
      <c r="E27" s="300"/>
      <c r="F27" s="300"/>
      <c r="G27" s="300"/>
      <c r="H27" s="300"/>
      <c r="I27" s="300"/>
      <c r="J27" s="300"/>
      <c r="K27" s="298"/>
    </row>
    <row r="28" s="1" customFormat="1" ht="15" customHeight="1">
      <c r="B28" s="301"/>
      <c r="C28" s="302"/>
      <c r="D28" s="300" t="s">
        <v>503</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504</v>
      </c>
      <c r="E30" s="300"/>
      <c r="F30" s="300"/>
      <c r="G30" s="300"/>
      <c r="H30" s="300"/>
      <c r="I30" s="300"/>
      <c r="J30" s="300"/>
      <c r="K30" s="298"/>
    </row>
    <row r="31" s="1" customFormat="1" ht="15" customHeight="1">
      <c r="B31" s="301"/>
      <c r="C31" s="302"/>
      <c r="D31" s="300" t="s">
        <v>505</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506</v>
      </c>
      <c r="E33" s="300"/>
      <c r="F33" s="300"/>
      <c r="G33" s="300"/>
      <c r="H33" s="300"/>
      <c r="I33" s="300"/>
      <c r="J33" s="300"/>
      <c r="K33" s="298"/>
    </row>
    <row r="34" s="1" customFormat="1" ht="15" customHeight="1">
      <c r="B34" s="301"/>
      <c r="C34" s="302"/>
      <c r="D34" s="300" t="s">
        <v>507</v>
      </c>
      <c r="E34" s="300"/>
      <c r="F34" s="300"/>
      <c r="G34" s="300"/>
      <c r="H34" s="300"/>
      <c r="I34" s="300"/>
      <c r="J34" s="300"/>
      <c r="K34" s="298"/>
    </row>
    <row r="35" s="1" customFormat="1" ht="15" customHeight="1">
      <c r="B35" s="301"/>
      <c r="C35" s="302"/>
      <c r="D35" s="300" t="s">
        <v>508</v>
      </c>
      <c r="E35" s="300"/>
      <c r="F35" s="300"/>
      <c r="G35" s="300"/>
      <c r="H35" s="300"/>
      <c r="I35" s="300"/>
      <c r="J35" s="300"/>
      <c r="K35" s="298"/>
    </row>
    <row r="36" s="1" customFormat="1" ht="15" customHeight="1">
      <c r="B36" s="301"/>
      <c r="C36" s="302"/>
      <c r="D36" s="300"/>
      <c r="E36" s="303" t="s">
        <v>105</v>
      </c>
      <c r="F36" s="300"/>
      <c r="G36" s="300" t="s">
        <v>509</v>
      </c>
      <c r="H36" s="300"/>
      <c r="I36" s="300"/>
      <c r="J36" s="300"/>
      <c r="K36" s="298"/>
    </row>
    <row r="37" s="1" customFormat="1" ht="30.75" customHeight="1">
      <c r="B37" s="301"/>
      <c r="C37" s="302"/>
      <c r="D37" s="300"/>
      <c r="E37" s="303" t="s">
        <v>510</v>
      </c>
      <c r="F37" s="300"/>
      <c r="G37" s="300" t="s">
        <v>511</v>
      </c>
      <c r="H37" s="300"/>
      <c r="I37" s="300"/>
      <c r="J37" s="300"/>
      <c r="K37" s="298"/>
    </row>
    <row r="38" s="1" customFormat="1" ht="15" customHeight="1">
      <c r="B38" s="301"/>
      <c r="C38" s="302"/>
      <c r="D38" s="300"/>
      <c r="E38" s="303" t="s">
        <v>51</v>
      </c>
      <c r="F38" s="300"/>
      <c r="G38" s="300" t="s">
        <v>512</v>
      </c>
      <c r="H38" s="300"/>
      <c r="I38" s="300"/>
      <c r="J38" s="300"/>
      <c r="K38" s="298"/>
    </row>
    <row r="39" s="1" customFormat="1" ht="15" customHeight="1">
      <c r="B39" s="301"/>
      <c r="C39" s="302"/>
      <c r="D39" s="300"/>
      <c r="E39" s="303" t="s">
        <v>52</v>
      </c>
      <c r="F39" s="300"/>
      <c r="G39" s="300" t="s">
        <v>513</v>
      </c>
      <c r="H39" s="300"/>
      <c r="I39" s="300"/>
      <c r="J39" s="300"/>
      <c r="K39" s="298"/>
    </row>
    <row r="40" s="1" customFormat="1" ht="15" customHeight="1">
      <c r="B40" s="301"/>
      <c r="C40" s="302"/>
      <c r="D40" s="300"/>
      <c r="E40" s="303" t="s">
        <v>106</v>
      </c>
      <c r="F40" s="300"/>
      <c r="G40" s="300" t="s">
        <v>514</v>
      </c>
      <c r="H40" s="300"/>
      <c r="I40" s="300"/>
      <c r="J40" s="300"/>
      <c r="K40" s="298"/>
    </row>
    <row r="41" s="1" customFormat="1" ht="15" customHeight="1">
      <c r="B41" s="301"/>
      <c r="C41" s="302"/>
      <c r="D41" s="300"/>
      <c r="E41" s="303" t="s">
        <v>107</v>
      </c>
      <c r="F41" s="300"/>
      <c r="G41" s="300" t="s">
        <v>515</v>
      </c>
      <c r="H41" s="300"/>
      <c r="I41" s="300"/>
      <c r="J41" s="300"/>
      <c r="K41" s="298"/>
    </row>
    <row r="42" s="1" customFormat="1" ht="15" customHeight="1">
      <c r="B42" s="301"/>
      <c r="C42" s="302"/>
      <c r="D42" s="300"/>
      <c r="E42" s="303" t="s">
        <v>516</v>
      </c>
      <c r="F42" s="300"/>
      <c r="G42" s="300" t="s">
        <v>517</v>
      </c>
      <c r="H42" s="300"/>
      <c r="I42" s="300"/>
      <c r="J42" s="300"/>
      <c r="K42" s="298"/>
    </row>
    <row r="43" s="1" customFormat="1" ht="15" customHeight="1">
      <c r="B43" s="301"/>
      <c r="C43" s="302"/>
      <c r="D43" s="300"/>
      <c r="E43" s="303"/>
      <c r="F43" s="300"/>
      <c r="G43" s="300" t="s">
        <v>518</v>
      </c>
      <c r="H43" s="300"/>
      <c r="I43" s="300"/>
      <c r="J43" s="300"/>
      <c r="K43" s="298"/>
    </row>
    <row r="44" s="1" customFormat="1" ht="15" customHeight="1">
      <c r="B44" s="301"/>
      <c r="C44" s="302"/>
      <c r="D44" s="300"/>
      <c r="E44" s="303" t="s">
        <v>519</v>
      </c>
      <c r="F44" s="300"/>
      <c r="G44" s="300" t="s">
        <v>520</v>
      </c>
      <c r="H44" s="300"/>
      <c r="I44" s="300"/>
      <c r="J44" s="300"/>
      <c r="K44" s="298"/>
    </row>
    <row r="45" s="1" customFormat="1" ht="15" customHeight="1">
      <c r="B45" s="301"/>
      <c r="C45" s="302"/>
      <c r="D45" s="300"/>
      <c r="E45" s="303" t="s">
        <v>109</v>
      </c>
      <c r="F45" s="300"/>
      <c r="G45" s="300" t="s">
        <v>521</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522</v>
      </c>
      <c r="E47" s="300"/>
      <c r="F47" s="300"/>
      <c r="G47" s="300"/>
      <c r="H47" s="300"/>
      <c r="I47" s="300"/>
      <c r="J47" s="300"/>
      <c r="K47" s="298"/>
    </row>
    <row r="48" s="1" customFormat="1" ht="15" customHeight="1">
      <c r="B48" s="301"/>
      <c r="C48" s="302"/>
      <c r="D48" s="302"/>
      <c r="E48" s="300" t="s">
        <v>523</v>
      </c>
      <c r="F48" s="300"/>
      <c r="G48" s="300"/>
      <c r="H48" s="300"/>
      <c r="I48" s="300"/>
      <c r="J48" s="300"/>
      <c r="K48" s="298"/>
    </row>
    <row r="49" s="1" customFormat="1" ht="15" customHeight="1">
      <c r="B49" s="301"/>
      <c r="C49" s="302"/>
      <c r="D49" s="302"/>
      <c r="E49" s="300" t="s">
        <v>524</v>
      </c>
      <c r="F49" s="300"/>
      <c r="G49" s="300"/>
      <c r="H49" s="300"/>
      <c r="I49" s="300"/>
      <c r="J49" s="300"/>
      <c r="K49" s="298"/>
    </row>
    <row r="50" s="1" customFormat="1" ht="15" customHeight="1">
      <c r="B50" s="301"/>
      <c r="C50" s="302"/>
      <c r="D50" s="302"/>
      <c r="E50" s="300" t="s">
        <v>525</v>
      </c>
      <c r="F50" s="300"/>
      <c r="G50" s="300"/>
      <c r="H50" s="300"/>
      <c r="I50" s="300"/>
      <c r="J50" s="300"/>
      <c r="K50" s="298"/>
    </row>
    <row r="51" s="1" customFormat="1" ht="15" customHeight="1">
      <c r="B51" s="301"/>
      <c r="C51" s="302"/>
      <c r="D51" s="300" t="s">
        <v>526</v>
      </c>
      <c r="E51" s="300"/>
      <c r="F51" s="300"/>
      <c r="G51" s="300"/>
      <c r="H51" s="300"/>
      <c r="I51" s="300"/>
      <c r="J51" s="300"/>
      <c r="K51" s="298"/>
    </row>
    <row r="52" s="1" customFormat="1" ht="25.5" customHeight="1">
      <c r="B52" s="296"/>
      <c r="C52" s="297" t="s">
        <v>527</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528</v>
      </c>
      <c r="D54" s="300"/>
      <c r="E54" s="300"/>
      <c r="F54" s="300"/>
      <c r="G54" s="300"/>
      <c r="H54" s="300"/>
      <c r="I54" s="300"/>
      <c r="J54" s="300"/>
      <c r="K54" s="298"/>
    </row>
    <row r="55" s="1" customFormat="1" ht="15" customHeight="1">
      <c r="B55" s="296"/>
      <c r="C55" s="300" t="s">
        <v>529</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530</v>
      </c>
      <c r="D57" s="300"/>
      <c r="E57" s="300"/>
      <c r="F57" s="300"/>
      <c r="G57" s="300"/>
      <c r="H57" s="300"/>
      <c r="I57" s="300"/>
      <c r="J57" s="300"/>
      <c r="K57" s="298"/>
    </row>
    <row r="58" s="1" customFormat="1" ht="15" customHeight="1">
      <c r="B58" s="296"/>
      <c r="C58" s="302"/>
      <c r="D58" s="300" t="s">
        <v>531</v>
      </c>
      <c r="E58" s="300"/>
      <c r="F58" s="300"/>
      <c r="G58" s="300"/>
      <c r="H58" s="300"/>
      <c r="I58" s="300"/>
      <c r="J58" s="300"/>
      <c r="K58" s="298"/>
    </row>
    <row r="59" s="1" customFormat="1" ht="15" customHeight="1">
      <c r="B59" s="296"/>
      <c r="C59" s="302"/>
      <c r="D59" s="300" t="s">
        <v>532</v>
      </c>
      <c r="E59" s="300"/>
      <c r="F59" s="300"/>
      <c r="G59" s="300"/>
      <c r="H59" s="300"/>
      <c r="I59" s="300"/>
      <c r="J59" s="300"/>
      <c r="K59" s="298"/>
    </row>
    <row r="60" s="1" customFormat="1" ht="15" customHeight="1">
      <c r="B60" s="296"/>
      <c r="C60" s="302"/>
      <c r="D60" s="300" t="s">
        <v>533</v>
      </c>
      <c r="E60" s="300"/>
      <c r="F60" s="300"/>
      <c r="G60" s="300"/>
      <c r="H60" s="300"/>
      <c r="I60" s="300"/>
      <c r="J60" s="300"/>
      <c r="K60" s="298"/>
    </row>
    <row r="61" s="1" customFormat="1" ht="15" customHeight="1">
      <c r="B61" s="296"/>
      <c r="C61" s="302"/>
      <c r="D61" s="300" t="s">
        <v>534</v>
      </c>
      <c r="E61" s="300"/>
      <c r="F61" s="300"/>
      <c r="G61" s="300"/>
      <c r="H61" s="300"/>
      <c r="I61" s="300"/>
      <c r="J61" s="300"/>
      <c r="K61" s="298"/>
    </row>
    <row r="62" s="1" customFormat="1" ht="15" customHeight="1">
      <c r="B62" s="296"/>
      <c r="C62" s="302"/>
      <c r="D62" s="305" t="s">
        <v>535</v>
      </c>
      <c r="E62" s="305"/>
      <c r="F62" s="305"/>
      <c r="G62" s="305"/>
      <c r="H62" s="305"/>
      <c r="I62" s="305"/>
      <c r="J62" s="305"/>
      <c r="K62" s="298"/>
    </row>
    <row r="63" s="1" customFormat="1" ht="15" customHeight="1">
      <c r="B63" s="296"/>
      <c r="C63" s="302"/>
      <c r="D63" s="300" t="s">
        <v>536</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537</v>
      </c>
      <c r="E65" s="300"/>
      <c r="F65" s="300"/>
      <c r="G65" s="300"/>
      <c r="H65" s="300"/>
      <c r="I65" s="300"/>
      <c r="J65" s="300"/>
      <c r="K65" s="298"/>
    </row>
    <row r="66" s="1" customFormat="1" ht="15" customHeight="1">
      <c r="B66" s="296"/>
      <c r="C66" s="302"/>
      <c r="D66" s="305" t="s">
        <v>538</v>
      </c>
      <c r="E66" s="305"/>
      <c r="F66" s="305"/>
      <c r="G66" s="305"/>
      <c r="H66" s="305"/>
      <c r="I66" s="305"/>
      <c r="J66" s="305"/>
      <c r="K66" s="298"/>
    </row>
    <row r="67" s="1" customFormat="1" ht="15" customHeight="1">
      <c r="B67" s="296"/>
      <c r="C67" s="302"/>
      <c r="D67" s="300" t="s">
        <v>539</v>
      </c>
      <c r="E67" s="300"/>
      <c r="F67" s="300"/>
      <c r="G67" s="300"/>
      <c r="H67" s="300"/>
      <c r="I67" s="300"/>
      <c r="J67" s="300"/>
      <c r="K67" s="298"/>
    </row>
    <row r="68" s="1" customFormat="1" ht="15" customHeight="1">
      <c r="B68" s="296"/>
      <c r="C68" s="302"/>
      <c r="D68" s="300" t="s">
        <v>540</v>
      </c>
      <c r="E68" s="300"/>
      <c r="F68" s="300"/>
      <c r="G68" s="300"/>
      <c r="H68" s="300"/>
      <c r="I68" s="300"/>
      <c r="J68" s="300"/>
      <c r="K68" s="298"/>
    </row>
    <row r="69" s="1" customFormat="1" ht="15" customHeight="1">
      <c r="B69" s="296"/>
      <c r="C69" s="302"/>
      <c r="D69" s="300" t="s">
        <v>541</v>
      </c>
      <c r="E69" s="300"/>
      <c r="F69" s="300"/>
      <c r="G69" s="300"/>
      <c r="H69" s="300"/>
      <c r="I69" s="300"/>
      <c r="J69" s="300"/>
      <c r="K69" s="298"/>
    </row>
    <row r="70" s="1" customFormat="1" ht="15" customHeight="1">
      <c r="B70" s="296"/>
      <c r="C70" s="302"/>
      <c r="D70" s="300" t="s">
        <v>542</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543</v>
      </c>
      <c r="D75" s="316"/>
      <c r="E75" s="316"/>
      <c r="F75" s="316"/>
      <c r="G75" s="316"/>
      <c r="H75" s="316"/>
      <c r="I75" s="316"/>
      <c r="J75" s="316"/>
      <c r="K75" s="317"/>
    </row>
    <row r="76" s="1" customFormat="1" ht="17.25" customHeight="1">
      <c r="B76" s="315"/>
      <c r="C76" s="318" t="s">
        <v>544</v>
      </c>
      <c r="D76" s="318"/>
      <c r="E76" s="318"/>
      <c r="F76" s="318" t="s">
        <v>545</v>
      </c>
      <c r="G76" s="319"/>
      <c r="H76" s="318" t="s">
        <v>52</v>
      </c>
      <c r="I76" s="318" t="s">
        <v>55</v>
      </c>
      <c r="J76" s="318" t="s">
        <v>546</v>
      </c>
      <c r="K76" s="317"/>
    </row>
    <row r="77" s="1" customFormat="1" ht="17.25" customHeight="1">
      <c r="B77" s="315"/>
      <c r="C77" s="320" t="s">
        <v>547</v>
      </c>
      <c r="D77" s="320"/>
      <c r="E77" s="320"/>
      <c r="F77" s="321" t="s">
        <v>548</v>
      </c>
      <c r="G77" s="322"/>
      <c r="H77" s="320"/>
      <c r="I77" s="320"/>
      <c r="J77" s="320" t="s">
        <v>549</v>
      </c>
      <c r="K77" s="317"/>
    </row>
    <row r="78" s="1" customFormat="1" ht="5.25" customHeight="1">
      <c r="B78" s="315"/>
      <c r="C78" s="323"/>
      <c r="D78" s="323"/>
      <c r="E78" s="323"/>
      <c r="F78" s="323"/>
      <c r="G78" s="324"/>
      <c r="H78" s="323"/>
      <c r="I78" s="323"/>
      <c r="J78" s="323"/>
      <c r="K78" s="317"/>
    </row>
    <row r="79" s="1" customFormat="1" ht="15" customHeight="1">
      <c r="B79" s="315"/>
      <c r="C79" s="303" t="s">
        <v>51</v>
      </c>
      <c r="D79" s="325"/>
      <c r="E79" s="325"/>
      <c r="F79" s="326" t="s">
        <v>550</v>
      </c>
      <c r="G79" s="327"/>
      <c r="H79" s="303" t="s">
        <v>551</v>
      </c>
      <c r="I79" s="303" t="s">
        <v>552</v>
      </c>
      <c r="J79" s="303">
        <v>20</v>
      </c>
      <c r="K79" s="317"/>
    </row>
    <row r="80" s="1" customFormat="1" ht="15" customHeight="1">
      <c r="B80" s="315"/>
      <c r="C80" s="303" t="s">
        <v>553</v>
      </c>
      <c r="D80" s="303"/>
      <c r="E80" s="303"/>
      <c r="F80" s="326" t="s">
        <v>550</v>
      </c>
      <c r="G80" s="327"/>
      <c r="H80" s="303" t="s">
        <v>554</v>
      </c>
      <c r="I80" s="303" t="s">
        <v>552</v>
      </c>
      <c r="J80" s="303">
        <v>120</v>
      </c>
      <c r="K80" s="317"/>
    </row>
    <row r="81" s="1" customFormat="1" ht="15" customHeight="1">
      <c r="B81" s="328"/>
      <c r="C81" s="303" t="s">
        <v>555</v>
      </c>
      <c r="D81" s="303"/>
      <c r="E81" s="303"/>
      <c r="F81" s="326" t="s">
        <v>556</v>
      </c>
      <c r="G81" s="327"/>
      <c r="H81" s="303" t="s">
        <v>557</v>
      </c>
      <c r="I81" s="303" t="s">
        <v>552</v>
      </c>
      <c r="J81" s="303">
        <v>50</v>
      </c>
      <c r="K81" s="317"/>
    </row>
    <row r="82" s="1" customFormat="1" ht="15" customHeight="1">
      <c r="B82" s="328"/>
      <c r="C82" s="303" t="s">
        <v>558</v>
      </c>
      <c r="D82" s="303"/>
      <c r="E82" s="303"/>
      <c r="F82" s="326" t="s">
        <v>550</v>
      </c>
      <c r="G82" s="327"/>
      <c r="H82" s="303" t="s">
        <v>559</v>
      </c>
      <c r="I82" s="303" t="s">
        <v>560</v>
      </c>
      <c r="J82" s="303"/>
      <c r="K82" s="317"/>
    </row>
    <row r="83" s="1" customFormat="1" ht="15" customHeight="1">
      <c r="B83" s="328"/>
      <c r="C83" s="329" t="s">
        <v>561</v>
      </c>
      <c r="D83" s="329"/>
      <c r="E83" s="329"/>
      <c r="F83" s="330" t="s">
        <v>556</v>
      </c>
      <c r="G83" s="329"/>
      <c r="H83" s="329" t="s">
        <v>562</v>
      </c>
      <c r="I83" s="329" t="s">
        <v>552</v>
      </c>
      <c r="J83" s="329">
        <v>15</v>
      </c>
      <c r="K83" s="317"/>
    </row>
    <row r="84" s="1" customFormat="1" ht="15" customHeight="1">
      <c r="B84" s="328"/>
      <c r="C84" s="329" t="s">
        <v>563</v>
      </c>
      <c r="D84" s="329"/>
      <c r="E84" s="329"/>
      <c r="F84" s="330" t="s">
        <v>556</v>
      </c>
      <c r="G84" s="329"/>
      <c r="H84" s="329" t="s">
        <v>564</v>
      </c>
      <c r="I84" s="329" t="s">
        <v>552</v>
      </c>
      <c r="J84" s="329">
        <v>15</v>
      </c>
      <c r="K84" s="317"/>
    </row>
    <row r="85" s="1" customFormat="1" ht="15" customHeight="1">
      <c r="B85" s="328"/>
      <c r="C85" s="329" t="s">
        <v>565</v>
      </c>
      <c r="D85" s="329"/>
      <c r="E85" s="329"/>
      <c r="F85" s="330" t="s">
        <v>556</v>
      </c>
      <c r="G85" s="329"/>
      <c r="H85" s="329" t="s">
        <v>566</v>
      </c>
      <c r="I85" s="329" t="s">
        <v>552</v>
      </c>
      <c r="J85" s="329">
        <v>20</v>
      </c>
      <c r="K85" s="317"/>
    </row>
    <row r="86" s="1" customFormat="1" ht="15" customHeight="1">
      <c r="B86" s="328"/>
      <c r="C86" s="329" t="s">
        <v>567</v>
      </c>
      <c r="D86" s="329"/>
      <c r="E86" s="329"/>
      <c r="F86" s="330" t="s">
        <v>556</v>
      </c>
      <c r="G86" s="329"/>
      <c r="H86" s="329" t="s">
        <v>568</v>
      </c>
      <c r="I86" s="329" t="s">
        <v>552</v>
      </c>
      <c r="J86" s="329">
        <v>20</v>
      </c>
      <c r="K86" s="317"/>
    </row>
    <row r="87" s="1" customFormat="1" ht="15" customHeight="1">
      <c r="B87" s="328"/>
      <c r="C87" s="303" t="s">
        <v>569</v>
      </c>
      <c r="D87" s="303"/>
      <c r="E87" s="303"/>
      <c r="F87" s="326" t="s">
        <v>556</v>
      </c>
      <c r="G87" s="327"/>
      <c r="H87" s="303" t="s">
        <v>570</v>
      </c>
      <c r="I87" s="303" t="s">
        <v>552</v>
      </c>
      <c r="J87" s="303">
        <v>50</v>
      </c>
      <c r="K87" s="317"/>
    </row>
    <row r="88" s="1" customFormat="1" ht="15" customHeight="1">
      <c r="B88" s="328"/>
      <c r="C88" s="303" t="s">
        <v>571</v>
      </c>
      <c r="D88" s="303"/>
      <c r="E88" s="303"/>
      <c r="F88" s="326" t="s">
        <v>556</v>
      </c>
      <c r="G88" s="327"/>
      <c r="H88" s="303" t="s">
        <v>572</v>
      </c>
      <c r="I88" s="303" t="s">
        <v>552</v>
      </c>
      <c r="J88" s="303">
        <v>20</v>
      </c>
      <c r="K88" s="317"/>
    </row>
    <row r="89" s="1" customFormat="1" ht="15" customHeight="1">
      <c r="B89" s="328"/>
      <c r="C89" s="303" t="s">
        <v>573</v>
      </c>
      <c r="D89" s="303"/>
      <c r="E89" s="303"/>
      <c r="F89" s="326" t="s">
        <v>556</v>
      </c>
      <c r="G89" s="327"/>
      <c r="H89" s="303" t="s">
        <v>574</v>
      </c>
      <c r="I89" s="303" t="s">
        <v>552</v>
      </c>
      <c r="J89" s="303">
        <v>20</v>
      </c>
      <c r="K89" s="317"/>
    </row>
    <row r="90" s="1" customFormat="1" ht="15" customHeight="1">
      <c r="B90" s="328"/>
      <c r="C90" s="303" t="s">
        <v>575</v>
      </c>
      <c r="D90" s="303"/>
      <c r="E90" s="303"/>
      <c r="F90" s="326" t="s">
        <v>556</v>
      </c>
      <c r="G90" s="327"/>
      <c r="H90" s="303" t="s">
        <v>576</v>
      </c>
      <c r="I90" s="303" t="s">
        <v>552</v>
      </c>
      <c r="J90" s="303">
        <v>50</v>
      </c>
      <c r="K90" s="317"/>
    </row>
    <row r="91" s="1" customFormat="1" ht="15" customHeight="1">
      <c r="B91" s="328"/>
      <c r="C91" s="303" t="s">
        <v>577</v>
      </c>
      <c r="D91" s="303"/>
      <c r="E91" s="303"/>
      <c r="F91" s="326" t="s">
        <v>556</v>
      </c>
      <c r="G91" s="327"/>
      <c r="H91" s="303" t="s">
        <v>577</v>
      </c>
      <c r="I91" s="303" t="s">
        <v>552</v>
      </c>
      <c r="J91" s="303">
        <v>50</v>
      </c>
      <c r="K91" s="317"/>
    </row>
    <row r="92" s="1" customFormat="1" ht="15" customHeight="1">
      <c r="B92" s="328"/>
      <c r="C92" s="303" t="s">
        <v>578</v>
      </c>
      <c r="D92" s="303"/>
      <c r="E92" s="303"/>
      <c r="F92" s="326" t="s">
        <v>556</v>
      </c>
      <c r="G92" s="327"/>
      <c r="H92" s="303" t="s">
        <v>579</v>
      </c>
      <c r="I92" s="303" t="s">
        <v>552</v>
      </c>
      <c r="J92" s="303">
        <v>255</v>
      </c>
      <c r="K92" s="317"/>
    </row>
    <row r="93" s="1" customFormat="1" ht="15" customHeight="1">
      <c r="B93" s="328"/>
      <c r="C93" s="303" t="s">
        <v>580</v>
      </c>
      <c r="D93" s="303"/>
      <c r="E93" s="303"/>
      <c r="F93" s="326" t="s">
        <v>550</v>
      </c>
      <c r="G93" s="327"/>
      <c r="H93" s="303" t="s">
        <v>581</v>
      </c>
      <c r="I93" s="303" t="s">
        <v>582</v>
      </c>
      <c r="J93" s="303"/>
      <c r="K93" s="317"/>
    </row>
    <row r="94" s="1" customFormat="1" ht="15" customHeight="1">
      <c r="B94" s="328"/>
      <c r="C94" s="303" t="s">
        <v>583</v>
      </c>
      <c r="D94" s="303"/>
      <c r="E94" s="303"/>
      <c r="F94" s="326" t="s">
        <v>550</v>
      </c>
      <c r="G94" s="327"/>
      <c r="H94" s="303" t="s">
        <v>584</v>
      </c>
      <c r="I94" s="303" t="s">
        <v>585</v>
      </c>
      <c r="J94" s="303"/>
      <c r="K94" s="317"/>
    </row>
    <row r="95" s="1" customFormat="1" ht="15" customHeight="1">
      <c r="B95" s="328"/>
      <c r="C95" s="303" t="s">
        <v>586</v>
      </c>
      <c r="D95" s="303"/>
      <c r="E95" s="303"/>
      <c r="F95" s="326" t="s">
        <v>550</v>
      </c>
      <c r="G95" s="327"/>
      <c r="H95" s="303" t="s">
        <v>586</v>
      </c>
      <c r="I95" s="303" t="s">
        <v>585</v>
      </c>
      <c r="J95" s="303"/>
      <c r="K95" s="317"/>
    </row>
    <row r="96" s="1" customFormat="1" ht="15" customHeight="1">
      <c r="B96" s="328"/>
      <c r="C96" s="303" t="s">
        <v>36</v>
      </c>
      <c r="D96" s="303"/>
      <c r="E96" s="303"/>
      <c r="F96" s="326" t="s">
        <v>550</v>
      </c>
      <c r="G96" s="327"/>
      <c r="H96" s="303" t="s">
        <v>587</v>
      </c>
      <c r="I96" s="303" t="s">
        <v>585</v>
      </c>
      <c r="J96" s="303"/>
      <c r="K96" s="317"/>
    </row>
    <row r="97" s="1" customFormat="1" ht="15" customHeight="1">
      <c r="B97" s="328"/>
      <c r="C97" s="303" t="s">
        <v>46</v>
      </c>
      <c r="D97" s="303"/>
      <c r="E97" s="303"/>
      <c r="F97" s="326" t="s">
        <v>550</v>
      </c>
      <c r="G97" s="327"/>
      <c r="H97" s="303" t="s">
        <v>588</v>
      </c>
      <c r="I97" s="303" t="s">
        <v>585</v>
      </c>
      <c r="J97" s="303"/>
      <c r="K97" s="317"/>
    </row>
    <row r="98" s="1" customFormat="1" ht="15" customHeight="1">
      <c r="B98" s="331"/>
      <c r="C98" s="332"/>
      <c r="D98" s="332"/>
      <c r="E98" s="332"/>
      <c r="F98" s="332"/>
      <c r="G98" s="332"/>
      <c r="H98" s="332"/>
      <c r="I98" s="332"/>
      <c r="J98" s="332"/>
      <c r="K98" s="333"/>
    </row>
    <row r="99" s="1" customFormat="1" ht="18.75" customHeight="1">
      <c r="B99" s="334"/>
      <c r="C99" s="335"/>
      <c r="D99" s="335"/>
      <c r="E99" s="335"/>
      <c r="F99" s="335"/>
      <c r="G99" s="335"/>
      <c r="H99" s="335"/>
      <c r="I99" s="335"/>
      <c r="J99" s="335"/>
      <c r="K99" s="334"/>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589</v>
      </c>
      <c r="D102" s="316"/>
      <c r="E102" s="316"/>
      <c r="F102" s="316"/>
      <c r="G102" s="316"/>
      <c r="H102" s="316"/>
      <c r="I102" s="316"/>
      <c r="J102" s="316"/>
      <c r="K102" s="317"/>
    </row>
    <row r="103" s="1" customFormat="1" ht="17.25" customHeight="1">
      <c r="B103" s="315"/>
      <c r="C103" s="318" t="s">
        <v>544</v>
      </c>
      <c r="D103" s="318"/>
      <c r="E103" s="318"/>
      <c r="F103" s="318" t="s">
        <v>545</v>
      </c>
      <c r="G103" s="319"/>
      <c r="H103" s="318" t="s">
        <v>52</v>
      </c>
      <c r="I103" s="318" t="s">
        <v>55</v>
      </c>
      <c r="J103" s="318" t="s">
        <v>546</v>
      </c>
      <c r="K103" s="317"/>
    </row>
    <row r="104" s="1" customFormat="1" ht="17.25" customHeight="1">
      <c r="B104" s="315"/>
      <c r="C104" s="320" t="s">
        <v>547</v>
      </c>
      <c r="D104" s="320"/>
      <c r="E104" s="320"/>
      <c r="F104" s="321" t="s">
        <v>548</v>
      </c>
      <c r="G104" s="322"/>
      <c r="H104" s="320"/>
      <c r="I104" s="320"/>
      <c r="J104" s="320" t="s">
        <v>549</v>
      </c>
      <c r="K104" s="317"/>
    </row>
    <row r="105" s="1" customFormat="1" ht="5.25" customHeight="1">
      <c r="B105" s="315"/>
      <c r="C105" s="318"/>
      <c r="D105" s="318"/>
      <c r="E105" s="318"/>
      <c r="F105" s="318"/>
      <c r="G105" s="336"/>
      <c r="H105" s="318"/>
      <c r="I105" s="318"/>
      <c r="J105" s="318"/>
      <c r="K105" s="317"/>
    </row>
    <row r="106" s="1" customFormat="1" ht="15" customHeight="1">
      <c r="B106" s="315"/>
      <c r="C106" s="303" t="s">
        <v>51</v>
      </c>
      <c r="D106" s="325"/>
      <c r="E106" s="325"/>
      <c r="F106" s="326" t="s">
        <v>550</v>
      </c>
      <c r="G106" s="303"/>
      <c r="H106" s="303" t="s">
        <v>590</v>
      </c>
      <c r="I106" s="303" t="s">
        <v>552</v>
      </c>
      <c r="J106" s="303">
        <v>20</v>
      </c>
      <c r="K106" s="317"/>
    </row>
    <row r="107" s="1" customFormat="1" ht="15" customHeight="1">
      <c r="B107" s="315"/>
      <c r="C107" s="303" t="s">
        <v>553</v>
      </c>
      <c r="D107" s="303"/>
      <c r="E107" s="303"/>
      <c r="F107" s="326" t="s">
        <v>550</v>
      </c>
      <c r="G107" s="303"/>
      <c r="H107" s="303" t="s">
        <v>590</v>
      </c>
      <c r="I107" s="303" t="s">
        <v>552</v>
      </c>
      <c r="J107" s="303">
        <v>120</v>
      </c>
      <c r="K107" s="317"/>
    </row>
    <row r="108" s="1" customFormat="1" ht="15" customHeight="1">
      <c r="B108" s="328"/>
      <c r="C108" s="303" t="s">
        <v>555</v>
      </c>
      <c r="D108" s="303"/>
      <c r="E108" s="303"/>
      <c r="F108" s="326" t="s">
        <v>556</v>
      </c>
      <c r="G108" s="303"/>
      <c r="H108" s="303" t="s">
        <v>590</v>
      </c>
      <c r="I108" s="303" t="s">
        <v>552</v>
      </c>
      <c r="J108" s="303">
        <v>50</v>
      </c>
      <c r="K108" s="317"/>
    </row>
    <row r="109" s="1" customFormat="1" ht="15" customHeight="1">
      <c r="B109" s="328"/>
      <c r="C109" s="303" t="s">
        <v>558</v>
      </c>
      <c r="D109" s="303"/>
      <c r="E109" s="303"/>
      <c r="F109" s="326" t="s">
        <v>550</v>
      </c>
      <c r="G109" s="303"/>
      <c r="H109" s="303" t="s">
        <v>590</v>
      </c>
      <c r="I109" s="303" t="s">
        <v>560</v>
      </c>
      <c r="J109" s="303"/>
      <c r="K109" s="317"/>
    </row>
    <row r="110" s="1" customFormat="1" ht="15" customHeight="1">
      <c r="B110" s="328"/>
      <c r="C110" s="303" t="s">
        <v>569</v>
      </c>
      <c r="D110" s="303"/>
      <c r="E110" s="303"/>
      <c r="F110" s="326" t="s">
        <v>556</v>
      </c>
      <c r="G110" s="303"/>
      <c r="H110" s="303" t="s">
        <v>590</v>
      </c>
      <c r="I110" s="303" t="s">
        <v>552</v>
      </c>
      <c r="J110" s="303">
        <v>50</v>
      </c>
      <c r="K110" s="317"/>
    </row>
    <row r="111" s="1" customFormat="1" ht="15" customHeight="1">
      <c r="B111" s="328"/>
      <c r="C111" s="303" t="s">
        <v>577</v>
      </c>
      <c r="D111" s="303"/>
      <c r="E111" s="303"/>
      <c r="F111" s="326" t="s">
        <v>556</v>
      </c>
      <c r="G111" s="303"/>
      <c r="H111" s="303" t="s">
        <v>590</v>
      </c>
      <c r="I111" s="303" t="s">
        <v>552</v>
      </c>
      <c r="J111" s="303">
        <v>50</v>
      </c>
      <c r="K111" s="317"/>
    </row>
    <row r="112" s="1" customFormat="1" ht="15" customHeight="1">
      <c r="B112" s="328"/>
      <c r="C112" s="303" t="s">
        <v>575</v>
      </c>
      <c r="D112" s="303"/>
      <c r="E112" s="303"/>
      <c r="F112" s="326" t="s">
        <v>556</v>
      </c>
      <c r="G112" s="303"/>
      <c r="H112" s="303" t="s">
        <v>590</v>
      </c>
      <c r="I112" s="303" t="s">
        <v>552</v>
      </c>
      <c r="J112" s="303">
        <v>50</v>
      </c>
      <c r="K112" s="317"/>
    </row>
    <row r="113" s="1" customFormat="1" ht="15" customHeight="1">
      <c r="B113" s="328"/>
      <c r="C113" s="303" t="s">
        <v>51</v>
      </c>
      <c r="D113" s="303"/>
      <c r="E113" s="303"/>
      <c r="F113" s="326" t="s">
        <v>550</v>
      </c>
      <c r="G113" s="303"/>
      <c r="H113" s="303" t="s">
        <v>591</v>
      </c>
      <c r="I113" s="303" t="s">
        <v>552</v>
      </c>
      <c r="J113" s="303">
        <v>20</v>
      </c>
      <c r="K113" s="317"/>
    </row>
    <row r="114" s="1" customFormat="1" ht="15" customHeight="1">
      <c r="B114" s="328"/>
      <c r="C114" s="303" t="s">
        <v>592</v>
      </c>
      <c r="D114" s="303"/>
      <c r="E114" s="303"/>
      <c r="F114" s="326" t="s">
        <v>550</v>
      </c>
      <c r="G114" s="303"/>
      <c r="H114" s="303" t="s">
        <v>593</v>
      </c>
      <c r="I114" s="303" t="s">
        <v>552</v>
      </c>
      <c r="J114" s="303">
        <v>120</v>
      </c>
      <c r="K114" s="317"/>
    </row>
    <row r="115" s="1" customFormat="1" ht="15" customHeight="1">
      <c r="B115" s="328"/>
      <c r="C115" s="303" t="s">
        <v>36</v>
      </c>
      <c r="D115" s="303"/>
      <c r="E115" s="303"/>
      <c r="F115" s="326" t="s">
        <v>550</v>
      </c>
      <c r="G115" s="303"/>
      <c r="H115" s="303" t="s">
        <v>594</v>
      </c>
      <c r="I115" s="303" t="s">
        <v>585</v>
      </c>
      <c r="J115" s="303"/>
      <c r="K115" s="317"/>
    </row>
    <row r="116" s="1" customFormat="1" ht="15" customHeight="1">
      <c r="B116" s="328"/>
      <c r="C116" s="303" t="s">
        <v>46</v>
      </c>
      <c r="D116" s="303"/>
      <c r="E116" s="303"/>
      <c r="F116" s="326" t="s">
        <v>550</v>
      </c>
      <c r="G116" s="303"/>
      <c r="H116" s="303" t="s">
        <v>595</v>
      </c>
      <c r="I116" s="303" t="s">
        <v>585</v>
      </c>
      <c r="J116" s="303"/>
      <c r="K116" s="317"/>
    </row>
    <row r="117" s="1" customFormat="1" ht="15" customHeight="1">
      <c r="B117" s="328"/>
      <c r="C117" s="303" t="s">
        <v>55</v>
      </c>
      <c r="D117" s="303"/>
      <c r="E117" s="303"/>
      <c r="F117" s="326" t="s">
        <v>550</v>
      </c>
      <c r="G117" s="303"/>
      <c r="H117" s="303" t="s">
        <v>596</v>
      </c>
      <c r="I117" s="303" t="s">
        <v>597</v>
      </c>
      <c r="J117" s="303"/>
      <c r="K117" s="317"/>
    </row>
    <row r="118" s="1" customFormat="1" ht="15" customHeight="1">
      <c r="B118" s="331"/>
      <c r="C118" s="337"/>
      <c r="D118" s="337"/>
      <c r="E118" s="337"/>
      <c r="F118" s="337"/>
      <c r="G118" s="337"/>
      <c r="H118" s="337"/>
      <c r="I118" s="337"/>
      <c r="J118" s="337"/>
      <c r="K118" s="333"/>
    </row>
    <row r="119" s="1" customFormat="1" ht="18.75" customHeight="1">
      <c r="B119" s="338"/>
      <c r="C119" s="339"/>
      <c r="D119" s="339"/>
      <c r="E119" s="339"/>
      <c r="F119" s="340"/>
      <c r="G119" s="339"/>
      <c r="H119" s="339"/>
      <c r="I119" s="339"/>
      <c r="J119" s="339"/>
      <c r="K119" s="338"/>
    </row>
    <row r="120" s="1" customFormat="1" ht="18.75" customHeight="1">
      <c r="B120" s="311"/>
      <c r="C120" s="311"/>
      <c r="D120" s="311"/>
      <c r="E120" s="311"/>
      <c r="F120" s="311"/>
      <c r="G120" s="311"/>
      <c r="H120" s="311"/>
      <c r="I120" s="311"/>
      <c r="J120" s="311"/>
      <c r="K120" s="311"/>
    </row>
    <row r="121" s="1" customFormat="1" ht="7.5" customHeight="1">
      <c r="B121" s="341"/>
      <c r="C121" s="342"/>
      <c r="D121" s="342"/>
      <c r="E121" s="342"/>
      <c r="F121" s="342"/>
      <c r="G121" s="342"/>
      <c r="H121" s="342"/>
      <c r="I121" s="342"/>
      <c r="J121" s="342"/>
      <c r="K121" s="343"/>
    </row>
    <row r="122" s="1" customFormat="1" ht="45" customHeight="1">
      <c r="B122" s="344"/>
      <c r="C122" s="294" t="s">
        <v>598</v>
      </c>
      <c r="D122" s="294"/>
      <c r="E122" s="294"/>
      <c r="F122" s="294"/>
      <c r="G122" s="294"/>
      <c r="H122" s="294"/>
      <c r="I122" s="294"/>
      <c r="J122" s="294"/>
      <c r="K122" s="345"/>
    </row>
    <row r="123" s="1" customFormat="1" ht="17.25" customHeight="1">
      <c r="B123" s="346"/>
      <c r="C123" s="318" t="s">
        <v>544</v>
      </c>
      <c r="D123" s="318"/>
      <c r="E123" s="318"/>
      <c r="F123" s="318" t="s">
        <v>545</v>
      </c>
      <c r="G123" s="319"/>
      <c r="H123" s="318" t="s">
        <v>52</v>
      </c>
      <c r="I123" s="318" t="s">
        <v>55</v>
      </c>
      <c r="J123" s="318" t="s">
        <v>546</v>
      </c>
      <c r="K123" s="347"/>
    </row>
    <row r="124" s="1" customFormat="1" ht="17.25" customHeight="1">
      <c r="B124" s="346"/>
      <c r="C124" s="320" t="s">
        <v>547</v>
      </c>
      <c r="D124" s="320"/>
      <c r="E124" s="320"/>
      <c r="F124" s="321" t="s">
        <v>548</v>
      </c>
      <c r="G124" s="322"/>
      <c r="H124" s="320"/>
      <c r="I124" s="320"/>
      <c r="J124" s="320" t="s">
        <v>549</v>
      </c>
      <c r="K124" s="347"/>
    </row>
    <row r="125" s="1" customFormat="1" ht="5.25" customHeight="1">
      <c r="B125" s="348"/>
      <c r="C125" s="323"/>
      <c r="D125" s="323"/>
      <c r="E125" s="323"/>
      <c r="F125" s="323"/>
      <c r="G125" s="349"/>
      <c r="H125" s="323"/>
      <c r="I125" s="323"/>
      <c r="J125" s="323"/>
      <c r="K125" s="350"/>
    </row>
    <row r="126" s="1" customFormat="1" ht="15" customHeight="1">
      <c r="B126" s="348"/>
      <c r="C126" s="303" t="s">
        <v>553</v>
      </c>
      <c r="D126" s="325"/>
      <c r="E126" s="325"/>
      <c r="F126" s="326" t="s">
        <v>550</v>
      </c>
      <c r="G126" s="303"/>
      <c r="H126" s="303" t="s">
        <v>590</v>
      </c>
      <c r="I126" s="303" t="s">
        <v>552</v>
      </c>
      <c r="J126" s="303">
        <v>120</v>
      </c>
      <c r="K126" s="351"/>
    </row>
    <row r="127" s="1" customFormat="1" ht="15" customHeight="1">
      <c r="B127" s="348"/>
      <c r="C127" s="303" t="s">
        <v>599</v>
      </c>
      <c r="D127" s="303"/>
      <c r="E127" s="303"/>
      <c r="F127" s="326" t="s">
        <v>550</v>
      </c>
      <c r="G127" s="303"/>
      <c r="H127" s="303" t="s">
        <v>600</v>
      </c>
      <c r="I127" s="303" t="s">
        <v>552</v>
      </c>
      <c r="J127" s="303" t="s">
        <v>601</v>
      </c>
      <c r="K127" s="351"/>
    </row>
    <row r="128" s="1" customFormat="1" ht="15" customHeight="1">
      <c r="B128" s="348"/>
      <c r="C128" s="303" t="s">
        <v>498</v>
      </c>
      <c r="D128" s="303"/>
      <c r="E128" s="303"/>
      <c r="F128" s="326" t="s">
        <v>550</v>
      </c>
      <c r="G128" s="303"/>
      <c r="H128" s="303" t="s">
        <v>602</v>
      </c>
      <c r="I128" s="303" t="s">
        <v>552</v>
      </c>
      <c r="J128" s="303" t="s">
        <v>601</v>
      </c>
      <c r="K128" s="351"/>
    </row>
    <row r="129" s="1" customFormat="1" ht="15" customHeight="1">
      <c r="B129" s="348"/>
      <c r="C129" s="303" t="s">
        <v>561</v>
      </c>
      <c r="D129" s="303"/>
      <c r="E129" s="303"/>
      <c r="F129" s="326" t="s">
        <v>556</v>
      </c>
      <c r="G129" s="303"/>
      <c r="H129" s="303" t="s">
        <v>562</v>
      </c>
      <c r="I129" s="303" t="s">
        <v>552</v>
      </c>
      <c r="J129" s="303">
        <v>15</v>
      </c>
      <c r="K129" s="351"/>
    </row>
    <row r="130" s="1" customFormat="1" ht="15" customHeight="1">
      <c r="B130" s="348"/>
      <c r="C130" s="329" t="s">
        <v>563</v>
      </c>
      <c r="D130" s="329"/>
      <c r="E130" s="329"/>
      <c r="F130" s="330" t="s">
        <v>556</v>
      </c>
      <c r="G130" s="329"/>
      <c r="H130" s="329" t="s">
        <v>564</v>
      </c>
      <c r="I130" s="329" t="s">
        <v>552</v>
      </c>
      <c r="J130" s="329">
        <v>15</v>
      </c>
      <c r="K130" s="351"/>
    </row>
    <row r="131" s="1" customFormat="1" ht="15" customHeight="1">
      <c r="B131" s="348"/>
      <c r="C131" s="329" t="s">
        <v>565</v>
      </c>
      <c r="D131" s="329"/>
      <c r="E131" s="329"/>
      <c r="F131" s="330" t="s">
        <v>556</v>
      </c>
      <c r="G131" s="329"/>
      <c r="H131" s="329" t="s">
        <v>566</v>
      </c>
      <c r="I131" s="329" t="s">
        <v>552</v>
      </c>
      <c r="J131" s="329">
        <v>20</v>
      </c>
      <c r="K131" s="351"/>
    </row>
    <row r="132" s="1" customFormat="1" ht="15" customHeight="1">
      <c r="B132" s="348"/>
      <c r="C132" s="329" t="s">
        <v>567</v>
      </c>
      <c r="D132" s="329"/>
      <c r="E132" s="329"/>
      <c r="F132" s="330" t="s">
        <v>556</v>
      </c>
      <c r="G132" s="329"/>
      <c r="H132" s="329" t="s">
        <v>568</v>
      </c>
      <c r="I132" s="329" t="s">
        <v>552</v>
      </c>
      <c r="J132" s="329">
        <v>20</v>
      </c>
      <c r="K132" s="351"/>
    </row>
    <row r="133" s="1" customFormat="1" ht="15" customHeight="1">
      <c r="B133" s="348"/>
      <c r="C133" s="303" t="s">
        <v>555</v>
      </c>
      <c r="D133" s="303"/>
      <c r="E133" s="303"/>
      <c r="F133" s="326" t="s">
        <v>556</v>
      </c>
      <c r="G133" s="303"/>
      <c r="H133" s="303" t="s">
        <v>590</v>
      </c>
      <c r="I133" s="303" t="s">
        <v>552</v>
      </c>
      <c r="J133" s="303">
        <v>50</v>
      </c>
      <c r="K133" s="351"/>
    </row>
    <row r="134" s="1" customFormat="1" ht="15" customHeight="1">
      <c r="B134" s="348"/>
      <c r="C134" s="303" t="s">
        <v>569</v>
      </c>
      <c r="D134" s="303"/>
      <c r="E134" s="303"/>
      <c r="F134" s="326" t="s">
        <v>556</v>
      </c>
      <c r="G134" s="303"/>
      <c r="H134" s="303" t="s">
        <v>590</v>
      </c>
      <c r="I134" s="303" t="s">
        <v>552</v>
      </c>
      <c r="J134" s="303">
        <v>50</v>
      </c>
      <c r="K134" s="351"/>
    </row>
    <row r="135" s="1" customFormat="1" ht="15" customHeight="1">
      <c r="B135" s="348"/>
      <c r="C135" s="303" t="s">
        <v>575</v>
      </c>
      <c r="D135" s="303"/>
      <c r="E135" s="303"/>
      <c r="F135" s="326" t="s">
        <v>556</v>
      </c>
      <c r="G135" s="303"/>
      <c r="H135" s="303" t="s">
        <v>590</v>
      </c>
      <c r="I135" s="303" t="s">
        <v>552</v>
      </c>
      <c r="J135" s="303">
        <v>50</v>
      </c>
      <c r="K135" s="351"/>
    </row>
    <row r="136" s="1" customFormat="1" ht="15" customHeight="1">
      <c r="B136" s="348"/>
      <c r="C136" s="303" t="s">
        <v>577</v>
      </c>
      <c r="D136" s="303"/>
      <c r="E136" s="303"/>
      <c r="F136" s="326" t="s">
        <v>556</v>
      </c>
      <c r="G136" s="303"/>
      <c r="H136" s="303" t="s">
        <v>590</v>
      </c>
      <c r="I136" s="303" t="s">
        <v>552</v>
      </c>
      <c r="J136" s="303">
        <v>50</v>
      </c>
      <c r="K136" s="351"/>
    </row>
    <row r="137" s="1" customFormat="1" ht="15" customHeight="1">
      <c r="B137" s="348"/>
      <c r="C137" s="303" t="s">
        <v>578</v>
      </c>
      <c r="D137" s="303"/>
      <c r="E137" s="303"/>
      <c r="F137" s="326" t="s">
        <v>556</v>
      </c>
      <c r="G137" s="303"/>
      <c r="H137" s="303" t="s">
        <v>603</v>
      </c>
      <c r="I137" s="303" t="s">
        <v>552</v>
      </c>
      <c r="J137" s="303">
        <v>255</v>
      </c>
      <c r="K137" s="351"/>
    </row>
    <row r="138" s="1" customFormat="1" ht="15" customHeight="1">
      <c r="B138" s="348"/>
      <c r="C138" s="303" t="s">
        <v>580</v>
      </c>
      <c r="D138" s="303"/>
      <c r="E138" s="303"/>
      <c r="F138" s="326" t="s">
        <v>550</v>
      </c>
      <c r="G138" s="303"/>
      <c r="H138" s="303" t="s">
        <v>604</v>
      </c>
      <c r="I138" s="303" t="s">
        <v>582</v>
      </c>
      <c r="J138" s="303"/>
      <c r="K138" s="351"/>
    </row>
    <row r="139" s="1" customFormat="1" ht="15" customHeight="1">
      <c r="B139" s="348"/>
      <c r="C139" s="303" t="s">
        <v>583</v>
      </c>
      <c r="D139" s="303"/>
      <c r="E139" s="303"/>
      <c r="F139" s="326" t="s">
        <v>550</v>
      </c>
      <c r="G139" s="303"/>
      <c r="H139" s="303" t="s">
        <v>605</v>
      </c>
      <c r="I139" s="303" t="s">
        <v>585</v>
      </c>
      <c r="J139" s="303"/>
      <c r="K139" s="351"/>
    </row>
    <row r="140" s="1" customFormat="1" ht="15" customHeight="1">
      <c r="B140" s="348"/>
      <c r="C140" s="303" t="s">
        <v>586</v>
      </c>
      <c r="D140" s="303"/>
      <c r="E140" s="303"/>
      <c r="F140" s="326" t="s">
        <v>550</v>
      </c>
      <c r="G140" s="303"/>
      <c r="H140" s="303" t="s">
        <v>586</v>
      </c>
      <c r="I140" s="303" t="s">
        <v>585</v>
      </c>
      <c r="J140" s="303"/>
      <c r="K140" s="351"/>
    </row>
    <row r="141" s="1" customFormat="1" ht="15" customHeight="1">
      <c r="B141" s="348"/>
      <c r="C141" s="303" t="s">
        <v>36</v>
      </c>
      <c r="D141" s="303"/>
      <c r="E141" s="303"/>
      <c r="F141" s="326" t="s">
        <v>550</v>
      </c>
      <c r="G141" s="303"/>
      <c r="H141" s="303" t="s">
        <v>606</v>
      </c>
      <c r="I141" s="303" t="s">
        <v>585</v>
      </c>
      <c r="J141" s="303"/>
      <c r="K141" s="351"/>
    </row>
    <row r="142" s="1" customFormat="1" ht="15" customHeight="1">
      <c r="B142" s="348"/>
      <c r="C142" s="303" t="s">
        <v>607</v>
      </c>
      <c r="D142" s="303"/>
      <c r="E142" s="303"/>
      <c r="F142" s="326" t="s">
        <v>550</v>
      </c>
      <c r="G142" s="303"/>
      <c r="H142" s="303" t="s">
        <v>608</v>
      </c>
      <c r="I142" s="303" t="s">
        <v>585</v>
      </c>
      <c r="J142" s="303"/>
      <c r="K142" s="351"/>
    </row>
    <row r="143" s="1" customFormat="1" ht="15" customHeight="1">
      <c r="B143" s="352"/>
      <c r="C143" s="353"/>
      <c r="D143" s="353"/>
      <c r="E143" s="353"/>
      <c r="F143" s="353"/>
      <c r="G143" s="353"/>
      <c r="H143" s="353"/>
      <c r="I143" s="353"/>
      <c r="J143" s="353"/>
      <c r="K143" s="354"/>
    </row>
    <row r="144" s="1" customFormat="1" ht="18.75" customHeight="1">
      <c r="B144" s="339"/>
      <c r="C144" s="339"/>
      <c r="D144" s="339"/>
      <c r="E144" s="339"/>
      <c r="F144" s="340"/>
      <c r="G144" s="339"/>
      <c r="H144" s="339"/>
      <c r="I144" s="339"/>
      <c r="J144" s="339"/>
      <c r="K144" s="339"/>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609</v>
      </c>
      <c r="D147" s="316"/>
      <c r="E147" s="316"/>
      <c r="F147" s="316"/>
      <c r="G147" s="316"/>
      <c r="H147" s="316"/>
      <c r="I147" s="316"/>
      <c r="J147" s="316"/>
      <c r="K147" s="317"/>
    </row>
    <row r="148" s="1" customFormat="1" ht="17.25" customHeight="1">
      <c r="B148" s="315"/>
      <c r="C148" s="318" t="s">
        <v>544</v>
      </c>
      <c r="D148" s="318"/>
      <c r="E148" s="318"/>
      <c r="F148" s="318" t="s">
        <v>545</v>
      </c>
      <c r="G148" s="319"/>
      <c r="H148" s="318" t="s">
        <v>52</v>
      </c>
      <c r="I148" s="318" t="s">
        <v>55</v>
      </c>
      <c r="J148" s="318" t="s">
        <v>546</v>
      </c>
      <c r="K148" s="317"/>
    </row>
    <row r="149" s="1" customFormat="1" ht="17.25" customHeight="1">
      <c r="B149" s="315"/>
      <c r="C149" s="320" t="s">
        <v>547</v>
      </c>
      <c r="D149" s="320"/>
      <c r="E149" s="320"/>
      <c r="F149" s="321" t="s">
        <v>548</v>
      </c>
      <c r="G149" s="322"/>
      <c r="H149" s="320"/>
      <c r="I149" s="320"/>
      <c r="J149" s="320" t="s">
        <v>549</v>
      </c>
      <c r="K149" s="317"/>
    </row>
    <row r="150" s="1" customFormat="1" ht="5.25" customHeight="1">
      <c r="B150" s="328"/>
      <c r="C150" s="323"/>
      <c r="D150" s="323"/>
      <c r="E150" s="323"/>
      <c r="F150" s="323"/>
      <c r="G150" s="324"/>
      <c r="H150" s="323"/>
      <c r="I150" s="323"/>
      <c r="J150" s="323"/>
      <c r="K150" s="351"/>
    </row>
    <row r="151" s="1" customFormat="1" ht="15" customHeight="1">
      <c r="B151" s="328"/>
      <c r="C151" s="355" t="s">
        <v>553</v>
      </c>
      <c r="D151" s="303"/>
      <c r="E151" s="303"/>
      <c r="F151" s="356" t="s">
        <v>550</v>
      </c>
      <c r="G151" s="303"/>
      <c r="H151" s="355" t="s">
        <v>590</v>
      </c>
      <c r="I151" s="355" t="s">
        <v>552</v>
      </c>
      <c r="J151" s="355">
        <v>120</v>
      </c>
      <c r="K151" s="351"/>
    </row>
    <row r="152" s="1" customFormat="1" ht="15" customHeight="1">
      <c r="B152" s="328"/>
      <c r="C152" s="355" t="s">
        <v>599</v>
      </c>
      <c r="D152" s="303"/>
      <c r="E152" s="303"/>
      <c r="F152" s="356" t="s">
        <v>550</v>
      </c>
      <c r="G152" s="303"/>
      <c r="H152" s="355" t="s">
        <v>610</v>
      </c>
      <c r="I152" s="355" t="s">
        <v>552</v>
      </c>
      <c r="J152" s="355" t="s">
        <v>601</v>
      </c>
      <c r="K152" s="351"/>
    </row>
    <row r="153" s="1" customFormat="1" ht="15" customHeight="1">
      <c r="B153" s="328"/>
      <c r="C153" s="355" t="s">
        <v>498</v>
      </c>
      <c r="D153" s="303"/>
      <c r="E153" s="303"/>
      <c r="F153" s="356" t="s">
        <v>550</v>
      </c>
      <c r="G153" s="303"/>
      <c r="H153" s="355" t="s">
        <v>611</v>
      </c>
      <c r="I153" s="355" t="s">
        <v>552</v>
      </c>
      <c r="J153" s="355" t="s">
        <v>601</v>
      </c>
      <c r="K153" s="351"/>
    </row>
    <row r="154" s="1" customFormat="1" ht="15" customHeight="1">
      <c r="B154" s="328"/>
      <c r="C154" s="355" t="s">
        <v>555</v>
      </c>
      <c r="D154" s="303"/>
      <c r="E154" s="303"/>
      <c r="F154" s="356" t="s">
        <v>556</v>
      </c>
      <c r="G154" s="303"/>
      <c r="H154" s="355" t="s">
        <v>590</v>
      </c>
      <c r="I154" s="355" t="s">
        <v>552</v>
      </c>
      <c r="J154" s="355">
        <v>50</v>
      </c>
      <c r="K154" s="351"/>
    </row>
    <row r="155" s="1" customFormat="1" ht="15" customHeight="1">
      <c r="B155" s="328"/>
      <c r="C155" s="355" t="s">
        <v>558</v>
      </c>
      <c r="D155" s="303"/>
      <c r="E155" s="303"/>
      <c r="F155" s="356" t="s">
        <v>550</v>
      </c>
      <c r="G155" s="303"/>
      <c r="H155" s="355" t="s">
        <v>590</v>
      </c>
      <c r="I155" s="355" t="s">
        <v>560</v>
      </c>
      <c r="J155" s="355"/>
      <c r="K155" s="351"/>
    </row>
    <row r="156" s="1" customFormat="1" ht="15" customHeight="1">
      <c r="B156" s="328"/>
      <c r="C156" s="355" t="s">
        <v>569</v>
      </c>
      <c r="D156" s="303"/>
      <c r="E156" s="303"/>
      <c r="F156" s="356" t="s">
        <v>556</v>
      </c>
      <c r="G156" s="303"/>
      <c r="H156" s="355" t="s">
        <v>590</v>
      </c>
      <c r="I156" s="355" t="s">
        <v>552</v>
      </c>
      <c r="J156" s="355">
        <v>50</v>
      </c>
      <c r="K156" s="351"/>
    </row>
    <row r="157" s="1" customFormat="1" ht="15" customHeight="1">
      <c r="B157" s="328"/>
      <c r="C157" s="355" t="s">
        <v>577</v>
      </c>
      <c r="D157" s="303"/>
      <c r="E157" s="303"/>
      <c r="F157" s="356" t="s">
        <v>556</v>
      </c>
      <c r="G157" s="303"/>
      <c r="H157" s="355" t="s">
        <v>590</v>
      </c>
      <c r="I157" s="355" t="s">
        <v>552</v>
      </c>
      <c r="J157" s="355">
        <v>50</v>
      </c>
      <c r="K157" s="351"/>
    </row>
    <row r="158" s="1" customFormat="1" ht="15" customHeight="1">
      <c r="B158" s="328"/>
      <c r="C158" s="355" t="s">
        <v>575</v>
      </c>
      <c r="D158" s="303"/>
      <c r="E158" s="303"/>
      <c r="F158" s="356" t="s">
        <v>556</v>
      </c>
      <c r="G158" s="303"/>
      <c r="H158" s="355" t="s">
        <v>590</v>
      </c>
      <c r="I158" s="355" t="s">
        <v>552</v>
      </c>
      <c r="J158" s="355">
        <v>50</v>
      </c>
      <c r="K158" s="351"/>
    </row>
    <row r="159" s="1" customFormat="1" ht="15" customHeight="1">
      <c r="B159" s="328"/>
      <c r="C159" s="355" t="s">
        <v>95</v>
      </c>
      <c r="D159" s="303"/>
      <c r="E159" s="303"/>
      <c r="F159" s="356" t="s">
        <v>550</v>
      </c>
      <c r="G159" s="303"/>
      <c r="H159" s="355" t="s">
        <v>612</v>
      </c>
      <c r="I159" s="355" t="s">
        <v>552</v>
      </c>
      <c r="J159" s="355" t="s">
        <v>613</v>
      </c>
      <c r="K159" s="351"/>
    </row>
    <row r="160" s="1" customFormat="1" ht="15" customHeight="1">
      <c r="B160" s="328"/>
      <c r="C160" s="355" t="s">
        <v>614</v>
      </c>
      <c r="D160" s="303"/>
      <c r="E160" s="303"/>
      <c r="F160" s="356" t="s">
        <v>550</v>
      </c>
      <c r="G160" s="303"/>
      <c r="H160" s="355" t="s">
        <v>615</v>
      </c>
      <c r="I160" s="355" t="s">
        <v>585</v>
      </c>
      <c r="J160" s="355"/>
      <c r="K160" s="351"/>
    </row>
    <row r="161" s="1" customFormat="1" ht="15" customHeight="1">
      <c r="B161" s="357"/>
      <c r="C161" s="337"/>
      <c r="D161" s="337"/>
      <c r="E161" s="337"/>
      <c r="F161" s="337"/>
      <c r="G161" s="337"/>
      <c r="H161" s="337"/>
      <c r="I161" s="337"/>
      <c r="J161" s="337"/>
      <c r="K161" s="358"/>
    </row>
    <row r="162" s="1" customFormat="1" ht="18.75" customHeight="1">
      <c r="B162" s="339"/>
      <c r="C162" s="349"/>
      <c r="D162" s="349"/>
      <c r="E162" s="349"/>
      <c r="F162" s="359"/>
      <c r="G162" s="349"/>
      <c r="H162" s="349"/>
      <c r="I162" s="349"/>
      <c r="J162" s="349"/>
      <c r="K162" s="339"/>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616</v>
      </c>
      <c r="D165" s="294"/>
      <c r="E165" s="294"/>
      <c r="F165" s="294"/>
      <c r="G165" s="294"/>
      <c r="H165" s="294"/>
      <c r="I165" s="294"/>
      <c r="J165" s="294"/>
      <c r="K165" s="295"/>
    </row>
    <row r="166" s="1" customFormat="1" ht="17.25" customHeight="1">
      <c r="B166" s="293"/>
      <c r="C166" s="318" t="s">
        <v>544</v>
      </c>
      <c r="D166" s="318"/>
      <c r="E166" s="318"/>
      <c r="F166" s="318" t="s">
        <v>545</v>
      </c>
      <c r="G166" s="360"/>
      <c r="H166" s="361" t="s">
        <v>52</v>
      </c>
      <c r="I166" s="361" t="s">
        <v>55</v>
      </c>
      <c r="J166" s="318" t="s">
        <v>546</v>
      </c>
      <c r="K166" s="295"/>
    </row>
    <row r="167" s="1" customFormat="1" ht="17.25" customHeight="1">
      <c r="B167" s="296"/>
      <c r="C167" s="320" t="s">
        <v>547</v>
      </c>
      <c r="D167" s="320"/>
      <c r="E167" s="320"/>
      <c r="F167" s="321" t="s">
        <v>548</v>
      </c>
      <c r="G167" s="362"/>
      <c r="H167" s="363"/>
      <c r="I167" s="363"/>
      <c r="J167" s="320" t="s">
        <v>549</v>
      </c>
      <c r="K167" s="298"/>
    </row>
    <row r="168" s="1" customFormat="1" ht="5.25" customHeight="1">
      <c r="B168" s="328"/>
      <c r="C168" s="323"/>
      <c r="D168" s="323"/>
      <c r="E168" s="323"/>
      <c r="F168" s="323"/>
      <c r="G168" s="324"/>
      <c r="H168" s="323"/>
      <c r="I168" s="323"/>
      <c r="J168" s="323"/>
      <c r="K168" s="351"/>
    </row>
    <row r="169" s="1" customFormat="1" ht="15" customHeight="1">
      <c r="B169" s="328"/>
      <c r="C169" s="303" t="s">
        <v>553</v>
      </c>
      <c r="D169" s="303"/>
      <c r="E169" s="303"/>
      <c r="F169" s="326" t="s">
        <v>550</v>
      </c>
      <c r="G169" s="303"/>
      <c r="H169" s="303" t="s">
        <v>590</v>
      </c>
      <c r="I169" s="303" t="s">
        <v>552</v>
      </c>
      <c r="J169" s="303">
        <v>120</v>
      </c>
      <c r="K169" s="351"/>
    </row>
    <row r="170" s="1" customFormat="1" ht="15" customHeight="1">
      <c r="B170" s="328"/>
      <c r="C170" s="303" t="s">
        <v>599</v>
      </c>
      <c r="D170" s="303"/>
      <c r="E170" s="303"/>
      <c r="F170" s="326" t="s">
        <v>550</v>
      </c>
      <c r="G170" s="303"/>
      <c r="H170" s="303" t="s">
        <v>600</v>
      </c>
      <c r="I170" s="303" t="s">
        <v>552</v>
      </c>
      <c r="J170" s="303" t="s">
        <v>601</v>
      </c>
      <c r="K170" s="351"/>
    </row>
    <row r="171" s="1" customFormat="1" ht="15" customHeight="1">
      <c r="B171" s="328"/>
      <c r="C171" s="303" t="s">
        <v>498</v>
      </c>
      <c r="D171" s="303"/>
      <c r="E171" s="303"/>
      <c r="F171" s="326" t="s">
        <v>550</v>
      </c>
      <c r="G171" s="303"/>
      <c r="H171" s="303" t="s">
        <v>617</v>
      </c>
      <c r="I171" s="303" t="s">
        <v>552</v>
      </c>
      <c r="J171" s="303" t="s">
        <v>601</v>
      </c>
      <c r="K171" s="351"/>
    </row>
    <row r="172" s="1" customFormat="1" ht="15" customHeight="1">
      <c r="B172" s="328"/>
      <c r="C172" s="303" t="s">
        <v>555</v>
      </c>
      <c r="D172" s="303"/>
      <c r="E172" s="303"/>
      <c r="F172" s="326" t="s">
        <v>556</v>
      </c>
      <c r="G172" s="303"/>
      <c r="H172" s="303" t="s">
        <v>617</v>
      </c>
      <c r="I172" s="303" t="s">
        <v>552</v>
      </c>
      <c r="J172" s="303">
        <v>50</v>
      </c>
      <c r="K172" s="351"/>
    </row>
    <row r="173" s="1" customFormat="1" ht="15" customHeight="1">
      <c r="B173" s="328"/>
      <c r="C173" s="303" t="s">
        <v>558</v>
      </c>
      <c r="D173" s="303"/>
      <c r="E173" s="303"/>
      <c r="F173" s="326" t="s">
        <v>550</v>
      </c>
      <c r="G173" s="303"/>
      <c r="H173" s="303" t="s">
        <v>617</v>
      </c>
      <c r="I173" s="303" t="s">
        <v>560</v>
      </c>
      <c r="J173" s="303"/>
      <c r="K173" s="351"/>
    </row>
    <row r="174" s="1" customFormat="1" ht="15" customHeight="1">
      <c r="B174" s="328"/>
      <c r="C174" s="303" t="s">
        <v>569</v>
      </c>
      <c r="D174" s="303"/>
      <c r="E174" s="303"/>
      <c r="F174" s="326" t="s">
        <v>556</v>
      </c>
      <c r="G174" s="303"/>
      <c r="H174" s="303" t="s">
        <v>617</v>
      </c>
      <c r="I174" s="303" t="s">
        <v>552</v>
      </c>
      <c r="J174" s="303">
        <v>50</v>
      </c>
      <c r="K174" s="351"/>
    </row>
    <row r="175" s="1" customFormat="1" ht="15" customHeight="1">
      <c r="B175" s="328"/>
      <c r="C175" s="303" t="s">
        <v>577</v>
      </c>
      <c r="D175" s="303"/>
      <c r="E175" s="303"/>
      <c r="F175" s="326" t="s">
        <v>556</v>
      </c>
      <c r="G175" s="303"/>
      <c r="H175" s="303" t="s">
        <v>617</v>
      </c>
      <c r="I175" s="303" t="s">
        <v>552</v>
      </c>
      <c r="J175" s="303">
        <v>50</v>
      </c>
      <c r="K175" s="351"/>
    </row>
    <row r="176" s="1" customFormat="1" ht="15" customHeight="1">
      <c r="B176" s="328"/>
      <c r="C176" s="303" t="s">
        <v>575</v>
      </c>
      <c r="D176" s="303"/>
      <c r="E176" s="303"/>
      <c r="F176" s="326" t="s">
        <v>556</v>
      </c>
      <c r="G176" s="303"/>
      <c r="H176" s="303" t="s">
        <v>617</v>
      </c>
      <c r="I176" s="303" t="s">
        <v>552</v>
      </c>
      <c r="J176" s="303">
        <v>50</v>
      </c>
      <c r="K176" s="351"/>
    </row>
    <row r="177" s="1" customFormat="1" ht="15" customHeight="1">
      <c r="B177" s="328"/>
      <c r="C177" s="303" t="s">
        <v>105</v>
      </c>
      <c r="D177" s="303"/>
      <c r="E177" s="303"/>
      <c r="F177" s="326" t="s">
        <v>550</v>
      </c>
      <c r="G177" s="303"/>
      <c r="H177" s="303" t="s">
        <v>618</v>
      </c>
      <c r="I177" s="303" t="s">
        <v>619</v>
      </c>
      <c r="J177" s="303"/>
      <c r="K177" s="351"/>
    </row>
    <row r="178" s="1" customFormat="1" ht="15" customHeight="1">
      <c r="B178" s="328"/>
      <c r="C178" s="303" t="s">
        <v>55</v>
      </c>
      <c r="D178" s="303"/>
      <c r="E178" s="303"/>
      <c r="F178" s="326" t="s">
        <v>550</v>
      </c>
      <c r="G178" s="303"/>
      <c r="H178" s="303" t="s">
        <v>620</v>
      </c>
      <c r="I178" s="303" t="s">
        <v>621</v>
      </c>
      <c r="J178" s="303">
        <v>1</v>
      </c>
      <c r="K178" s="351"/>
    </row>
    <row r="179" s="1" customFormat="1" ht="15" customHeight="1">
      <c r="B179" s="328"/>
      <c r="C179" s="303" t="s">
        <v>51</v>
      </c>
      <c r="D179" s="303"/>
      <c r="E179" s="303"/>
      <c r="F179" s="326" t="s">
        <v>550</v>
      </c>
      <c r="G179" s="303"/>
      <c r="H179" s="303" t="s">
        <v>622</v>
      </c>
      <c r="I179" s="303" t="s">
        <v>552</v>
      </c>
      <c r="J179" s="303">
        <v>20</v>
      </c>
      <c r="K179" s="351"/>
    </row>
    <row r="180" s="1" customFormat="1" ht="15" customHeight="1">
      <c r="B180" s="328"/>
      <c r="C180" s="303" t="s">
        <v>52</v>
      </c>
      <c r="D180" s="303"/>
      <c r="E180" s="303"/>
      <c r="F180" s="326" t="s">
        <v>550</v>
      </c>
      <c r="G180" s="303"/>
      <c r="H180" s="303" t="s">
        <v>623</v>
      </c>
      <c r="I180" s="303" t="s">
        <v>552</v>
      </c>
      <c r="J180" s="303">
        <v>255</v>
      </c>
      <c r="K180" s="351"/>
    </row>
    <row r="181" s="1" customFormat="1" ht="15" customHeight="1">
      <c r="B181" s="328"/>
      <c r="C181" s="303" t="s">
        <v>106</v>
      </c>
      <c r="D181" s="303"/>
      <c r="E181" s="303"/>
      <c r="F181" s="326" t="s">
        <v>550</v>
      </c>
      <c r="G181" s="303"/>
      <c r="H181" s="303" t="s">
        <v>514</v>
      </c>
      <c r="I181" s="303" t="s">
        <v>552</v>
      </c>
      <c r="J181" s="303">
        <v>10</v>
      </c>
      <c r="K181" s="351"/>
    </row>
    <row r="182" s="1" customFormat="1" ht="15" customHeight="1">
      <c r="B182" s="328"/>
      <c r="C182" s="303" t="s">
        <v>107</v>
      </c>
      <c r="D182" s="303"/>
      <c r="E182" s="303"/>
      <c r="F182" s="326" t="s">
        <v>550</v>
      </c>
      <c r="G182" s="303"/>
      <c r="H182" s="303" t="s">
        <v>624</v>
      </c>
      <c r="I182" s="303" t="s">
        <v>585</v>
      </c>
      <c r="J182" s="303"/>
      <c r="K182" s="351"/>
    </row>
    <row r="183" s="1" customFormat="1" ht="15" customHeight="1">
      <c r="B183" s="328"/>
      <c r="C183" s="303" t="s">
        <v>625</v>
      </c>
      <c r="D183" s="303"/>
      <c r="E183" s="303"/>
      <c r="F183" s="326" t="s">
        <v>550</v>
      </c>
      <c r="G183" s="303"/>
      <c r="H183" s="303" t="s">
        <v>626</v>
      </c>
      <c r="I183" s="303" t="s">
        <v>585</v>
      </c>
      <c r="J183" s="303"/>
      <c r="K183" s="351"/>
    </row>
    <row r="184" s="1" customFormat="1" ht="15" customHeight="1">
      <c r="B184" s="328"/>
      <c r="C184" s="303" t="s">
        <v>614</v>
      </c>
      <c r="D184" s="303"/>
      <c r="E184" s="303"/>
      <c r="F184" s="326" t="s">
        <v>550</v>
      </c>
      <c r="G184" s="303"/>
      <c r="H184" s="303" t="s">
        <v>627</v>
      </c>
      <c r="I184" s="303" t="s">
        <v>585</v>
      </c>
      <c r="J184" s="303"/>
      <c r="K184" s="351"/>
    </row>
    <row r="185" s="1" customFormat="1" ht="15" customHeight="1">
      <c r="B185" s="328"/>
      <c r="C185" s="303" t="s">
        <v>109</v>
      </c>
      <c r="D185" s="303"/>
      <c r="E185" s="303"/>
      <c r="F185" s="326" t="s">
        <v>556</v>
      </c>
      <c r="G185" s="303"/>
      <c r="H185" s="303" t="s">
        <v>628</v>
      </c>
      <c r="I185" s="303" t="s">
        <v>552</v>
      </c>
      <c r="J185" s="303">
        <v>50</v>
      </c>
      <c r="K185" s="351"/>
    </row>
    <row r="186" s="1" customFormat="1" ht="15" customHeight="1">
      <c r="B186" s="328"/>
      <c r="C186" s="303" t="s">
        <v>629</v>
      </c>
      <c r="D186" s="303"/>
      <c r="E186" s="303"/>
      <c r="F186" s="326" t="s">
        <v>556</v>
      </c>
      <c r="G186" s="303"/>
      <c r="H186" s="303" t="s">
        <v>630</v>
      </c>
      <c r="I186" s="303" t="s">
        <v>631</v>
      </c>
      <c r="J186" s="303"/>
      <c r="K186" s="351"/>
    </row>
    <row r="187" s="1" customFormat="1" ht="15" customHeight="1">
      <c r="B187" s="328"/>
      <c r="C187" s="303" t="s">
        <v>632</v>
      </c>
      <c r="D187" s="303"/>
      <c r="E187" s="303"/>
      <c r="F187" s="326" t="s">
        <v>556</v>
      </c>
      <c r="G187" s="303"/>
      <c r="H187" s="303" t="s">
        <v>633</v>
      </c>
      <c r="I187" s="303" t="s">
        <v>631</v>
      </c>
      <c r="J187" s="303"/>
      <c r="K187" s="351"/>
    </row>
    <row r="188" s="1" customFormat="1" ht="15" customHeight="1">
      <c r="B188" s="328"/>
      <c r="C188" s="303" t="s">
        <v>634</v>
      </c>
      <c r="D188" s="303"/>
      <c r="E188" s="303"/>
      <c r="F188" s="326" t="s">
        <v>556</v>
      </c>
      <c r="G188" s="303"/>
      <c r="H188" s="303" t="s">
        <v>635</v>
      </c>
      <c r="I188" s="303" t="s">
        <v>631</v>
      </c>
      <c r="J188" s="303"/>
      <c r="K188" s="351"/>
    </row>
    <row r="189" s="1" customFormat="1" ht="15" customHeight="1">
      <c r="B189" s="328"/>
      <c r="C189" s="364" t="s">
        <v>636</v>
      </c>
      <c r="D189" s="303"/>
      <c r="E189" s="303"/>
      <c r="F189" s="326" t="s">
        <v>556</v>
      </c>
      <c r="G189" s="303"/>
      <c r="H189" s="303" t="s">
        <v>637</v>
      </c>
      <c r="I189" s="303" t="s">
        <v>638</v>
      </c>
      <c r="J189" s="365" t="s">
        <v>639</v>
      </c>
      <c r="K189" s="351"/>
    </row>
    <row r="190" s="1" customFormat="1" ht="15" customHeight="1">
      <c r="B190" s="328"/>
      <c r="C190" s="364" t="s">
        <v>40</v>
      </c>
      <c r="D190" s="303"/>
      <c r="E190" s="303"/>
      <c r="F190" s="326" t="s">
        <v>550</v>
      </c>
      <c r="G190" s="303"/>
      <c r="H190" s="300" t="s">
        <v>640</v>
      </c>
      <c r="I190" s="303" t="s">
        <v>641</v>
      </c>
      <c r="J190" s="303"/>
      <c r="K190" s="351"/>
    </row>
    <row r="191" s="1" customFormat="1" ht="15" customHeight="1">
      <c r="B191" s="328"/>
      <c r="C191" s="364" t="s">
        <v>642</v>
      </c>
      <c r="D191" s="303"/>
      <c r="E191" s="303"/>
      <c r="F191" s="326" t="s">
        <v>550</v>
      </c>
      <c r="G191" s="303"/>
      <c r="H191" s="303" t="s">
        <v>643</v>
      </c>
      <c r="I191" s="303" t="s">
        <v>585</v>
      </c>
      <c r="J191" s="303"/>
      <c r="K191" s="351"/>
    </row>
    <row r="192" s="1" customFormat="1" ht="15" customHeight="1">
      <c r="B192" s="328"/>
      <c r="C192" s="364" t="s">
        <v>644</v>
      </c>
      <c r="D192" s="303"/>
      <c r="E192" s="303"/>
      <c r="F192" s="326" t="s">
        <v>550</v>
      </c>
      <c r="G192" s="303"/>
      <c r="H192" s="303" t="s">
        <v>645</v>
      </c>
      <c r="I192" s="303" t="s">
        <v>585</v>
      </c>
      <c r="J192" s="303"/>
      <c r="K192" s="351"/>
    </row>
    <row r="193" s="1" customFormat="1" ht="15" customHeight="1">
      <c r="B193" s="328"/>
      <c r="C193" s="364" t="s">
        <v>646</v>
      </c>
      <c r="D193" s="303"/>
      <c r="E193" s="303"/>
      <c r="F193" s="326" t="s">
        <v>556</v>
      </c>
      <c r="G193" s="303"/>
      <c r="H193" s="303" t="s">
        <v>647</v>
      </c>
      <c r="I193" s="303" t="s">
        <v>585</v>
      </c>
      <c r="J193" s="303"/>
      <c r="K193" s="351"/>
    </row>
    <row r="194" s="1" customFormat="1" ht="15" customHeight="1">
      <c r="B194" s="357"/>
      <c r="C194" s="366"/>
      <c r="D194" s="337"/>
      <c r="E194" s="337"/>
      <c r="F194" s="337"/>
      <c r="G194" s="337"/>
      <c r="H194" s="337"/>
      <c r="I194" s="337"/>
      <c r="J194" s="337"/>
      <c r="K194" s="358"/>
    </row>
    <row r="195" s="1" customFormat="1" ht="18.75" customHeight="1">
      <c r="B195" s="339"/>
      <c r="C195" s="349"/>
      <c r="D195" s="349"/>
      <c r="E195" s="349"/>
      <c r="F195" s="359"/>
      <c r="G195" s="349"/>
      <c r="H195" s="349"/>
      <c r="I195" s="349"/>
      <c r="J195" s="349"/>
      <c r="K195" s="339"/>
    </row>
    <row r="196" s="1" customFormat="1" ht="18.75" customHeight="1">
      <c r="B196" s="339"/>
      <c r="C196" s="349"/>
      <c r="D196" s="349"/>
      <c r="E196" s="349"/>
      <c r="F196" s="359"/>
      <c r="G196" s="349"/>
      <c r="H196" s="349"/>
      <c r="I196" s="349"/>
      <c r="J196" s="349"/>
      <c r="K196" s="339"/>
    </row>
    <row r="197" s="1" customFormat="1" ht="18.75" customHeight="1">
      <c r="B197" s="311"/>
      <c r="C197" s="311"/>
      <c r="D197" s="311"/>
      <c r="E197" s="311"/>
      <c r="F197" s="311"/>
      <c r="G197" s="311"/>
      <c r="H197" s="311"/>
      <c r="I197" s="311"/>
      <c r="J197" s="311"/>
      <c r="K197" s="311"/>
    </row>
    <row r="198" s="1" customFormat="1">
      <c r="B198" s="290"/>
      <c r="C198" s="291"/>
      <c r="D198" s="291"/>
      <c r="E198" s="291"/>
      <c r="F198" s="291"/>
      <c r="G198" s="291"/>
      <c r="H198" s="291"/>
      <c r="I198" s="291"/>
      <c r="J198" s="291"/>
      <c r="K198" s="292"/>
    </row>
    <row r="199" s="1" customFormat="1" ht="21">
      <c r="B199" s="293"/>
      <c r="C199" s="294" t="s">
        <v>648</v>
      </c>
      <c r="D199" s="294"/>
      <c r="E199" s="294"/>
      <c r="F199" s="294"/>
      <c r="G199" s="294"/>
      <c r="H199" s="294"/>
      <c r="I199" s="294"/>
      <c r="J199" s="294"/>
      <c r="K199" s="295"/>
    </row>
    <row r="200" s="1" customFormat="1" ht="25.5" customHeight="1">
      <c r="B200" s="293"/>
      <c r="C200" s="367" t="s">
        <v>649</v>
      </c>
      <c r="D200" s="367"/>
      <c r="E200" s="367"/>
      <c r="F200" s="367" t="s">
        <v>650</v>
      </c>
      <c r="G200" s="368"/>
      <c r="H200" s="367" t="s">
        <v>651</v>
      </c>
      <c r="I200" s="367"/>
      <c r="J200" s="367"/>
      <c r="K200" s="295"/>
    </row>
    <row r="201" s="1" customFormat="1" ht="5.25" customHeight="1">
      <c r="B201" s="328"/>
      <c r="C201" s="323"/>
      <c r="D201" s="323"/>
      <c r="E201" s="323"/>
      <c r="F201" s="323"/>
      <c r="G201" s="349"/>
      <c r="H201" s="323"/>
      <c r="I201" s="323"/>
      <c r="J201" s="323"/>
      <c r="K201" s="351"/>
    </row>
    <row r="202" s="1" customFormat="1" ht="15" customHeight="1">
      <c r="B202" s="328"/>
      <c r="C202" s="303" t="s">
        <v>641</v>
      </c>
      <c r="D202" s="303"/>
      <c r="E202" s="303"/>
      <c r="F202" s="326" t="s">
        <v>41</v>
      </c>
      <c r="G202" s="303"/>
      <c r="H202" s="303" t="s">
        <v>652</v>
      </c>
      <c r="I202" s="303"/>
      <c r="J202" s="303"/>
      <c r="K202" s="351"/>
    </row>
    <row r="203" s="1" customFormat="1" ht="15" customHeight="1">
      <c r="B203" s="328"/>
      <c r="C203" s="303"/>
      <c r="D203" s="303"/>
      <c r="E203" s="303"/>
      <c r="F203" s="326" t="s">
        <v>42</v>
      </c>
      <c r="G203" s="303"/>
      <c r="H203" s="303" t="s">
        <v>653</v>
      </c>
      <c r="I203" s="303"/>
      <c r="J203" s="303"/>
      <c r="K203" s="351"/>
    </row>
    <row r="204" s="1" customFormat="1" ht="15" customHeight="1">
      <c r="B204" s="328"/>
      <c r="C204" s="303"/>
      <c r="D204" s="303"/>
      <c r="E204" s="303"/>
      <c r="F204" s="326" t="s">
        <v>45</v>
      </c>
      <c r="G204" s="303"/>
      <c r="H204" s="303" t="s">
        <v>654</v>
      </c>
      <c r="I204" s="303"/>
      <c r="J204" s="303"/>
      <c r="K204" s="351"/>
    </row>
    <row r="205" s="1" customFormat="1" ht="15" customHeight="1">
      <c r="B205" s="328"/>
      <c r="C205" s="303"/>
      <c r="D205" s="303"/>
      <c r="E205" s="303"/>
      <c r="F205" s="326" t="s">
        <v>43</v>
      </c>
      <c r="G205" s="303"/>
      <c r="H205" s="303" t="s">
        <v>655</v>
      </c>
      <c r="I205" s="303"/>
      <c r="J205" s="303"/>
      <c r="K205" s="351"/>
    </row>
    <row r="206" s="1" customFormat="1" ht="15" customHeight="1">
      <c r="B206" s="328"/>
      <c r="C206" s="303"/>
      <c r="D206" s="303"/>
      <c r="E206" s="303"/>
      <c r="F206" s="326" t="s">
        <v>44</v>
      </c>
      <c r="G206" s="303"/>
      <c r="H206" s="303" t="s">
        <v>656</v>
      </c>
      <c r="I206" s="303"/>
      <c r="J206" s="303"/>
      <c r="K206" s="351"/>
    </row>
    <row r="207" s="1" customFormat="1" ht="15" customHeight="1">
      <c r="B207" s="328"/>
      <c r="C207" s="303"/>
      <c r="D207" s="303"/>
      <c r="E207" s="303"/>
      <c r="F207" s="326"/>
      <c r="G207" s="303"/>
      <c r="H207" s="303"/>
      <c r="I207" s="303"/>
      <c r="J207" s="303"/>
      <c r="K207" s="351"/>
    </row>
    <row r="208" s="1" customFormat="1" ht="15" customHeight="1">
      <c r="B208" s="328"/>
      <c r="C208" s="303" t="s">
        <v>597</v>
      </c>
      <c r="D208" s="303"/>
      <c r="E208" s="303"/>
      <c r="F208" s="326" t="s">
        <v>77</v>
      </c>
      <c r="G208" s="303"/>
      <c r="H208" s="303" t="s">
        <v>657</v>
      </c>
      <c r="I208" s="303"/>
      <c r="J208" s="303"/>
      <c r="K208" s="351"/>
    </row>
    <row r="209" s="1" customFormat="1" ht="15" customHeight="1">
      <c r="B209" s="328"/>
      <c r="C209" s="303"/>
      <c r="D209" s="303"/>
      <c r="E209" s="303"/>
      <c r="F209" s="326" t="s">
        <v>492</v>
      </c>
      <c r="G209" s="303"/>
      <c r="H209" s="303" t="s">
        <v>493</v>
      </c>
      <c r="I209" s="303"/>
      <c r="J209" s="303"/>
      <c r="K209" s="351"/>
    </row>
    <row r="210" s="1" customFormat="1" ht="15" customHeight="1">
      <c r="B210" s="328"/>
      <c r="C210" s="303"/>
      <c r="D210" s="303"/>
      <c r="E210" s="303"/>
      <c r="F210" s="326" t="s">
        <v>490</v>
      </c>
      <c r="G210" s="303"/>
      <c r="H210" s="303" t="s">
        <v>658</v>
      </c>
      <c r="I210" s="303"/>
      <c r="J210" s="303"/>
      <c r="K210" s="351"/>
    </row>
    <row r="211" s="1" customFormat="1" ht="15" customHeight="1">
      <c r="B211" s="369"/>
      <c r="C211" s="303"/>
      <c r="D211" s="303"/>
      <c r="E211" s="303"/>
      <c r="F211" s="326" t="s">
        <v>494</v>
      </c>
      <c r="G211" s="364"/>
      <c r="H211" s="355" t="s">
        <v>495</v>
      </c>
      <c r="I211" s="355"/>
      <c r="J211" s="355"/>
      <c r="K211" s="370"/>
    </row>
    <row r="212" s="1" customFormat="1" ht="15" customHeight="1">
      <c r="B212" s="369"/>
      <c r="C212" s="303"/>
      <c r="D212" s="303"/>
      <c r="E212" s="303"/>
      <c r="F212" s="326" t="s">
        <v>496</v>
      </c>
      <c r="G212" s="364"/>
      <c r="H212" s="355" t="s">
        <v>659</v>
      </c>
      <c r="I212" s="355"/>
      <c r="J212" s="355"/>
      <c r="K212" s="370"/>
    </row>
    <row r="213" s="1" customFormat="1" ht="15" customHeight="1">
      <c r="B213" s="369"/>
      <c r="C213" s="303"/>
      <c r="D213" s="303"/>
      <c r="E213" s="303"/>
      <c r="F213" s="326"/>
      <c r="G213" s="364"/>
      <c r="H213" s="355"/>
      <c r="I213" s="355"/>
      <c r="J213" s="355"/>
      <c r="K213" s="370"/>
    </row>
    <row r="214" s="1" customFormat="1" ht="15" customHeight="1">
      <c r="B214" s="369"/>
      <c r="C214" s="303" t="s">
        <v>621</v>
      </c>
      <c r="D214" s="303"/>
      <c r="E214" s="303"/>
      <c r="F214" s="326">
        <v>1</v>
      </c>
      <c r="G214" s="364"/>
      <c r="H214" s="355" t="s">
        <v>660</v>
      </c>
      <c r="I214" s="355"/>
      <c r="J214" s="355"/>
      <c r="K214" s="370"/>
    </row>
    <row r="215" s="1" customFormat="1" ht="15" customHeight="1">
      <c r="B215" s="369"/>
      <c r="C215" s="303"/>
      <c r="D215" s="303"/>
      <c r="E215" s="303"/>
      <c r="F215" s="326">
        <v>2</v>
      </c>
      <c r="G215" s="364"/>
      <c r="H215" s="355" t="s">
        <v>661</v>
      </c>
      <c r="I215" s="355"/>
      <c r="J215" s="355"/>
      <c r="K215" s="370"/>
    </row>
    <row r="216" s="1" customFormat="1" ht="15" customHeight="1">
      <c r="B216" s="369"/>
      <c r="C216" s="303"/>
      <c r="D216" s="303"/>
      <c r="E216" s="303"/>
      <c r="F216" s="326">
        <v>3</v>
      </c>
      <c r="G216" s="364"/>
      <c r="H216" s="355" t="s">
        <v>662</v>
      </c>
      <c r="I216" s="355"/>
      <c r="J216" s="355"/>
      <c r="K216" s="370"/>
    </row>
    <row r="217" s="1" customFormat="1" ht="15" customHeight="1">
      <c r="B217" s="369"/>
      <c r="C217" s="303"/>
      <c r="D217" s="303"/>
      <c r="E217" s="303"/>
      <c r="F217" s="326">
        <v>4</v>
      </c>
      <c r="G217" s="364"/>
      <c r="H217" s="355" t="s">
        <v>663</v>
      </c>
      <c r="I217" s="355"/>
      <c r="J217" s="355"/>
      <c r="K217" s="370"/>
    </row>
    <row r="218" s="1" customFormat="1" ht="12.75" customHeight="1">
      <c r="B218" s="371"/>
      <c r="C218" s="372"/>
      <c r="D218" s="372"/>
      <c r="E218" s="372"/>
      <c r="F218" s="372"/>
      <c r="G218" s="372"/>
      <c r="H218" s="372"/>
      <c r="I218" s="372"/>
      <c r="J218" s="372"/>
      <c r="K218" s="37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Havlista-PC\Havlista</dc:creator>
  <cp:lastModifiedBy>Havlista-PC\Havlista</cp:lastModifiedBy>
  <dcterms:created xsi:type="dcterms:W3CDTF">2022-01-20T13:29:48Z</dcterms:created>
  <dcterms:modified xsi:type="dcterms:W3CDTF">2022-01-20T13:30:02Z</dcterms:modified>
</cp:coreProperties>
</file>