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0"/>
  <workbookPr defaultThemeVersion="124226"/>
  <bookViews>
    <workbookView xWindow="4545" yWindow="75" windowWidth="16965" windowHeight="15525" tabRatio="500" firstSheet="1" activeTab="1"/>
  </bookViews>
  <sheets>
    <sheet name="Rekapitulace stavby" sheetId="1" state="hidden" r:id="rId1"/>
    <sheet name="koberce" sheetId="2" r:id="rId2"/>
  </sheets>
  <definedNames>
    <definedName name="_xlnm._FilterDatabase" localSheetId="1" hidden="1">'koberce'!$C$124:$K$156</definedName>
    <definedName name="_xlnm.Print_Area" localSheetId="1">'koberce'!$C$4:$J$76,'koberce'!$C$82:$J$106,'koberce'!$C$112:$K$156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'koberce'!$124:$124</definedName>
  </definedNames>
  <calcPr calcId="191029"/>
  <extLst/>
</workbook>
</file>

<file path=xl/sharedStrings.xml><?xml version="1.0" encoding="utf-8"?>
<sst xmlns="http://schemas.openxmlformats.org/spreadsheetml/2006/main" count="524" uniqueCount="167">
  <si>
    <t>Export Komplet</t>
  </si>
  <si>
    <t>2.0</t>
  </si>
  <si>
    <t>False</t>
  </si>
  <si>
    <t>{830c6b46-e11e-45e5-a31a-46a22c74b767}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</si>
  <si>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</si>
  <si>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</si>
  <si>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</si>
  <si>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</si>
  <si>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</si>
  <si>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</si>
  <si>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</si>
  <si>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</si>
  <si>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MZ-12-SKRI</t>
  </si>
  <si>
    <t>Stavba:</t>
  </si>
  <si>
    <t>Obec Skřivany</t>
  </si>
  <si>
    <t>KSO:</t>
  </si>
  <si>
    <t>CC-CZ:</t>
  </si>
  <si>
    <t>Místo:</t>
  </si>
  <si>
    <t>Skřivany</t>
  </si>
  <si>
    <t>Datum:</t>
  </si>
  <si>
    <t>22. 4. 2020</t>
  </si>
  <si>
    <t>Zadavatel:</t>
  </si>
  <si>
    <t>IČ:</t>
  </si>
  <si>
    <t>DIČ:</t>
  </si>
  <si>
    <t>Zhotovitel:</t>
  </si>
  <si>
    <t>Firma Labol</t>
  </si>
  <si>
    <t>Projektant:</t>
  </si>
  <si>
    <t xml:space="preserve"> </t>
  </si>
  <si>
    <t>True</t>
  </si>
  <si>
    <t>Zpracovatel:</t>
  </si>
  <si>
    <t>Mitál Zdeněk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</si>
  <si>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</si>
  <si>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</si>
  <si>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</si>
  <si>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</si>
  <si>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</si>
  <si>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</si>
  <si>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</si>
  <si>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</si>
  <si>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</si>
  <si>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</si>
  <si>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</si>
  <si>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</si>
  <si>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</si>
  <si>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</si>
  <si>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</si>
  <si>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</si>
  <si>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</si>
  <si>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</si>
  <si>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</si>
  <si>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</si>
  <si>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</si>
  <si>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</si>
  <si>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</si>
  <si>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</si>
  <si>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</si>
  <si>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</si>
  <si>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</si>
  <si>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</si>
  <si>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</si>
  <si>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</si>
  <si>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</si>
  <si>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</si>
  <si>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</si>
  <si>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</si>
  <si>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</si>
  <si>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</si>
  <si>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</si>
  <si>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</si>
  <si>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</si>
  <si>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</si>
  <si>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</si>
  <si>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</si>
  <si>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</si>
  <si>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</si>
  <si>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</si>
  <si>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</si>
  <si>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02-VJEZDY</t>
  </si>
  <si>
    <t>Oprava vjezdů vč. stabilizace</t>
  </si>
  <si>
    <t>STA</t>
  </si>
  <si>
    <t>1</t>
  </si>
  <si>
    <t>{8c0360bc-eb36-4190-9475-9292fbf7b098}</t>
  </si>
  <si>
    <t>2</t>
  </si>
  <si>
    <t>KRYCÍ LIST SOUPISU PRACÍ</t>
  </si>
  <si>
    <t>Objekt:</t>
  </si>
  <si>
    <t>Královéhradecký kraj</t>
  </si>
  <si>
    <t>Náklady z rozpočtu</t>
  </si>
  <si>
    <t>Ostatní náklady</t>
  </si>
  <si>
    <t>REKAPITULACE ČLENĚNÍ SOUPISU PRACÍ</t>
  </si>
  <si>
    <t>Hradec Králové</t>
  </si>
  <si>
    <t>Kód dílu - Popis</t>
  </si>
  <si>
    <t>Cena celkem [CZK]</t>
  </si>
  <si>
    <t>1) Náklady ze soupisu prací</t>
  </si>
  <si>
    <t>-1</t>
  </si>
  <si>
    <t>HSV - Práce a dodávky HSV</t>
  </si>
  <si>
    <t>2) Ostatní náklady</t>
  </si>
  <si>
    <t>Celkové náklady za stavbu 1) + 2)</t>
  </si>
  <si>
    <t>SOUPIS PRACÍ</t>
  </si>
  <si>
    <t>HK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</si>
  <si>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</si>
  <si>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</si>
  <si>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</si>
  <si>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</si>
  <si>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</si>
  <si>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</si>
  <si>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</si>
  <si>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</si>
  <si>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</si>
  <si>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</si>
  <si>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</si>
  <si>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</si>
  <si>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</si>
  <si>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</si>
  <si>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m2</t>
  </si>
  <si>
    <t>CS ÚRS 2019 01</t>
  </si>
  <si>
    <t>4</t>
  </si>
  <si>
    <t>-1466953742</t>
  </si>
  <si>
    <t>VV</t>
  </si>
  <si>
    <t>-222689193</t>
  </si>
  <si>
    <t>3</t>
  </si>
  <si>
    <t>-315532503</t>
  </si>
  <si>
    <t>417291392</t>
  </si>
  <si>
    <t>5</t>
  </si>
  <si>
    <t>-1307820449</t>
  </si>
  <si>
    <t>6</t>
  </si>
  <si>
    <t>-739353851</t>
  </si>
  <si>
    <t>7</t>
  </si>
  <si>
    <t>804212204</t>
  </si>
  <si>
    <t>8</t>
  </si>
  <si>
    <t>-336556809</t>
  </si>
  <si>
    <t>Komunikace pozemní</t>
  </si>
  <si>
    <t>9</t>
  </si>
  <si>
    <t>715873294</t>
  </si>
  <si>
    <t>10</t>
  </si>
  <si>
    <t>-389430121</t>
  </si>
  <si>
    <t>11</t>
  </si>
  <si>
    <t>1924260592</t>
  </si>
  <si>
    <t>12</t>
  </si>
  <si>
    <t>M</t>
  </si>
  <si>
    <t>292401415</t>
  </si>
  <si>
    <t>13</t>
  </si>
  <si>
    <t>-723875169</t>
  </si>
  <si>
    <t>14</t>
  </si>
  <si>
    <t>-2008724171</t>
  </si>
  <si>
    <t>1921064587</t>
  </si>
  <si>
    <t>16</t>
  </si>
  <si>
    <t>-1729883710</t>
  </si>
  <si>
    <t>17</t>
  </si>
  <si>
    <t>1327712933</t>
  </si>
  <si>
    <t>18</t>
  </si>
  <si>
    <t>-1277521788</t>
  </si>
  <si>
    <t xml:space="preserve">Na Okrouhlíku,  Hradec Králové </t>
  </si>
  <si>
    <t>Koberce Na Okrouhlíku</t>
  </si>
  <si>
    <t xml:space="preserve">dodávky </t>
  </si>
  <si>
    <t>demontáž původní krytiny, doprava a likvidace (skládkování)</t>
  </si>
  <si>
    <t>koberec dle příslušné specifikace</t>
  </si>
  <si>
    <t>PVC dle příslušné specifikace</t>
  </si>
  <si>
    <t>příprava podkladu, broušení, stěrkování vysávání, penetrace, lepení a spojování koberce</t>
  </si>
  <si>
    <t>příprava podkladu, broušení, stěrkování vysávání, penetrace, lepení a spojování PVC</t>
  </si>
  <si>
    <t>lišta přechodová včetně pokládky</t>
  </si>
  <si>
    <t>bm</t>
  </si>
  <si>
    <t>lišta soklová včetně montáže</t>
  </si>
  <si>
    <t>práce nad rámec CN</t>
  </si>
  <si>
    <t>hod</t>
  </si>
  <si>
    <t>doprava osob a materiálu</t>
  </si>
  <si>
    <t>soupr</t>
  </si>
  <si>
    <t>práce a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</si>
</sst>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rgb="FF0000FF"/>
      <name val="Wingdings 2"/>
      <family val="2"/>
    </font>
    <font>
      <u val="single"/>
      <sz val="11"/>
      <color rgb="FF0000FF"/>
      <name val="Calibri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Border="0" applyProtection="0">
      <alignment/>
    </xf>
  </cellStyleXfs>
  <cellXfs count="19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2" fillId="0" borderId="17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horizontal="center" vertical="center"/>
      <protection/>
    </xf>
    <xf numFmtId="0" fontId="1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3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4" fontId="15" fillId="3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" fontId="15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0" fontId="31" fillId="0" borderId="3" xfId="0" applyFont="1" applyBorder="1" applyAlignment="1">
      <alignment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Border="1" applyAlignment="1">
      <alignment/>
    </xf>
    <xf numFmtId="166" fontId="31" fillId="0" borderId="0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vertical="center"/>
      <protection locked="0"/>
    </xf>
    <xf numFmtId="4" fontId="13" fillId="0" borderId="22" xfId="0" applyNumberFormat="1" applyFont="1" applyBorder="1" applyAlignment="1" applyProtection="1">
      <alignment vertical="center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7" fontId="32" fillId="0" borderId="0" xfId="0" applyNumberFormat="1" applyFont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166" fontId="14" fillId="0" borderId="19" xfId="0" applyNumberFormat="1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4" fontId="10" fillId="2" borderId="2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44:72" ht="36.95" customHeight="1">
      <c r="AR2" s="173" t="s">
        <v>4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2" t="s">
        <v>5</v>
      </c>
      <c r="BT2" s="2" t="s">
        <v>6</v>
      </c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7</v>
      </c>
    </row>
    <row r="4" spans="2:71" ht="24.95" customHeight="1">
      <c r="B4" s="5"/>
      <c r="D4" s="6" t="s">
        <v>8</v>
      </c>
      <c r="AR4" s="5"/>
      <c r="AS4" s="7" t="s">
        <v>9</v>
      </c>
      <c r="BS4" s="2" t="s">
        <v>10</v>
      </c>
    </row>
    <row r="5" spans="2:71" ht="12" customHeight="1">
      <c r="B5" s="5"/>
      <c r="D5" s="8" t="s">
        <v>11</v>
      </c>
      <c r="K5" s="174" t="s">
        <v>12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5"/>
      <c r="BS5" s="2" t="s">
        <v>5</v>
      </c>
    </row>
    <row r="6" spans="2:71" ht="36.95" customHeight="1">
      <c r="B6" s="5"/>
      <c r="D6" s="9" t="s">
        <v>13</v>
      </c>
      <c r="K6" s="175" t="s">
        <v>14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5"/>
      <c r="BS6" s="2" t="s">
        <v>5</v>
      </c>
    </row>
    <row r="7" spans="2:71" ht="12" customHeight="1">
      <c r="B7" s="5"/>
      <c r="D7" s="10" t="s">
        <v>15</v>
      </c>
      <c r="K7" s="11"/>
      <c r="AK7" s="10" t="s">
        <v>16</v>
      </c>
      <c r="AN7" s="11"/>
      <c r="AR7" s="5"/>
      <c r="BS7" s="2" t="s">
        <v>5</v>
      </c>
    </row>
    <row r="8" spans="2:71" ht="12" customHeight="1">
      <c r="B8" s="5"/>
      <c r="D8" s="10" t="s">
        <v>17</v>
      </c>
      <c r="K8" s="11" t="s">
        <v>18</v>
      </c>
      <c r="AK8" s="10" t="s">
        <v>19</v>
      </c>
      <c r="AN8" s="11" t="s">
        <v>20</v>
      </c>
      <c r="AR8" s="5"/>
      <c r="BS8" s="2" t="s">
        <v>5</v>
      </c>
    </row>
    <row r="9" spans="2:71" ht="14.45" customHeight="1">
      <c r="B9" s="5"/>
      <c r="AR9" s="5"/>
      <c r="BS9" s="2" t="s">
        <v>5</v>
      </c>
    </row>
    <row r="10" spans="2:71" ht="12" customHeight="1">
      <c r="B10" s="5"/>
      <c r="D10" s="10" t="s">
        <v>21</v>
      </c>
      <c r="AK10" s="10" t="s">
        <v>22</v>
      </c>
      <c r="AN10" s="11"/>
      <c r="AR10" s="5"/>
      <c r="BS10" s="2" t="s">
        <v>5</v>
      </c>
    </row>
    <row r="11" spans="2:71" ht="18.6" customHeight="1">
      <c r="B11" s="5"/>
      <c r="E11" s="11" t="s">
        <v>14</v>
      </c>
      <c r="AK11" s="10" t="s">
        <v>23</v>
      </c>
      <c r="AN11" s="11"/>
      <c r="AR11" s="5"/>
      <c r="BS11" s="2" t="s">
        <v>5</v>
      </c>
    </row>
    <row r="12" spans="2:71" ht="6.95" customHeight="1">
      <c r="B12" s="5"/>
      <c r="AR12" s="5"/>
      <c r="BS12" s="2" t="s">
        <v>5</v>
      </c>
    </row>
    <row r="13" spans="2:71" ht="12" customHeight="1">
      <c r="B13" s="5"/>
      <c r="D13" s="10" t="s">
        <v>24</v>
      </c>
      <c r="AK13" s="10" t="s">
        <v>22</v>
      </c>
      <c r="AN13" s="11"/>
      <c r="AR13" s="5"/>
      <c r="BS13" s="2" t="s">
        <v>5</v>
      </c>
    </row>
    <row r="14" spans="2:71" ht="12.75">
      <c r="B14" s="5"/>
      <c r="E14" s="11" t="s">
        <v>25</v>
      </c>
      <c r="AK14" s="10" t="s">
        <v>23</v>
      </c>
      <c r="AN14" s="11"/>
      <c r="AR14" s="5"/>
      <c r="BS14" s="2" t="s">
        <v>5</v>
      </c>
    </row>
    <row r="15" spans="2:71" ht="6.95" customHeight="1">
      <c r="B15" s="5"/>
      <c r="AR15" s="5"/>
      <c r="BS15" s="2" t="s">
        <v>2</v>
      </c>
    </row>
    <row r="16" spans="2:71" ht="12" customHeight="1">
      <c r="B16" s="5"/>
      <c r="D16" s="10" t="s">
        <v>26</v>
      </c>
      <c r="AK16" s="10" t="s">
        <v>22</v>
      </c>
      <c r="AN16" s="11"/>
      <c r="AR16" s="5"/>
      <c r="BS16" s="2" t="s">
        <v>2</v>
      </c>
    </row>
    <row r="17" spans="2:71" ht="18.6" customHeight="1">
      <c r="B17" s="5"/>
      <c r="E17" s="11" t="s">
        <v>27</v>
      </c>
      <c r="AK17" s="10" t="s">
        <v>23</v>
      </c>
      <c r="AN17" s="11"/>
      <c r="AR17" s="5"/>
      <c r="BS17" s="2" t="s">
        <v>28</v>
      </c>
    </row>
    <row r="18" spans="2:71" ht="6.95" customHeight="1">
      <c r="B18" s="5"/>
      <c r="AR18" s="5"/>
      <c r="BS18" s="2" t="s">
        <v>5</v>
      </c>
    </row>
    <row r="19" spans="2:71" ht="12" customHeight="1">
      <c r="B19" s="5"/>
      <c r="D19" s="10" t="s">
        <v>29</v>
      </c>
      <c r="AK19" s="10" t="s">
        <v>22</v>
      </c>
      <c r="AN19" s="11"/>
      <c r="AR19" s="5"/>
      <c r="BS19" s="2" t="s">
        <v>5</v>
      </c>
    </row>
    <row r="20" spans="2:71" ht="18.6" customHeight="1">
      <c r="B20" s="5"/>
      <c r="E20" s="11" t="s">
        <v>30</v>
      </c>
      <c r="AK20" s="10" t="s">
        <v>23</v>
      </c>
      <c r="AN20" s="11"/>
      <c r="AR20" s="5"/>
      <c r="BS20" s="2" t="s">
        <v>28</v>
      </c>
    </row>
    <row r="21" spans="2:44" ht="6.95" customHeight="1">
      <c r="B21" s="5"/>
      <c r="AR21" s="5"/>
    </row>
    <row r="22" spans="2:44" ht="12" customHeight="1">
      <c r="B22" s="5"/>
      <c r="D22" s="10" t="s">
        <v>31</v>
      </c>
      <c r="AR22" s="5"/>
    </row>
    <row r="23" spans="2:44" ht="16.5" customHeight="1">
      <c r="B23" s="5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R23" s="5"/>
    </row>
    <row r="24" spans="2:44" ht="6.95" customHeight="1">
      <c r="B24" s="5"/>
      <c r="AR24" s="5"/>
    </row>
    <row r="25" spans="2:44" ht="6.95" customHeight="1">
      <c r="B25" s="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R25" s="5"/>
    </row>
    <row r="26" spans="2:44" s="13" customFormat="1" ht="25.9" customHeight="1">
      <c r="B26" s="14"/>
      <c r="D26" s="15" t="s">
        <v>32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7">
        <f>ROUND(AG94,2)</f>
        <v>0</v>
      </c>
      <c r="AL26" s="177"/>
      <c r="AM26" s="177"/>
      <c r="AN26" s="177"/>
      <c r="AO26" s="177"/>
      <c r="AR26" s="14"/>
    </row>
    <row r="27" spans="2:44" s="13" customFormat="1" ht="6.95" customHeight="1">
      <c r="B27" s="14"/>
      <c r="AR27" s="14"/>
    </row>
    <row r="28" spans="2:44" s="13" customFormat="1" ht="12.75">
      <c r="B28" s="14"/>
      <c r="L28" s="178" t="s">
        <v>33</v>
      </c>
      <c r="M28" s="178"/>
      <c r="N28" s="178"/>
      <c r="O28" s="178"/>
      <c r="P28" s="178"/>
      <c r="W28" s="178" t="s">
        <v>34</v>
      </c>
      <c r="X28" s="178"/>
      <c r="Y28" s="178"/>
      <c r="Z28" s="178"/>
      <c r="AA28" s="178"/>
      <c r="AB28" s="178"/>
      <c r="AC28" s="178"/>
      <c r="AD28" s="178"/>
      <c r="AE28" s="178"/>
      <c r="AK28" s="178" t="s">
        <v>35</v>
      </c>
      <c r="AL28" s="178"/>
      <c r="AM28" s="178"/>
      <c r="AN28" s="178"/>
      <c r="AO28" s="178"/>
      <c r="AR28" s="14"/>
    </row>
    <row r="29" spans="2:44" s="17" customFormat="1" ht="14.45" customHeight="1">
      <c r="B29" s="18"/>
      <c r="D29" s="10" t="s">
        <v>36</v>
      </c>
      <c r="F29" s="10" t="s">
        <v>37</v>
      </c>
      <c r="L29" s="179">
        <v>0.21</v>
      </c>
      <c r="M29" s="179"/>
      <c r="N29" s="179"/>
      <c r="O29" s="179"/>
      <c r="P29" s="179"/>
      <c r="W29" s="180">
        <f>ROUND(AZ94,2)</f>
        <v>0</v>
      </c>
      <c r="X29" s="180"/>
      <c r="Y29" s="180"/>
      <c r="Z29" s="180"/>
      <c r="AA29" s="180"/>
      <c r="AB29" s="180"/>
      <c r="AC29" s="180"/>
      <c r="AD29" s="180"/>
      <c r="AE29" s="180"/>
      <c r="AK29" s="180">
        <f>ROUND(AV94,2)</f>
        <v>0</v>
      </c>
      <c r="AL29" s="180"/>
      <c r="AM29" s="180"/>
      <c r="AN29" s="180"/>
      <c r="AO29" s="180"/>
      <c r="AR29" s="18"/>
    </row>
    <row r="30" spans="2:44" s="17" customFormat="1" ht="14.45" customHeight="1">
      <c r="B30" s="18"/>
      <c r="F30" s="10" t="s">
        <v>38</v>
      </c>
      <c r="L30" s="179">
        <v>0.15</v>
      </c>
      <c r="M30" s="179"/>
      <c r="N30" s="179"/>
      <c r="O30" s="179"/>
      <c r="P30" s="179"/>
      <c r="W30" s="180">
        <f>ROUND(BA94,2)</f>
        <v>0</v>
      </c>
      <c r="X30" s="180"/>
      <c r="Y30" s="180"/>
      <c r="Z30" s="180"/>
      <c r="AA30" s="180"/>
      <c r="AB30" s="180"/>
      <c r="AC30" s="180"/>
      <c r="AD30" s="180"/>
      <c r="AE30" s="180"/>
      <c r="AK30" s="180">
        <f>ROUND(AW94,2)</f>
        <v>0</v>
      </c>
      <c r="AL30" s="180"/>
      <c r="AM30" s="180"/>
      <c r="AN30" s="180"/>
      <c r="AO30" s="180"/>
      <c r="AR30" s="18"/>
    </row>
    <row r="31" spans="2:44" s="17" customFormat="1" ht="14.45" customHeight="1" hidden="1">
      <c r="B31" s="18"/>
      <c r="F31" s="10" t="s">
        <v>39</v>
      </c>
      <c r="L31" s="179">
        <v>0.21</v>
      </c>
      <c r="M31" s="179"/>
      <c r="N31" s="179"/>
      <c r="O31" s="179"/>
      <c r="P31" s="179"/>
      <c r="W31" s="180">
        <f>ROUND(BB94,2)</f>
        <v>0</v>
      </c>
      <c r="X31" s="180"/>
      <c r="Y31" s="180"/>
      <c r="Z31" s="180"/>
      <c r="AA31" s="180"/>
      <c r="AB31" s="180"/>
      <c r="AC31" s="180"/>
      <c r="AD31" s="180"/>
      <c r="AE31" s="180"/>
      <c r="AK31" s="180">
        <v>0</v>
      </c>
      <c r="AL31" s="180"/>
      <c r="AM31" s="180"/>
      <c r="AN31" s="180"/>
      <c r="AO31" s="180"/>
      <c r="AR31" s="18"/>
    </row>
    <row r="32" spans="2:44" s="17" customFormat="1" ht="14.45" customHeight="1" hidden="1">
      <c r="B32" s="18"/>
      <c r="F32" s="10" t="s">
        <v>40</v>
      </c>
      <c r="L32" s="179">
        <v>0.15</v>
      </c>
      <c r="M32" s="179"/>
      <c r="N32" s="179"/>
      <c r="O32" s="179"/>
      <c r="P32" s="179"/>
      <c r="W32" s="180">
        <f>ROUND(BC94,2)</f>
        <v>0</v>
      </c>
      <c r="X32" s="180"/>
      <c r="Y32" s="180"/>
      <c r="Z32" s="180"/>
      <c r="AA32" s="180"/>
      <c r="AB32" s="180"/>
      <c r="AC32" s="180"/>
      <c r="AD32" s="180"/>
      <c r="AE32" s="180"/>
      <c r="AK32" s="180">
        <v>0</v>
      </c>
      <c r="AL32" s="180"/>
      <c r="AM32" s="180"/>
      <c r="AN32" s="180"/>
      <c r="AO32" s="180"/>
      <c r="AR32" s="18"/>
    </row>
    <row r="33" spans="2:44" s="17" customFormat="1" ht="14.45" customHeight="1" hidden="1">
      <c r="B33" s="18"/>
      <c r="F33" s="10" t="s">
        <v>41</v>
      </c>
      <c r="L33" s="179">
        <v>0</v>
      </c>
      <c r="M33" s="179"/>
      <c r="N33" s="179"/>
      <c r="O33" s="179"/>
      <c r="P33" s="179"/>
      <c r="W33" s="180">
        <f>ROUND(BD94,2)</f>
        <v>0</v>
      </c>
      <c r="X33" s="180"/>
      <c r="Y33" s="180"/>
      <c r="Z33" s="180"/>
      <c r="AA33" s="180"/>
      <c r="AB33" s="180"/>
      <c r="AC33" s="180"/>
      <c r="AD33" s="180"/>
      <c r="AE33" s="180"/>
      <c r="AK33" s="180">
        <v>0</v>
      </c>
      <c r="AL33" s="180"/>
      <c r="AM33" s="180"/>
      <c r="AN33" s="180"/>
      <c r="AO33" s="180"/>
      <c r="AR33" s="18"/>
    </row>
    <row r="34" spans="2:44" s="13" customFormat="1" ht="6.95" customHeight="1">
      <c r="B34" s="14"/>
      <c r="AR34" s="14"/>
    </row>
    <row r="35" spans="2:44" s="13" customFormat="1" ht="25.9" customHeight="1">
      <c r="B35" s="14"/>
      <c r="C35" s="19"/>
      <c r="D35" s="20" t="s">
        <v>42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 t="s">
        <v>43</v>
      </c>
      <c r="U35" s="21"/>
      <c r="V35" s="21"/>
      <c r="W35" s="21"/>
      <c r="X35" s="181" t="s">
        <v>44</v>
      </c>
      <c r="Y35" s="181"/>
      <c r="Z35" s="181"/>
      <c r="AA35" s="181"/>
      <c r="AB35" s="181"/>
      <c r="AC35" s="21"/>
      <c r="AD35" s="21"/>
      <c r="AE35" s="21"/>
      <c r="AF35" s="21"/>
      <c r="AG35" s="21"/>
      <c r="AH35" s="21"/>
      <c r="AI35" s="21"/>
      <c r="AJ35" s="21"/>
      <c r="AK35" s="182">
        <f>SUM(AK26:AK33)</f>
        <v>0</v>
      </c>
      <c r="AL35" s="182"/>
      <c r="AM35" s="182"/>
      <c r="AN35" s="182"/>
      <c r="AO35" s="182"/>
      <c r="AP35" s="19"/>
      <c r="AQ35" s="19"/>
      <c r="AR35" s="14"/>
    </row>
    <row r="36" spans="2:44" s="13" customFormat="1" ht="6.95" customHeight="1">
      <c r="B36" s="14"/>
      <c r="AR36" s="14"/>
    </row>
    <row r="37" spans="2:44" s="13" customFormat="1" ht="14.45" customHeight="1">
      <c r="B37" s="14"/>
      <c r="AR37" s="14"/>
    </row>
    <row r="38" spans="2:44" ht="14.45" customHeight="1">
      <c r="B38" s="5"/>
      <c r="AR38" s="5"/>
    </row>
    <row r="39" spans="2:44" ht="14.45" customHeight="1">
      <c r="B39" s="5"/>
      <c r="AR39" s="5"/>
    </row>
    <row r="40" spans="2:44" ht="14.45" customHeight="1">
      <c r="B40" s="5"/>
      <c r="AR40" s="5"/>
    </row>
    <row r="41" spans="2:44" ht="14.45" customHeight="1">
      <c r="B41" s="5"/>
      <c r="AR41" s="5"/>
    </row>
    <row r="42" spans="2:44" ht="14.45" customHeight="1">
      <c r="B42" s="5"/>
      <c r="AR42" s="5"/>
    </row>
    <row r="43" spans="2:44" ht="14.45" customHeight="1">
      <c r="B43" s="5"/>
      <c r="AR43" s="5"/>
    </row>
    <row r="44" spans="2:44" ht="14.45" customHeight="1">
      <c r="B44" s="5"/>
      <c r="AR44" s="5"/>
    </row>
    <row r="45" spans="2:44" ht="14.45" customHeight="1">
      <c r="B45" s="5"/>
      <c r="AR45" s="5"/>
    </row>
    <row r="46" spans="2:44" ht="14.45" customHeight="1">
      <c r="B46" s="5"/>
      <c r="AR46" s="5"/>
    </row>
    <row r="47" spans="2:44" ht="14.45" customHeight="1">
      <c r="B47" s="5"/>
      <c r="AR47" s="5"/>
    </row>
    <row r="48" spans="2:44" ht="14.45" customHeight="1">
      <c r="B48" s="5"/>
      <c r="AR48" s="5"/>
    </row>
    <row r="49" spans="2:44" s="13" customFormat="1" ht="14.45" customHeight="1">
      <c r="B49" s="14"/>
      <c r="D49" s="23" t="s">
        <v>45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 t="s">
        <v>46</v>
      </c>
      <c r="AI49" s="24"/>
      <c r="AJ49" s="24"/>
      <c r="AK49" s="24"/>
      <c r="AL49" s="24"/>
      <c r="AM49" s="24"/>
      <c r="AN49" s="24"/>
      <c r="AO49" s="24"/>
      <c r="AR49" s="14"/>
    </row>
    <row r="50" spans="2:44" ht="12">
      <c r="B50" s="5"/>
      <c r="AR50" s="5"/>
    </row>
    <row r="51" spans="2:44" ht="12">
      <c r="B51" s="5"/>
      <c r="AR51" s="5"/>
    </row>
    <row r="52" spans="2:44" ht="12">
      <c r="B52" s="5"/>
      <c r="AR52" s="5"/>
    </row>
    <row r="53" spans="2:44" ht="12">
      <c r="B53" s="5"/>
      <c r="AR53" s="5"/>
    </row>
    <row r="54" spans="2:44" ht="12">
      <c r="B54" s="5"/>
      <c r="AR54" s="5"/>
    </row>
    <row r="55" spans="2:44" ht="12">
      <c r="B55" s="5"/>
      <c r="AR55" s="5"/>
    </row>
    <row r="56" spans="2:44" ht="12">
      <c r="B56" s="5"/>
      <c r="AR56" s="5"/>
    </row>
    <row r="57" spans="2:44" ht="12">
      <c r="B57" s="5"/>
      <c r="AR57" s="5"/>
    </row>
    <row r="58" spans="2:44" ht="12">
      <c r="B58" s="5"/>
      <c r="AR58" s="5"/>
    </row>
    <row r="59" spans="2:44" ht="12">
      <c r="B59" s="5"/>
      <c r="AR59" s="5"/>
    </row>
    <row r="60" spans="2:44" s="13" customFormat="1" ht="12.75">
      <c r="B60" s="14"/>
      <c r="D60" s="25" t="s">
        <v>47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5" t="s">
        <v>48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25" t="s">
        <v>47</v>
      </c>
      <c r="AI60" s="16"/>
      <c r="AJ60" s="16"/>
      <c r="AK60" s="16"/>
      <c r="AL60" s="16"/>
      <c r="AM60" s="25" t="s">
        <v>48</v>
      </c>
      <c r="AN60" s="16"/>
      <c r="AO60" s="16"/>
      <c r="AR60" s="14"/>
    </row>
    <row r="61" spans="2:44" ht="12">
      <c r="B61" s="5"/>
      <c r="AR61" s="5"/>
    </row>
    <row r="62" spans="2:44" ht="12">
      <c r="B62" s="5"/>
      <c r="AR62" s="5"/>
    </row>
    <row r="63" spans="2:44" ht="12">
      <c r="B63" s="5"/>
      <c r="AR63" s="5"/>
    </row>
    <row r="64" spans="2:44" s="13" customFormat="1" ht="12.75">
      <c r="B64" s="14"/>
      <c r="D64" s="23" t="s">
        <v>49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3" t="s">
        <v>50</v>
      </c>
      <c r="AI64" s="24"/>
      <c r="AJ64" s="24"/>
      <c r="AK64" s="24"/>
      <c r="AL64" s="24"/>
      <c r="AM64" s="24"/>
      <c r="AN64" s="24"/>
      <c r="AO64" s="24"/>
      <c r="AR64" s="14"/>
    </row>
    <row r="65" spans="2:44" ht="12">
      <c r="B65" s="5"/>
      <c r="AR65" s="5"/>
    </row>
    <row r="66" spans="2:44" ht="12">
      <c r="B66" s="5"/>
      <c r="AR66" s="5"/>
    </row>
    <row r="67" spans="2:44" ht="12">
      <c r="B67" s="5"/>
      <c r="AR67" s="5"/>
    </row>
    <row r="68" spans="2:44" ht="12">
      <c r="B68" s="5"/>
      <c r="AR68" s="5"/>
    </row>
    <row r="69" spans="2:44" ht="12">
      <c r="B69" s="5"/>
      <c r="AR69" s="5"/>
    </row>
    <row r="70" spans="2:44" ht="12">
      <c r="B70" s="5"/>
      <c r="AR70" s="5"/>
    </row>
    <row r="71" spans="2:44" ht="12">
      <c r="B71" s="5"/>
      <c r="AR71" s="5"/>
    </row>
    <row r="72" spans="2:44" ht="12">
      <c r="B72" s="5"/>
      <c r="AR72" s="5"/>
    </row>
    <row r="73" spans="2:44" ht="12">
      <c r="B73" s="5"/>
      <c r="AR73" s="5"/>
    </row>
    <row r="74" spans="2:44" ht="12">
      <c r="B74" s="5"/>
      <c r="AR74" s="5"/>
    </row>
    <row r="75" spans="2:44" s="13" customFormat="1" ht="12.75">
      <c r="B75" s="14"/>
      <c r="D75" s="25" t="s">
        <v>47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5" t="s">
        <v>48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5" t="s">
        <v>47</v>
      </c>
      <c r="AI75" s="16"/>
      <c r="AJ75" s="16"/>
      <c r="AK75" s="16"/>
      <c r="AL75" s="16"/>
      <c r="AM75" s="25" t="s">
        <v>48</v>
      </c>
      <c r="AN75" s="16"/>
      <c r="AO75" s="16"/>
      <c r="AR75" s="14"/>
    </row>
    <row r="76" spans="2:44" s="13" customFormat="1" ht="12">
      <c r="B76" s="14"/>
      <c r="AR76" s="14"/>
    </row>
    <row r="77" spans="2:44" s="13" customFormat="1" ht="6.9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14"/>
    </row>
    <row r="81" spans="2:44" s="13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14"/>
    </row>
    <row r="82" spans="2:44" s="13" customFormat="1" ht="24.95" customHeight="1">
      <c r="B82" s="14"/>
      <c r="C82" s="6" t="s">
        <v>51</v>
      </c>
      <c r="AR82" s="14"/>
    </row>
    <row r="83" spans="2:44" s="13" customFormat="1" ht="6.95" customHeight="1">
      <c r="B83" s="14"/>
      <c r="AR83" s="14"/>
    </row>
    <row r="84" spans="2:44" s="30" customFormat="1" ht="12" customHeight="1">
      <c r="B84" s="31"/>
      <c r="C84" s="10" t="s">
        <v>11</v>
      </c>
      <c r="L84" s="30" t="str">
        <f>K5</f>
        <v>MZ-12-SKRI</v>
      </c>
      <c r="AR84" s="31"/>
    </row>
    <row r="85" spans="2:44" s="32" customFormat="1" ht="36.95" customHeight="1">
      <c r="B85" s="33"/>
      <c r="C85" s="34" t="s">
        <v>13</v>
      </c>
      <c r="L85" s="183" t="str">
        <f>K6</f>
        <v>Obec Skřivany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33"/>
    </row>
    <row r="86" spans="2:44" s="13" customFormat="1" ht="6.95" customHeight="1">
      <c r="B86" s="14"/>
      <c r="AR86" s="14"/>
    </row>
    <row r="87" spans="2:44" s="13" customFormat="1" ht="12" customHeight="1">
      <c r="B87" s="14"/>
      <c r="C87" s="10" t="s">
        <v>17</v>
      </c>
      <c r="L87" s="35" t="str">
        <f>IF(K8="","",K8)</f>
        <v>Skřivany</v>
      </c>
      <c r="AI87" s="10" t="s">
        <v>19</v>
      </c>
      <c r="AM87" s="184" t="str">
        <f>IF(AN8="","",AN8)</f>
        <v>22. 4. 2020</v>
      </c>
      <c r="AN87" s="184"/>
      <c r="AR87" s="14"/>
    </row>
    <row r="88" spans="2:44" s="13" customFormat="1" ht="6.95" customHeight="1">
      <c r="B88" s="14"/>
      <c r="AR88" s="14"/>
    </row>
    <row r="89" spans="2:56" s="13" customFormat="1" ht="15.2" customHeight="1">
      <c r="B89" s="14"/>
      <c r="C89" s="10" t="s">
        <v>21</v>
      </c>
      <c r="L89" s="30" t="str">
        <f>IF(E11="","",E11)</f>
        <v>Obec Skřivany</v>
      </c>
      <c r="AI89" s="10" t="s">
        <v>26</v>
      </c>
      <c r="AM89" s="185" t="str">
        <f>IF(E17="","",E17)</f>
        <v xml:space="preserve"> </v>
      </c>
      <c r="AN89" s="185"/>
      <c r="AO89" s="185"/>
      <c r="AP89" s="185"/>
      <c r="AR89" s="14"/>
      <c r="AS89" s="186" t="s">
        <v>52</v>
      </c>
      <c r="AT89" s="186"/>
      <c r="AU89" s="36"/>
      <c r="AV89" s="36"/>
      <c r="AW89" s="36"/>
      <c r="AX89" s="36"/>
      <c r="AY89" s="36"/>
      <c r="AZ89" s="36"/>
      <c r="BA89" s="36"/>
      <c r="BB89" s="36"/>
      <c r="BC89" s="36"/>
      <c r="BD89" s="37"/>
    </row>
    <row r="90" spans="2:56" s="13" customFormat="1" ht="15.2" customHeight="1">
      <c r="B90" s="14"/>
      <c r="C90" s="10" t="s">
        <v>24</v>
      </c>
      <c r="L90" s="30" t="str">
        <f>IF(E14="","",E14)</f>
        <v>Firma Labol</v>
      </c>
      <c r="AI90" s="10" t="s">
        <v>29</v>
      </c>
      <c r="AM90" s="185" t="str">
        <f>IF(E20="","",E20)</f>
        <v>Mitál Zdeněk</v>
      </c>
      <c r="AN90" s="185"/>
      <c r="AO90" s="185"/>
      <c r="AP90" s="185"/>
      <c r="AR90" s="14"/>
      <c r="AS90" s="186"/>
      <c r="AT90" s="186"/>
      <c r="AU90" s="38"/>
      <c r="AV90" s="38"/>
      <c r="AW90" s="38"/>
      <c r="AX90" s="38"/>
      <c r="AY90" s="38"/>
      <c r="AZ90" s="38"/>
      <c r="BA90" s="38"/>
      <c r="BB90" s="38"/>
      <c r="BC90" s="38"/>
      <c r="BD90" s="39"/>
    </row>
    <row r="91" spans="2:56" s="13" customFormat="1" ht="10.9" customHeight="1">
      <c r="B91" s="14"/>
      <c r="AR91" s="14"/>
      <c r="AS91" s="186"/>
      <c r="AT91" s="186"/>
      <c r="AU91" s="38"/>
      <c r="AV91" s="38"/>
      <c r="AW91" s="38"/>
      <c r="AX91" s="38"/>
      <c r="AY91" s="38"/>
      <c r="AZ91" s="38"/>
      <c r="BA91" s="38"/>
      <c r="BB91" s="38"/>
      <c r="BC91" s="38"/>
      <c r="BD91" s="39"/>
    </row>
    <row r="92" spans="2:56" s="13" customFormat="1" ht="29.25" customHeight="1">
      <c r="B92" s="14"/>
      <c r="C92" s="187" t="s">
        <v>53</v>
      </c>
      <c r="D92" s="187"/>
      <c r="E92" s="187"/>
      <c r="F92" s="187"/>
      <c r="G92" s="187"/>
      <c r="H92" s="40"/>
      <c r="I92" s="188" t="s">
        <v>54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9" t="s">
        <v>55</v>
      </c>
      <c r="AH92" s="189"/>
      <c r="AI92" s="189"/>
      <c r="AJ92" s="189"/>
      <c r="AK92" s="189"/>
      <c r="AL92" s="189"/>
      <c r="AM92" s="189"/>
      <c r="AN92" s="190" t="s">
        <v>56</v>
      </c>
      <c r="AO92" s="190"/>
      <c r="AP92" s="190"/>
      <c r="AQ92" s="41" t="s">
        <v>57</v>
      </c>
      <c r="AR92" s="14"/>
      <c r="AS92" s="42" t="s">
        <v>58</v>
      </c>
      <c r="AT92" s="43" t="s">
        <v>59</v>
      </c>
      <c r="AU92" s="43" t="s">
        <v>60</v>
      </c>
      <c r="AV92" s="43" t="s">
        <v>61</v>
      </c>
      <c r="AW92" s="43" t="s">
        <v>62</v>
      </c>
      <c r="AX92" s="43" t="s">
        <v>63</v>
      </c>
      <c r="AY92" s="43" t="s">
        <v>64</v>
      </c>
      <c r="AZ92" s="43" t="s">
        <v>65</v>
      </c>
      <c r="BA92" s="43" t="s">
        <v>66</v>
      </c>
      <c r="BB92" s="43" t="s">
        <v>67</v>
      </c>
      <c r="BC92" s="43" t="s">
        <v>68</v>
      </c>
      <c r="BD92" s="44" t="s">
        <v>69</v>
      </c>
    </row>
    <row r="93" spans="2:56" s="13" customFormat="1" ht="10.9" customHeight="1">
      <c r="B93" s="14"/>
      <c r="AR93" s="14"/>
      <c r="AS93" s="4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7"/>
    </row>
    <row r="94" spans="2:90" s="46" customFormat="1" ht="32.45" customHeight="1">
      <c r="B94" s="47"/>
      <c r="C94" s="48" t="s">
        <v>70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50"/>
      <c r="AR94" s="47"/>
      <c r="AS94" s="51">
        <f>ROUND(AS95,2)</f>
        <v>0</v>
      </c>
      <c r="AT94" s="52">
        <f>ROUND(SUM(AV94:AW94),2)</f>
        <v>0</v>
      </c>
      <c r="AU94" s="53">
        <f>ROUND(AU95,5)</f>
        <v>1030.397</v>
      </c>
      <c r="AV94" s="52">
        <f>ROUND(AZ94*L29,2)</f>
        <v>0</v>
      </c>
      <c r="AW94" s="52">
        <f>ROUND(BA94*L30,2)</f>
        <v>0</v>
      </c>
      <c r="AX94" s="52">
        <f>ROUND(BB94*L29,2)</f>
        <v>0</v>
      </c>
      <c r="AY94" s="52">
        <f>ROUND(BC94*L30,2)</f>
        <v>0</v>
      </c>
      <c r="AZ94" s="52">
        <f>ROUND(AZ95,2)</f>
        <v>0</v>
      </c>
      <c r="BA94" s="52">
        <f>ROUND(BA95,2)</f>
        <v>0</v>
      </c>
      <c r="BB94" s="52">
        <f>ROUND(BB95,2)</f>
        <v>0</v>
      </c>
      <c r="BC94" s="52">
        <f>ROUND(BC95,2)</f>
        <v>0</v>
      </c>
      <c r="BD94" s="54">
        <f>ROUND(BD95,2)</f>
        <v>0</v>
      </c>
      <c r="BS94" s="55" t="s">
        <v>71</v>
      </c>
      <c r="BT94" s="55" t="s">
        <v>72</v>
      </c>
      <c r="BU94" s="56" t="s">
        <v>73</v>
      </c>
      <c r="BV94" s="55" t="s">
        <v>74</v>
      </c>
      <c r="BW94" s="55" t="s">
        <v>3</v>
      </c>
      <c r="BX94" s="55" t="s">
        <v>75</v>
      </c>
      <c r="CL94" s="55"/>
    </row>
    <row r="95" spans="1:91" s="66" customFormat="1" ht="27" customHeight="1">
      <c r="A95" s="57" t="s">
        <v>76</v>
      </c>
      <c r="B95" s="58"/>
      <c r="C95" s="59"/>
      <c r="D95" s="193" t="s">
        <v>77</v>
      </c>
      <c r="E95" s="193"/>
      <c r="F95" s="193"/>
      <c r="G95" s="193"/>
      <c r="H95" s="193"/>
      <c r="I95" s="60"/>
      <c r="J95" s="193" t="s">
        <v>78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4">
        <f>koberce!J32</f>
        <v>0</v>
      </c>
      <c r="AH95" s="194"/>
      <c r="AI95" s="194"/>
      <c r="AJ95" s="194"/>
      <c r="AK95" s="194"/>
      <c r="AL95" s="194"/>
      <c r="AM95" s="194"/>
      <c r="AN95" s="194">
        <f>SUM(AG95,AT95)</f>
        <v>0</v>
      </c>
      <c r="AO95" s="194"/>
      <c r="AP95" s="194"/>
      <c r="AQ95" s="61" t="s">
        <v>79</v>
      </c>
      <c r="AR95" s="58"/>
      <c r="AS95" s="62">
        <v>0</v>
      </c>
      <c r="AT95" s="63">
        <f>ROUND(SUM(AV95:AW95),2)</f>
        <v>0</v>
      </c>
      <c r="AU95" s="64">
        <f>koberce!P125</f>
        <v>1030.397</v>
      </c>
      <c r="AV95" s="63">
        <f>koberce!J35</f>
        <v>0</v>
      </c>
      <c r="AW95" s="63">
        <f>koberce!J36</f>
        <v>0</v>
      </c>
      <c r="AX95" s="63">
        <f>koberce!J37</f>
        <v>0</v>
      </c>
      <c r="AY95" s="63">
        <f>koberce!J38</f>
        <v>0</v>
      </c>
      <c r="AZ95" s="63">
        <f>koberce!F35</f>
        <v>0</v>
      </c>
      <c r="BA95" s="63">
        <f>koberce!F36</f>
        <v>0</v>
      </c>
      <c r="BB95" s="63">
        <f>koberce!F37</f>
        <v>0</v>
      </c>
      <c r="BC95" s="63">
        <f>koberce!F38</f>
        <v>0</v>
      </c>
      <c r="BD95" s="65">
        <f>koberce!F39</f>
        <v>0</v>
      </c>
      <c r="BT95" s="67" t="s">
        <v>80</v>
      </c>
      <c r="BV95" s="67" t="s">
        <v>74</v>
      </c>
      <c r="BW95" s="67" t="s">
        <v>81</v>
      </c>
      <c r="BX95" s="67" t="s">
        <v>3</v>
      </c>
      <c r="CL95" s="67"/>
      <c r="CM95" s="67" t="s">
        <v>82</v>
      </c>
    </row>
    <row r="96" spans="2:44" s="13" customFormat="1" ht="30" customHeight="1">
      <c r="B96" s="14"/>
      <c r="AR96" s="14"/>
    </row>
    <row r="97" spans="2:44" s="13" customFormat="1" ht="6.95" customHeight="1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14"/>
    </row>
  </sheetData>
  <mergeCells count="40">
    <mergeCell ref="AG94:AM94"/>
    <mergeCell ref="AN94:AP94"/>
    <mergeCell ref="D95:H95"/>
    <mergeCell ref="J95:AF95"/>
    <mergeCell ref="AG95:AM95"/>
    <mergeCell ref="AN95:AP95"/>
    <mergeCell ref="AS89:AT91"/>
    <mergeCell ref="AM90:AP90"/>
    <mergeCell ref="C92:G92"/>
    <mergeCell ref="I92:AF92"/>
    <mergeCell ref="AG92:AM92"/>
    <mergeCell ref="AN92:AP92"/>
    <mergeCell ref="X35:AB35"/>
    <mergeCell ref="AK35:AO35"/>
    <mergeCell ref="L85:AO85"/>
    <mergeCell ref="AM87:AN87"/>
    <mergeCell ref="AM89:AP89"/>
    <mergeCell ref="L32:P32"/>
    <mergeCell ref="W32:AE32"/>
    <mergeCell ref="AK32:AO32"/>
    <mergeCell ref="L33:P33"/>
    <mergeCell ref="W33:AE33"/>
    <mergeCell ref="AK33:AO33"/>
    <mergeCell ref="L30:P30"/>
    <mergeCell ref="W30:AE30"/>
    <mergeCell ref="AK30:AO30"/>
    <mergeCell ref="L31:P31"/>
    <mergeCell ref="W31:AE31"/>
    <mergeCell ref="AK31:AO31"/>
    <mergeCell ref="L28:P28"/>
    <mergeCell ref="W28:AE28"/>
    <mergeCell ref="AK28:AO28"/>
    <mergeCell ref="L29:P29"/>
    <mergeCell ref="W29:AE29"/>
    <mergeCell ref="AK29:AO29"/>
    <mergeCell ref="AR2:BE2"/>
    <mergeCell ref="K5:AO5"/>
    <mergeCell ref="K6:AO6"/>
    <mergeCell ref="E23:AN23"/>
    <mergeCell ref="AK26:AO26"/>
  </mergeCells>
  <hyperlinks>
    <hyperlink ref="A95" location="'02-VJEZDY - Oprava vjezdů...'!C2" display="/"/>
  </hyperlinks>
  <printOptions/>
  <pageMargins left="0.39375" right="0.39375" top="0.39375" bottom="0.39375" header="0.511805555555555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7"/>
  <sheetViews>
    <sheetView showGridLines="0" tabSelected="1" workbookViewId="0" topLeftCell="A1">
      <selection activeCell="F147" sqref="F147"/>
    </sheetView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68"/>
    </row>
    <row r="2" spans="12:46" ht="36.95" customHeight="1">
      <c r="L2" s="173" t="s">
        <v>4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2" t="s">
        <v>81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82</v>
      </c>
    </row>
    <row r="4" spans="2:46" ht="24.95" customHeight="1">
      <c r="B4" s="5"/>
      <c r="D4" s="6" t="s">
        <v>83</v>
      </c>
      <c r="L4" s="5"/>
      <c r="M4" s="69" t="s">
        <v>9</v>
      </c>
      <c r="AT4" s="2" t="s">
        <v>2</v>
      </c>
    </row>
    <row r="5" spans="2:12" ht="6.95" customHeight="1">
      <c r="B5" s="5"/>
      <c r="L5" s="5"/>
    </row>
    <row r="6" spans="2:12" ht="12" customHeight="1">
      <c r="B6" s="5"/>
      <c r="D6" s="10" t="s">
        <v>13</v>
      </c>
      <c r="L6" s="5"/>
    </row>
    <row r="7" spans="2:12" ht="16.5" customHeight="1">
      <c r="B7" s="5"/>
      <c r="E7" s="195" t="s">
        <v>152</v>
      </c>
      <c r="F7" s="195"/>
      <c r="G7" s="195"/>
      <c r="H7" s="195"/>
      <c r="L7" s="5"/>
    </row>
    <row r="8" spans="2:12" s="13" customFormat="1" ht="12" customHeight="1">
      <c r="B8" s="14"/>
      <c r="D8" s="10" t="s">
        <v>84</v>
      </c>
      <c r="L8" s="14"/>
    </row>
    <row r="9" spans="2:12" s="13" customFormat="1" ht="36.95" customHeight="1">
      <c r="B9" s="14"/>
      <c r="E9" s="183" t="s">
        <v>151</v>
      </c>
      <c r="F9" s="183"/>
      <c r="G9" s="183"/>
      <c r="H9" s="183"/>
      <c r="L9" s="14"/>
    </row>
    <row r="10" spans="2:12" s="13" customFormat="1" ht="12">
      <c r="B10" s="14"/>
      <c r="L10" s="14"/>
    </row>
    <row r="11" spans="2:12" s="13" customFormat="1" ht="12" customHeight="1">
      <c r="B11" s="14"/>
      <c r="D11" s="10" t="s">
        <v>15</v>
      </c>
      <c r="F11" s="11"/>
      <c r="I11" s="10" t="s">
        <v>16</v>
      </c>
      <c r="J11" s="11"/>
      <c r="L11" s="14"/>
    </row>
    <row r="12" spans="2:12" s="13" customFormat="1" ht="12" customHeight="1">
      <c r="B12" s="14"/>
      <c r="D12" s="10" t="s">
        <v>17</v>
      </c>
      <c r="F12" s="11"/>
      <c r="I12" s="10" t="s">
        <v>19</v>
      </c>
      <c r="J12" s="70">
        <v>44530</v>
      </c>
      <c r="L12" s="14"/>
    </row>
    <row r="13" spans="2:12" s="13" customFormat="1" ht="10.9" customHeight="1">
      <c r="B13" s="14"/>
      <c r="L13" s="14"/>
    </row>
    <row r="14" spans="2:12" s="13" customFormat="1" ht="12" customHeight="1">
      <c r="B14" s="14"/>
      <c r="D14" s="10" t="s">
        <v>21</v>
      </c>
      <c r="I14" s="10" t="s">
        <v>22</v>
      </c>
      <c r="J14" s="11"/>
      <c r="L14" s="14"/>
    </row>
    <row r="15" spans="2:12" s="13" customFormat="1" ht="18" customHeight="1">
      <c r="B15" s="14"/>
      <c r="E15" s="11" t="s">
        <v>85</v>
      </c>
      <c r="I15" s="10" t="s">
        <v>23</v>
      </c>
      <c r="J15" s="11"/>
      <c r="L15" s="14"/>
    </row>
    <row r="16" spans="2:12" s="13" customFormat="1" ht="6.95" customHeight="1">
      <c r="B16" s="14"/>
      <c r="L16" s="14"/>
    </row>
    <row r="17" spans="2:12" s="13" customFormat="1" ht="12" customHeight="1">
      <c r="B17" s="14"/>
      <c r="D17" s="10" t="s">
        <v>24</v>
      </c>
      <c r="I17" s="10" t="s">
        <v>22</v>
      </c>
      <c r="J17" s="11"/>
      <c r="L17" s="14"/>
    </row>
    <row r="18" spans="2:12" s="13" customFormat="1" ht="18" customHeight="1">
      <c r="B18" s="14"/>
      <c r="E18" s="11"/>
      <c r="I18" s="10" t="s">
        <v>23</v>
      </c>
      <c r="J18" s="11"/>
      <c r="L18" s="14"/>
    </row>
    <row r="19" spans="2:12" s="13" customFormat="1" ht="6.95" customHeight="1">
      <c r="B19" s="14"/>
      <c r="L19" s="14"/>
    </row>
    <row r="20" spans="2:12" s="13" customFormat="1" ht="12" customHeight="1">
      <c r="B20" s="14"/>
      <c r="D20" s="10" t="s">
        <v>26</v>
      </c>
      <c r="I20" s="10" t="s">
        <v>22</v>
      </c>
      <c r="J20" s="11" t="str">
        <f>IF('Rekapitulace stavby'!AN16="","",'Rekapitulace stavby'!AN16)</f>
        <v/>
      </c>
      <c r="L20" s="14"/>
    </row>
    <row r="21" spans="2:12" s="13" customFormat="1" ht="18" customHeight="1">
      <c r="B21" s="14"/>
      <c r="E21" s="11" t="str">
        <f>IF('Rekapitulace stavby'!E17="","",'Rekapitulace stavby'!E17)</f>
        <v xml:space="preserve"> </v>
      </c>
      <c r="I21" s="10" t="s">
        <v>23</v>
      </c>
      <c r="J21" s="11" t="str">
        <f>IF('Rekapitulace stavby'!AN17="","",'Rekapitulace stavby'!AN17)</f>
        <v/>
      </c>
      <c r="L21" s="14"/>
    </row>
    <row r="22" spans="2:12" s="13" customFormat="1" ht="6.95" customHeight="1">
      <c r="B22" s="14"/>
      <c r="L22" s="14"/>
    </row>
    <row r="23" spans="2:12" s="13" customFormat="1" ht="12" customHeight="1">
      <c r="B23" s="14"/>
      <c r="D23" s="10" t="s">
        <v>29</v>
      </c>
      <c r="I23" s="10" t="s">
        <v>22</v>
      </c>
      <c r="J23" s="11"/>
      <c r="L23" s="14"/>
    </row>
    <row r="24" spans="2:12" s="13" customFormat="1" ht="18" customHeight="1">
      <c r="B24" s="14"/>
      <c r="E24" s="11"/>
      <c r="I24" s="10" t="s">
        <v>23</v>
      </c>
      <c r="J24" s="11"/>
      <c r="L24" s="14"/>
    </row>
    <row r="25" spans="2:12" s="13" customFormat="1" ht="6.95" customHeight="1">
      <c r="B25" s="14"/>
      <c r="L25" s="14"/>
    </row>
    <row r="26" spans="2:12" s="13" customFormat="1" ht="12" customHeight="1">
      <c r="B26" s="14"/>
      <c r="D26" s="10" t="s">
        <v>31</v>
      </c>
      <c r="L26" s="14"/>
    </row>
    <row r="27" spans="2:12" s="71" customFormat="1" ht="16.5" customHeight="1">
      <c r="B27" s="72"/>
      <c r="E27" s="176"/>
      <c r="F27" s="176"/>
      <c r="G27" s="176"/>
      <c r="H27" s="176"/>
      <c r="L27" s="72"/>
    </row>
    <row r="28" spans="2:12" s="13" customFormat="1" ht="6.95" customHeight="1">
      <c r="B28" s="14"/>
      <c r="L28" s="14"/>
    </row>
    <row r="29" spans="2:12" s="13" customFormat="1" ht="6.95" customHeight="1">
      <c r="B29" s="14"/>
      <c r="D29" s="36"/>
      <c r="E29" s="36"/>
      <c r="F29" s="36"/>
      <c r="G29" s="36"/>
      <c r="H29" s="36"/>
      <c r="I29" s="36"/>
      <c r="J29" s="36"/>
      <c r="K29" s="36"/>
      <c r="L29" s="14"/>
    </row>
    <row r="30" spans="2:12" s="13" customFormat="1" ht="14.45" customHeight="1">
      <c r="B30" s="14"/>
      <c r="D30" s="11" t="s">
        <v>86</v>
      </c>
      <c r="J30" s="73">
        <f>J96</f>
        <v>0</v>
      </c>
      <c r="L30" s="14"/>
    </row>
    <row r="31" spans="2:12" s="13" customFormat="1" ht="14.45" customHeight="1">
      <c r="B31" s="14"/>
      <c r="D31" s="74" t="s">
        <v>87</v>
      </c>
      <c r="J31" s="73">
        <f>J104</f>
        <v>0</v>
      </c>
      <c r="L31" s="14"/>
    </row>
    <row r="32" spans="2:12" s="13" customFormat="1" ht="25.5" customHeight="1">
      <c r="B32" s="14"/>
      <c r="D32" s="75" t="s">
        <v>32</v>
      </c>
      <c r="J32" s="76">
        <f>ROUND(J30+J31,2)</f>
        <v>0</v>
      </c>
      <c r="L32" s="14"/>
    </row>
    <row r="33" spans="2:12" s="13" customFormat="1" ht="6.95" customHeight="1">
      <c r="B33" s="14"/>
      <c r="D33" s="36"/>
      <c r="E33" s="36"/>
      <c r="F33" s="36"/>
      <c r="G33" s="36"/>
      <c r="H33" s="36"/>
      <c r="I33" s="36"/>
      <c r="J33" s="36"/>
      <c r="K33" s="36"/>
      <c r="L33" s="14"/>
    </row>
    <row r="34" spans="2:12" s="13" customFormat="1" ht="14.45" customHeight="1">
      <c r="B34" s="14"/>
      <c r="F34" s="77" t="s">
        <v>34</v>
      </c>
      <c r="I34" s="77" t="s">
        <v>33</v>
      </c>
      <c r="J34" s="77" t="s">
        <v>35</v>
      </c>
      <c r="L34" s="14"/>
    </row>
    <row r="35" spans="2:12" s="13" customFormat="1" ht="14.45" customHeight="1">
      <c r="B35" s="14"/>
      <c r="D35" s="78" t="s">
        <v>36</v>
      </c>
      <c r="E35" s="10" t="s">
        <v>37</v>
      </c>
      <c r="F35" s="79">
        <f>ROUND((SUM(BE104:BE105)+SUM(BE125:BE156)),2)</f>
        <v>0</v>
      </c>
      <c r="I35" s="80">
        <v>0.21</v>
      </c>
      <c r="J35" s="79">
        <f>ROUND(((SUM(BE104:BE105)+SUM(BE125:BE156))*I35),2)</f>
        <v>0</v>
      </c>
      <c r="L35" s="14"/>
    </row>
    <row r="36" spans="2:12" s="13" customFormat="1" ht="14.45" customHeight="1">
      <c r="B36" s="14"/>
      <c r="E36" s="10" t="s">
        <v>38</v>
      </c>
      <c r="F36" s="79">
        <f>ROUND((SUM(BF104:BF105)+SUM(BF125:BF156)),2)</f>
        <v>0</v>
      </c>
      <c r="I36" s="80">
        <v>0.15</v>
      </c>
      <c r="J36" s="79">
        <f>ROUND(((SUM(BF104:BF105)+SUM(BF125:BF156))*I36),2)</f>
        <v>0</v>
      </c>
      <c r="L36" s="14"/>
    </row>
    <row r="37" spans="2:12" s="13" customFormat="1" ht="14.45" customHeight="1" hidden="1">
      <c r="B37" s="14"/>
      <c r="E37" s="10" t="s">
        <v>39</v>
      </c>
      <c r="F37" s="79">
        <f>ROUND((SUM(BG104:BG105)+SUM(BG125:BG156)),2)</f>
        <v>0</v>
      </c>
      <c r="I37" s="80">
        <v>0.21</v>
      </c>
      <c r="J37" s="79">
        <f>0</f>
        <v>0</v>
      </c>
      <c r="L37" s="14"/>
    </row>
    <row r="38" spans="2:12" s="13" customFormat="1" ht="14.45" customHeight="1" hidden="1">
      <c r="B38" s="14"/>
      <c r="E38" s="10" t="s">
        <v>40</v>
      </c>
      <c r="F38" s="79">
        <f>ROUND((SUM(BH104:BH105)+SUM(BH125:BH156)),2)</f>
        <v>0</v>
      </c>
      <c r="I38" s="80">
        <v>0.15</v>
      </c>
      <c r="J38" s="79">
        <f>0</f>
        <v>0</v>
      </c>
      <c r="L38" s="14"/>
    </row>
    <row r="39" spans="2:12" s="13" customFormat="1" ht="14.45" customHeight="1" hidden="1">
      <c r="B39" s="14"/>
      <c r="E39" s="10" t="s">
        <v>41</v>
      </c>
      <c r="F39" s="79">
        <f>ROUND((SUM(BI104:BI105)+SUM(BI125:BI156)),2)</f>
        <v>0</v>
      </c>
      <c r="I39" s="80">
        <v>0</v>
      </c>
      <c r="J39" s="79">
        <f>0</f>
        <v>0</v>
      </c>
      <c r="L39" s="14"/>
    </row>
    <row r="40" spans="2:12" s="13" customFormat="1" ht="6.95" customHeight="1">
      <c r="B40" s="14"/>
      <c r="L40" s="14"/>
    </row>
    <row r="41" spans="2:12" s="13" customFormat="1" ht="25.5" customHeight="1">
      <c r="B41" s="14"/>
      <c r="C41" s="81"/>
      <c r="D41" s="82" t="s">
        <v>42</v>
      </c>
      <c r="E41" s="40"/>
      <c r="F41" s="40"/>
      <c r="G41" s="83" t="s">
        <v>43</v>
      </c>
      <c r="H41" s="84" t="s">
        <v>44</v>
      </c>
      <c r="I41" s="40"/>
      <c r="J41" s="85">
        <f>SUM(J32:J39)</f>
        <v>0</v>
      </c>
      <c r="K41" s="86"/>
      <c r="L41" s="14"/>
    </row>
    <row r="42" spans="2:12" s="13" customFormat="1" ht="14.45" customHeight="1">
      <c r="B42" s="14"/>
      <c r="L42" s="14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3" customFormat="1" ht="14.45" customHeight="1">
      <c r="B50" s="14"/>
      <c r="D50" s="23" t="s">
        <v>45</v>
      </c>
      <c r="E50" s="24"/>
      <c r="F50" s="24"/>
      <c r="G50" s="23" t="s">
        <v>46</v>
      </c>
      <c r="H50" s="24"/>
      <c r="I50" s="24"/>
      <c r="J50" s="24"/>
      <c r="K50" s="24"/>
      <c r="L50" s="14"/>
    </row>
    <row r="51" spans="2:12" ht="12">
      <c r="B51" s="5"/>
      <c r="L51" s="5"/>
    </row>
    <row r="52" spans="2:12" ht="12">
      <c r="B52" s="5"/>
      <c r="L52" s="5"/>
    </row>
    <row r="53" spans="2:12" ht="12">
      <c r="B53" s="5"/>
      <c r="L53" s="5"/>
    </row>
    <row r="54" spans="2:12" ht="12">
      <c r="B54" s="5"/>
      <c r="L54" s="5"/>
    </row>
    <row r="55" spans="2:12" ht="12">
      <c r="B55" s="5"/>
      <c r="L55" s="5"/>
    </row>
    <row r="56" spans="2:12" ht="12">
      <c r="B56" s="5"/>
      <c r="L56" s="5"/>
    </row>
    <row r="57" spans="2:12" ht="12">
      <c r="B57" s="5"/>
      <c r="L57" s="5"/>
    </row>
    <row r="58" spans="2:12" ht="12">
      <c r="B58" s="5"/>
      <c r="L58" s="5"/>
    </row>
    <row r="59" spans="2:12" ht="12">
      <c r="B59" s="5"/>
      <c r="L59" s="5"/>
    </row>
    <row r="60" spans="2:12" ht="12">
      <c r="B60" s="5"/>
      <c r="L60" s="5"/>
    </row>
    <row r="61" spans="2:12" s="13" customFormat="1" ht="12.75">
      <c r="B61" s="14"/>
      <c r="D61" s="25" t="s">
        <v>47</v>
      </c>
      <c r="E61" s="16"/>
      <c r="F61" s="87" t="s">
        <v>48</v>
      </c>
      <c r="G61" s="25" t="s">
        <v>47</v>
      </c>
      <c r="H61" s="16"/>
      <c r="I61" s="16"/>
      <c r="J61" s="88" t="s">
        <v>48</v>
      </c>
      <c r="K61" s="16"/>
      <c r="L61" s="14"/>
    </row>
    <row r="62" spans="2:12" ht="12">
      <c r="B62" s="5"/>
      <c r="L62" s="5"/>
    </row>
    <row r="63" spans="2:12" ht="12">
      <c r="B63" s="5"/>
      <c r="L63" s="5"/>
    </row>
    <row r="64" spans="2:12" ht="12">
      <c r="B64" s="5"/>
      <c r="L64" s="5"/>
    </row>
    <row r="65" spans="2:12" s="13" customFormat="1" ht="12.75">
      <c r="B65" s="14"/>
      <c r="D65" s="23" t="s">
        <v>49</v>
      </c>
      <c r="E65" s="24"/>
      <c r="F65" s="24"/>
      <c r="G65" s="23" t="s">
        <v>50</v>
      </c>
      <c r="H65" s="24"/>
      <c r="I65" s="24"/>
      <c r="J65" s="24"/>
      <c r="K65" s="24"/>
      <c r="L65" s="14"/>
    </row>
    <row r="66" spans="2:12" ht="12">
      <c r="B66" s="5"/>
      <c r="L66" s="5"/>
    </row>
    <row r="67" spans="2:12" ht="12">
      <c r="B67" s="5"/>
      <c r="L67" s="5"/>
    </row>
    <row r="68" spans="2:12" ht="12">
      <c r="B68" s="5"/>
      <c r="L68" s="5"/>
    </row>
    <row r="69" spans="2:12" ht="12">
      <c r="B69" s="5"/>
      <c r="L69" s="5"/>
    </row>
    <row r="70" spans="2:12" ht="12">
      <c r="B70" s="5"/>
      <c r="L70" s="5"/>
    </row>
    <row r="71" spans="2:12" ht="12">
      <c r="B71" s="5"/>
      <c r="L71" s="5"/>
    </row>
    <row r="72" spans="2:12" ht="12">
      <c r="B72" s="5"/>
      <c r="L72" s="5"/>
    </row>
    <row r="73" spans="2:12" ht="12">
      <c r="B73" s="5"/>
      <c r="L73" s="5"/>
    </row>
    <row r="74" spans="2:12" ht="12">
      <c r="B74" s="5"/>
      <c r="L74" s="5"/>
    </row>
    <row r="75" spans="2:12" ht="12">
      <c r="B75" s="5"/>
      <c r="L75" s="5"/>
    </row>
    <row r="76" spans="2:12" s="13" customFormat="1" ht="12.75">
      <c r="B76" s="14"/>
      <c r="D76" s="25" t="s">
        <v>47</v>
      </c>
      <c r="E76" s="16"/>
      <c r="F76" s="87" t="s">
        <v>48</v>
      </c>
      <c r="G76" s="25" t="s">
        <v>47</v>
      </c>
      <c r="H76" s="16"/>
      <c r="I76" s="16"/>
      <c r="J76" s="88" t="s">
        <v>48</v>
      </c>
      <c r="K76" s="16"/>
      <c r="L76" s="14"/>
    </row>
    <row r="77" spans="2:12" s="13" customFormat="1" ht="14.4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14"/>
    </row>
    <row r="81" spans="2:12" s="13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14"/>
    </row>
    <row r="82" spans="2:12" s="13" customFormat="1" ht="24.95" customHeight="1">
      <c r="B82" s="14"/>
      <c r="C82" s="6" t="s">
        <v>88</v>
      </c>
      <c r="L82" s="14"/>
    </row>
    <row r="83" spans="2:12" s="13" customFormat="1" ht="6.95" customHeight="1">
      <c r="B83" s="14"/>
      <c r="L83" s="14"/>
    </row>
    <row r="84" spans="2:12" s="13" customFormat="1" ht="12" customHeight="1">
      <c r="B84" s="14"/>
      <c r="C84" s="10" t="s">
        <v>13</v>
      </c>
      <c r="L84" s="14"/>
    </row>
    <row r="85" spans="2:12" s="13" customFormat="1" ht="16.5" customHeight="1">
      <c r="B85" s="14"/>
      <c r="E85" s="195" t="str">
        <f>E7</f>
        <v>Koberce Na Okrouhlíku</v>
      </c>
      <c r="F85" s="195"/>
      <c r="G85" s="195"/>
      <c r="H85" s="195"/>
      <c r="L85" s="14"/>
    </row>
    <row r="86" spans="2:12" s="13" customFormat="1" ht="12" customHeight="1">
      <c r="B86" s="14"/>
      <c r="C86" s="10" t="s">
        <v>84</v>
      </c>
      <c r="L86" s="14"/>
    </row>
    <row r="87" spans="2:12" s="13" customFormat="1" ht="16.5" customHeight="1">
      <c r="B87" s="14"/>
      <c r="E87" s="183" t="str">
        <f>E9</f>
        <v xml:space="preserve">Na Okrouhlíku,  Hradec Králové </v>
      </c>
      <c r="F87" s="183"/>
      <c r="G87" s="183"/>
      <c r="H87" s="183"/>
      <c r="L87" s="14"/>
    </row>
    <row r="88" spans="2:12" s="13" customFormat="1" ht="6.95" customHeight="1">
      <c r="B88" s="14"/>
      <c r="L88" s="14"/>
    </row>
    <row r="89" spans="2:12" s="13" customFormat="1" ht="12" customHeight="1">
      <c r="B89" s="14"/>
      <c r="C89" s="10" t="s">
        <v>17</v>
      </c>
      <c r="F89" s="11" t="s">
        <v>89</v>
      </c>
      <c r="I89" s="10" t="s">
        <v>19</v>
      </c>
      <c r="J89" s="70">
        <f>IF(J12="","",J12)</f>
        <v>44530</v>
      </c>
      <c r="L89" s="14"/>
    </row>
    <row r="90" spans="2:12" s="13" customFormat="1" ht="6.95" customHeight="1">
      <c r="B90" s="14"/>
      <c r="L90" s="14"/>
    </row>
    <row r="91" spans="2:12" s="13" customFormat="1" ht="15.2" customHeight="1">
      <c r="B91" s="14"/>
      <c r="C91" s="10" t="s">
        <v>21</v>
      </c>
      <c r="F91" s="11" t="str">
        <f>E15</f>
        <v>Královéhradecký kraj</v>
      </c>
      <c r="I91" s="10" t="s">
        <v>26</v>
      </c>
      <c r="J91" s="89" t="str">
        <f>E21</f>
        <v xml:space="preserve"> </v>
      </c>
      <c r="L91" s="14"/>
    </row>
    <row r="92" spans="2:12" s="13" customFormat="1" ht="15.2" customHeight="1">
      <c r="B92" s="14"/>
      <c r="C92" s="10" t="s">
        <v>24</v>
      </c>
      <c r="F92" s="11" t="str">
        <f>IF(E18="","",E18)</f>
        <v/>
      </c>
      <c r="I92" s="10" t="s">
        <v>29</v>
      </c>
      <c r="J92" s="89">
        <f>E24</f>
        <v>0</v>
      </c>
      <c r="L92" s="14"/>
    </row>
    <row r="93" spans="2:12" s="13" customFormat="1" ht="10.35" customHeight="1">
      <c r="B93" s="14"/>
      <c r="L93" s="14"/>
    </row>
    <row r="94" spans="2:12" s="13" customFormat="1" ht="29.25" customHeight="1">
      <c r="B94" s="14"/>
      <c r="C94" s="90" t="s">
        <v>90</v>
      </c>
      <c r="D94" s="81"/>
      <c r="E94" s="81"/>
      <c r="F94" s="81"/>
      <c r="G94" s="81"/>
      <c r="H94" s="81"/>
      <c r="I94" s="81"/>
      <c r="J94" s="91" t="s">
        <v>91</v>
      </c>
      <c r="K94" s="81"/>
      <c r="L94" s="14"/>
    </row>
    <row r="95" spans="2:12" s="13" customFormat="1" ht="10.35" customHeight="1">
      <c r="B95" s="14"/>
      <c r="L95" s="14"/>
    </row>
    <row r="96" spans="2:47" s="13" customFormat="1" ht="22.9" customHeight="1">
      <c r="B96" s="14"/>
      <c r="C96" s="92" t="s">
        <v>92</v>
      </c>
      <c r="J96" s="76">
        <f>J125</f>
        <v>0</v>
      </c>
      <c r="L96" s="14"/>
      <c r="AU96" s="2" t="s">
        <v>93</v>
      </c>
    </row>
    <row r="97" spans="2:12" s="93" customFormat="1" ht="24.95" customHeight="1">
      <c r="B97" s="94"/>
      <c r="D97" s="95" t="s">
        <v>94</v>
      </c>
      <c r="E97" s="96"/>
      <c r="F97" s="96"/>
      <c r="G97" s="96"/>
      <c r="H97" s="96"/>
      <c r="I97" s="96"/>
      <c r="J97" s="97">
        <f>J126</f>
        <v>0</v>
      </c>
      <c r="L97" s="94"/>
    </row>
    <row r="98" spans="2:12" s="98" customFormat="1" ht="19.9" customHeight="1">
      <c r="B98" s="99"/>
      <c r="D98" s="100"/>
      <c r="E98" s="101"/>
      <c r="F98" s="101"/>
      <c r="G98" s="101"/>
      <c r="H98" s="101"/>
      <c r="I98" s="101"/>
      <c r="J98" s="102">
        <f>J127</f>
        <v>0</v>
      </c>
      <c r="L98" s="99"/>
    </row>
    <row r="99" spans="2:12" s="98" customFormat="1" ht="19.9" customHeight="1">
      <c r="B99" s="99"/>
      <c r="D99" s="100"/>
      <c r="E99" s="101"/>
      <c r="F99" s="101"/>
      <c r="G99" s="101"/>
      <c r="H99" s="101"/>
      <c r="I99" s="101"/>
      <c r="J99" s="102">
        <f>J141</f>
        <v>0</v>
      </c>
      <c r="L99" s="99"/>
    </row>
    <row r="100" spans="2:12" s="98" customFormat="1" ht="19.9" customHeight="1">
      <c r="B100" s="99"/>
      <c r="D100" s="100"/>
      <c r="E100" s="101"/>
      <c r="F100" s="101"/>
      <c r="G100" s="101"/>
      <c r="H100" s="101"/>
      <c r="I100" s="101"/>
      <c r="J100" s="102">
        <f>J150</f>
        <v>0</v>
      </c>
      <c r="L100" s="99"/>
    </row>
    <row r="101" spans="2:12" s="98" customFormat="1" ht="19.9" customHeight="1">
      <c r="B101" s="99"/>
      <c r="D101" s="100"/>
      <c r="E101" s="101"/>
      <c r="F101" s="101"/>
      <c r="G101" s="101"/>
      <c r="H101" s="101"/>
      <c r="I101" s="101"/>
      <c r="J101" s="102">
        <f>J155</f>
        <v>0</v>
      </c>
      <c r="L101" s="99"/>
    </row>
    <row r="102" spans="2:12" s="13" customFormat="1" ht="21.95" customHeight="1">
      <c r="B102" s="14"/>
      <c r="L102" s="14"/>
    </row>
    <row r="103" spans="2:12" s="13" customFormat="1" ht="6.95" customHeight="1">
      <c r="B103" s="14"/>
      <c r="L103" s="14"/>
    </row>
    <row r="104" spans="2:14" s="13" customFormat="1" ht="29.25" customHeight="1">
      <c r="B104" s="14"/>
      <c r="C104" s="92" t="s">
        <v>95</v>
      </c>
      <c r="J104" s="103">
        <v>0</v>
      </c>
      <c r="L104" s="14"/>
      <c r="N104" s="104" t="s">
        <v>36</v>
      </c>
    </row>
    <row r="105" spans="2:12" s="13" customFormat="1" ht="18" customHeight="1">
      <c r="B105" s="14"/>
      <c r="L105" s="14"/>
    </row>
    <row r="106" spans="2:12" s="13" customFormat="1" ht="29.25" customHeight="1">
      <c r="B106" s="14"/>
      <c r="C106" s="105" t="s">
        <v>96</v>
      </c>
      <c r="D106" s="81"/>
      <c r="E106" s="81"/>
      <c r="F106" s="81"/>
      <c r="G106" s="81"/>
      <c r="H106" s="81"/>
      <c r="I106" s="81"/>
      <c r="J106" s="106">
        <f>ROUND(J96+J104,2)</f>
        <v>0</v>
      </c>
      <c r="K106" s="81"/>
      <c r="L106" s="14"/>
    </row>
    <row r="107" spans="2:12" s="13" customFormat="1" ht="6.95" customHeight="1"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14"/>
    </row>
    <row r="111" spans="2:12" s="13" customFormat="1" ht="6.95" customHeigh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14"/>
    </row>
    <row r="112" spans="2:12" s="13" customFormat="1" ht="24.95" customHeight="1">
      <c r="B112" s="14"/>
      <c r="C112" s="6" t="s">
        <v>97</v>
      </c>
      <c r="L112" s="14"/>
    </row>
    <row r="113" spans="2:12" s="13" customFormat="1" ht="6.95" customHeight="1">
      <c r="B113" s="14"/>
      <c r="L113" s="14"/>
    </row>
    <row r="114" spans="2:12" s="13" customFormat="1" ht="12" customHeight="1">
      <c r="B114" s="14"/>
      <c r="C114" s="10" t="s">
        <v>13</v>
      </c>
      <c r="L114" s="14"/>
    </row>
    <row r="115" spans="2:12" s="13" customFormat="1" ht="16.5" customHeight="1">
      <c r="B115" s="14"/>
      <c r="E115" s="195" t="s">
        <v>98</v>
      </c>
      <c r="F115" s="195"/>
      <c r="G115" s="195"/>
      <c r="H115" s="195"/>
      <c r="L115" s="14"/>
    </row>
    <row r="116" spans="2:12" s="13" customFormat="1" ht="12" customHeight="1">
      <c r="B116" s="14"/>
      <c r="C116" s="10" t="s">
        <v>84</v>
      </c>
      <c r="L116" s="14"/>
    </row>
    <row r="117" spans="2:12" s="13" customFormat="1" ht="16.5" customHeight="1">
      <c r="B117" s="14"/>
      <c r="E117" s="183" t="str">
        <f>E9</f>
        <v xml:space="preserve">Na Okrouhlíku,  Hradec Králové </v>
      </c>
      <c r="F117" s="183"/>
      <c r="G117" s="183"/>
      <c r="H117" s="183"/>
      <c r="L117" s="14"/>
    </row>
    <row r="118" spans="2:12" s="13" customFormat="1" ht="6.95" customHeight="1">
      <c r="B118" s="14"/>
      <c r="L118" s="14"/>
    </row>
    <row r="119" spans="2:12" s="13" customFormat="1" ht="12" customHeight="1">
      <c r="B119" s="14"/>
      <c r="C119" s="10" t="s">
        <v>17</v>
      </c>
      <c r="F119" s="11" t="s">
        <v>89</v>
      </c>
      <c r="I119" s="10" t="s">
        <v>19</v>
      </c>
      <c r="J119" s="70">
        <f>IF(J12="","",J12)</f>
        <v>44530</v>
      </c>
      <c r="L119" s="14"/>
    </row>
    <row r="120" spans="2:12" s="13" customFormat="1" ht="6.95" customHeight="1">
      <c r="B120" s="14"/>
      <c r="L120" s="14"/>
    </row>
    <row r="121" spans="2:12" s="13" customFormat="1" ht="15.2" customHeight="1">
      <c r="B121" s="14"/>
      <c r="C121" s="10" t="s">
        <v>21</v>
      </c>
      <c r="F121" s="11" t="str">
        <f>E15</f>
        <v>Královéhradecký kraj</v>
      </c>
      <c r="I121" s="10" t="s">
        <v>26</v>
      </c>
      <c r="J121" s="89" t="str">
        <f>E21</f>
        <v xml:space="preserve"> </v>
      </c>
      <c r="L121" s="14"/>
    </row>
    <row r="122" spans="2:12" s="13" customFormat="1" ht="15.2" customHeight="1">
      <c r="B122" s="14"/>
      <c r="C122" s="10" t="s">
        <v>24</v>
      </c>
      <c r="F122" s="11" t="str">
        <f>IF(E18="","",E18)</f>
        <v/>
      </c>
      <c r="I122" s="10" t="s">
        <v>29</v>
      </c>
      <c r="J122" s="89">
        <f>E24</f>
        <v>0</v>
      </c>
      <c r="L122" s="14"/>
    </row>
    <row r="123" spans="2:12" s="13" customFormat="1" ht="10.35" customHeight="1">
      <c r="B123" s="14"/>
      <c r="L123" s="14"/>
    </row>
    <row r="124" spans="2:20" s="107" customFormat="1" ht="29.25" customHeight="1">
      <c r="B124" s="108"/>
      <c r="C124" s="109" t="s">
        <v>99</v>
      </c>
      <c r="D124" s="110" t="s">
        <v>57</v>
      </c>
      <c r="E124" s="110" t="s">
        <v>53</v>
      </c>
      <c r="F124" s="110" t="s">
        <v>54</v>
      </c>
      <c r="G124" s="110" t="s">
        <v>100</v>
      </c>
      <c r="H124" s="110" t="s">
        <v>101</v>
      </c>
      <c r="I124" s="110" t="s">
        <v>102</v>
      </c>
      <c r="J124" s="111" t="s">
        <v>91</v>
      </c>
      <c r="K124" s="112" t="s">
        <v>103</v>
      </c>
      <c r="L124" s="108"/>
      <c r="M124" s="42"/>
      <c r="N124" s="43" t="s">
        <v>36</v>
      </c>
      <c r="O124" s="43" t="s">
        <v>104</v>
      </c>
      <c r="P124" s="43" t="s">
        <v>105</v>
      </c>
      <c r="Q124" s="43" t="s">
        <v>106</v>
      </c>
      <c r="R124" s="43" t="s">
        <v>107</v>
      </c>
      <c r="S124" s="43" t="s">
        <v>108</v>
      </c>
      <c r="T124" s="44" t="s">
        <v>109</v>
      </c>
    </row>
    <row r="125" spans="2:63" s="13" customFormat="1" ht="22.9" customHeight="1">
      <c r="B125" s="14"/>
      <c r="C125" s="48" t="s">
        <v>110</v>
      </c>
      <c r="J125" s="113">
        <f>BK125</f>
        <v>0</v>
      </c>
      <c r="L125" s="14"/>
      <c r="M125" s="45"/>
      <c r="N125" s="36"/>
      <c r="O125" s="36"/>
      <c r="P125" s="114">
        <f>P126</f>
        <v>1030.397</v>
      </c>
      <c r="Q125" s="36"/>
      <c r="R125" s="114">
        <f>R126</f>
        <v>0</v>
      </c>
      <c r="S125" s="36"/>
      <c r="T125" s="115">
        <f>T126</f>
        <v>792.25</v>
      </c>
      <c r="AT125" s="2" t="s">
        <v>71</v>
      </c>
      <c r="AU125" s="2" t="s">
        <v>93</v>
      </c>
      <c r="BK125" s="116">
        <f>BK126</f>
        <v>0</v>
      </c>
    </row>
    <row r="126" spans="2:63" s="117" customFormat="1" ht="25.9" customHeight="1">
      <c r="B126" s="118"/>
      <c r="D126" s="119" t="s">
        <v>71</v>
      </c>
      <c r="E126" s="120"/>
      <c r="F126" s="120" t="s">
        <v>153</v>
      </c>
      <c r="J126" s="121">
        <f>BK126</f>
        <v>0</v>
      </c>
      <c r="L126" s="118"/>
      <c r="M126" s="122"/>
      <c r="N126" s="123"/>
      <c r="O126" s="123"/>
      <c r="P126" s="124">
        <f>P127+P141+P150+P155</f>
        <v>1030.397</v>
      </c>
      <c r="Q126" s="123"/>
      <c r="R126" s="124">
        <f>R127+R141+R150+R155</f>
        <v>0</v>
      </c>
      <c r="S126" s="123"/>
      <c r="T126" s="125">
        <f>T127+T141+T150+T155</f>
        <v>792.25</v>
      </c>
      <c r="AR126" s="119" t="s">
        <v>80</v>
      </c>
      <c r="AT126" s="126" t="s">
        <v>71</v>
      </c>
      <c r="AU126" s="126" t="s">
        <v>72</v>
      </c>
      <c r="AY126" s="119" t="s">
        <v>111</v>
      </c>
      <c r="BK126" s="127">
        <f>BK127+BK141+BK150+BK155</f>
        <v>0</v>
      </c>
    </row>
    <row r="127" spans="2:63" s="117" customFormat="1" ht="22.9" customHeight="1">
      <c r="B127" s="118"/>
      <c r="D127" s="119" t="s">
        <v>71</v>
      </c>
      <c r="E127" s="128" t="s">
        <v>80</v>
      </c>
      <c r="F127" s="128" t="s">
        <v>166</v>
      </c>
      <c r="J127" s="129">
        <f>BK127</f>
        <v>0</v>
      </c>
      <c r="L127" s="118"/>
      <c r="M127" s="122"/>
      <c r="N127" s="123"/>
      <c r="O127" s="123"/>
      <c r="P127" s="124">
        <f>SUM(P128:P140)</f>
        <v>1030.368</v>
      </c>
      <c r="Q127" s="123"/>
      <c r="R127" s="124">
        <f>SUM(R128:R140)</f>
        <v>0</v>
      </c>
      <c r="S127" s="123"/>
      <c r="T127" s="125">
        <f>SUM(T128:T140)</f>
        <v>792.25</v>
      </c>
      <c r="AR127" s="119" t="s">
        <v>80</v>
      </c>
      <c r="AT127" s="126" t="s">
        <v>71</v>
      </c>
      <c r="AU127" s="126" t="s">
        <v>80</v>
      </c>
      <c r="AY127" s="119" t="s">
        <v>111</v>
      </c>
      <c r="BK127" s="127">
        <f>SUM(BK128:BK140)</f>
        <v>0</v>
      </c>
    </row>
    <row r="128" spans="2:65" s="13" customFormat="1" ht="24" customHeight="1">
      <c r="B128" s="130"/>
      <c r="C128" s="131" t="s">
        <v>80</v>
      </c>
      <c r="D128" s="131" t="s">
        <v>112</v>
      </c>
      <c r="E128" s="132"/>
      <c r="F128" s="133" t="s">
        <v>154</v>
      </c>
      <c r="G128" s="134" t="s">
        <v>113</v>
      </c>
      <c r="H128" s="135">
        <v>950</v>
      </c>
      <c r="I128" s="136"/>
      <c r="J128" s="136">
        <f>ROUND(I128*H128,2)</f>
        <v>0</v>
      </c>
      <c r="K128" s="133" t="s">
        <v>114</v>
      </c>
      <c r="L128" s="14"/>
      <c r="M128" s="137"/>
      <c r="N128" s="138" t="s">
        <v>37</v>
      </c>
      <c r="O128" s="139">
        <v>0.037</v>
      </c>
      <c r="P128" s="139">
        <f>O128*H128</f>
        <v>35.15</v>
      </c>
      <c r="Q128" s="139">
        <v>0</v>
      </c>
      <c r="R128" s="139">
        <f>Q128*H128</f>
        <v>0</v>
      </c>
      <c r="S128" s="139">
        <v>0.255</v>
      </c>
      <c r="T128" s="140">
        <f>S128*H128</f>
        <v>242.25</v>
      </c>
      <c r="AR128" s="141" t="s">
        <v>115</v>
      </c>
      <c r="AT128" s="141" t="s">
        <v>112</v>
      </c>
      <c r="AU128" s="141" t="s">
        <v>82</v>
      </c>
      <c r="AY128" s="2" t="s">
        <v>111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2" t="s">
        <v>80</v>
      </c>
      <c r="BK128" s="142">
        <f>ROUND(I128*H128,2)</f>
        <v>0</v>
      </c>
      <c r="BL128" s="2" t="s">
        <v>115</v>
      </c>
      <c r="BM128" s="141" t="s">
        <v>116</v>
      </c>
    </row>
    <row r="129" spans="2:51" s="143" customFormat="1" ht="12">
      <c r="B129" s="144"/>
      <c r="D129" s="145" t="s">
        <v>117</v>
      </c>
      <c r="E129" s="146"/>
      <c r="F129" s="147"/>
      <c r="H129" s="148"/>
      <c r="L129" s="144"/>
      <c r="M129" s="149"/>
      <c r="N129" s="150"/>
      <c r="O129" s="150"/>
      <c r="P129" s="150"/>
      <c r="Q129" s="150"/>
      <c r="R129" s="150"/>
      <c r="S129" s="150"/>
      <c r="T129" s="151"/>
      <c r="AT129" s="146" t="s">
        <v>117</v>
      </c>
      <c r="AU129" s="146" t="s">
        <v>82</v>
      </c>
      <c r="AV129" s="143" t="s">
        <v>82</v>
      </c>
      <c r="AW129" s="143" t="s">
        <v>28</v>
      </c>
      <c r="AX129" s="143" t="s">
        <v>80</v>
      </c>
      <c r="AY129" s="146" t="s">
        <v>111</v>
      </c>
    </row>
    <row r="130" spans="2:65" s="13" customFormat="1" ht="24" customHeight="1">
      <c r="B130" s="130"/>
      <c r="C130" s="131" t="s">
        <v>82</v>
      </c>
      <c r="D130" s="131" t="s">
        <v>112</v>
      </c>
      <c r="E130" s="132"/>
      <c r="F130" s="133" t="s">
        <v>155</v>
      </c>
      <c r="G130" s="134" t="s">
        <v>113</v>
      </c>
      <c r="H130" s="135">
        <v>880</v>
      </c>
      <c r="I130" s="136"/>
      <c r="J130" s="136">
        <f>ROUND(I130*H130,2)</f>
        <v>0</v>
      </c>
      <c r="K130" s="133" t="s">
        <v>114</v>
      </c>
      <c r="L130" s="14"/>
      <c r="M130" s="137"/>
      <c r="N130" s="138" t="s">
        <v>37</v>
      </c>
      <c r="O130" s="139">
        <v>0.978</v>
      </c>
      <c r="P130" s="139">
        <f>O130*H130</f>
        <v>860.64</v>
      </c>
      <c r="Q130" s="139">
        <v>0</v>
      </c>
      <c r="R130" s="139">
        <f>Q130*H130</f>
        <v>0</v>
      </c>
      <c r="S130" s="139">
        <v>0.625</v>
      </c>
      <c r="T130" s="140">
        <f>S130*H130</f>
        <v>550</v>
      </c>
      <c r="AR130" s="141" t="s">
        <v>115</v>
      </c>
      <c r="AT130" s="141" t="s">
        <v>112</v>
      </c>
      <c r="AU130" s="141" t="s">
        <v>82</v>
      </c>
      <c r="AY130" s="2" t="s">
        <v>111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2" t="s">
        <v>80</v>
      </c>
      <c r="BK130" s="142">
        <f>ROUND(I130*H130,2)</f>
        <v>0</v>
      </c>
      <c r="BL130" s="2" t="s">
        <v>115</v>
      </c>
      <c r="BM130" s="141" t="s">
        <v>118</v>
      </c>
    </row>
    <row r="131" spans="2:65" s="13" customFormat="1" ht="24" customHeight="1">
      <c r="B131" s="130"/>
      <c r="C131" s="131" t="s">
        <v>119</v>
      </c>
      <c r="D131" s="131" t="s">
        <v>112</v>
      </c>
      <c r="E131" s="132"/>
      <c r="F131" s="133" t="s">
        <v>156</v>
      </c>
      <c r="G131" s="134" t="s">
        <v>113</v>
      </c>
      <c r="H131" s="135">
        <v>70</v>
      </c>
      <c r="I131" s="136"/>
      <c r="J131" s="136">
        <f>ROUND(I131*H131,2)</f>
        <v>0</v>
      </c>
      <c r="K131" s="133" t="s">
        <v>114</v>
      </c>
      <c r="L131" s="14"/>
      <c r="M131" s="137"/>
      <c r="N131" s="138" t="s">
        <v>37</v>
      </c>
      <c r="O131" s="139">
        <v>0.871</v>
      </c>
      <c r="P131" s="139">
        <f>O131*H131</f>
        <v>60.97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115</v>
      </c>
      <c r="AT131" s="141" t="s">
        <v>112</v>
      </c>
      <c r="AU131" s="141" t="s">
        <v>82</v>
      </c>
      <c r="AY131" s="2" t="s">
        <v>111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2" t="s">
        <v>80</v>
      </c>
      <c r="BK131" s="142">
        <f>ROUND(I131*H131,2)</f>
        <v>0</v>
      </c>
      <c r="BL131" s="2" t="s">
        <v>115</v>
      </c>
      <c r="BM131" s="141" t="s">
        <v>120</v>
      </c>
    </row>
    <row r="132" spans="2:51" s="143" customFormat="1" ht="12">
      <c r="B132" s="144"/>
      <c r="D132" s="145" t="s">
        <v>117</v>
      </c>
      <c r="E132" s="146"/>
      <c r="F132" s="147"/>
      <c r="H132" s="148"/>
      <c r="L132" s="144"/>
      <c r="M132" s="149"/>
      <c r="N132" s="150"/>
      <c r="O132" s="150"/>
      <c r="P132" s="150"/>
      <c r="Q132" s="150"/>
      <c r="R132" s="150"/>
      <c r="S132" s="150"/>
      <c r="T132" s="151"/>
      <c r="AT132" s="146" t="s">
        <v>117</v>
      </c>
      <c r="AU132" s="146" t="s">
        <v>82</v>
      </c>
      <c r="AV132" s="143" t="s">
        <v>82</v>
      </c>
      <c r="AW132" s="143" t="s">
        <v>28</v>
      </c>
      <c r="AX132" s="143" t="s">
        <v>72</v>
      </c>
      <c r="AY132" s="146" t="s">
        <v>111</v>
      </c>
    </row>
    <row r="133" spans="2:51" s="143" customFormat="1" ht="12">
      <c r="B133" s="144"/>
      <c r="D133" s="145" t="s">
        <v>117</v>
      </c>
      <c r="E133" s="146"/>
      <c r="F133" s="147"/>
      <c r="H133" s="148"/>
      <c r="L133" s="144"/>
      <c r="M133" s="149"/>
      <c r="N133" s="150"/>
      <c r="O133" s="150"/>
      <c r="P133" s="150"/>
      <c r="Q133" s="150"/>
      <c r="R133" s="150"/>
      <c r="S133" s="150"/>
      <c r="T133" s="151"/>
      <c r="AT133" s="146" t="s">
        <v>117</v>
      </c>
      <c r="AU133" s="146" t="s">
        <v>82</v>
      </c>
      <c r="AV133" s="143" t="s">
        <v>82</v>
      </c>
      <c r="AW133" s="143" t="s">
        <v>28</v>
      </c>
      <c r="AX133" s="143" t="s">
        <v>72</v>
      </c>
      <c r="AY133" s="146" t="s">
        <v>111</v>
      </c>
    </row>
    <row r="134" spans="2:51" s="152" customFormat="1" ht="12">
      <c r="B134" s="153"/>
      <c r="D134" s="145" t="s">
        <v>117</v>
      </c>
      <c r="E134" s="154"/>
      <c r="F134" s="155"/>
      <c r="H134" s="156"/>
      <c r="L134" s="153"/>
      <c r="M134" s="157"/>
      <c r="N134" s="158"/>
      <c r="O134" s="158"/>
      <c r="P134" s="158"/>
      <c r="Q134" s="158"/>
      <c r="R134" s="158"/>
      <c r="S134" s="158"/>
      <c r="T134" s="159"/>
      <c r="AT134" s="154" t="s">
        <v>117</v>
      </c>
      <c r="AU134" s="154" t="s">
        <v>82</v>
      </c>
      <c r="AV134" s="152" t="s">
        <v>115</v>
      </c>
      <c r="AW134" s="152" t="s">
        <v>28</v>
      </c>
      <c r="AX134" s="152" t="s">
        <v>80</v>
      </c>
      <c r="AY134" s="154" t="s">
        <v>111</v>
      </c>
    </row>
    <row r="135" spans="2:65" s="13" customFormat="1" ht="24" customHeight="1">
      <c r="B135" s="130"/>
      <c r="C135" s="131" t="s">
        <v>115</v>
      </c>
      <c r="D135" s="131" t="s">
        <v>112</v>
      </c>
      <c r="E135" s="132"/>
      <c r="F135" s="133" t="s">
        <v>157</v>
      </c>
      <c r="G135" s="134" t="s">
        <v>113</v>
      </c>
      <c r="H135" s="135">
        <v>880</v>
      </c>
      <c r="I135" s="136"/>
      <c r="J135" s="136">
        <f>ROUND(I135*H135,2)</f>
        <v>0</v>
      </c>
      <c r="K135" s="133" t="s">
        <v>114</v>
      </c>
      <c r="L135" s="14"/>
      <c r="M135" s="137"/>
      <c r="N135" s="138" t="s">
        <v>37</v>
      </c>
      <c r="O135" s="139">
        <v>0.083</v>
      </c>
      <c r="P135" s="139">
        <f>O135*H135</f>
        <v>73.04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115</v>
      </c>
      <c r="AT135" s="141" t="s">
        <v>112</v>
      </c>
      <c r="AU135" s="141" t="s">
        <v>82</v>
      </c>
      <c r="AY135" s="2" t="s">
        <v>111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2" t="s">
        <v>80</v>
      </c>
      <c r="BK135" s="142">
        <f>ROUND(I135*H135,2)</f>
        <v>0</v>
      </c>
      <c r="BL135" s="2" t="s">
        <v>115</v>
      </c>
      <c r="BM135" s="141" t="s">
        <v>121</v>
      </c>
    </row>
    <row r="136" spans="2:65" s="13" customFormat="1" ht="24" customHeight="1">
      <c r="B136" s="130"/>
      <c r="C136" s="131" t="s">
        <v>122</v>
      </c>
      <c r="D136" s="131" t="s">
        <v>112</v>
      </c>
      <c r="E136" s="132"/>
      <c r="F136" s="133" t="s">
        <v>158</v>
      </c>
      <c r="G136" s="134" t="s">
        <v>113</v>
      </c>
      <c r="H136" s="135">
        <v>70</v>
      </c>
      <c r="I136" s="136"/>
      <c r="J136" s="136">
        <f>ROUND(I136*H136,2)</f>
        <v>0</v>
      </c>
      <c r="K136" s="133" t="s">
        <v>114</v>
      </c>
      <c r="L136" s="14"/>
      <c r="M136" s="137"/>
      <c r="N136" s="138" t="s">
        <v>37</v>
      </c>
      <c r="O136" s="139">
        <v>0.004</v>
      </c>
      <c r="P136" s="139">
        <f>O136*H136</f>
        <v>0.28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115</v>
      </c>
      <c r="AT136" s="141" t="s">
        <v>112</v>
      </c>
      <c r="AU136" s="141" t="s">
        <v>82</v>
      </c>
      <c r="AY136" s="2" t="s">
        <v>111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2" t="s">
        <v>80</v>
      </c>
      <c r="BK136" s="142">
        <f>ROUND(I136*H136,2)</f>
        <v>0</v>
      </c>
      <c r="BL136" s="2" t="s">
        <v>115</v>
      </c>
      <c r="BM136" s="141" t="s">
        <v>123</v>
      </c>
    </row>
    <row r="137" spans="2:65" s="13" customFormat="1" ht="16.5" customHeight="1">
      <c r="B137" s="130"/>
      <c r="C137" s="131" t="s">
        <v>124</v>
      </c>
      <c r="D137" s="131" t="s">
        <v>112</v>
      </c>
      <c r="E137" s="132"/>
      <c r="F137" s="133" t="s">
        <v>159</v>
      </c>
      <c r="G137" s="134" t="s">
        <v>160</v>
      </c>
      <c r="H137" s="135">
        <v>30</v>
      </c>
      <c r="I137" s="136"/>
      <c r="J137" s="136">
        <f>ROUND(I137*H137,2)</f>
        <v>0</v>
      </c>
      <c r="K137" s="133" t="s">
        <v>114</v>
      </c>
      <c r="L137" s="14"/>
      <c r="M137" s="137"/>
      <c r="N137" s="138" t="s">
        <v>37</v>
      </c>
      <c r="O137" s="139">
        <v>0.009</v>
      </c>
      <c r="P137" s="139">
        <f>O137*H137</f>
        <v>0.26999999999999996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115</v>
      </c>
      <c r="AT137" s="141" t="s">
        <v>112</v>
      </c>
      <c r="AU137" s="141" t="s">
        <v>82</v>
      </c>
      <c r="AY137" s="2" t="s">
        <v>111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2" t="s">
        <v>80</v>
      </c>
      <c r="BK137" s="142">
        <f>ROUND(I137*H137,2)</f>
        <v>0</v>
      </c>
      <c r="BL137" s="2" t="s">
        <v>115</v>
      </c>
      <c r="BM137" s="141" t="s">
        <v>125</v>
      </c>
    </row>
    <row r="138" spans="2:65" s="13" customFormat="1" ht="24" customHeight="1">
      <c r="B138" s="130"/>
      <c r="C138" s="131" t="s">
        <v>126</v>
      </c>
      <c r="D138" s="131" t="s">
        <v>112</v>
      </c>
      <c r="E138" s="132"/>
      <c r="F138" s="133" t="s">
        <v>161</v>
      </c>
      <c r="G138" s="134" t="s">
        <v>160</v>
      </c>
      <c r="H138" s="135">
        <v>450</v>
      </c>
      <c r="I138" s="136"/>
      <c r="J138" s="136">
        <f>ROUND(I138*H138,2)</f>
        <v>0</v>
      </c>
      <c r="K138" s="133" t="s">
        <v>114</v>
      </c>
      <c r="L138" s="14"/>
      <c r="M138" s="137"/>
      <c r="N138" s="138" t="s">
        <v>37</v>
      </c>
      <c r="O138" s="139">
        <v>0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115</v>
      </c>
      <c r="AT138" s="141" t="s">
        <v>112</v>
      </c>
      <c r="AU138" s="141" t="s">
        <v>82</v>
      </c>
      <c r="AY138" s="2" t="s">
        <v>111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2" t="s">
        <v>80</v>
      </c>
      <c r="BK138" s="142">
        <f>ROUND(I138*H138,2)</f>
        <v>0</v>
      </c>
      <c r="BL138" s="2" t="s">
        <v>115</v>
      </c>
      <c r="BM138" s="141" t="s">
        <v>127</v>
      </c>
    </row>
    <row r="139" spans="2:51" s="143" customFormat="1" ht="12">
      <c r="B139" s="144"/>
      <c r="D139" s="145" t="s">
        <v>117</v>
      </c>
      <c r="F139" s="147"/>
      <c r="H139" s="148"/>
      <c r="L139" s="144"/>
      <c r="M139" s="149"/>
      <c r="N139" s="150"/>
      <c r="O139" s="150"/>
      <c r="P139" s="150"/>
      <c r="Q139" s="150"/>
      <c r="R139" s="150"/>
      <c r="S139" s="150"/>
      <c r="T139" s="151"/>
      <c r="AT139" s="146" t="s">
        <v>117</v>
      </c>
      <c r="AU139" s="146" t="s">
        <v>82</v>
      </c>
      <c r="AV139" s="143" t="s">
        <v>82</v>
      </c>
      <c r="AW139" s="143" t="s">
        <v>2</v>
      </c>
      <c r="AX139" s="143" t="s">
        <v>80</v>
      </c>
      <c r="AY139" s="146" t="s">
        <v>111</v>
      </c>
    </row>
    <row r="140" spans="2:65" s="13" customFormat="1" ht="16.5" customHeight="1">
      <c r="B140" s="130"/>
      <c r="C140" s="131" t="s">
        <v>128</v>
      </c>
      <c r="D140" s="131" t="s">
        <v>112</v>
      </c>
      <c r="E140" s="132"/>
      <c r="F140" s="133" t="s">
        <v>162</v>
      </c>
      <c r="G140" s="134" t="s">
        <v>163</v>
      </c>
      <c r="H140" s="135">
        <v>1</v>
      </c>
      <c r="I140" s="136"/>
      <c r="J140" s="136">
        <f>ROUND(I140*H140,2)</f>
        <v>0</v>
      </c>
      <c r="K140" s="133" t="s">
        <v>114</v>
      </c>
      <c r="L140" s="14"/>
      <c r="M140" s="137"/>
      <c r="N140" s="138" t="s">
        <v>37</v>
      </c>
      <c r="O140" s="139">
        <v>0.018</v>
      </c>
      <c r="P140" s="139">
        <f>O140*H140</f>
        <v>0.018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115</v>
      </c>
      <c r="AT140" s="141" t="s">
        <v>112</v>
      </c>
      <c r="AU140" s="141" t="s">
        <v>82</v>
      </c>
      <c r="AY140" s="2" t="s">
        <v>111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2" t="s">
        <v>80</v>
      </c>
      <c r="BK140" s="142">
        <f>ROUND(I140*H140,2)</f>
        <v>0</v>
      </c>
      <c r="BL140" s="2" t="s">
        <v>115</v>
      </c>
      <c r="BM140" s="141" t="s">
        <v>129</v>
      </c>
    </row>
    <row r="141" spans="2:63" s="117" customFormat="1" ht="22.9" customHeight="1">
      <c r="B141" s="118"/>
      <c r="D141" s="119" t="s">
        <v>71</v>
      </c>
      <c r="E141" s="128"/>
      <c r="F141" s="128" t="s">
        <v>130</v>
      </c>
      <c r="J141" s="129">
        <f>BK141</f>
        <v>0</v>
      </c>
      <c r="L141" s="118"/>
      <c r="M141" s="122"/>
      <c r="N141" s="123"/>
      <c r="O141" s="123"/>
      <c r="P141" s="124">
        <f>SUM(P142:P149)</f>
        <v>0.029</v>
      </c>
      <c r="Q141" s="123"/>
      <c r="R141" s="124">
        <f>SUM(R142:R149)</f>
        <v>0</v>
      </c>
      <c r="S141" s="123"/>
      <c r="T141" s="125">
        <f>SUM(T142:T149)</f>
        <v>0</v>
      </c>
      <c r="AR141" s="119" t="s">
        <v>80</v>
      </c>
      <c r="AT141" s="126" t="s">
        <v>71</v>
      </c>
      <c r="AU141" s="126" t="s">
        <v>80</v>
      </c>
      <c r="AY141" s="119" t="s">
        <v>111</v>
      </c>
      <c r="BK141" s="127">
        <f>SUM(BK142:BK149)</f>
        <v>0</v>
      </c>
    </row>
    <row r="142" spans="2:65" s="13" customFormat="1" ht="16.5" customHeight="1">
      <c r="B142" s="130"/>
      <c r="C142" s="131" t="s">
        <v>131</v>
      </c>
      <c r="D142" s="131" t="s">
        <v>112</v>
      </c>
      <c r="E142" s="132"/>
      <c r="F142" s="133" t="s">
        <v>164</v>
      </c>
      <c r="G142" s="134" t="s">
        <v>165</v>
      </c>
      <c r="H142" s="135">
        <v>1</v>
      </c>
      <c r="I142" s="136"/>
      <c r="J142" s="136">
        <f>ROUND(I142*H142,2)</f>
        <v>0</v>
      </c>
      <c r="K142" s="133" t="s">
        <v>114</v>
      </c>
      <c r="L142" s="14"/>
      <c r="M142" s="137"/>
      <c r="N142" s="138" t="s">
        <v>37</v>
      </c>
      <c r="O142" s="139">
        <v>0.029</v>
      </c>
      <c r="P142" s="139">
        <f>O142*H142</f>
        <v>0.029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115</v>
      </c>
      <c r="AT142" s="141" t="s">
        <v>112</v>
      </c>
      <c r="AU142" s="141" t="s">
        <v>82</v>
      </c>
      <c r="AY142" s="2" t="s">
        <v>111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2" t="s">
        <v>80</v>
      </c>
      <c r="BK142" s="142">
        <f>ROUND(I142*H142,2)</f>
        <v>0</v>
      </c>
      <c r="BL142" s="2" t="s">
        <v>115</v>
      </c>
      <c r="BM142" s="141" t="s">
        <v>132</v>
      </c>
    </row>
    <row r="143" spans="2:51" s="143" customFormat="1" ht="12">
      <c r="B143" s="144"/>
      <c r="D143" s="145" t="s">
        <v>117</v>
      </c>
      <c r="E143" s="146"/>
      <c r="F143" s="147"/>
      <c r="H143" s="148"/>
      <c r="L143" s="144"/>
      <c r="M143" s="149"/>
      <c r="N143" s="150"/>
      <c r="O143" s="150"/>
      <c r="P143" s="150"/>
      <c r="Q143" s="150"/>
      <c r="R143" s="150"/>
      <c r="S143" s="150"/>
      <c r="T143" s="151"/>
      <c r="AT143" s="146" t="s">
        <v>117</v>
      </c>
      <c r="AU143" s="146" t="s">
        <v>82</v>
      </c>
      <c r="AV143" s="143" t="s">
        <v>82</v>
      </c>
      <c r="AW143" s="143" t="s">
        <v>28</v>
      </c>
      <c r="AX143" s="143" t="s">
        <v>80</v>
      </c>
      <c r="AY143" s="146" t="s">
        <v>111</v>
      </c>
    </row>
    <row r="144" spans="2:65" s="13" customFormat="1" ht="24" customHeight="1">
      <c r="B144" s="130"/>
      <c r="C144" s="131" t="s">
        <v>133</v>
      </c>
      <c r="D144" s="131" t="s">
        <v>112</v>
      </c>
      <c r="E144" s="132"/>
      <c r="F144" s="133"/>
      <c r="G144" s="134"/>
      <c r="H144" s="135"/>
      <c r="I144" s="136"/>
      <c r="J144" s="136"/>
      <c r="K144" s="133" t="s">
        <v>114</v>
      </c>
      <c r="L144" s="14"/>
      <c r="M144" s="137"/>
      <c r="N144" s="138" t="s">
        <v>37</v>
      </c>
      <c r="O144" s="139">
        <v>0.046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115</v>
      </c>
      <c r="AT144" s="141" t="s">
        <v>112</v>
      </c>
      <c r="AU144" s="141" t="s">
        <v>82</v>
      </c>
      <c r="AY144" s="2" t="s">
        <v>111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2" t="s">
        <v>80</v>
      </c>
      <c r="BK144" s="142">
        <f>ROUND(I144*H144,2)</f>
        <v>0</v>
      </c>
      <c r="BL144" s="2" t="s">
        <v>115</v>
      </c>
      <c r="BM144" s="141" t="s">
        <v>134</v>
      </c>
    </row>
    <row r="145" spans="2:65" s="13" customFormat="1" ht="24" customHeight="1">
      <c r="B145" s="130"/>
      <c r="C145" s="131" t="s">
        <v>135</v>
      </c>
      <c r="D145" s="131" t="s">
        <v>112</v>
      </c>
      <c r="E145" s="132"/>
      <c r="F145" s="133"/>
      <c r="G145" s="134"/>
      <c r="H145" s="135"/>
      <c r="I145" s="136"/>
      <c r="J145" s="136"/>
      <c r="K145" s="133" t="s">
        <v>114</v>
      </c>
      <c r="L145" s="14"/>
      <c r="M145" s="137"/>
      <c r="N145" s="138" t="s">
        <v>37</v>
      </c>
      <c r="O145" s="139">
        <v>0.757</v>
      </c>
      <c r="P145" s="139">
        <f>O145*H145</f>
        <v>0</v>
      </c>
      <c r="Q145" s="139">
        <v>0.10362</v>
      </c>
      <c r="R145" s="139">
        <f>Q145*H145</f>
        <v>0</v>
      </c>
      <c r="S145" s="139">
        <v>0</v>
      </c>
      <c r="T145" s="140">
        <f>S145*H145</f>
        <v>0</v>
      </c>
      <c r="AR145" s="141" t="s">
        <v>115</v>
      </c>
      <c r="AT145" s="141" t="s">
        <v>112</v>
      </c>
      <c r="AU145" s="141" t="s">
        <v>82</v>
      </c>
      <c r="AY145" s="2" t="s">
        <v>111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2" t="s">
        <v>80</v>
      </c>
      <c r="BK145" s="142">
        <f>ROUND(I145*H145,2)</f>
        <v>0</v>
      </c>
      <c r="BL145" s="2" t="s">
        <v>115</v>
      </c>
      <c r="BM145" s="141" t="s">
        <v>136</v>
      </c>
    </row>
    <row r="146" spans="2:65" s="13" customFormat="1" ht="16.5" customHeight="1">
      <c r="B146" s="130"/>
      <c r="C146" s="160" t="s">
        <v>137</v>
      </c>
      <c r="D146" s="160" t="s">
        <v>138</v>
      </c>
      <c r="E146" s="161"/>
      <c r="F146" s="162"/>
      <c r="G146" s="163"/>
      <c r="H146" s="164"/>
      <c r="I146" s="165"/>
      <c r="J146" s="165"/>
      <c r="K146" s="162"/>
      <c r="L146" s="166"/>
      <c r="M146" s="167"/>
      <c r="N146" s="168" t="s">
        <v>37</v>
      </c>
      <c r="O146" s="139">
        <v>0</v>
      </c>
      <c r="P146" s="139">
        <f>O146*H146</f>
        <v>0</v>
      </c>
      <c r="Q146" s="139">
        <v>0.17</v>
      </c>
      <c r="R146" s="139">
        <f>Q146*H146</f>
        <v>0</v>
      </c>
      <c r="S146" s="139">
        <v>0</v>
      </c>
      <c r="T146" s="140">
        <f>S146*H146</f>
        <v>0</v>
      </c>
      <c r="AR146" s="141" t="s">
        <v>128</v>
      </c>
      <c r="AT146" s="141" t="s">
        <v>138</v>
      </c>
      <c r="AU146" s="141" t="s">
        <v>82</v>
      </c>
      <c r="AY146" s="2" t="s">
        <v>111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2" t="s">
        <v>80</v>
      </c>
      <c r="BK146" s="142">
        <f>ROUND(I146*H146,2)</f>
        <v>0</v>
      </c>
      <c r="BL146" s="2" t="s">
        <v>115</v>
      </c>
      <c r="BM146" s="141" t="s">
        <v>139</v>
      </c>
    </row>
    <row r="147" spans="2:51" s="143" customFormat="1" ht="12">
      <c r="B147" s="144"/>
      <c r="D147" s="145" t="s">
        <v>117</v>
      </c>
      <c r="F147" s="147"/>
      <c r="H147" s="148"/>
      <c r="L147" s="144"/>
      <c r="M147" s="149"/>
      <c r="N147" s="150"/>
      <c r="O147" s="150"/>
      <c r="P147" s="150"/>
      <c r="Q147" s="150"/>
      <c r="R147" s="150"/>
      <c r="S147" s="150"/>
      <c r="T147" s="151"/>
      <c r="AT147" s="146" t="s">
        <v>117</v>
      </c>
      <c r="AU147" s="146" t="s">
        <v>82</v>
      </c>
      <c r="AV147" s="143" t="s">
        <v>82</v>
      </c>
      <c r="AW147" s="143" t="s">
        <v>2</v>
      </c>
      <c r="AX147" s="143" t="s">
        <v>80</v>
      </c>
      <c r="AY147" s="146" t="s">
        <v>111</v>
      </c>
    </row>
    <row r="148" spans="2:65" s="13" customFormat="1" ht="16.5" customHeight="1">
      <c r="B148" s="130"/>
      <c r="C148" s="131" t="s">
        <v>140</v>
      </c>
      <c r="D148" s="131" t="s">
        <v>112</v>
      </c>
      <c r="E148" s="132"/>
      <c r="F148" s="133"/>
      <c r="G148" s="134"/>
      <c r="H148" s="135"/>
      <c r="I148" s="136"/>
      <c r="J148" s="136"/>
      <c r="K148" s="133"/>
      <c r="L148" s="14"/>
      <c r="M148" s="137"/>
      <c r="N148" s="138" t="s">
        <v>37</v>
      </c>
      <c r="O148" s="139">
        <v>0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115</v>
      </c>
      <c r="AT148" s="141" t="s">
        <v>112</v>
      </c>
      <c r="AU148" s="141" t="s">
        <v>82</v>
      </c>
      <c r="AY148" s="2" t="s">
        <v>111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2" t="s">
        <v>80</v>
      </c>
      <c r="BK148" s="142">
        <f>ROUND(I148*H148,2)</f>
        <v>0</v>
      </c>
      <c r="BL148" s="2" t="s">
        <v>115</v>
      </c>
      <c r="BM148" s="141" t="s">
        <v>141</v>
      </c>
    </row>
    <row r="149" spans="2:51" s="143" customFormat="1" ht="12">
      <c r="B149" s="144"/>
      <c r="D149" s="145" t="s">
        <v>117</v>
      </c>
      <c r="E149" s="146"/>
      <c r="F149" s="147"/>
      <c r="H149" s="148"/>
      <c r="L149" s="144"/>
      <c r="M149" s="149"/>
      <c r="N149" s="150"/>
      <c r="O149" s="150"/>
      <c r="P149" s="150"/>
      <c r="Q149" s="150"/>
      <c r="R149" s="150"/>
      <c r="S149" s="150"/>
      <c r="T149" s="151"/>
      <c r="AT149" s="146" t="s">
        <v>117</v>
      </c>
      <c r="AU149" s="146" t="s">
        <v>82</v>
      </c>
      <c r="AV149" s="143" t="s">
        <v>82</v>
      </c>
      <c r="AW149" s="143" t="s">
        <v>28</v>
      </c>
      <c r="AX149" s="143" t="s">
        <v>80</v>
      </c>
      <c r="AY149" s="146" t="s">
        <v>111</v>
      </c>
    </row>
    <row r="150" spans="2:63" s="117" customFormat="1" ht="22.9" customHeight="1">
      <c r="B150" s="118"/>
      <c r="D150" s="119" t="s">
        <v>71</v>
      </c>
      <c r="E150" s="128"/>
      <c r="F150" s="128"/>
      <c r="J150" s="129"/>
      <c r="L150" s="118"/>
      <c r="M150" s="122"/>
      <c r="N150" s="123"/>
      <c r="O150" s="123"/>
      <c r="P150" s="124">
        <f>SUM(P151:P154)</f>
        <v>0</v>
      </c>
      <c r="Q150" s="123"/>
      <c r="R150" s="124">
        <f>SUM(R151:R154)</f>
        <v>0</v>
      </c>
      <c r="S150" s="123"/>
      <c r="T150" s="125">
        <f>SUM(T151:T154)</f>
        <v>0</v>
      </c>
      <c r="AR150" s="119" t="s">
        <v>80</v>
      </c>
      <c r="AT150" s="126" t="s">
        <v>71</v>
      </c>
      <c r="AU150" s="126" t="s">
        <v>80</v>
      </c>
      <c r="AY150" s="119" t="s">
        <v>111</v>
      </c>
      <c r="BK150" s="127">
        <f>SUM(BK151:BK154)</f>
        <v>0</v>
      </c>
    </row>
    <row r="151" spans="2:65" s="13" customFormat="1" ht="24" customHeight="1">
      <c r="B151" s="130"/>
      <c r="C151" s="131" t="s">
        <v>142</v>
      </c>
      <c r="D151" s="131" t="s">
        <v>112</v>
      </c>
      <c r="E151" s="132"/>
      <c r="F151" s="133"/>
      <c r="G151" s="134"/>
      <c r="H151" s="135"/>
      <c r="I151" s="136"/>
      <c r="J151" s="136"/>
      <c r="K151" s="133" t="s">
        <v>114</v>
      </c>
      <c r="L151" s="14"/>
      <c r="M151" s="137"/>
      <c r="N151" s="138" t="s">
        <v>37</v>
      </c>
      <c r="O151" s="139">
        <v>0.125</v>
      </c>
      <c r="P151" s="139">
        <f>O151*H151</f>
        <v>0</v>
      </c>
      <c r="Q151" s="139">
        <v>0</v>
      </c>
      <c r="R151" s="139">
        <f>Q151*H151</f>
        <v>0</v>
      </c>
      <c r="S151" s="139">
        <v>0</v>
      </c>
      <c r="T151" s="140">
        <f>S151*H151</f>
        <v>0</v>
      </c>
      <c r="AR151" s="141" t="s">
        <v>115</v>
      </c>
      <c r="AT151" s="141" t="s">
        <v>112</v>
      </c>
      <c r="AU151" s="141" t="s">
        <v>82</v>
      </c>
      <c r="AY151" s="2" t="s">
        <v>111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2" t="s">
        <v>80</v>
      </c>
      <c r="BK151" s="142">
        <f>ROUND(I151*H151,2)</f>
        <v>0</v>
      </c>
      <c r="BL151" s="2" t="s">
        <v>115</v>
      </c>
      <c r="BM151" s="141" t="s">
        <v>143</v>
      </c>
    </row>
    <row r="152" spans="2:65" s="13" customFormat="1" ht="24" customHeight="1">
      <c r="B152" s="130"/>
      <c r="C152" s="131" t="s">
        <v>7</v>
      </c>
      <c r="D152" s="131" t="s">
        <v>112</v>
      </c>
      <c r="E152" s="132"/>
      <c r="F152" s="133"/>
      <c r="G152" s="134"/>
      <c r="H152" s="135"/>
      <c r="I152" s="136"/>
      <c r="J152" s="136"/>
      <c r="K152" s="133" t="s">
        <v>114</v>
      </c>
      <c r="L152" s="14"/>
      <c r="M152" s="137"/>
      <c r="N152" s="138" t="s">
        <v>37</v>
      </c>
      <c r="O152" s="139">
        <v>0.006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115</v>
      </c>
      <c r="AT152" s="141" t="s">
        <v>112</v>
      </c>
      <c r="AU152" s="141" t="s">
        <v>82</v>
      </c>
      <c r="AY152" s="2" t="s">
        <v>111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2" t="s">
        <v>80</v>
      </c>
      <c r="BK152" s="142">
        <f>ROUND(I152*H152,2)</f>
        <v>0</v>
      </c>
      <c r="BL152" s="2" t="s">
        <v>115</v>
      </c>
      <c r="BM152" s="141" t="s">
        <v>144</v>
      </c>
    </row>
    <row r="153" spans="2:65" s="13" customFormat="1" ht="24" customHeight="1">
      <c r="B153" s="130"/>
      <c r="C153" s="131" t="s">
        <v>145</v>
      </c>
      <c r="D153" s="131" t="s">
        <v>112</v>
      </c>
      <c r="E153" s="132"/>
      <c r="F153" s="133"/>
      <c r="G153" s="134"/>
      <c r="H153" s="135"/>
      <c r="I153" s="136"/>
      <c r="J153" s="136"/>
      <c r="K153" s="133"/>
      <c r="L153" s="14"/>
      <c r="M153" s="137"/>
      <c r="N153" s="138" t="s">
        <v>37</v>
      </c>
      <c r="O153" s="139">
        <v>0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115</v>
      </c>
      <c r="AT153" s="141" t="s">
        <v>112</v>
      </c>
      <c r="AU153" s="141" t="s">
        <v>82</v>
      </c>
      <c r="AY153" s="2" t="s">
        <v>111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2" t="s">
        <v>80</v>
      </c>
      <c r="BK153" s="142">
        <f>ROUND(I153*H153,2)</f>
        <v>0</v>
      </c>
      <c r="BL153" s="2" t="s">
        <v>115</v>
      </c>
      <c r="BM153" s="141" t="s">
        <v>146</v>
      </c>
    </row>
    <row r="154" spans="2:65" s="13" customFormat="1" ht="16.5" customHeight="1">
      <c r="B154" s="130"/>
      <c r="C154" s="131" t="s">
        <v>147</v>
      </c>
      <c r="D154" s="131" t="s">
        <v>112</v>
      </c>
      <c r="E154" s="132"/>
      <c r="F154" s="133"/>
      <c r="G154" s="134"/>
      <c r="H154" s="135"/>
      <c r="I154" s="136"/>
      <c r="J154" s="136"/>
      <c r="K154" s="133"/>
      <c r="L154" s="14"/>
      <c r="M154" s="137"/>
      <c r="N154" s="138" t="s">
        <v>37</v>
      </c>
      <c r="O154" s="139">
        <v>0.125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115</v>
      </c>
      <c r="AT154" s="141" t="s">
        <v>112</v>
      </c>
      <c r="AU154" s="141" t="s">
        <v>82</v>
      </c>
      <c r="AY154" s="2" t="s">
        <v>111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2" t="s">
        <v>80</v>
      </c>
      <c r="BK154" s="142">
        <f>ROUND(I154*H154,2)</f>
        <v>0</v>
      </c>
      <c r="BL154" s="2" t="s">
        <v>115</v>
      </c>
      <c r="BM154" s="141" t="s">
        <v>148</v>
      </c>
    </row>
    <row r="155" spans="2:63" s="117" customFormat="1" ht="22.9" customHeight="1">
      <c r="B155" s="118"/>
      <c r="D155" s="119" t="s">
        <v>71</v>
      </c>
      <c r="E155" s="128"/>
      <c r="F155" s="128"/>
      <c r="J155" s="129"/>
      <c r="L155" s="118"/>
      <c r="M155" s="122"/>
      <c r="N155" s="123"/>
      <c r="O155" s="123"/>
      <c r="P155" s="124">
        <f>P156</f>
        <v>0</v>
      </c>
      <c r="Q155" s="123"/>
      <c r="R155" s="124">
        <f>R156</f>
        <v>0</v>
      </c>
      <c r="S155" s="123"/>
      <c r="T155" s="125">
        <f>T156</f>
        <v>0</v>
      </c>
      <c r="AR155" s="119" t="s">
        <v>80</v>
      </c>
      <c r="AT155" s="126" t="s">
        <v>71</v>
      </c>
      <c r="AU155" s="126" t="s">
        <v>80</v>
      </c>
      <c r="AY155" s="119" t="s">
        <v>111</v>
      </c>
      <c r="BK155" s="127">
        <f>BK156</f>
        <v>0</v>
      </c>
    </row>
    <row r="156" spans="2:65" s="13" customFormat="1" ht="24" customHeight="1">
      <c r="B156" s="130"/>
      <c r="C156" s="131" t="s">
        <v>149</v>
      </c>
      <c r="D156" s="131" t="s">
        <v>112</v>
      </c>
      <c r="E156" s="132"/>
      <c r="F156" s="133"/>
      <c r="G156" s="134"/>
      <c r="H156" s="135"/>
      <c r="I156" s="136"/>
      <c r="J156" s="136"/>
      <c r="K156" s="133" t="s">
        <v>114</v>
      </c>
      <c r="L156" s="14"/>
      <c r="M156" s="169"/>
      <c r="N156" s="170" t="s">
        <v>37</v>
      </c>
      <c r="O156" s="171">
        <v>0.397</v>
      </c>
      <c r="P156" s="171">
        <f>O156*H156</f>
        <v>0</v>
      </c>
      <c r="Q156" s="171">
        <v>0</v>
      </c>
      <c r="R156" s="171">
        <f>Q156*H156</f>
        <v>0</v>
      </c>
      <c r="S156" s="171">
        <v>0</v>
      </c>
      <c r="T156" s="172">
        <f>S156*H156</f>
        <v>0</v>
      </c>
      <c r="AR156" s="141" t="s">
        <v>115</v>
      </c>
      <c r="AT156" s="141" t="s">
        <v>112</v>
      </c>
      <c r="AU156" s="141" t="s">
        <v>82</v>
      </c>
      <c r="AY156" s="2" t="s">
        <v>111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2" t="s">
        <v>80</v>
      </c>
      <c r="BK156" s="142">
        <f>ROUND(I156*H156,2)</f>
        <v>0</v>
      </c>
      <c r="BL156" s="2" t="s">
        <v>115</v>
      </c>
      <c r="BM156" s="141" t="s">
        <v>150</v>
      </c>
    </row>
    <row r="157" spans="2:12" s="13" customFormat="1" ht="6.95" customHeight="1">
      <c r="B157" s="26"/>
      <c r="C157" s="27"/>
      <c r="D157" s="27"/>
      <c r="E157" s="27"/>
      <c r="F157" s="27"/>
      <c r="G157" s="27"/>
      <c r="H157" s="27"/>
      <c r="I157" s="27"/>
      <c r="J157" s="27"/>
      <c r="K157" s="27"/>
      <c r="L157" s="14"/>
    </row>
  </sheetData>
  <autoFilter ref="C124:K156"/>
  <mergeCells count="8">
    <mergeCell ref="E87:H87"/>
    <mergeCell ref="E115:H115"/>
    <mergeCell ref="E117:H117"/>
    <mergeCell ref="L2:V2"/>
    <mergeCell ref="E7:H7"/>
    <mergeCell ref="E9:H9"/>
    <mergeCell ref="E27:H27"/>
    <mergeCell ref="E85:H85"/>
  </mergeCells>
  <printOptions/>
  <pageMargins left="0.39375" right="0.39375" top="0.39375" bottom="0.39375" header="0.511805555555555" footer="0"/>
  <pageSetup fitToHeight="100" fitToWidth="1" horizontalDpi="300" verticalDpi="3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Mitrović Jana JUDr.</cp:lastModifiedBy>
  <cp:lastPrinted>2021-12-09T13:46:12Z</cp:lastPrinted>
  <dcterms:created xsi:type="dcterms:W3CDTF">2020-04-24T07:29:54Z</dcterms:created>
  <dcterms:modified xsi:type="dcterms:W3CDTF">2021-12-09T13:46:47Z</dcterms:modified>
  <cp:category/>
  <cp:version/>
  <cp:contentType/>
  <cp:contentStatus/>
  <cp:revision>3</cp:revision>
</cp:coreProperties>
</file>