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/>
  <bookViews>
    <workbookView xWindow="65428" yWindow="65428" windowWidth="23256" windowHeight="12696" activeTab="1"/>
  </bookViews>
  <sheets>
    <sheet name="Rekapitulace stavby" sheetId="1" r:id="rId1"/>
    <sheet name="2021-62-01 - Solná hala -..." sheetId="2" r:id="rId2"/>
    <sheet name="2021-62-02 - Solná hala -..." sheetId="3" r:id="rId3"/>
    <sheet name="2021-62-03 - Vedlejší roz..." sheetId="4" r:id="rId4"/>
    <sheet name="Pokyny pro vyplnění" sheetId="5" r:id="rId5"/>
  </sheets>
  <definedNames>
    <definedName name="_xlnm._FilterDatabase" localSheetId="1" hidden="1">'2021-62-01 - Solná hala -...'!$C$87:$K$176</definedName>
    <definedName name="_xlnm._FilterDatabase" localSheetId="2" hidden="1">'2021-62-02 - Solná hala -...'!$C$87:$K$175</definedName>
    <definedName name="_xlnm._FilterDatabase" localSheetId="3" hidden="1">'2021-62-03 - Vedlejší roz...'!$C$81:$K$93</definedName>
    <definedName name="_xlnm.Print_Area" localSheetId="1">'2021-62-01 - Solná hala -...'!$C$4:$J$39,'2021-62-01 - Solná hala -...'!$C$45:$J$69,'2021-62-01 - Solná hala -...'!$C$75:$K$176</definedName>
    <definedName name="_xlnm.Print_Area" localSheetId="2">'2021-62-02 - Solná hala -...'!$C$4:$J$39,'2021-62-02 - Solná hala -...'!$C$45:$J$69,'2021-62-02 - Solná hala -...'!$C$75:$K$175</definedName>
    <definedName name="_xlnm.Print_Area" localSheetId="3">'2021-62-03 - Vedlejší roz...'!$C$4:$J$39,'2021-62-03 - Vedlejší roz...'!$C$45:$J$63,'2021-62-03 - Vedlejší roz...'!$C$69:$K$93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'2021-62-01 - Solná hala -...'!$87:$87</definedName>
    <definedName name="_xlnm.Print_Titles" localSheetId="2">'2021-62-02 - Solná hala -...'!$87:$87</definedName>
    <definedName name="_xlnm.Print_Titles" localSheetId="3">'2021-62-03 - Vedlejší roz...'!$81:$81</definedName>
  </definedNames>
  <calcPr calcId="191029"/>
  <extLst/>
</workbook>
</file>

<file path=xl/sharedStrings.xml><?xml version="1.0" encoding="utf-8"?>
<sst xmlns="http://schemas.openxmlformats.org/spreadsheetml/2006/main" count="2615" uniqueCount="545">
  <si>
    <t>Export Komplet</t>
  </si>
  <si>
    <t>VZ</t>
  </si>
  <si>
    <t>2.0</t>
  </si>
  <si>
    <t>ZAMOK</t>
  </si>
  <si>
    <t>False</t>
  </si>
  <si>
    <t>{2d1749be-1330-42d0-83f9-690530c6c042}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</si>
  <si>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</si>
  <si>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</si>
  <si>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</si>
  <si>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</si>
  <si>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</si>
  <si>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</si>
  <si>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</si>
  <si>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</si>
  <si>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2021/62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</si>
  <si>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</si>
  <si>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</si>
  <si>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solných hal - Náchod a Jaroměř</t>
  </si>
  <si>
    <t>KSO:</t>
  </si>
  <si>
    <t/>
  </si>
  <si>
    <t>CC-CZ:</t>
  </si>
  <si>
    <t>Místo:</t>
  </si>
  <si>
    <t xml:space="preserve"> </t>
  </si>
  <si>
    <t>Datum:</t>
  </si>
  <si>
    <t>7. 10. 2021</t>
  </si>
  <si>
    <t>Zadavatel:</t>
  </si>
  <si>
    <t>IČ:</t>
  </si>
  <si>
    <t>ÚS Královéhradeckého kraje a.s.,</t>
  </si>
  <si>
    <t>DIČ:</t>
  </si>
  <si>
    <t>Uchazeč:</t>
  </si>
  <si>
    <t>Vyplň údaj</t>
  </si>
  <si>
    <t>Projektant:</t>
  </si>
  <si>
    <t>True</t>
  </si>
  <si>
    <t>Zpracovatel:</t>
  </si>
  <si>
    <t>49997937</t>
  </si>
  <si>
    <t>Janičatová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</si>
  <si>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</si>
  <si>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</si>
  <si>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</si>
  <si>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</si>
  <si>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</si>
  <si>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</si>
  <si>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</si>
  <si>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</si>
  <si>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</si>
  <si>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</si>
  <si>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</si>
  <si>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</si>
  <si>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</si>
  <si>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</si>
  <si>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</si>
  <si>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</si>
  <si>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</si>
  <si>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</si>
  <si>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</si>
  <si>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</si>
  <si>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</si>
  <si>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</si>
  <si>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</si>
  <si>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</si>
  <si>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</si>
  <si>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</si>
  <si>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</si>
  <si>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</si>
  <si>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</si>
  <si>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</si>
  <si>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</si>
  <si>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</si>
  <si>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</si>
  <si>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</si>
  <si>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</si>
  <si>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</si>
  <si>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</si>
  <si>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</si>
  <si>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</si>
  <si>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</si>
  <si>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</si>
  <si>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2021/62-01</t>
  </si>
  <si>
    <t>Solná hala - Náchod</t>
  </si>
  <si>
    <t>STA</t>
  </si>
  <si>
    <t>1</t>
  </si>
  <si>
    <t>{63aedf92-d9dc-4bec-a47f-5516bc3ac6b8}</t>
  </si>
  <si>
    <t>2</t>
  </si>
  <si>
    <t>2021/62-02</t>
  </si>
  <si>
    <t>Solná hala - Jaroměř</t>
  </si>
  <si>
    <t>{c1fcb887-8fe7-41e3-babb-b811b101fba0}</t>
  </si>
  <si>
    <t>2021/62-03</t>
  </si>
  <si>
    <t>Vedlejší rozpočtové náklady</t>
  </si>
  <si>
    <t>{f2f2f41a-1a99-4d63-8b35-174a17789238}</t>
  </si>
  <si>
    <t>KRYCÍ LIST SOUPISU PRACÍ</t>
  </si>
  <si>
    <t>Objekt:</t>
  </si>
  <si>
    <t>2021/62-01 - Solná hala - Náchod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</si>
  <si>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</si>
  <si>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</si>
  <si>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</si>
  <si>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</si>
  <si>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</si>
  <si>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</si>
  <si>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</si>
  <si>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</si>
  <si>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</si>
  <si>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</si>
  <si>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</si>
  <si>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</si>
  <si>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</si>
  <si>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</si>
  <si>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</si>
  <si>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</si>
  <si>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</si>
  <si>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</si>
  <si>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</si>
  <si>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</si>
  <si>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</si>
  <si>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</si>
  <si>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</si>
  <si>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</si>
  <si>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</si>
  <si>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</si>
  <si>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</si>
  <si>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</si>
  <si>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</si>
  <si>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</si>
  <si>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</si>
  <si>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273362321</t>
  </si>
  <si>
    <t>Spoje nosné betonářské výztuže se zaručenou nebo dobrou svařitelností podélné s přesahy po jedné straně svařovanými délky přes 50 do 100 mm, průměru prutů do 12 mm</t>
  </si>
  <si>
    <t>kus</t>
  </si>
  <si>
    <t>CS ÚRS 2021 02</t>
  </si>
  <si>
    <t>4</t>
  </si>
  <si>
    <t>-27231024</t>
  </si>
  <si>
    <t>Online PSC</t>
  </si>
  <si>
    <t>https://podminky.urs.cz/item/CS_URS_2021_02/273362321</t>
  </si>
  <si>
    <t>VV</t>
  </si>
  <si>
    <t>"PZD ukotvení"82*2</t>
  </si>
  <si>
    <t>"věnec"39</t>
  </si>
  <si>
    <t>Součet</t>
  </si>
  <si>
    <t>Vodorovné konstrukce</t>
  </si>
  <si>
    <t>411121243</t>
  </si>
  <si>
    <t>Montáž prefabrikovaných železobetonových stropů se zalitím spár, včetně podpěrné konstrukce, na cementovou maltu ze stropních desek, šířky do 600 mm a délky přes 1800 do 2700 mm</t>
  </si>
  <si>
    <t>1122468506</t>
  </si>
  <si>
    <t>https://podminky.urs.cz/item/CS_URS_2021_02/411121243</t>
  </si>
  <si>
    <t>3</t>
  </si>
  <si>
    <t>M</t>
  </si>
  <si>
    <t>59341122</t>
  </si>
  <si>
    <t>deska stropní plná PZD 2090x290x100mm</t>
  </si>
  <si>
    <t>8</t>
  </si>
  <si>
    <t>-1445436779</t>
  </si>
  <si>
    <t>https://podminky.urs.cz/item/CS_URS_2021_02/59341122</t>
  </si>
  <si>
    <t>82*1,01 'Přepočtené koeficientem množství</t>
  </si>
  <si>
    <t>413231221</t>
  </si>
  <si>
    <t>Zazdívka zhlaví stropních trámů nebo válcovaných nosníků pálenými cihlami trámů, průřezu přes 0,02 do 0,04 m2</t>
  </si>
  <si>
    <t>-199048447</t>
  </si>
  <si>
    <t>https://podminky.urs.cz/item/CS_URS_2021_02/413231221</t>
  </si>
  <si>
    <t>82*2</t>
  </si>
  <si>
    <t>5</t>
  </si>
  <si>
    <t>417321414</t>
  </si>
  <si>
    <t>Ztužující pásy a věnce z betonu železového (bez výztuže) tř. C 20/25</t>
  </si>
  <si>
    <t>m3</t>
  </si>
  <si>
    <t>-618553560</t>
  </si>
  <si>
    <t>https://podminky.urs.cz/item/CS_URS_2021_02/417321414</t>
  </si>
  <si>
    <t>1,073</t>
  </si>
  <si>
    <t>6</t>
  </si>
  <si>
    <t>417351115</t>
  </si>
  <si>
    <t>Bednění bočnic ztužujících pásů a věnců včetně vzpěr zřízení</t>
  </si>
  <si>
    <t>m2</t>
  </si>
  <si>
    <t>-1730380691</t>
  </si>
  <si>
    <t>https://podminky.urs.cz/item/CS_URS_2021_02/417351115</t>
  </si>
  <si>
    <t>0,3*2*(12,75*2+25,75*2-5,5*2)</t>
  </si>
  <si>
    <t>7</t>
  </si>
  <si>
    <t>417351116</t>
  </si>
  <si>
    <t>Bednění bočnic ztužujících pásů a věnců včetně vzpěr odstranění</t>
  </si>
  <si>
    <t>-179498054</t>
  </si>
  <si>
    <t>https://podminky.urs.cz/item/CS_URS_2021_02/417351116</t>
  </si>
  <si>
    <t>417361821</t>
  </si>
  <si>
    <t>Výztuž ztužujících pásů a věnců z betonářské oceli 10 505 (R) nebo BSt 500</t>
  </si>
  <si>
    <t>t</t>
  </si>
  <si>
    <t>-547014976</t>
  </si>
  <si>
    <t>https://podminky.urs.cz/item/CS_URS_2021_02/417361821</t>
  </si>
  <si>
    <t>"prům.12mm"(12,75*2+25,75*2-5,5)*0,89*1,1*1,08*2/1000</t>
  </si>
  <si>
    <t>Úpravy povrchů, podlahy a osazování výplní</t>
  </si>
  <si>
    <t>9</t>
  </si>
  <si>
    <t>629995101</t>
  </si>
  <si>
    <t>Očištění vnějších ploch tlakovou vodou omytím</t>
  </si>
  <si>
    <t>-1783288936</t>
  </si>
  <si>
    <t>https://podminky.urs.cz/item/CS_URS_2021_02/629995101</t>
  </si>
  <si>
    <t>2,7*(12,75+25,75*2)*2</t>
  </si>
  <si>
    <t>10</t>
  </si>
  <si>
    <t>634911114</t>
  </si>
  <si>
    <t>Řezání dilatačních nebo smršťovacích spár v čerstvé betonové mazanině nebo potěru šířky do 5 mm, hloubky přes 50 do 80 mm</t>
  </si>
  <si>
    <t>m</t>
  </si>
  <si>
    <t>-1597377048</t>
  </si>
  <si>
    <t>https://podminky.urs.cz/item/CS_URS_2021_02/634911114</t>
  </si>
  <si>
    <t>"spára PZD"82*2,1</t>
  </si>
  <si>
    <t>Ostatní konstrukce a práce, bourání</t>
  </si>
  <si>
    <t>11</t>
  </si>
  <si>
    <t>949101111</t>
  </si>
  <si>
    <t>Lešení pomocné pracovní pro objekty pozemních staveb pro zatížení do 150 kg/m2, o výšce lešeňové podlahy do 1,9 m</t>
  </si>
  <si>
    <t>-1734304599</t>
  </si>
  <si>
    <t>https://podminky.urs.cz/item/CS_URS_2021_02/949101111</t>
  </si>
  <si>
    <t>(25,75*2+12,75*2-5,5)*2</t>
  </si>
  <si>
    <t>12</t>
  </si>
  <si>
    <t>952902121</t>
  </si>
  <si>
    <t>Čištění budov při provádění oprav a udržovacích prací podlah drsných nebo chodníků zametením</t>
  </si>
  <si>
    <t>-1132353817</t>
  </si>
  <si>
    <t>https://podminky.urs.cz/item/CS_URS_2021_02/952902121</t>
  </si>
  <si>
    <t>"úklid abraziva"(12,75*25,75)</t>
  </si>
  <si>
    <t>13</t>
  </si>
  <si>
    <t>963015131</t>
  </si>
  <si>
    <t>Demontáž prefabrikovaných krycích desek kanálů, šachet nebo žump hmotnosti do 0,12 t</t>
  </si>
  <si>
    <t>1830012252</t>
  </si>
  <si>
    <t>https://podminky.urs.cz/item/CS_URS_2021_02/963015131</t>
  </si>
  <si>
    <t>14</t>
  </si>
  <si>
    <t>964051111</t>
  </si>
  <si>
    <t>Bourání samostatných trámů, průvlaků nebo pásů ze železobetonu bez přerušení výztuže, průřezu do 0,10 m2</t>
  </si>
  <si>
    <t>-1866137243</t>
  </si>
  <si>
    <t>https://podminky.urs.cz/item/CS_URS_2021_02/964051111</t>
  </si>
  <si>
    <t>"nabetonávka PZD"0,1*0,15*(12,75*2+25,75*2-5,5)</t>
  </si>
  <si>
    <t>966079851</t>
  </si>
  <si>
    <t>Přerušení různých ocelových profilů průřezu do 100 mm2</t>
  </si>
  <si>
    <t>494970935</t>
  </si>
  <si>
    <t>https://podminky.urs.cz/item/CS_URS_2021_02/966079851</t>
  </si>
  <si>
    <t>"PZD"82*2</t>
  </si>
  <si>
    <t>"nabetonávka"39</t>
  </si>
  <si>
    <t>16</t>
  </si>
  <si>
    <t>974041113</t>
  </si>
  <si>
    <t>Vysekání cementové nebo betonové zálivky ze spár mezi panely průřezu spáry 40x70 mm</t>
  </si>
  <si>
    <t>781114577</t>
  </si>
  <si>
    <t>https://podminky.urs.cz/item/CS_URS_2021_02/974041113</t>
  </si>
  <si>
    <t>"výměna PZD"82*2*0,3</t>
  </si>
  <si>
    <t>17</t>
  </si>
  <si>
    <t>985131211</t>
  </si>
  <si>
    <t>Očištění ploch stěn, rubu kleneb a podlah tryskání pískem sušeným</t>
  </si>
  <si>
    <t>-449440</t>
  </si>
  <si>
    <t>https://podminky.urs.cz/item/CS_URS_2021_02/985131211</t>
  </si>
  <si>
    <t>166,6</t>
  </si>
  <si>
    <t>18</t>
  </si>
  <si>
    <t>985311113</t>
  </si>
  <si>
    <t>Reprofilace betonu sanačními maltami na cementové bázi ručně stěn, tloušťky přes 20 do 30 mm</t>
  </si>
  <si>
    <t>2040350393</t>
  </si>
  <si>
    <t>https://podminky.urs.cz/item/CS_URS_2021_02/985311113</t>
  </si>
  <si>
    <t>"úprava PZD vně"(102*0,3*2,1)</t>
  </si>
  <si>
    <t>"oprava 10%"(173,475*2*0,1)</t>
  </si>
  <si>
    <t>997</t>
  </si>
  <si>
    <t>Přesun sutě</t>
  </si>
  <si>
    <t>19</t>
  </si>
  <si>
    <t>997013111</t>
  </si>
  <si>
    <t>Vnitrostaveništní doprava suti a vybouraných hmot vodorovně do 50 m svisle s použitím mechanizace pro budovy a haly výšky do 6 m</t>
  </si>
  <si>
    <t>1459940519</t>
  </si>
  <si>
    <t>https://podminky.urs.cz/item/CS_URS_2021_02/997013111</t>
  </si>
  <si>
    <t>20</t>
  </si>
  <si>
    <t>997013501</t>
  </si>
  <si>
    <t>Odvoz suti a vybouraných hmot na skládku nebo meziskládku se složením, na vzdálenost do 1 km</t>
  </si>
  <si>
    <t>728776399</t>
  </si>
  <si>
    <t>https://podminky.urs.cz/item/CS_URS_2021_02/997013501</t>
  </si>
  <si>
    <t>997013509</t>
  </si>
  <si>
    <t>Odvoz suti a vybouraných hmot na skládku nebo meziskládku se složením, na vzdálenost Příplatek k ceně za každý další i započatý 1 km přes 1 km</t>
  </si>
  <si>
    <t>1848490171</t>
  </si>
  <si>
    <t>https://podminky.urs.cz/item/CS_URS_2021_02/997013509</t>
  </si>
  <si>
    <t>19,805*8</t>
  </si>
  <si>
    <t>22</t>
  </si>
  <si>
    <t>997013862</t>
  </si>
  <si>
    <t>Poplatek za uložení stavebního odpadu na recyklační skládce (skládkovné) z armovaného betonu zatříděného do Katalogu odpadů pod kódem 17 01 01</t>
  </si>
  <si>
    <t>1332631237</t>
  </si>
  <si>
    <t>https://podminky.urs.cz/item/CS_URS_2021_02/997013862</t>
  </si>
  <si>
    <t>15,045</t>
  </si>
  <si>
    <t>23</t>
  </si>
  <si>
    <t>997013841</t>
  </si>
  <si>
    <t>Poplatek za uložení stavebního odpadu na skládce (skládkovné) odpadního materiálu po otryskávání bez obsahu nebezpečných látek zatříděného do Katalogu odpadů pod kódem 12 01 17</t>
  </si>
  <si>
    <t>1682965673</t>
  </si>
  <si>
    <t>https://podminky.urs.cz/item/CS_URS_2021_02/997013841</t>
  </si>
  <si>
    <t>"tryskaný písek"4,76</t>
  </si>
  <si>
    <t>998</t>
  </si>
  <si>
    <t>Přesun hmot</t>
  </si>
  <si>
    <t>24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</si>
  <si>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</si>
  <si>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</si>
  <si>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1228001024</t>
  </si>
  <si>
    <t>https://podminky.urs.cz/item/CS_URS_2021_02/998021021</t>
  </si>
  <si>
    <t>PSV</t>
  </si>
  <si>
    <t>Práce a dodávky PSV</t>
  </si>
  <si>
    <t>783</t>
  </si>
  <si>
    <t>Dokončovací práce - nátěry</t>
  </si>
  <si>
    <t>25</t>
  </si>
  <si>
    <t>783817401</t>
  </si>
  <si>
    <t>Krycí (ochranný ) nátěr omítek dvojnásobný hladkých betonových povrchů nebo povrchů z desek na bázi dřeva (dřevovláknitých apod.) syntetický</t>
  </si>
  <si>
    <t>-1581611402</t>
  </si>
  <si>
    <t>https://podminky.urs.cz/item/CS_URS_2021_02/783817401</t>
  </si>
  <si>
    <t>26</t>
  </si>
  <si>
    <t>783913171</t>
  </si>
  <si>
    <t>Penetrační nátěr betonových podlah hrubých syntetický</t>
  </si>
  <si>
    <t>-121400435</t>
  </si>
  <si>
    <t>https://podminky.urs.cz/item/CS_URS_2021_02/783913171</t>
  </si>
  <si>
    <t>27</t>
  </si>
  <si>
    <t>783917161</t>
  </si>
  <si>
    <t>Krycí (uzavírací) nátěr betonových podlah dvojnásobný syntetický</t>
  </si>
  <si>
    <t>1817702701</t>
  </si>
  <si>
    <t>https://podminky.urs.cz/item/CS_URS_2021_02/783917161</t>
  </si>
  <si>
    <t>2021/62-02 - Solná hala - Jaroměř</t>
  </si>
  <si>
    <t>-721013318</t>
  </si>
  <si>
    <t>"PZD ukotvení"99*2</t>
  </si>
  <si>
    <t>1137995750</t>
  </si>
  <si>
    <t>99</t>
  </si>
  <si>
    <t>1595939558</t>
  </si>
  <si>
    <t>99*1,01 'Přepočtené koeficientem množství</t>
  </si>
  <si>
    <t>527852226</t>
  </si>
  <si>
    <t>-761415601</t>
  </si>
  <si>
    <t>-93037491</t>
  </si>
  <si>
    <t>-1531036941</t>
  </si>
  <si>
    <t>-1518857632</t>
  </si>
  <si>
    <t>1628104453</t>
  </si>
  <si>
    <t>-1385547652</t>
  </si>
  <si>
    <t>"spára PZD"99*2,1</t>
  </si>
  <si>
    <t>-1748229164</t>
  </si>
  <si>
    <t>1622006176</t>
  </si>
  <si>
    <t>-142790059</t>
  </si>
  <si>
    <t>1067013297</t>
  </si>
  <si>
    <t>"PZD"99*2</t>
  </si>
  <si>
    <t>-2079414940</t>
  </si>
  <si>
    <t>2131222578</t>
  </si>
  <si>
    <t>1214245712</t>
  </si>
  <si>
    <t>"úprava PZD vně"(119*0,3*2,1)</t>
  </si>
  <si>
    <t>"oprava 10%"(184,185*2*0,1)</t>
  </si>
  <si>
    <t>-1759441840</t>
  </si>
  <si>
    <t>-909493369</t>
  </si>
  <si>
    <t>-789998656</t>
  </si>
  <si>
    <t>12,766*8</t>
  </si>
  <si>
    <t>-1156530474</t>
  </si>
  <si>
    <t>14,323</t>
  </si>
  <si>
    <t>1864635728</t>
  </si>
  <si>
    <t>-1557052774</t>
  </si>
  <si>
    <t>1922057023</t>
  </si>
  <si>
    <t>-691451791</t>
  </si>
  <si>
    <t>1655722399</t>
  </si>
  <si>
    <t>2021/62-03 -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</si>
  <si>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</si>
  <si>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</si>
  <si>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</si>
  <si>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</si>
  <si>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VRN1</t>
  </si>
  <si>
    <t>Průzkumné, geodetické a projektové práce</t>
  </si>
  <si>
    <t>013284000</t>
  </si>
  <si>
    <t>Pasportizace objektu po provedení prací</t>
  </si>
  <si>
    <t>kpl</t>
  </si>
  <si>
    <t>1024</t>
  </si>
  <si>
    <t>-1903267751</t>
  </si>
  <si>
    <t>https://podminky.urs.cz/item/CS_URS_2021_02/013284000</t>
  </si>
  <si>
    <t>013344000</t>
  </si>
  <si>
    <t>Kontrolní rozpočet</t>
  </si>
  <si>
    <t>1819021855</t>
  </si>
  <si>
    <t>https://podminky.urs.cz/item/CS_URS_2021_02/013344000</t>
  </si>
  <si>
    <t>VRN3</t>
  </si>
  <si>
    <t>Zařízení staveniště</t>
  </si>
  <si>
    <t>032103000</t>
  </si>
  <si>
    <t>Náklady na stavební buňky</t>
  </si>
  <si>
    <t>-609134075</t>
  </si>
  <si>
    <t>https://podminky.urs.cz/item/CS_URS_2021_02/032103000</t>
  </si>
  <si>
    <t>039103000</t>
  </si>
  <si>
    <t>Rozebrání, bourání a odvoz zařízení staveniště</t>
  </si>
  <si>
    <t>2133661755</t>
  </si>
  <si>
    <t>https://podminky.urs.cz/item/CS_URS_2021_02/039103000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</si>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</sst>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73362321" TargetMode="External" /><Relationship Id="rId2" Type="http://schemas.openxmlformats.org/officeDocument/2006/relationships/hyperlink" Target="https://podminky.urs.cz/item/CS_URS_2021_02/411121243" TargetMode="External" /><Relationship Id="rId3" Type="http://schemas.openxmlformats.org/officeDocument/2006/relationships/hyperlink" Target="https://podminky.urs.cz/item/CS_URS_2021_02/59341122" TargetMode="External" /><Relationship Id="rId4" Type="http://schemas.openxmlformats.org/officeDocument/2006/relationships/hyperlink" Target="https://podminky.urs.cz/item/CS_URS_2021_02/413231221" TargetMode="External" /><Relationship Id="rId5" Type="http://schemas.openxmlformats.org/officeDocument/2006/relationships/hyperlink" Target="https://podminky.urs.cz/item/CS_URS_2021_02/417321414" TargetMode="External" /><Relationship Id="rId6" Type="http://schemas.openxmlformats.org/officeDocument/2006/relationships/hyperlink" Target="https://podminky.urs.cz/item/CS_URS_2021_02/417351115" TargetMode="External" /><Relationship Id="rId7" Type="http://schemas.openxmlformats.org/officeDocument/2006/relationships/hyperlink" Target="https://podminky.urs.cz/item/CS_URS_2021_02/417351116" TargetMode="External" /><Relationship Id="rId8" Type="http://schemas.openxmlformats.org/officeDocument/2006/relationships/hyperlink" Target="https://podminky.urs.cz/item/CS_URS_2021_02/417361821" TargetMode="External" /><Relationship Id="rId9" Type="http://schemas.openxmlformats.org/officeDocument/2006/relationships/hyperlink" Target="https://podminky.urs.cz/item/CS_URS_2021_02/629995101" TargetMode="External" /><Relationship Id="rId10" Type="http://schemas.openxmlformats.org/officeDocument/2006/relationships/hyperlink" Target="https://podminky.urs.cz/item/CS_URS_2021_02/634911114" TargetMode="External" /><Relationship Id="rId11" Type="http://schemas.openxmlformats.org/officeDocument/2006/relationships/hyperlink" Target="https://podminky.urs.cz/item/CS_URS_2021_02/949101111" TargetMode="External" /><Relationship Id="rId12" Type="http://schemas.openxmlformats.org/officeDocument/2006/relationships/hyperlink" Target="https://podminky.urs.cz/item/CS_URS_2021_02/952902121" TargetMode="External" /><Relationship Id="rId13" Type="http://schemas.openxmlformats.org/officeDocument/2006/relationships/hyperlink" Target="https://podminky.urs.cz/item/CS_URS_2021_02/963015131" TargetMode="External" /><Relationship Id="rId14" Type="http://schemas.openxmlformats.org/officeDocument/2006/relationships/hyperlink" Target="https://podminky.urs.cz/item/CS_URS_2021_02/964051111" TargetMode="External" /><Relationship Id="rId15" Type="http://schemas.openxmlformats.org/officeDocument/2006/relationships/hyperlink" Target="https://podminky.urs.cz/item/CS_URS_2021_02/966079851" TargetMode="External" /><Relationship Id="rId16" Type="http://schemas.openxmlformats.org/officeDocument/2006/relationships/hyperlink" Target="https://podminky.urs.cz/item/CS_URS_2021_02/974041113" TargetMode="External" /><Relationship Id="rId17" Type="http://schemas.openxmlformats.org/officeDocument/2006/relationships/hyperlink" Target="https://podminky.urs.cz/item/CS_URS_2021_02/985131211" TargetMode="External" /><Relationship Id="rId18" Type="http://schemas.openxmlformats.org/officeDocument/2006/relationships/hyperlink" Target="https://podminky.urs.cz/item/CS_URS_2021_02/985311113" TargetMode="External" /><Relationship Id="rId19" Type="http://schemas.openxmlformats.org/officeDocument/2006/relationships/hyperlink" Target="https://podminky.urs.cz/item/CS_URS_2021_02/997013111" TargetMode="External" /><Relationship Id="rId20" Type="http://schemas.openxmlformats.org/officeDocument/2006/relationships/hyperlink" Target="https://podminky.urs.cz/item/CS_URS_2021_02/997013501" TargetMode="External" /><Relationship Id="rId21" Type="http://schemas.openxmlformats.org/officeDocument/2006/relationships/hyperlink" Target="https://podminky.urs.cz/item/CS_URS_2021_02/997013509" TargetMode="External" /><Relationship Id="rId22" Type="http://schemas.openxmlformats.org/officeDocument/2006/relationships/hyperlink" Target="https://podminky.urs.cz/item/CS_URS_2021_02/997013862" TargetMode="External" /><Relationship Id="rId23" Type="http://schemas.openxmlformats.org/officeDocument/2006/relationships/hyperlink" Target="https://podminky.urs.cz/item/CS_URS_2021_02/997013841" TargetMode="External" /><Relationship Id="rId24" Type="http://schemas.openxmlformats.org/officeDocument/2006/relationships/hyperlink" Target="https://podminky.urs.cz/item/CS_URS_2021_02/998021021" TargetMode="External" /><Relationship Id="rId25" Type="http://schemas.openxmlformats.org/officeDocument/2006/relationships/hyperlink" Target="https://podminky.urs.cz/item/CS_URS_2021_02/783817401" TargetMode="External" /><Relationship Id="rId26" Type="http://schemas.openxmlformats.org/officeDocument/2006/relationships/hyperlink" Target="https://podminky.urs.cz/item/CS_URS_2021_02/783913171" TargetMode="External" /><Relationship Id="rId27" Type="http://schemas.openxmlformats.org/officeDocument/2006/relationships/hyperlink" Target="https://podminky.urs.cz/item/CS_URS_2021_02/783917161" TargetMode="External" /><Relationship Id="rId2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73362321" TargetMode="External" /><Relationship Id="rId2" Type="http://schemas.openxmlformats.org/officeDocument/2006/relationships/hyperlink" Target="https://podminky.urs.cz/item/CS_URS_2021_02/411121243" TargetMode="External" /><Relationship Id="rId3" Type="http://schemas.openxmlformats.org/officeDocument/2006/relationships/hyperlink" Target="https://podminky.urs.cz/item/CS_URS_2021_02/59341122" TargetMode="External" /><Relationship Id="rId4" Type="http://schemas.openxmlformats.org/officeDocument/2006/relationships/hyperlink" Target="https://podminky.urs.cz/item/CS_URS_2021_02/413231221" TargetMode="External" /><Relationship Id="rId5" Type="http://schemas.openxmlformats.org/officeDocument/2006/relationships/hyperlink" Target="https://podminky.urs.cz/item/CS_URS_2021_02/417321414" TargetMode="External" /><Relationship Id="rId6" Type="http://schemas.openxmlformats.org/officeDocument/2006/relationships/hyperlink" Target="https://podminky.urs.cz/item/CS_URS_2021_02/417351115" TargetMode="External" /><Relationship Id="rId7" Type="http://schemas.openxmlformats.org/officeDocument/2006/relationships/hyperlink" Target="https://podminky.urs.cz/item/CS_URS_2021_02/417351116" TargetMode="External" /><Relationship Id="rId8" Type="http://schemas.openxmlformats.org/officeDocument/2006/relationships/hyperlink" Target="https://podminky.urs.cz/item/CS_URS_2021_02/417361821" TargetMode="External" /><Relationship Id="rId9" Type="http://schemas.openxmlformats.org/officeDocument/2006/relationships/hyperlink" Target="https://podminky.urs.cz/item/CS_URS_2021_02/629995101" TargetMode="External" /><Relationship Id="rId10" Type="http://schemas.openxmlformats.org/officeDocument/2006/relationships/hyperlink" Target="https://podminky.urs.cz/item/CS_URS_2021_02/634911114" TargetMode="External" /><Relationship Id="rId11" Type="http://schemas.openxmlformats.org/officeDocument/2006/relationships/hyperlink" Target="https://podminky.urs.cz/item/CS_URS_2021_02/949101111" TargetMode="External" /><Relationship Id="rId12" Type="http://schemas.openxmlformats.org/officeDocument/2006/relationships/hyperlink" Target="https://podminky.urs.cz/item/CS_URS_2021_02/952902121" TargetMode="External" /><Relationship Id="rId13" Type="http://schemas.openxmlformats.org/officeDocument/2006/relationships/hyperlink" Target="https://podminky.urs.cz/item/CS_URS_2021_02/963015131" TargetMode="External" /><Relationship Id="rId14" Type="http://schemas.openxmlformats.org/officeDocument/2006/relationships/hyperlink" Target="https://podminky.urs.cz/item/CS_URS_2021_02/966079851" TargetMode="External" /><Relationship Id="rId15" Type="http://schemas.openxmlformats.org/officeDocument/2006/relationships/hyperlink" Target="https://podminky.urs.cz/item/CS_URS_2021_02/974041113" TargetMode="External" /><Relationship Id="rId16" Type="http://schemas.openxmlformats.org/officeDocument/2006/relationships/hyperlink" Target="https://podminky.urs.cz/item/CS_URS_2021_02/985131211" TargetMode="External" /><Relationship Id="rId17" Type="http://schemas.openxmlformats.org/officeDocument/2006/relationships/hyperlink" Target="https://podminky.urs.cz/item/CS_URS_2021_02/985311113" TargetMode="External" /><Relationship Id="rId18" Type="http://schemas.openxmlformats.org/officeDocument/2006/relationships/hyperlink" Target="https://podminky.urs.cz/item/CS_URS_2021_02/997013111" TargetMode="External" /><Relationship Id="rId19" Type="http://schemas.openxmlformats.org/officeDocument/2006/relationships/hyperlink" Target="https://podminky.urs.cz/item/CS_URS_2021_02/997013501" TargetMode="External" /><Relationship Id="rId20" Type="http://schemas.openxmlformats.org/officeDocument/2006/relationships/hyperlink" Target="https://podminky.urs.cz/item/CS_URS_2021_02/997013509" TargetMode="External" /><Relationship Id="rId21" Type="http://schemas.openxmlformats.org/officeDocument/2006/relationships/hyperlink" Target="https://podminky.urs.cz/item/CS_URS_2021_02/997013862" TargetMode="External" /><Relationship Id="rId22" Type="http://schemas.openxmlformats.org/officeDocument/2006/relationships/hyperlink" Target="https://podminky.urs.cz/item/CS_URS_2021_02/997013841" TargetMode="External" /><Relationship Id="rId23" Type="http://schemas.openxmlformats.org/officeDocument/2006/relationships/hyperlink" Target="https://podminky.urs.cz/item/CS_URS_2021_02/998021021" TargetMode="External" /><Relationship Id="rId24" Type="http://schemas.openxmlformats.org/officeDocument/2006/relationships/hyperlink" Target="https://podminky.urs.cz/item/CS_URS_2021_02/783817401" TargetMode="External" /><Relationship Id="rId25" Type="http://schemas.openxmlformats.org/officeDocument/2006/relationships/hyperlink" Target="https://podminky.urs.cz/item/CS_URS_2021_02/783913171" TargetMode="External" /><Relationship Id="rId26" Type="http://schemas.openxmlformats.org/officeDocument/2006/relationships/hyperlink" Target="https://podminky.urs.cz/item/CS_URS_2021_02/783917161" TargetMode="External" /><Relationship Id="rId2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3284000" TargetMode="External" /><Relationship Id="rId2" Type="http://schemas.openxmlformats.org/officeDocument/2006/relationships/hyperlink" Target="https://podminky.urs.cz/item/CS_URS_2021_02/013344000" TargetMode="External" /><Relationship Id="rId3" Type="http://schemas.openxmlformats.org/officeDocument/2006/relationships/hyperlink" Target="https://podminky.urs.cz/item/CS_URS_2021_02/032103000" TargetMode="External" /><Relationship Id="rId4" Type="http://schemas.openxmlformats.org/officeDocument/2006/relationships/hyperlink" Target="https://podminky.urs.cz/item/CS_URS_2021_02/039103000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workbookViewId="0" topLeftCell="A43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12" t="s">
        <v>14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22"/>
      <c r="AQ5" s="22"/>
      <c r="AR5" s="20"/>
      <c r="BE5" s="309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14" t="s">
        <v>17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22"/>
      <c r="AQ6" s="22"/>
      <c r="AR6" s="20"/>
      <c r="BE6" s="31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10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10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0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0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0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0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310"/>
      <c r="BS13" s="17" t="s">
        <v>6</v>
      </c>
    </row>
    <row r="14" spans="2:71" ht="13.2">
      <c r="B14" s="21"/>
      <c r="C14" s="22"/>
      <c r="D14" s="22"/>
      <c r="E14" s="315" t="s">
        <v>30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10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0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0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0"/>
      <c r="BS17" s="17" t="s">
        <v>32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0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34</v>
      </c>
      <c r="AO19" s="22"/>
      <c r="AP19" s="22"/>
      <c r="AQ19" s="22"/>
      <c r="AR19" s="20"/>
      <c r="BE19" s="310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0"/>
      <c r="BS20" s="17" t="s">
        <v>4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0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0"/>
    </row>
    <row r="23" spans="2:57" s="1" customFormat="1" ht="48" customHeight="1">
      <c r="B23" s="21"/>
      <c r="C23" s="22"/>
      <c r="D23" s="22"/>
      <c r="E23" s="317" t="s">
        <v>37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22"/>
      <c r="AP23" s="22"/>
      <c r="AQ23" s="22"/>
      <c r="AR23" s="20"/>
      <c r="BE23" s="310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0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10"/>
    </row>
    <row r="26" spans="1:57" s="2" customFormat="1" ht="25.95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8">
        <f>ROUND(AG54,2)</f>
        <v>0</v>
      </c>
      <c r="AL26" s="319"/>
      <c r="AM26" s="319"/>
      <c r="AN26" s="319"/>
      <c r="AO26" s="319"/>
      <c r="AP26" s="36"/>
      <c r="AQ26" s="36"/>
      <c r="AR26" s="39"/>
      <c r="BE26" s="310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10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20" t="s">
        <v>39</v>
      </c>
      <c r="M28" s="320"/>
      <c r="N28" s="320"/>
      <c r="O28" s="320"/>
      <c r="P28" s="320"/>
      <c r="Q28" s="36"/>
      <c r="R28" s="36"/>
      <c r="S28" s="36"/>
      <c r="T28" s="36"/>
      <c r="U28" s="36"/>
      <c r="V28" s="36"/>
      <c r="W28" s="320" t="s">
        <v>40</v>
      </c>
      <c r="X28" s="320"/>
      <c r="Y28" s="320"/>
      <c r="Z28" s="320"/>
      <c r="AA28" s="320"/>
      <c r="AB28" s="320"/>
      <c r="AC28" s="320"/>
      <c r="AD28" s="320"/>
      <c r="AE28" s="320"/>
      <c r="AF28" s="36"/>
      <c r="AG28" s="36"/>
      <c r="AH28" s="36"/>
      <c r="AI28" s="36"/>
      <c r="AJ28" s="36"/>
      <c r="AK28" s="320" t="s">
        <v>41</v>
      </c>
      <c r="AL28" s="320"/>
      <c r="AM28" s="320"/>
      <c r="AN28" s="320"/>
      <c r="AO28" s="320"/>
      <c r="AP28" s="36"/>
      <c r="AQ28" s="36"/>
      <c r="AR28" s="39"/>
      <c r="BE28" s="310"/>
    </row>
    <row r="29" spans="2:57" s="3" customFormat="1" ht="14.4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323">
        <v>0.21</v>
      </c>
      <c r="M29" s="322"/>
      <c r="N29" s="322"/>
      <c r="O29" s="322"/>
      <c r="P29" s="322"/>
      <c r="Q29" s="41"/>
      <c r="R29" s="41"/>
      <c r="S29" s="41"/>
      <c r="T29" s="41"/>
      <c r="U29" s="41"/>
      <c r="V29" s="41"/>
      <c r="W29" s="321">
        <f>ROUND(AZ54,2)</f>
        <v>0</v>
      </c>
      <c r="X29" s="322"/>
      <c r="Y29" s="322"/>
      <c r="Z29" s="322"/>
      <c r="AA29" s="322"/>
      <c r="AB29" s="322"/>
      <c r="AC29" s="322"/>
      <c r="AD29" s="322"/>
      <c r="AE29" s="322"/>
      <c r="AF29" s="41"/>
      <c r="AG29" s="41"/>
      <c r="AH29" s="41"/>
      <c r="AI29" s="41"/>
      <c r="AJ29" s="41"/>
      <c r="AK29" s="321">
        <f>ROUND(AV54,2)</f>
        <v>0</v>
      </c>
      <c r="AL29" s="322"/>
      <c r="AM29" s="322"/>
      <c r="AN29" s="322"/>
      <c r="AO29" s="322"/>
      <c r="AP29" s="41"/>
      <c r="AQ29" s="41"/>
      <c r="AR29" s="42"/>
      <c r="BE29" s="311"/>
    </row>
    <row r="30" spans="2:57" s="3" customFormat="1" ht="14.4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323">
        <v>0.15</v>
      </c>
      <c r="M30" s="322"/>
      <c r="N30" s="322"/>
      <c r="O30" s="322"/>
      <c r="P30" s="322"/>
      <c r="Q30" s="41"/>
      <c r="R30" s="41"/>
      <c r="S30" s="41"/>
      <c r="T30" s="41"/>
      <c r="U30" s="41"/>
      <c r="V30" s="41"/>
      <c r="W30" s="321">
        <f>ROUND(BA54,2)</f>
        <v>0</v>
      </c>
      <c r="X30" s="322"/>
      <c r="Y30" s="322"/>
      <c r="Z30" s="322"/>
      <c r="AA30" s="322"/>
      <c r="AB30" s="322"/>
      <c r="AC30" s="322"/>
      <c r="AD30" s="322"/>
      <c r="AE30" s="322"/>
      <c r="AF30" s="41"/>
      <c r="AG30" s="41"/>
      <c r="AH30" s="41"/>
      <c r="AI30" s="41"/>
      <c r="AJ30" s="41"/>
      <c r="AK30" s="321">
        <f>ROUND(AW54,2)</f>
        <v>0</v>
      </c>
      <c r="AL30" s="322"/>
      <c r="AM30" s="322"/>
      <c r="AN30" s="322"/>
      <c r="AO30" s="322"/>
      <c r="AP30" s="41"/>
      <c r="AQ30" s="41"/>
      <c r="AR30" s="42"/>
      <c r="BE30" s="311"/>
    </row>
    <row r="31" spans="2:57" s="3" customFormat="1" ht="14.4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323">
        <v>0.21</v>
      </c>
      <c r="M31" s="322"/>
      <c r="N31" s="322"/>
      <c r="O31" s="322"/>
      <c r="P31" s="322"/>
      <c r="Q31" s="41"/>
      <c r="R31" s="41"/>
      <c r="S31" s="41"/>
      <c r="T31" s="41"/>
      <c r="U31" s="41"/>
      <c r="V31" s="41"/>
      <c r="W31" s="321">
        <f>ROUND(BB54,2)</f>
        <v>0</v>
      </c>
      <c r="X31" s="322"/>
      <c r="Y31" s="322"/>
      <c r="Z31" s="322"/>
      <c r="AA31" s="322"/>
      <c r="AB31" s="322"/>
      <c r="AC31" s="322"/>
      <c r="AD31" s="322"/>
      <c r="AE31" s="322"/>
      <c r="AF31" s="41"/>
      <c r="AG31" s="41"/>
      <c r="AH31" s="41"/>
      <c r="AI31" s="41"/>
      <c r="AJ31" s="41"/>
      <c r="AK31" s="321">
        <v>0</v>
      </c>
      <c r="AL31" s="322"/>
      <c r="AM31" s="322"/>
      <c r="AN31" s="322"/>
      <c r="AO31" s="322"/>
      <c r="AP31" s="41"/>
      <c r="AQ31" s="41"/>
      <c r="AR31" s="42"/>
      <c r="BE31" s="311"/>
    </row>
    <row r="32" spans="2:57" s="3" customFormat="1" ht="14.4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323">
        <v>0.15</v>
      </c>
      <c r="M32" s="322"/>
      <c r="N32" s="322"/>
      <c r="O32" s="322"/>
      <c r="P32" s="322"/>
      <c r="Q32" s="41"/>
      <c r="R32" s="41"/>
      <c r="S32" s="41"/>
      <c r="T32" s="41"/>
      <c r="U32" s="41"/>
      <c r="V32" s="41"/>
      <c r="W32" s="321">
        <f>ROUND(BC54,2)</f>
        <v>0</v>
      </c>
      <c r="X32" s="322"/>
      <c r="Y32" s="322"/>
      <c r="Z32" s="322"/>
      <c r="AA32" s="322"/>
      <c r="AB32" s="322"/>
      <c r="AC32" s="322"/>
      <c r="AD32" s="322"/>
      <c r="AE32" s="322"/>
      <c r="AF32" s="41"/>
      <c r="AG32" s="41"/>
      <c r="AH32" s="41"/>
      <c r="AI32" s="41"/>
      <c r="AJ32" s="41"/>
      <c r="AK32" s="321">
        <v>0</v>
      </c>
      <c r="AL32" s="322"/>
      <c r="AM32" s="322"/>
      <c r="AN32" s="322"/>
      <c r="AO32" s="322"/>
      <c r="AP32" s="41"/>
      <c r="AQ32" s="41"/>
      <c r="AR32" s="42"/>
      <c r="BE32" s="311"/>
    </row>
    <row r="33" spans="2:44" s="3" customFormat="1" ht="14.4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323">
        <v>0</v>
      </c>
      <c r="M33" s="322"/>
      <c r="N33" s="322"/>
      <c r="O33" s="322"/>
      <c r="P33" s="322"/>
      <c r="Q33" s="41"/>
      <c r="R33" s="41"/>
      <c r="S33" s="41"/>
      <c r="T33" s="41"/>
      <c r="U33" s="41"/>
      <c r="V33" s="41"/>
      <c r="W33" s="321">
        <f>ROUND(BD54,2)</f>
        <v>0</v>
      </c>
      <c r="X33" s="322"/>
      <c r="Y33" s="322"/>
      <c r="Z33" s="322"/>
      <c r="AA33" s="322"/>
      <c r="AB33" s="322"/>
      <c r="AC33" s="322"/>
      <c r="AD33" s="322"/>
      <c r="AE33" s="322"/>
      <c r="AF33" s="41"/>
      <c r="AG33" s="41"/>
      <c r="AH33" s="41"/>
      <c r="AI33" s="41"/>
      <c r="AJ33" s="41"/>
      <c r="AK33" s="321">
        <v>0</v>
      </c>
      <c r="AL33" s="322"/>
      <c r="AM33" s="322"/>
      <c r="AN33" s="322"/>
      <c r="AO33" s="322"/>
      <c r="AP33" s="41"/>
      <c r="AQ33" s="41"/>
      <c r="AR33" s="42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5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324" t="s">
        <v>50</v>
      </c>
      <c r="Y35" s="325"/>
      <c r="Z35" s="325"/>
      <c r="AA35" s="325"/>
      <c r="AB35" s="325"/>
      <c r="AC35" s="45"/>
      <c r="AD35" s="45"/>
      <c r="AE35" s="45"/>
      <c r="AF35" s="45"/>
      <c r="AG35" s="45"/>
      <c r="AH35" s="45"/>
      <c r="AI35" s="45"/>
      <c r="AJ35" s="45"/>
      <c r="AK35" s="326">
        <f>SUM(AK26:AK33)</f>
        <v>0</v>
      </c>
      <c r="AL35" s="325"/>
      <c r="AM35" s="325"/>
      <c r="AN35" s="325"/>
      <c r="AO35" s="327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" customHeight="1">
      <c r="A42" s="34"/>
      <c r="B42" s="35"/>
      <c r="C42" s="23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2021/62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28" t="str">
        <f>K6</f>
        <v>Oprava solných hal - Náchod a Jaroměř</v>
      </c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56"/>
      <c r="AQ45" s="56"/>
      <c r="AR45" s="57"/>
    </row>
    <row r="46" spans="1:57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30" t="str">
        <f>IF(AN8="","",AN8)</f>
        <v>7. 10. 2021</v>
      </c>
      <c r="AN47" s="330"/>
      <c r="AO47" s="36"/>
      <c r="AP47" s="36"/>
      <c r="AQ47" s="36"/>
      <c r="AR47" s="39"/>
      <c r="BE47" s="34"/>
    </row>
    <row r="48" spans="1:57" s="2" customFormat="1" ht="6.9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ÚS Královéhradeckého kraje a.s.,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331" t="str">
        <f>IF(E17="","",E17)</f>
        <v xml:space="preserve"> </v>
      </c>
      <c r="AN49" s="332"/>
      <c r="AO49" s="332"/>
      <c r="AP49" s="332"/>
      <c r="AQ49" s="36"/>
      <c r="AR49" s="39"/>
      <c r="AS49" s="333" t="s">
        <v>52</v>
      </c>
      <c r="AT49" s="334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331" t="str">
        <f>IF(E20="","",E20)</f>
        <v>Janičatová</v>
      </c>
      <c r="AN50" s="332"/>
      <c r="AO50" s="332"/>
      <c r="AP50" s="332"/>
      <c r="AQ50" s="36"/>
      <c r="AR50" s="39"/>
      <c r="AS50" s="335"/>
      <c r="AT50" s="336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8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7"/>
      <c r="AT51" s="338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39" t="s">
        <v>53</v>
      </c>
      <c r="D52" s="340"/>
      <c r="E52" s="340"/>
      <c r="F52" s="340"/>
      <c r="G52" s="340"/>
      <c r="H52" s="66"/>
      <c r="I52" s="341" t="s">
        <v>54</v>
      </c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2" t="s">
        <v>55</v>
      </c>
      <c r="AH52" s="340"/>
      <c r="AI52" s="340"/>
      <c r="AJ52" s="340"/>
      <c r="AK52" s="340"/>
      <c r="AL52" s="340"/>
      <c r="AM52" s="340"/>
      <c r="AN52" s="341" t="s">
        <v>56</v>
      </c>
      <c r="AO52" s="340"/>
      <c r="AP52" s="340"/>
      <c r="AQ52" s="67" t="s">
        <v>57</v>
      </c>
      <c r="AR52" s="39"/>
      <c r="AS52" s="68" t="s">
        <v>58</v>
      </c>
      <c r="AT52" s="69" t="s">
        <v>59</v>
      </c>
      <c r="AU52" s="69" t="s">
        <v>60</v>
      </c>
      <c r="AV52" s="69" t="s">
        <v>61</v>
      </c>
      <c r="AW52" s="69" t="s">
        <v>62</v>
      </c>
      <c r="AX52" s="69" t="s">
        <v>63</v>
      </c>
      <c r="AY52" s="69" t="s">
        <v>64</v>
      </c>
      <c r="AZ52" s="69" t="s">
        <v>65</v>
      </c>
      <c r="BA52" s="69" t="s">
        <v>66</v>
      </c>
      <c r="BB52" s="69" t="s">
        <v>67</v>
      </c>
      <c r="BC52" s="69" t="s">
        <v>68</v>
      </c>
      <c r="BD52" s="70" t="s">
        <v>69</v>
      </c>
      <c r="BE52" s="34"/>
    </row>
    <row r="53" spans="1:57" s="2" customFormat="1" ht="10.8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" customHeight="1">
      <c r="B54" s="74"/>
      <c r="C54" s="75" t="s">
        <v>70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46">
        <f>ROUND(SUM(AG55:AG57),2)</f>
        <v>0</v>
      </c>
      <c r="AH54" s="346"/>
      <c r="AI54" s="346"/>
      <c r="AJ54" s="346"/>
      <c r="AK54" s="346"/>
      <c r="AL54" s="346"/>
      <c r="AM54" s="346"/>
      <c r="AN54" s="347">
        <f>SUM(AG54,AT54)</f>
        <v>0</v>
      </c>
      <c r="AO54" s="347"/>
      <c r="AP54" s="347"/>
      <c r="AQ54" s="78" t="s">
        <v>19</v>
      </c>
      <c r="AR54" s="79"/>
      <c r="AS54" s="80">
        <f>ROUND(SUM(AS55:AS57),2)</f>
        <v>0</v>
      </c>
      <c r="AT54" s="81">
        <f>ROUND(SUM(AV54:AW54),2)</f>
        <v>0</v>
      </c>
      <c r="AU54" s="82">
        <f>ROUND(SUM(AU55:AU57),5)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ROUND(SUM(AZ55:AZ57),2)</f>
        <v>0</v>
      </c>
      <c r="BA54" s="81">
        <f>ROUND(SUM(BA55:BA57),2)</f>
        <v>0</v>
      </c>
      <c r="BB54" s="81">
        <f>ROUND(SUM(BB55:BB57),2)</f>
        <v>0</v>
      </c>
      <c r="BC54" s="81">
        <f>ROUND(SUM(BC55:BC57),2)</f>
        <v>0</v>
      </c>
      <c r="BD54" s="83">
        <f>ROUND(SUM(BD55:BD57),2)</f>
        <v>0</v>
      </c>
      <c r="BS54" s="84" t="s">
        <v>71</v>
      </c>
      <c r="BT54" s="84" t="s">
        <v>72</v>
      </c>
      <c r="BU54" s="85" t="s">
        <v>73</v>
      </c>
      <c r="BV54" s="84" t="s">
        <v>74</v>
      </c>
      <c r="BW54" s="84" t="s">
        <v>5</v>
      </c>
      <c r="BX54" s="84" t="s">
        <v>75</v>
      </c>
      <c r="CL54" s="84" t="s">
        <v>19</v>
      </c>
    </row>
    <row r="55" spans="1:91" s="7" customFormat="1" ht="24.6" customHeight="1">
      <c r="A55" s="86" t="s">
        <v>76</v>
      </c>
      <c r="B55" s="87"/>
      <c r="C55" s="88"/>
      <c r="D55" s="345" t="s">
        <v>77</v>
      </c>
      <c r="E55" s="345"/>
      <c r="F55" s="345"/>
      <c r="G55" s="345"/>
      <c r="H55" s="345"/>
      <c r="I55" s="89"/>
      <c r="J55" s="345" t="s">
        <v>78</v>
      </c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3">
        <f>'2021-62-01 - Solná hala -...'!J30</f>
        <v>0</v>
      </c>
      <c r="AH55" s="344"/>
      <c r="AI55" s="344"/>
      <c r="AJ55" s="344"/>
      <c r="AK55" s="344"/>
      <c r="AL55" s="344"/>
      <c r="AM55" s="344"/>
      <c r="AN55" s="343">
        <f>SUM(AG55,AT55)</f>
        <v>0</v>
      </c>
      <c r="AO55" s="344"/>
      <c r="AP55" s="344"/>
      <c r="AQ55" s="90" t="s">
        <v>79</v>
      </c>
      <c r="AR55" s="91"/>
      <c r="AS55" s="92">
        <v>0</v>
      </c>
      <c r="AT55" s="93">
        <f>ROUND(SUM(AV55:AW55),2)</f>
        <v>0</v>
      </c>
      <c r="AU55" s="94">
        <f>'2021-62-01 - Solná hala -...'!P88</f>
        <v>0</v>
      </c>
      <c r="AV55" s="93">
        <f>'2021-62-01 - Solná hala -...'!J33</f>
        <v>0</v>
      </c>
      <c r="AW55" s="93">
        <f>'2021-62-01 - Solná hala -...'!J34</f>
        <v>0</v>
      </c>
      <c r="AX55" s="93">
        <f>'2021-62-01 - Solná hala -...'!J35</f>
        <v>0</v>
      </c>
      <c r="AY55" s="93">
        <f>'2021-62-01 - Solná hala -...'!J36</f>
        <v>0</v>
      </c>
      <c r="AZ55" s="93">
        <f>'2021-62-01 - Solná hala -...'!F33</f>
        <v>0</v>
      </c>
      <c r="BA55" s="93">
        <f>'2021-62-01 - Solná hala -...'!F34</f>
        <v>0</v>
      </c>
      <c r="BB55" s="93">
        <f>'2021-62-01 - Solná hala -...'!F35</f>
        <v>0</v>
      </c>
      <c r="BC55" s="93">
        <f>'2021-62-01 - Solná hala -...'!F36</f>
        <v>0</v>
      </c>
      <c r="BD55" s="95">
        <f>'2021-62-01 - Solná hala -...'!F37</f>
        <v>0</v>
      </c>
      <c r="BT55" s="96" t="s">
        <v>80</v>
      </c>
      <c r="BV55" s="96" t="s">
        <v>74</v>
      </c>
      <c r="BW55" s="96" t="s">
        <v>81</v>
      </c>
      <c r="BX55" s="96" t="s">
        <v>5</v>
      </c>
      <c r="CL55" s="96" t="s">
        <v>19</v>
      </c>
      <c r="CM55" s="96" t="s">
        <v>82</v>
      </c>
    </row>
    <row r="56" spans="1:91" s="7" customFormat="1" ht="24.6" customHeight="1">
      <c r="A56" s="86" t="s">
        <v>76</v>
      </c>
      <c r="B56" s="87"/>
      <c r="C56" s="88"/>
      <c r="D56" s="345" t="s">
        <v>83</v>
      </c>
      <c r="E56" s="345"/>
      <c r="F56" s="345"/>
      <c r="G56" s="345"/>
      <c r="H56" s="345"/>
      <c r="I56" s="89"/>
      <c r="J56" s="345" t="s">
        <v>84</v>
      </c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3">
        <f>'2021-62-02 - Solná hala -...'!J30</f>
        <v>0</v>
      </c>
      <c r="AH56" s="344"/>
      <c r="AI56" s="344"/>
      <c r="AJ56" s="344"/>
      <c r="AK56" s="344"/>
      <c r="AL56" s="344"/>
      <c r="AM56" s="344"/>
      <c r="AN56" s="343">
        <f>SUM(AG56,AT56)</f>
        <v>0</v>
      </c>
      <c r="AO56" s="344"/>
      <c r="AP56" s="344"/>
      <c r="AQ56" s="90" t="s">
        <v>79</v>
      </c>
      <c r="AR56" s="91"/>
      <c r="AS56" s="92">
        <v>0</v>
      </c>
      <c r="AT56" s="93">
        <f>ROUND(SUM(AV56:AW56),2)</f>
        <v>0</v>
      </c>
      <c r="AU56" s="94">
        <f>'2021-62-02 - Solná hala -...'!P88</f>
        <v>0</v>
      </c>
      <c r="AV56" s="93">
        <f>'2021-62-02 - Solná hala -...'!J33</f>
        <v>0</v>
      </c>
      <c r="AW56" s="93">
        <f>'2021-62-02 - Solná hala -...'!J34</f>
        <v>0</v>
      </c>
      <c r="AX56" s="93">
        <f>'2021-62-02 - Solná hala -...'!J35</f>
        <v>0</v>
      </c>
      <c r="AY56" s="93">
        <f>'2021-62-02 - Solná hala -...'!J36</f>
        <v>0</v>
      </c>
      <c r="AZ56" s="93">
        <f>'2021-62-02 - Solná hala -...'!F33</f>
        <v>0</v>
      </c>
      <c r="BA56" s="93">
        <f>'2021-62-02 - Solná hala -...'!F34</f>
        <v>0</v>
      </c>
      <c r="BB56" s="93">
        <f>'2021-62-02 - Solná hala -...'!F35</f>
        <v>0</v>
      </c>
      <c r="BC56" s="93">
        <f>'2021-62-02 - Solná hala -...'!F36</f>
        <v>0</v>
      </c>
      <c r="BD56" s="95">
        <f>'2021-62-02 - Solná hala -...'!F37</f>
        <v>0</v>
      </c>
      <c r="BT56" s="96" t="s">
        <v>80</v>
      </c>
      <c r="BV56" s="96" t="s">
        <v>74</v>
      </c>
      <c r="BW56" s="96" t="s">
        <v>85</v>
      </c>
      <c r="BX56" s="96" t="s">
        <v>5</v>
      </c>
      <c r="CL56" s="96" t="s">
        <v>19</v>
      </c>
      <c r="CM56" s="96" t="s">
        <v>82</v>
      </c>
    </row>
    <row r="57" spans="1:91" s="7" customFormat="1" ht="24.6" customHeight="1">
      <c r="A57" s="86" t="s">
        <v>76</v>
      </c>
      <c r="B57" s="87"/>
      <c r="C57" s="88"/>
      <c r="D57" s="345" t="s">
        <v>86</v>
      </c>
      <c r="E57" s="345"/>
      <c r="F57" s="345"/>
      <c r="G57" s="345"/>
      <c r="H57" s="345"/>
      <c r="I57" s="89"/>
      <c r="J57" s="345" t="s">
        <v>87</v>
      </c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3">
        <f>'2021-62-03 - Vedlejší roz...'!J30</f>
        <v>0</v>
      </c>
      <c r="AH57" s="344"/>
      <c r="AI57" s="344"/>
      <c r="AJ57" s="344"/>
      <c r="AK57" s="344"/>
      <c r="AL57" s="344"/>
      <c r="AM57" s="344"/>
      <c r="AN57" s="343">
        <f>SUM(AG57,AT57)</f>
        <v>0</v>
      </c>
      <c r="AO57" s="344"/>
      <c r="AP57" s="344"/>
      <c r="AQ57" s="90" t="s">
        <v>79</v>
      </c>
      <c r="AR57" s="91"/>
      <c r="AS57" s="97">
        <v>0</v>
      </c>
      <c r="AT57" s="98">
        <f>ROUND(SUM(AV57:AW57),2)</f>
        <v>0</v>
      </c>
      <c r="AU57" s="99">
        <f>'2021-62-03 - Vedlejší roz...'!P82</f>
        <v>0</v>
      </c>
      <c r="AV57" s="98">
        <f>'2021-62-03 - Vedlejší roz...'!J33</f>
        <v>0</v>
      </c>
      <c r="AW57" s="98">
        <f>'2021-62-03 - Vedlejší roz...'!J34</f>
        <v>0</v>
      </c>
      <c r="AX57" s="98">
        <f>'2021-62-03 - Vedlejší roz...'!J35</f>
        <v>0</v>
      </c>
      <c r="AY57" s="98">
        <f>'2021-62-03 - Vedlejší roz...'!J36</f>
        <v>0</v>
      </c>
      <c r="AZ57" s="98">
        <f>'2021-62-03 - Vedlejší roz...'!F33</f>
        <v>0</v>
      </c>
      <c r="BA57" s="98">
        <f>'2021-62-03 - Vedlejší roz...'!F34</f>
        <v>0</v>
      </c>
      <c r="BB57" s="98">
        <f>'2021-62-03 - Vedlejší roz...'!F35</f>
        <v>0</v>
      </c>
      <c r="BC57" s="98">
        <f>'2021-62-03 - Vedlejší roz...'!F36</f>
        <v>0</v>
      </c>
      <c r="BD57" s="100">
        <f>'2021-62-03 - Vedlejší roz...'!F37</f>
        <v>0</v>
      </c>
      <c r="BT57" s="96" t="s">
        <v>80</v>
      </c>
      <c r="BV57" s="96" t="s">
        <v>74</v>
      </c>
      <c r="BW57" s="96" t="s">
        <v>88</v>
      </c>
      <c r="BX57" s="96" t="s">
        <v>5</v>
      </c>
      <c r="CL57" s="96" t="s">
        <v>19</v>
      </c>
      <c r="CM57" s="96" t="s">
        <v>82</v>
      </c>
    </row>
    <row r="58" spans="1:57" s="2" customFormat="1" ht="30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s="2" customFormat="1" ht="6.9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39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</sheetData>
  <sheetProtection algorithmName="SHA-512" hashValue="fiTMlULy+EesRAPstoRZyvZJm56qJh4NERV4ZtC+QZtuuqnMbrddRJ9GmxfEPY7/coQ7Bkd3tSrJ6gwy3sDaYw==" saltValue="aJjnKOfSD77D3Ek9CrkB+fWOK1HLAtExHvY6WEmIPOFrh/y3avmRSMYUinnMipxbwfo7IUnZO6/LyIx0NEmIMg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21-62-01 - Solná hala -...'!C2" display="/"/>
    <hyperlink ref="A56" location="'2021-62-02 - Solná hala -...'!C2" display="/"/>
    <hyperlink ref="A57" location="'2021-62-03 - Vedlejší roz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17" t="s">
        <v>81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" customHeight="1">
      <c r="B4" s="20"/>
      <c r="D4" s="103" t="s">
        <v>89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" customHeight="1">
      <c r="B7" s="20"/>
      <c r="E7" s="349" t="str">
        <f>'Rekapitulace stavby'!K6</f>
        <v>Oprava solných hal - Náchod a Jaroměř</v>
      </c>
      <c r="F7" s="350"/>
      <c r="G7" s="350"/>
      <c r="H7" s="350"/>
      <c r="L7" s="20"/>
    </row>
    <row r="8" spans="1:31" s="2" customFormat="1" ht="12" customHeight="1">
      <c r="A8" s="34"/>
      <c r="B8" s="39"/>
      <c r="C8" s="34"/>
      <c r="D8" s="105" t="s">
        <v>90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51" t="s">
        <v>91</v>
      </c>
      <c r="F9" s="352"/>
      <c r="G9" s="352"/>
      <c r="H9" s="35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7. 10. 2021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3" t="str">
        <f>'Rekapitulace stavby'!E14</f>
        <v>Vyplň údaj</v>
      </c>
      <c r="F18" s="354"/>
      <c r="G18" s="354"/>
      <c r="H18" s="354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 xml:space="preserve"> </v>
      </c>
      <c r="F21" s="34"/>
      <c r="G21" s="34"/>
      <c r="H21" s="34"/>
      <c r="I21" s="105" t="s">
        <v>28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33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09"/>
      <c r="B27" s="110"/>
      <c r="C27" s="109"/>
      <c r="D27" s="109"/>
      <c r="E27" s="355" t="s">
        <v>19</v>
      </c>
      <c r="F27" s="355"/>
      <c r="G27" s="355"/>
      <c r="H27" s="35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ROUND(J88,2)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42</v>
      </c>
      <c r="E33" s="105" t="s">
        <v>43</v>
      </c>
      <c r="F33" s="117">
        <f>ROUND((SUM(BE88:BE176)),2)</f>
        <v>0</v>
      </c>
      <c r="G33" s="34"/>
      <c r="H33" s="34"/>
      <c r="I33" s="118">
        <v>0.21</v>
      </c>
      <c r="J33" s="117">
        <f>ROUND(((SUM(BE88:BE176))*I33),2)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44</v>
      </c>
      <c r="F34" s="117">
        <f>ROUND((SUM(BF88:BF176)),2)</f>
        <v>0</v>
      </c>
      <c r="G34" s="34"/>
      <c r="H34" s="34"/>
      <c r="I34" s="118">
        <v>0.15</v>
      </c>
      <c r="J34" s="117">
        <f>ROUND(((SUM(BF88:BF176))*I34),2)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45</v>
      </c>
      <c r="F35" s="117">
        <f>ROUND((SUM(BG88:BG176)),2)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46</v>
      </c>
      <c r="F36" s="117">
        <f>ROUND((SUM(BH88:BH176)),2)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47</v>
      </c>
      <c r="F37" s="117">
        <f>ROUND((SUM(BI88:BI176)),2)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92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6"/>
      <c r="D48" s="36"/>
      <c r="E48" s="356" t="str">
        <f>E7</f>
        <v>Oprava solných hal - Náchod a Jaroměř</v>
      </c>
      <c r="F48" s="357"/>
      <c r="G48" s="357"/>
      <c r="H48" s="357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28" t="str">
        <f>E9</f>
        <v>2021/62-01 - Solná hala - Náchod</v>
      </c>
      <c r="F50" s="358"/>
      <c r="G50" s="358"/>
      <c r="H50" s="358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7. 10. 2021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6"/>
      <c r="E54" s="36"/>
      <c r="F54" s="27" t="str">
        <f>E15</f>
        <v>ÚS Královéhradeckého kraje a.s.,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33</v>
      </c>
      <c r="J55" s="32" t="str">
        <f>E24</f>
        <v>Janičatová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93</v>
      </c>
      <c r="D57" s="131"/>
      <c r="E57" s="131"/>
      <c r="F57" s="131"/>
      <c r="G57" s="131"/>
      <c r="H57" s="131"/>
      <c r="I57" s="131"/>
      <c r="J57" s="132" t="s">
        <v>94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J88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95</v>
      </c>
    </row>
    <row r="60" spans="2:12" s="9" customFormat="1" ht="24.9" customHeight="1">
      <c r="B60" s="134"/>
      <c r="C60" s="135"/>
      <c r="D60" s="136" t="s">
        <v>96</v>
      </c>
      <c r="E60" s="137"/>
      <c r="F60" s="137"/>
      <c r="G60" s="137"/>
      <c r="H60" s="137"/>
      <c r="I60" s="137"/>
      <c r="J60" s="138">
        <f>J89</f>
        <v>0</v>
      </c>
      <c r="K60" s="135"/>
      <c r="L60" s="139"/>
    </row>
    <row r="61" spans="2:12" s="10" customFormat="1" ht="19.95" customHeight="1">
      <c r="B61" s="140"/>
      <c r="C61" s="141"/>
      <c r="D61" s="142" t="s">
        <v>97</v>
      </c>
      <c r="E61" s="143"/>
      <c r="F61" s="143"/>
      <c r="G61" s="143"/>
      <c r="H61" s="143"/>
      <c r="I61" s="143"/>
      <c r="J61" s="144">
        <f>J90</f>
        <v>0</v>
      </c>
      <c r="K61" s="141"/>
      <c r="L61" s="145"/>
    </row>
    <row r="62" spans="2:12" s="10" customFormat="1" ht="19.95" customHeight="1">
      <c r="B62" s="140"/>
      <c r="C62" s="141"/>
      <c r="D62" s="142" t="s">
        <v>98</v>
      </c>
      <c r="E62" s="143"/>
      <c r="F62" s="143"/>
      <c r="G62" s="143"/>
      <c r="H62" s="143"/>
      <c r="I62" s="143"/>
      <c r="J62" s="144">
        <f>J96</f>
        <v>0</v>
      </c>
      <c r="K62" s="141"/>
      <c r="L62" s="145"/>
    </row>
    <row r="63" spans="2:12" s="10" customFormat="1" ht="19.95" customHeight="1">
      <c r="B63" s="140"/>
      <c r="C63" s="141"/>
      <c r="D63" s="142" t="s">
        <v>99</v>
      </c>
      <c r="E63" s="143"/>
      <c r="F63" s="143"/>
      <c r="G63" s="143"/>
      <c r="H63" s="143"/>
      <c r="I63" s="143"/>
      <c r="J63" s="144">
        <f>J116</f>
        <v>0</v>
      </c>
      <c r="K63" s="141"/>
      <c r="L63" s="145"/>
    </row>
    <row r="64" spans="2:12" s="10" customFormat="1" ht="19.95" customHeight="1">
      <c r="B64" s="140"/>
      <c r="C64" s="141"/>
      <c r="D64" s="142" t="s">
        <v>100</v>
      </c>
      <c r="E64" s="143"/>
      <c r="F64" s="143"/>
      <c r="G64" s="143"/>
      <c r="H64" s="143"/>
      <c r="I64" s="143"/>
      <c r="J64" s="144">
        <f>J123</f>
        <v>0</v>
      </c>
      <c r="K64" s="141"/>
      <c r="L64" s="145"/>
    </row>
    <row r="65" spans="2:12" s="10" customFormat="1" ht="19.95" customHeight="1">
      <c r="B65" s="140"/>
      <c r="C65" s="141"/>
      <c r="D65" s="142" t="s">
        <v>101</v>
      </c>
      <c r="E65" s="143"/>
      <c r="F65" s="143"/>
      <c r="G65" s="143"/>
      <c r="H65" s="143"/>
      <c r="I65" s="143"/>
      <c r="J65" s="144">
        <f>J151</f>
        <v>0</v>
      </c>
      <c r="K65" s="141"/>
      <c r="L65" s="145"/>
    </row>
    <row r="66" spans="2:12" s="10" customFormat="1" ht="19.95" customHeight="1">
      <c r="B66" s="140"/>
      <c r="C66" s="141"/>
      <c r="D66" s="142" t="s">
        <v>102</v>
      </c>
      <c r="E66" s="143"/>
      <c r="F66" s="143"/>
      <c r="G66" s="143"/>
      <c r="H66" s="143"/>
      <c r="I66" s="143"/>
      <c r="J66" s="144">
        <f>J165</f>
        <v>0</v>
      </c>
      <c r="K66" s="141"/>
      <c r="L66" s="145"/>
    </row>
    <row r="67" spans="2:12" s="9" customFormat="1" ht="24.9" customHeight="1">
      <c r="B67" s="134"/>
      <c r="C67" s="135"/>
      <c r="D67" s="136" t="s">
        <v>103</v>
      </c>
      <c r="E67" s="137"/>
      <c r="F67" s="137"/>
      <c r="G67" s="137"/>
      <c r="H67" s="137"/>
      <c r="I67" s="137"/>
      <c r="J67" s="138">
        <f>J168</f>
        <v>0</v>
      </c>
      <c r="K67" s="135"/>
      <c r="L67" s="139"/>
    </row>
    <row r="68" spans="2:12" s="10" customFormat="1" ht="19.95" customHeight="1">
      <c r="B68" s="140"/>
      <c r="C68" s="141"/>
      <c r="D68" s="142" t="s">
        <v>104</v>
      </c>
      <c r="E68" s="143"/>
      <c r="F68" s="143"/>
      <c r="G68" s="143"/>
      <c r="H68" s="143"/>
      <c r="I68" s="143"/>
      <c r="J68" s="144">
        <f>J169</f>
        <v>0</v>
      </c>
      <c r="K68" s="141"/>
      <c r="L68" s="145"/>
    </row>
    <row r="69" spans="1:31" s="2" customFormat="1" ht="21.7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" customHeight="1">
      <c r="A70" s="34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" customHeight="1">
      <c r="A74" s="3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" customHeight="1">
      <c r="A75" s="34"/>
      <c r="B75" s="35"/>
      <c r="C75" s="23" t="s">
        <v>105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16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4.4" customHeight="1">
      <c r="A78" s="34"/>
      <c r="B78" s="35"/>
      <c r="C78" s="36"/>
      <c r="D78" s="36"/>
      <c r="E78" s="356" t="str">
        <f>E7</f>
        <v>Oprava solných hal - Náchod a Jaroměř</v>
      </c>
      <c r="F78" s="357"/>
      <c r="G78" s="357"/>
      <c r="H78" s="357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90</v>
      </c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6" customHeight="1">
      <c r="A80" s="34"/>
      <c r="B80" s="35"/>
      <c r="C80" s="36"/>
      <c r="D80" s="36"/>
      <c r="E80" s="328" t="str">
        <f>E9</f>
        <v>2021/62-01 - Solná hala - Náchod</v>
      </c>
      <c r="F80" s="358"/>
      <c r="G80" s="358"/>
      <c r="H80" s="358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21</v>
      </c>
      <c r="D82" s="36"/>
      <c r="E82" s="36"/>
      <c r="F82" s="27" t="str">
        <f>F12</f>
        <v xml:space="preserve"> </v>
      </c>
      <c r="G82" s="36"/>
      <c r="H82" s="36"/>
      <c r="I82" s="29" t="s">
        <v>23</v>
      </c>
      <c r="J82" s="59" t="str">
        <f>IF(J12="","",J12)</f>
        <v>7. 10. 2021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6" customHeight="1">
      <c r="A84" s="34"/>
      <c r="B84" s="35"/>
      <c r="C84" s="29" t="s">
        <v>25</v>
      </c>
      <c r="D84" s="36"/>
      <c r="E84" s="36"/>
      <c r="F84" s="27" t="str">
        <f>E15</f>
        <v>ÚS Královéhradeckého kraje a.s.,</v>
      </c>
      <c r="G84" s="36"/>
      <c r="H84" s="36"/>
      <c r="I84" s="29" t="s">
        <v>31</v>
      </c>
      <c r="J84" s="32" t="str">
        <f>E21</f>
        <v xml:space="preserve"> </v>
      </c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6" customHeight="1">
      <c r="A85" s="34"/>
      <c r="B85" s="35"/>
      <c r="C85" s="29" t="s">
        <v>29</v>
      </c>
      <c r="D85" s="36"/>
      <c r="E85" s="36"/>
      <c r="F85" s="27" t="str">
        <f>IF(E18="","",E18)</f>
        <v>Vyplň údaj</v>
      </c>
      <c r="G85" s="36"/>
      <c r="H85" s="36"/>
      <c r="I85" s="29" t="s">
        <v>33</v>
      </c>
      <c r="J85" s="32" t="str">
        <f>E24</f>
        <v>Janičatová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46"/>
      <c r="B87" s="147"/>
      <c r="C87" s="148" t="s">
        <v>106</v>
      </c>
      <c r="D87" s="149" t="s">
        <v>57</v>
      </c>
      <c r="E87" s="149" t="s">
        <v>53</v>
      </c>
      <c r="F87" s="149" t="s">
        <v>54</v>
      </c>
      <c r="G87" s="149" t="s">
        <v>107</v>
      </c>
      <c r="H87" s="149" t="s">
        <v>108</v>
      </c>
      <c r="I87" s="149" t="s">
        <v>109</v>
      </c>
      <c r="J87" s="149" t="s">
        <v>94</v>
      </c>
      <c r="K87" s="150" t="s">
        <v>110</v>
      </c>
      <c r="L87" s="151"/>
      <c r="M87" s="68" t="s">
        <v>19</v>
      </c>
      <c r="N87" s="69" t="s">
        <v>42</v>
      </c>
      <c r="O87" s="69" t="s">
        <v>111</v>
      </c>
      <c r="P87" s="69" t="s">
        <v>112</v>
      </c>
      <c r="Q87" s="69" t="s">
        <v>113</v>
      </c>
      <c r="R87" s="69" t="s">
        <v>114</v>
      </c>
      <c r="S87" s="69" t="s">
        <v>115</v>
      </c>
      <c r="T87" s="70" t="s">
        <v>116</v>
      </c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</row>
    <row r="88" spans="1:63" s="2" customFormat="1" ht="22.8" customHeight="1">
      <c r="A88" s="34"/>
      <c r="B88" s="35"/>
      <c r="C88" s="75" t="s">
        <v>117</v>
      </c>
      <c r="D88" s="36"/>
      <c r="E88" s="36"/>
      <c r="F88" s="36"/>
      <c r="G88" s="36"/>
      <c r="H88" s="36"/>
      <c r="I88" s="36"/>
      <c r="J88" s="152">
        <f>BK88</f>
        <v>0</v>
      </c>
      <c r="K88" s="36"/>
      <c r="L88" s="39"/>
      <c r="M88" s="71"/>
      <c r="N88" s="153"/>
      <c r="O88" s="72"/>
      <c r="P88" s="154">
        <f>P89+P168</f>
        <v>0</v>
      </c>
      <c r="Q88" s="72"/>
      <c r="R88" s="154">
        <f>R89+R168</f>
        <v>42.07099026000001</v>
      </c>
      <c r="S88" s="72"/>
      <c r="T88" s="155">
        <f>T89+T168</f>
        <v>19.8052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71</v>
      </c>
      <c r="AU88" s="17" t="s">
        <v>95</v>
      </c>
      <c r="BK88" s="156">
        <f>BK89+BK168</f>
        <v>0</v>
      </c>
    </row>
    <row r="89" spans="2:63" s="12" customFormat="1" ht="25.95" customHeight="1">
      <c r="B89" s="157"/>
      <c r="C89" s="158"/>
      <c r="D89" s="159" t="s">
        <v>71</v>
      </c>
      <c r="E89" s="160" t="s">
        <v>118</v>
      </c>
      <c r="F89" s="160" t="s">
        <v>119</v>
      </c>
      <c r="G89" s="158"/>
      <c r="H89" s="158"/>
      <c r="I89" s="161"/>
      <c r="J89" s="162">
        <f>BK89</f>
        <v>0</v>
      </c>
      <c r="K89" s="158"/>
      <c r="L89" s="163"/>
      <c r="M89" s="164"/>
      <c r="N89" s="165"/>
      <c r="O89" s="165"/>
      <c r="P89" s="166">
        <f>P90+P96+P116+P123+P151+P165</f>
        <v>0</v>
      </c>
      <c r="Q89" s="165"/>
      <c r="R89" s="166">
        <f>R90+R96+R116+R123+R151+R165</f>
        <v>41.90672301000001</v>
      </c>
      <c r="S89" s="165"/>
      <c r="T89" s="167">
        <f>T90+T96+T116+T123+T151+T165</f>
        <v>19.8052</v>
      </c>
      <c r="AR89" s="168" t="s">
        <v>80</v>
      </c>
      <c r="AT89" s="169" t="s">
        <v>71</v>
      </c>
      <c r="AU89" s="169" t="s">
        <v>72</v>
      </c>
      <c r="AY89" s="168" t="s">
        <v>120</v>
      </c>
      <c r="BK89" s="170">
        <f>BK90+BK96+BK116+BK123+BK151+BK165</f>
        <v>0</v>
      </c>
    </row>
    <row r="90" spans="2:63" s="12" customFormat="1" ht="22.8" customHeight="1">
      <c r="B90" s="157"/>
      <c r="C90" s="158"/>
      <c r="D90" s="159" t="s">
        <v>71</v>
      </c>
      <c r="E90" s="171" t="s">
        <v>82</v>
      </c>
      <c r="F90" s="171" t="s">
        <v>121</v>
      </c>
      <c r="G90" s="158"/>
      <c r="H90" s="158"/>
      <c r="I90" s="161"/>
      <c r="J90" s="172">
        <f>BK90</f>
        <v>0</v>
      </c>
      <c r="K90" s="158"/>
      <c r="L90" s="163"/>
      <c r="M90" s="164"/>
      <c r="N90" s="165"/>
      <c r="O90" s="165"/>
      <c r="P90" s="166">
        <f>SUM(P91:P95)</f>
        <v>0</v>
      </c>
      <c r="Q90" s="165"/>
      <c r="R90" s="166">
        <f>SUM(R91:R95)</f>
        <v>0.014209999999999999</v>
      </c>
      <c r="S90" s="165"/>
      <c r="T90" s="167">
        <f>SUM(T91:T95)</f>
        <v>0</v>
      </c>
      <c r="AR90" s="168" t="s">
        <v>80</v>
      </c>
      <c r="AT90" s="169" t="s">
        <v>71</v>
      </c>
      <c r="AU90" s="169" t="s">
        <v>80</v>
      </c>
      <c r="AY90" s="168" t="s">
        <v>120</v>
      </c>
      <c r="BK90" s="170">
        <f>SUM(BK91:BK95)</f>
        <v>0</v>
      </c>
    </row>
    <row r="91" spans="1:65" s="2" customFormat="1" ht="45" customHeight="1">
      <c r="A91" s="34"/>
      <c r="B91" s="35"/>
      <c r="C91" s="173" t="s">
        <v>80</v>
      </c>
      <c r="D91" s="173" t="s">
        <v>122</v>
      </c>
      <c r="E91" s="174" t="s">
        <v>123</v>
      </c>
      <c r="F91" s="175" t="s">
        <v>124</v>
      </c>
      <c r="G91" s="176" t="s">
        <v>125</v>
      </c>
      <c r="H91" s="177">
        <v>203</v>
      </c>
      <c r="I91" s="178"/>
      <c r="J91" s="179">
        <f>ROUND(I91*H91,2)</f>
        <v>0</v>
      </c>
      <c r="K91" s="175" t="s">
        <v>126</v>
      </c>
      <c r="L91" s="39"/>
      <c r="M91" s="180" t="s">
        <v>19</v>
      </c>
      <c r="N91" s="181" t="s">
        <v>43</v>
      </c>
      <c r="O91" s="64"/>
      <c r="P91" s="182">
        <f>O91*H91</f>
        <v>0</v>
      </c>
      <c r="Q91" s="182">
        <v>7E-05</v>
      </c>
      <c r="R91" s="182">
        <f>Q91*H91</f>
        <v>0.014209999999999999</v>
      </c>
      <c r="S91" s="182">
        <v>0</v>
      </c>
      <c r="T91" s="183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4" t="s">
        <v>127</v>
      </c>
      <c r="AT91" s="184" t="s">
        <v>122</v>
      </c>
      <c r="AU91" s="184" t="s">
        <v>82</v>
      </c>
      <c r="AY91" s="17" t="s">
        <v>120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7" t="s">
        <v>80</v>
      </c>
      <c r="BK91" s="185">
        <f>ROUND(I91*H91,2)</f>
        <v>0</v>
      </c>
      <c r="BL91" s="17" t="s">
        <v>127</v>
      </c>
      <c r="BM91" s="184" t="s">
        <v>128</v>
      </c>
    </row>
    <row r="92" spans="1:47" s="2" customFormat="1" ht="10.2">
      <c r="A92" s="34"/>
      <c r="B92" s="35"/>
      <c r="C92" s="36"/>
      <c r="D92" s="186" t="s">
        <v>129</v>
      </c>
      <c r="E92" s="36"/>
      <c r="F92" s="187" t="s">
        <v>130</v>
      </c>
      <c r="G92" s="36"/>
      <c r="H92" s="36"/>
      <c r="I92" s="188"/>
      <c r="J92" s="36"/>
      <c r="K92" s="36"/>
      <c r="L92" s="39"/>
      <c r="M92" s="189"/>
      <c r="N92" s="190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129</v>
      </c>
      <c r="AU92" s="17" t="s">
        <v>82</v>
      </c>
    </row>
    <row r="93" spans="2:51" s="13" customFormat="1" ht="10.2">
      <c r="B93" s="191"/>
      <c r="C93" s="192"/>
      <c r="D93" s="193" t="s">
        <v>131</v>
      </c>
      <c r="E93" s="194" t="s">
        <v>19</v>
      </c>
      <c r="F93" s="195" t="s">
        <v>132</v>
      </c>
      <c r="G93" s="192"/>
      <c r="H93" s="196">
        <v>164</v>
      </c>
      <c r="I93" s="197"/>
      <c r="J93" s="192"/>
      <c r="K93" s="192"/>
      <c r="L93" s="198"/>
      <c r="M93" s="199"/>
      <c r="N93" s="200"/>
      <c r="O93" s="200"/>
      <c r="P93" s="200"/>
      <c r="Q93" s="200"/>
      <c r="R93" s="200"/>
      <c r="S93" s="200"/>
      <c r="T93" s="201"/>
      <c r="AT93" s="202" t="s">
        <v>131</v>
      </c>
      <c r="AU93" s="202" t="s">
        <v>82</v>
      </c>
      <c r="AV93" s="13" t="s">
        <v>82</v>
      </c>
      <c r="AW93" s="13" t="s">
        <v>32</v>
      </c>
      <c r="AX93" s="13" t="s">
        <v>72</v>
      </c>
      <c r="AY93" s="202" t="s">
        <v>120</v>
      </c>
    </row>
    <row r="94" spans="2:51" s="13" customFormat="1" ht="10.2">
      <c r="B94" s="191"/>
      <c r="C94" s="192"/>
      <c r="D94" s="193" t="s">
        <v>131</v>
      </c>
      <c r="E94" s="194" t="s">
        <v>19</v>
      </c>
      <c r="F94" s="195" t="s">
        <v>133</v>
      </c>
      <c r="G94" s="192"/>
      <c r="H94" s="196">
        <v>39</v>
      </c>
      <c r="I94" s="197"/>
      <c r="J94" s="192"/>
      <c r="K94" s="192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131</v>
      </c>
      <c r="AU94" s="202" t="s">
        <v>82</v>
      </c>
      <c r="AV94" s="13" t="s">
        <v>82</v>
      </c>
      <c r="AW94" s="13" t="s">
        <v>32</v>
      </c>
      <c r="AX94" s="13" t="s">
        <v>72</v>
      </c>
      <c r="AY94" s="202" t="s">
        <v>120</v>
      </c>
    </row>
    <row r="95" spans="2:51" s="14" customFormat="1" ht="10.2">
      <c r="B95" s="203"/>
      <c r="C95" s="204"/>
      <c r="D95" s="193" t="s">
        <v>131</v>
      </c>
      <c r="E95" s="205" t="s">
        <v>19</v>
      </c>
      <c r="F95" s="206" t="s">
        <v>134</v>
      </c>
      <c r="G95" s="204"/>
      <c r="H95" s="207">
        <v>203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131</v>
      </c>
      <c r="AU95" s="213" t="s">
        <v>82</v>
      </c>
      <c r="AV95" s="14" t="s">
        <v>127</v>
      </c>
      <c r="AW95" s="14" t="s">
        <v>32</v>
      </c>
      <c r="AX95" s="14" t="s">
        <v>80</v>
      </c>
      <c r="AY95" s="213" t="s">
        <v>120</v>
      </c>
    </row>
    <row r="96" spans="2:63" s="12" customFormat="1" ht="22.8" customHeight="1">
      <c r="B96" s="157"/>
      <c r="C96" s="158"/>
      <c r="D96" s="159" t="s">
        <v>71</v>
      </c>
      <c r="E96" s="171" t="s">
        <v>127</v>
      </c>
      <c r="F96" s="171" t="s">
        <v>135</v>
      </c>
      <c r="G96" s="158"/>
      <c r="H96" s="158"/>
      <c r="I96" s="161"/>
      <c r="J96" s="172">
        <f>BK96</f>
        <v>0</v>
      </c>
      <c r="K96" s="158"/>
      <c r="L96" s="163"/>
      <c r="M96" s="164"/>
      <c r="N96" s="165"/>
      <c r="O96" s="165"/>
      <c r="P96" s="166">
        <f>SUM(P97:P115)</f>
        <v>0</v>
      </c>
      <c r="Q96" s="165"/>
      <c r="R96" s="166">
        <f>SUM(R97:R115)</f>
        <v>28.108303610000004</v>
      </c>
      <c r="S96" s="165"/>
      <c r="T96" s="167">
        <f>SUM(T97:T115)</f>
        <v>0</v>
      </c>
      <c r="AR96" s="168" t="s">
        <v>80</v>
      </c>
      <c r="AT96" s="169" t="s">
        <v>71</v>
      </c>
      <c r="AU96" s="169" t="s">
        <v>80</v>
      </c>
      <c r="AY96" s="168" t="s">
        <v>120</v>
      </c>
      <c r="BK96" s="170">
        <f>SUM(BK97:BK115)</f>
        <v>0</v>
      </c>
    </row>
    <row r="97" spans="1:65" s="2" customFormat="1" ht="45" customHeight="1">
      <c r="A97" s="34"/>
      <c r="B97" s="35"/>
      <c r="C97" s="173" t="s">
        <v>82</v>
      </c>
      <c r="D97" s="173" t="s">
        <v>122</v>
      </c>
      <c r="E97" s="174" t="s">
        <v>136</v>
      </c>
      <c r="F97" s="175" t="s">
        <v>137</v>
      </c>
      <c r="G97" s="176" t="s">
        <v>125</v>
      </c>
      <c r="H97" s="177">
        <v>82</v>
      </c>
      <c r="I97" s="178"/>
      <c r="J97" s="179">
        <f>ROUND(I97*H97,2)</f>
        <v>0</v>
      </c>
      <c r="K97" s="175" t="s">
        <v>126</v>
      </c>
      <c r="L97" s="39"/>
      <c r="M97" s="180" t="s">
        <v>19</v>
      </c>
      <c r="N97" s="181" t="s">
        <v>43</v>
      </c>
      <c r="O97" s="64"/>
      <c r="P97" s="182">
        <f>O97*H97</f>
        <v>0</v>
      </c>
      <c r="Q97" s="182">
        <v>0.00459</v>
      </c>
      <c r="R97" s="182">
        <f>Q97*H97</f>
        <v>0.37638000000000005</v>
      </c>
      <c r="S97" s="182">
        <v>0</v>
      </c>
      <c r="T97" s="183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127</v>
      </c>
      <c r="AT97" s="184" t="s">
        <v>122</v>
      </c>
      <c r="AU97" s="184" t="s">
        <v>82</v>
      </c>
      <c r="AY97" s="17" t="s">
        <v>120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7" t="s">
        <v>80</v>
      </c>
      <c r="BK97" s="185">
        <f>ROUND(I97*H97,2)</f>
        <v>0</v>
      </c>
      <c r="BL97" s="17" t="s">
        <v>127</v>
      </c>
      <c r="BM97" s="184" t="s">
        <v>138</v>
      </c>
    </row>
    <row r="98" spans="1:47" s="2" customFormat="1" ht="10.2">
      <c r="A98" s="34"/>
      <c r="B98" s="35"/>
      <c r="C98" s="36"/>
      <c r="D98" s="186" t="s">
        <v>129</v>
      </c>
      <c r="E98" s="36"/>
      <c r="F98" s="187" t="s">
        <v>139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129</v>
      </c>
      <c r="AU98" s="17" t="s">
        <v>82</v>
      </c>
    </row>
    <row r="99" spans="1:65" s="2" customFormat="1" ht="14.4" customHeight="1">
      <c r="A99" s="34"/>
      <c r="B99" s="35"/>
      <c r="C99" s="214" t="s">
        <v>140</v>
      </c>
      <c r="D99" s="214" t="s">
        <v>141</v>
      </c>
      <c r="E99" s="215" t="s">
        <v>142</v>
      </c>
      <c r="F99" s="216" t="s">
        <v>143</v>
      </c>
      <c r="G99" s="217" t="s">
        <v>125</v>
      </c>
      <c r="H99" s="218">
        <v>82.82</v>
      </c>
      <c r="I99" s="219"/>
      <c r="J99" s="220">
        <f>ROUND(I99*H99,2)</f>
        <v>0</v>
      </c>
      <c r="K99" s="216" t="s">
        <v>126</v>
      </c>
      <c r="L99" s="221"/>
      <c r="M99" s="222" t="s">
        <v>19</v>
      </c>
      <c r="N99" s="223" t="s">
        <v>43</v>
      </c>
      <c r="O99" s="64"/>
      <c r="P99" s="182">
        <f>O99*H99</f>
        <v>0</v>
      </c>
      <c r="Q99" s="182">
        <v>0.165</v>
      </c>
      <c r="R99" s="182">
        <f>Q99*H99</f>
        <v>13.6653</v>
      </c>
      <c r="S99" s="182">
        <v>0</v>
      </c>
      <c r="T99" s="183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4" t="s">
        <v>144</v>
      </c>
      <c r="AT99" s="184" t="s">
        <v>141</v>
      </c>
      <c r="AU99" s="184" t="s">
        <v>82</v>
      </c>
      <c r="AY99" s="17" t="s">
        <v>120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7" t="s">
        <v>80</v>
      </c>
      <c r="BK99" s="185">
        <f>ROUND(I99*H99,2)</f>
        <v>0</v>
      </c>
      <c r="BL99" s="17" t="s">
        <v>127</v>
      </c>
      <c r="BM99" s="184" t="s">
        <v>145</v>
      </c>
    </row>
    <row r="100" spans="1:47" s="2" customFormat="1" ht="10.2">
      <c r="A100" s="34"/>
      <c r="B100" s="35"/>
      <c r="C100" s="36"/>
      <c r="D100" s="186" t="s">
        <v>129</v>
      </c>
      <c r="E100" s="36"/>
      <c r="F100" s="187" t="s">
        <v>146</v>
      </c>
      <c r="G100" s="36"/>
      <c r="H100" s="36"/>
      <c r="I100" s="188"/>
      <c r="J100" s="36"/>
      <c r="K100" s="36"/>
      <c r="L100" s="39"/>
      <c r="M100" s="189"/>
      <c r="N100" s="190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129</v>
      </c>
      <c r="AU100" s="17" t="s">
        <v>82</v>
      </c>
    </row>
    <row r="101" spans="2:51" s="13" customFormat="1" ht="10.2">
      <c r="B101" s="191"/>
      <c r="C101" s="192"/>
      <c r="D101" s="193" t="s">
        <v>131</v>
      </c>
      <c r="E101" s="192"/>
      <c r="F101" s="195" t="s">
        <v>147</v>
      </c>
      <c r="G101" s="192"/>
      <c r="H101" s="196">
        <v>82.82</v>
      </c>
      <c r="I101" s="197"/>
      <c r="J101" s="192"/>
      <c r="K101" s="192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131</v>
      </c>
      <c r="AU101" s="202" t="s">
        <v>82</v>
      </c>
      <c r="AV101" s="13" t="s">
        <v>82</v>
      </c>
      <c r="AW101" s="13" t="s">
        <v>4</v>
      </c>
      <c r="AX101" s="13" t="s">
        <v>80</v>
      </c>
      <c r="AY101" s="202" t="s">
        <v>120</v>
      </c>
    </row>
    <row r="102" spans="1:65" s="2" customFormat="1" ht="34.8" customHeight="1">
      <c r="A102" s="34"/>
      <c r="B102" s="35"/>
      <c r="C102" s="173" t="s">
        <v>127</v>
      </c>
      <c r="D102" s="173" t="s">
        <v>122</v>
      </c>
      <c r="E102" s="174" t="s">
        <v>148</v>
      </c>
      <c r="F102" s="175" t="s">
        <v>149</v>
      </c>
      <c r="G102" s="176" t="s">
        <v>125</v>
      </c>
      <c r="H102" s="177">
        <v>164</v>
      </c>
      <c r="I102" s="178"/>
      <c r="J102" s="179">
        <f>ROUND(I102*H102,2)</f>
        <v>0</v>
      </c>
      <c r="K102" s="175" t="s">
        <v>126</v>
      </c>
      <c r="L102" s="39"/>
      <c r="M102" s="180" t="s">
        <v>19</v>
      </c>
      <c r="N102" s="181" t="s">
        <v>43</v>
      </c>
      <c r="O102" s="64"/>
      <c r="P102" s="182">
        <f>O102*H102</f>
        <v>0</v>
      </c>
      <c r="Q102" s="182">
        <v>0.06736</v>
      </c>
      <c r="R102" s="182">
        <f>Q102*H102</f>
        <v>11.04704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127</v>
      </c>
      <c r="AT102" s="184" t="s">
        <v>122</v>
      </c>
      <c r="AU102" s="184" t="s">
        <v>82</v>
      </c>
      <c r="AY102" s="17" t="s">
        <v>120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80</v>
      </c>
      <c r="BK102" s="185">
        <f>ROUND(I102*H102,2)</f>
        <v>0</v>
      </c>
      <c r="BL102" s="17" t="s">
        <v>127</v>
      </c>
      <c r="BM102" s="184" t="s">
        <v>150</v>
      </c>
    </row>
    <row r="103" spans="1:47" s="2" customFormat="1" ht="10.2">
      <c r="A103" s="34"/>
      <c r="B103" s="35"/>
      <c r="C103" s="36"/>
      <c r="D103" s="186" t="s">
        <v>129</v>
      </c>
      <c r="E103" s="36"/>
      <c r="F103" s="187" t="s">
        <v>151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129</v>
      </c>
      <c r="AU103" s="17" t="s">
        <v>82</v>
      </c>
    </row>
    <row r="104" spans="2:51" s="13" customFormat="1" ht="10.2">
      <c r="B104" s="191"/>
      <c r="C104" s="192"/>
      <c r="D104" s="193" t="s">
        <v>131</v>
      </c>
      <c r="E104" s="194" t="s">
        <v>19</v>
      </c>
      <c r="F104" s="195" t="s">
        <v>152</v>
      </c>
      <c r="G104" s="192"/>
      <c r="H104" s="196">
        <v>164</v>
      </c>
      <c r="I104" s="197"/>
      <c r="J104" s="192"/>
      <c r="K104" s="192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131</v>
      </c>
      <c r="AU104" s="202" t="s">
        <v>82</v>
      </c>
      <c r="AV104" s="13" t="s">
        <v>82</v>
      </c>
      <c r="AW104" s="13" t="s">
        <v>32</v>
      </c>
      <c r="AX104" s="13" t="s">
        <v>80</v>
      </c>
      <c r="AY104" s="202" t="s">
        <v>120</v>
      </c>
    </row>
    <row r="105" spans="1:65" s="2" customFormat="1" ht="22.2" customHeight="1">
      <c r="A105" s="34"/>
      <c r="B105" s="35"/>
      <c r="C105" s="173" t="s">
        <v>153</v>
      </c>
      <c r="D105" s="173" t="s">
        <v>122</v>
      </c>
      <c r="E105" s="174" t="s">
        <v>154</v>
      </c>
      <c r="F105" s="175" t="s">
        <v>155</v>
      </c>
      <c r="G105" s="176" t="s">
        <v>156</v>
      </c>
      <c r="H105" s="177">
        <v>1.073</v>
      </c>
      <c r="I105" s="178"/>
      <c r="J105" s="179">
        <f>ROUND(I105*H105,2)</f>
        <v>0</v>
      </c>
      <c r="K105" s="175" t="s">
        <v>126</v>
      </c>
      <c r="L105" s="39"/>
      <c r="M105" s="180" t="s">
        <v>19</v>
      </c>
      <c r="N105" s="181" t="s">
        <v>43</v>
      </c>
      <c r="O105" s="64"/>
      <c r="P105" s="182">
        <f>O105*H105</f>
        <v>0</v>
      </c>
      <c r="Q105" s="182">
        <v>2.4534</v>
      </c>
      <c r="R105" s="182">
        <f>Q105*H105</f>
        <v>2.6324981999999997</v>
      </c>
      <c r="S105" s="182">
        <v>0</v>
      </c>
      <c r="T105" s="18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127</v>
      </c>
      <c r="AT105" s="184" t="s">
        <v>122</v>
      </c>
      <c r="AU105" s="184" t="s">
        <v>82</v>
      </c>
      <c r="AY105" s="17" t="s">
        <v>120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80</v>
      </c>
      <c r="BK105" s="185">
        <f>ROUND(I105*H105,2)</f>
        <v>0</v>
      </c>
      <c r="BL105" s="17" t="s">
        <v>127</v>
      </c>
      <c r="BM105" s="184" t="s">
        <v>157</v>
      </c>
    </row>
    <row r="106" spans="1:47" s="2" customFormat="1" ht="10.2">
      <c r="A106" s="34"/>
      <c r="B106" s="35"/>
      <c r="C106" s="36"/>
      <c r="D106" s="186" t="s">
        <v>129</v>
      </c>
      <c r="E106" s="36"/>
      <c r="F106" s="187" t="s">
        <v>158</v>
      </c>
      <c r="G106" s="36"/>
      <c r="H106" s="36"/>
      <c r="I106" s="188"/>
      <c r="J106" s="36"/>
      <c r="K106" s="36"/>
      <c r="L106" s="39"/>
      <c r="M106" s="189"/>
      <c r="N106" s="190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129</v>
      </c>
      <c r="AU106" s="17" t="s">
        <v>82</v>
      </c>
    </row>
    <row r="107" spans="2:51" s="13" customFormat="1" ht="10.2">
      <c r="B107" s="191"/>
      <c r="C107" s="192"/>
      <c r="D107" s="193" t="s">
        <v>131</v>
      </c>
      <c r="E107" s="194" t="s">
        <v>19</v>
      </c>
      <c r="F107" s="195" t="s">
        <v>159</v>
      </c>
      <c r="G107" s="192"/>
      <c r="H107" s="196">
        <v>1.073</v>
      </c>
      <c r="I107" s="197"/>
      <c r="J107" s="192"/>
      <c r="K107" s="192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131</v>
      </c>
      <c r="AU107" s="202" t="s">
        <v>82</v>
      </c>
      <c r="AV107" s="13" t="s">
        <v>82</v>
      </c>
      <c r="AW107" s="13" t="s">
        <v>32</v>
      </c>
      <c r="AX107" s="13" t="s">
        <v>80</v>
      </c>
      <c r="AY107" s="202" t="s">
        <v>120</v>
      </c>
    </row>
    <row r="108" spans="1:65" s="2" customFormat="1" ht="22.2" customHeight="1">
      <c r="A108" s="34"/>
      <c r="B108" s="35"/>
      <c r="C108" s="173" t="s">
        <v>160</v>
      </c>
      <c r="D108" s="173" t="s">
        <v>122</v>
      </c>
      <c r="E108" s="174" t="s">
        <v>161</v>
      </c>
      <c r="F108" s="175" t="s">
        <v>162</v>
      </c>
      <c r="G108" s="176" t="s">
        <v>163</v>
      </c>
      <c r="H108" s="177">
        <v>39.6</v>
      </c>
      <c r="I108" s="178"/>
      <c r="J108" s="179">
        <f>ROUND(I108*H108,2)</f>
        <v>0</v>
      </c>
      <c r="K108" s="175" t="s">
        <v>126</v>
      </c>
      <c r="L108" s="39"/>
      <c r="M108" s="180" t="s">
        <v>19</v>
      </c>
      <c r="N108" s="181" t="s">
        <v>43</v>
      </c>
      <c r="O108" s="64"/>
      <c r="P108" s="182">
        <f>O108*H108</f>
        <v>0</v>
      </c>
      <c r="Q108" s="182">
        <v>0.00576</v>
      </c>
      <c r="R108" s="182">
        <f>Q108*H108</f>
        <v>0.22809600000000002</v>
      </c>
      <c r="S108" s="182">
        <v>0</v>
      </c>
      <c r="T108" s="183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127</v>
      </c>
      <c r="AT108" s="184" t="s">
        <v>122</v>
      </c>
      <c r="AU108" s="184" t="s">
        <v>82</v>
      </c>
      <c r="AY108" s="17" t="s">
        <v>120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80</v>
      </c>
      <c r="BK108" s="185">
        <f>ROUND(I108*H108,2)</f>
        <v>0</v>
      </c>
      <c r="BL108" s="17" t="s">
        <v>127</v>
      </c>
      <c r="BM108" s="184" t="s">
        <v>164</v>
      </c>
    </row>
    <row r="109" spans="1:47" s="2" customFormat="1" ht="10.2">
      <c r="A109" s="34"/>
      <c r="B109" s="35"/>
      <c r="C109" s="36"/>
      <c r="D109" s="186" t="s">
        <v>129</v>
      </c>
      <c r="E109" s="36"/>
      <c r="F109" s="187" t="s">
        <v>165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129</v>
      </c>
      <c r="AU109" s="17" t="s">
        <v>82</v>
      </c>
    </row>
    <row r="110" spans="2:51" s="13" customFormat="1" ht="10.2">
      <c r="B110" s="191"/>
      <c r="C110" s="192"/>
      <c r="D110" s="193" t="s">
        <v>131</v>
      </c>
      <c r="E110" s="194" t="s">
        <v>19</v>
      </c>
      <c r="F110" s="195" t="s">
        <v>166</v>
      </c>
      <c r="G110" s="192"/>
      <c r="H110" s="196">
        <v>39.6</v>
      </c>
      <c r="I110" s="197"/>
      <c r="J110" s="192"/>
      <c r="K110" s="192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131</v>
      </c>
      <c r="AU110" s="202" t="s">
        <v>82</v>
      </c>
      <c r="AV110" s="13" t="s">
        <v>82</v>
      </c>
      <c r="AW110" s="13" t="s">
        <v>32</v>
      </c>
      <c r="AX110" s="13" t="s">
        <v>80</v>
      </c>
      <c r="AY110" s="202" t="s">
        <v>120</v>
      </c>
    </row>
    <row r="111" spans="1:65" s="2" customFormat="1" ht="22.2" customHeight="1">
      <c r="A111" s="34"/>
      <c r="B111" s="35"/>
      <c r="C111" s="173" t="s">
        <v>167</v>
      </c>
      <c r="D111" s="173" t="s">
        <v>122</v>
      </c>
      <c r="E111" s="174" t="s">
        <v>168</v>
      </c>
      <c r="F111" s="175" t="s">
        <v>169</v>
      </c>
      <c r="G111" s="176" t="s">
        <v>163</v>
      </c>
      <c r="H111" s="177">
        <v>39.6</v>
      </c>
      <c r="I111" s="178"/>
      <c r="J111" s="179">
        <f>ROUND(I111*H111,2)</f>
        <v>0</v>
      </c>
      <c r="K111" s="175" t="s">
        <v>126</v>
      </c>
      <c r="L111" s="39"/>
      <c r="M111" s="180" t="s">
        <v>19</v>
      </c>
      <c r="N111" s="181" t="s">
        <v>43</v>
      </c>
      <c r="O111" s="64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127</v>
      </c>
      <c r="AT111" s="184" t="s">
        <v>122</v>
      </c>
      <c r="AU111" s="184" t="s">
        <v>82</v>
      </c>
      <c r="AY111" s="17" t="s">
        <v>120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80</v>
      </c>
      <c r="BK111" s="185">
        <f>ROUND(I111*H111,2)</f>
        <v>0</v>
      </c>
      <c r="BL111" s="17" t="s">
        <v>127</v>
      </c>
      <c r="BM111" s="184" t="s">
        <v>170</v>
      </c>
    </row>
    <row r="112" spans="1:47" s="2" customFormat="1" ht="10.2">
      <c r="A112" s="34"/>
      <c r="B112" s="35"/>
      <c r="C112" s="36"/>
      <c r="D112" s="186" t="s">
        <v>129</v>
      </c>
      <c r="E112" s="36"/>
      <c r="F112" s="187" t="s">
        <v>171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129</v>
      </c>
      <c r="AU112" s="17" t="s">
        <v>82</v>
      </c>
    </row>
    <row r="113" spans="1:65" s="2" customFormat="1" ht="22.2" customHeight="1">
      <c r="A113" s="34"/>
      <c r="B113" s="35"/>
      <c r="C113" s="173" t="s">
        <v>144</v>
      </c>
      <c r="D113" s="173" t="s">
        <v>122</v>
      </c>
      <c r="E113" s="174" t="s">
        <v>172</v>
      </c>
      <c r="F113" s="175" t="s">
        <v>173</v>
      </c>
      <c r="G113" s="176" t="s">
        <v>174</v>
      </c>
      <c r="H113" s="177">
        <v>0.151</v>
      </c>
      <c r="I113" s="178"/>
      <c r="J113" s="179">
        <f>ROUND(I113*H113,2)</f>
        <v>0</v>
      </c>
      <c r="K113" s="175" t="s">
        <v>126</v>
      </c>
      <c r="L113" s="39"/>
      <c r="M113" s="180" t="s">
        <v>19</v>
      </c>
      <c r="N113" s="181" t="s">
        <v>43</v>
      </c>
      <c r="O113" s="64"/>
      <c r="P113" s="182">
        <f>O113*H113</f>
        <v>0</v>
      </c>
      <c r="Q113" s="182">
        <v>1.05291</v>
      </c>
      <c r="R113" s="182">
        <f>Q113*H113</f>
        <v>0.15898941</v>
      </c>
      <c r="S113" s="182">
        <v>0</v>
      </c>
      <c r="T113" s="18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127</v>
      </c>
      <c r="AT113" s="184" t="s">
        <v>122</v>
      </c>
      <c r="AU113" s="184" t="s">
        <v>82</v>
      </c>
      <c r="AY113" s="17" t="s">
        <v>120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7" t="s">
        <v>80</v>
      </c>
      <c r="BK113" s="185">
        <f>ROUND(I113*H113,2)</f>
        <v>0</v>
      </c>
      <c r="BL113" s="17" t="s">
        <v>127</v>
      </c>
      <c r="BM113" s="184" t="s">
        <v>175</v>
      </c>
    </row>
    <row r="114" spans="1:47" s="2" customFormat="1" ht="10.2">
      <c r="A114" s="34"/>
      <c r="B114" s="35"/>
      <c r="C114" s="36"/>
      <c r="D114" s="186" t="s">
        <v>129</v>
      </c>
      <c r="E114" s="36"/>
      <c r="F114" s="187" t="s">
        <v>176</v>
      </c>
      <c r="G114" s="36"/>
      <c r="H114" s="36"/>
      <c r="I114" s="188"/>
      <c r="J114" s="36"/>
      <c r="K114" s="36"/>
      <c r="L114" s="39"/>
      <c r="M114" s="189"/>
      <c r="N114" s="190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129</v>
      </c>
      <c r="AU114" s="17" t="s">
        <v>82</v>
      </c>
    </row>
    <row r="115" spans="2:51" s="13" customFormat="1" ht="10.2">
      <c r="B115" s="191"/>
      <c r="C115" s="192"/>
      <c r="D115" s="193" t="s">
        <v>131</v>
      </c>
      <c r="E115" s="194" t="s">
        <v>19</v>
      </c>
      <c r="F115" s="195" t="s">
        <v>177</v>
      </c>
      <c r="G115" s="192"/>
      <c r="H115" s="196">
        <v>0.151</v>
      </c>
      <c r="I115" s="197"/>
      <c r="J115" s="192"/>
      <c r="K115" s="192"/>
      <c r="L115" s="198"/>
      <c r="M115" s="199"/>
      <c r="N115" s="200"/>
      <c r="O115" s="200"/>
      <c r="P115" s="200"/>
      <c r="Q115" s="200"/>
      <c r="R115" s="200"/>
      <c r="S115" s="200"/>
      <c r="T115" s="201"/>
      <c r="AT115" s="202" t="s">
        <v>131</v>
      </c>
      <c r="AU115" s="202" t="s">
        <v>82</v>
      </c>
      <c r="AV115" s="13" t="s">
        <v>82</v>
      </c>
      <c r="AW115" s="13" t="s">
        <v>32</v>
      </c>
      <c r="AX115" s="13" t="s">
        <v>80</v>
      </c>
      <c r="AY115" s="202" t="s">
        <v>120</v>
      </c>
    </row>
    <row r="116" spans="2:63" s="12" customFormat="1" ht="22.8" customHeight="1">
      <c r="B116" s="157"/>
      <c r="C116" s="158"/>
      <c r="D116" s="159" t="s">
        <v>71</v>
      </c>
      <c r="E116" s="171" t="s">
        <v>160</v>
      </c>
      <c r="F116" s="171" t="s">
        <v>178</v>
      </c>
      <c r="G116" s="158"/>
      <c r="H116" s="158"/>
      <c r="I116" s="161"/>
      <c r="J116" s="172">
        <f>BK116</f>
        <v>0</v>
      </c>
      <c r="K116" s="158"/>
      <c r="L116" s="163"/>
      <c r="M116" s="164"/>
      <c r="N116" s="165"/>
      <c r="O116" s="165"/>
      <c r="P116" s="166">
        <f>SUM(P117:P122)</f>
        <v>0</v>
      </c>
      <c r="Q116" s="165"/>
      <c r="R116" s="166">
        <f>SUM(R117:R122)</f>
        <v>0.001722</v>
      </c>
      <c r="S116" s="165"/>
      <c r="T116" s="167">
        <f>SUM(T117:T122)</f>
        <v>0</v>
      </c>
      <c r="AR116" s="168" t="s">
        <v>80</v>
      </c>
      <c r="AT116" s="169" t="s">
        <v>71</v>
      </c>
      <c r="AU116" s="169" t="s">
        <v>80</v>
      </c>
      <c r="AY116" s="168" t="s">
        <v>120</v>
      </c>
      <c r="BK116" s="170">
        <f>SUM(BK117:BK122)</f>
        <v>0</v>
      </c>
    </row>
    <row r="117" spans="1:65" s="2" customFormat="1" ht="14.4" customHeight="1">
      <c r="A117" s="34"/>
      <c r="B117" s="35"/>
      <c r="C117" s="173" t="s">
        <v>179</v>
      </c>
      <c r="D117" s="173" t="s">
        <v>122</v>
      </c>
      <c r="E117" s="174" t="s">
        <v>180</v>
      </c>
      <c r="F117" s="175" t="s">
        <v>181</v>
      </c>
      <c r="G117" s="176" t="s">
        <v>163</v>
      </c>
      <c r="H117" s="177">
        <v>346.95</v>
      </c>
      <c r="I117" s="178"/>
      <c r="J117" s="179">
        <f>ROUND(I117*H117,2)</f>
        <v>0</v>
      </c>
      <c r="K117" s="175" t="s">
        <v>126</v>
      </c>
      <c r="L117" s="39"/>
      <c r="M117" s="180" t="s">
        <v>19</v>
      </c>
      <c r="N117" s="181" t="s">
        <v>43</v>
      </c>
      <c r="O117" s="64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4" t="s">
        <v>127</v>
      </c>
      <c r="AT117" s="184" t="s">
        <v>122</v>
      </c>
      <c r="AU117" s="184" t="s">
        <v>82</v>
      </c>
      <c r="AY117" s="17" t="s">
        <v>120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7" t="s">
        <v>80</v>
      </c>
      <c r="BK117" s="185">
        <f>ROUND(I117*H117,2)</f>
        <v>0</v>
      </c>
      <c r="BL117" s="17" t="s">
        <v>127</v>
      </c>
      <c r="BM117" s="184" t="s">
        <v>182</v>
      </c>
    </row>
    <row r="118" spans="1:47" s="2" customFormat="1" ht="10.2">
      <c r="A118" s="34"/>
      <c r="B118" s="35"/>
      <c r="C118" s="36"/>
      <c r="D118" s="186" t="s">
        <v>129</v>
      </c>
      <c r="E118" s="36"/>
      <c r="F118" s="187" t="s">
        <v>183</v>
      </c>
      <c r="G118" s="36"/>
      <c r="H118" s="36"/>
      <c r="I118" s="188"/>
      <c r="J118" s="36"/>
      <c r="K118" s="36"/>
      <c r="L118" s="39"/>
      <c r="M118" s="189"/>
      <c r="N118" s="190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129</v>
      </c>
      <c r="AU118" s="17" t="s">
        <v>82</v>
      </c>
    </row>
    <row r="119" spans="2:51" s="13" customFormat="1" ht="10.2">
      <c r="B119" s="191"/>
      <c r="C119" s="192"/>
      <c r="D119" s="193" t="s">
        <v>131</v>
      </c>
      <c r="E119" s="194" t="s">
        <v>19</v>
      </c>
      <c r="F119" s="195" t="s">
        <v>184</v>
      </c>
      <c r="G119" s="192"/>
      <c r="H119" s="196">
        <v>346.95</v>
      </c>
      <c r="I119" s="197"/>
      <c r="J119" s="192"/>
      <c r="K119" s="192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131</v>
      </c>
      <c r="AU119" s="202" t="s">
        <v>82</v>
      </c>
      <c r="AV119" s="13" t="s">
        <v>82</v>
      </c>
      <c r="AW119" s="13" t="s">
        <v>32</v>
      </c>
      <c r="AX119" s="13" t="s">
        <v>80</v>
      </c>
      <c r="AY119" s="202" t="s">
        <v>120</v>
      </c>
    </row>
    <row r="120" spans="1:65" s="2" customFormat="1" ht="34.8" customHeight="1">
      <c r="A120" s="34"/>
      <c r="B120" s="35"/>
      <c r="C120" s="173" t="s">
        <v>185</v>
      </c>
      <c r="D120" s="173" t="s">
        <v>122</v>
      </c>
      <c r="E120" s="174" t="s">
        <v>186</v>
      </c>
      <c r="F120" s="175" t="s">
        <v>187</v>
      </c>
      <c r="G120" s="176" t="s">
        <v>188</v>
      </c>
      <c r="H120" s="177">
        <v>172.2</v>
      </c>
      <c r="I120" s="178"/>
      <c r="J120" s="179">
        <f>ROUND(I120*H120,2)</f>
        <v>0</v>
      </c>
      <c r="K120" s="175" t="s">
        <v>126</v>
      </c>
      <c r="L120" s="39"/>
      <c r="M120" s="180" t="s">
        <v>19</v>
      </c>
      <c r="N120" s="181" t="s">
        <v>43</v>
      </c>
      <c r="O120" s="64"/>
      <c r="P120" s="182">
        <f>O120*H120</f>
        <v>0</v>
      </c>
      <c r="Q120" s="182">
        <v>1E-05</v>
      </c>
      <c r="R120" s="182">
        <f>Q120*H120</f>
        <v>0.001722</v>
      </c>
      <c r="S120" s="182">
        <v>0</v>
      </c>
      <c r="T120" s="183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4" t="s">
        <v>127</v>
      </c>
      <c r="AT120" s="184" t="s">
        <v>122</v>
      </c>
      <c r="AU120" s="184" t="s">
        <v>82</v>
      </c>
      <c r="AY120" s="17" t="s">
        <v>120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7" t="s">
        <v>80</v>
      </c>
      <c r="BK120" s="185">
        <f>ROUND(I120*H120,2)</f>
        <v>0</v>
      </c>
      <c r="BL120" s="17" t="s">
        <v>127</v>
      </c>
      <c r="BM120" s="184" t="s">
        <v>189</v>
      </c>
    </row>
    <row r="121" spans="1:47" s="2" customFormat="1" ht="10.2">
      <c r="A121" s="34"/>
      <c r="B121" s="35"/>
      <c r="C121" s="36"/>
      <c r="D121" s="186" t="s">
        <v>129</v>
      </c>
      <c r="E121" s="36"/>
      <c r="F121" s="187" t="s">
        <v>190</v>
      </c>
      <c r="G121" s="36"/>
      <c r="H121" s="36"/>
      <c r="I121" s="188"/>
      <c r="J121" s="36"/>
      <c r="K121" s="36"/>
      <c r="L121" s="39"/>
      <c r="M121" s="189"/>
      <c r="N121" s="190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129</v>
      </c>
      <c r="AU121" s="17" t="s">
        <v>82</v>
      </c>
    </row>
    <row r="122" spans="2:51" s="13" customFormat="1" ht="10.2">
      <c r="B122" s="191"/>
      <c r="C122" s="192"/>
      <c r="D122" s="193" t="s">
        <v>131</v>
      </c>
      <c r="E122" s="194" t="s">
        <v>19</v>
      </c>
      <c r="F122" s="195" t="s">
        <v>191</v>
      </c>
      <c r="G122" s="192"/>
      <c r="H122" s="196">
        <v>172.2</v>
      </c>
      <c r="I122" s="197"/>
      <c r="J122" s="192"/>
      <c r="K122" s="192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131</v>
      </c>
      <c r="AU122" s="202" t="s">
        <v>82</v>
      </c>
      <c r="AV122" s="13" t="s">
        <v>82</v>
      </c>
      <c r="AW122" s="13" t="s">
        <v>32</v>
      </c>
      <c r="AX122" s="13" t="s">
        <v>80</v>
      </c>
      <c r="AY122" s="202" t="s">
        <v>120</v>
      </c>
    </row>
    <row r="123" spans="2:63" s="12" customFormat="1" ht="22.8" customHeight="1">
      <c r="B123" s="157"/>
      <c r="C123" s="158"/>
      <c r="D123" s="159" t="s">
        <v>71</v>
      </c>
      <c r="E123" s="171" t="s">
        <v>179</v>
      </c>
      <c r="F123" s="171" t="s">
        <v>192</v>
      </c>
      <c r="G123" s="158"/>
      <c r="H123" s="158"/>
      <c r="I123" s="161"/>
      <c r="J123" s="172">
        <f>BK123</f>
        <v>0</v>
      </c>
      <c r="K123" s="158"/>
      <c r="L123" s="163"/>
      <c r="M123" s="164"/>
      <c r="N123" s="165"/>
      <c r="O123" s="165"/>
      <c r="P123" s="166">
        <f>SUM(P124:P150)</f>
        <v>0</v>
      </c>
      <c r="Q123" s="165"/>
      <c r="R123" s="166">
        <f>SUM(R124:R150)</f>
        <v>13.7824874</v>
      </c>
      <c r="S123" s="165"/>
      <c r="T123" s="167">
        <f>SUM(T124:T150)</f>
        <v>19.8052</v>
      </c>
      <c r="AR123" s="168" t="s">
        <v>80</v>
      </c>
      <c r="AT123" s="169" t="s">
        <v>71</v>
      </c>
      <c r="AU123" s="169" t="s">
        <v>80</v>
      </c>
      <c r="AY123" s="168" t="s">
        <v>120</v>
      </c>
      <c r="BK123" s="170">
        <f>SUM(BK124:BK150)</f>
        <v>0</v>
      </c>
    </row>
    <row r="124" spans="1:65" s="2" customFormat="1" ht="34.8" customHeight="1">
      <c r="A124" s="34"/>
      <c r="B124" s="35"/>
      <c r="C124" s="173" t="s">
        <v>193</v>
      </c>
      <c r="D124" s="173" t="s">
        <v>122</v>
      </c>
      <c r="E124" s="174" t="s">
        <v>194</v>
      </c>
      <c r="F124" s="175" t="s">
        <v>195</v>
      </c>
      <c r="G124" s="176" t="s">
        <v>163</v>
      </c>
      <c r="H124" s="177">
        <v>143</v>
      </c>
      <c r="I124" s="178"/>
      <c r="J124" s="179">
        <f>ROUND(I124*H124,2)</f>
        <v>0</v>
      </c>
      <c r="K124" s="175" t="s">
        <v>126</v>
      </c>
      <c r="L124" s="39"/>
      <c r="M124" s="180" t="s">
        <v>19</v>
      </c>
      <c r="N124" s="181" t="s">
        <v>43</v>
      </c>
      <c r="O124" s="64"/>
      <c r="P124" s="182">
        <f>O124*H124</f>
        <v>0</v>
      </c>
      <c r="Q124" s="182">
        <v>0.00013</v>
      </c>
      <c r="R124" s="182">
        <f>Q124*H124</f>
        <v>0.01859</v>
      </c>
      <c r="S124" s="182">
        <v>0</v>
      </c>
      <c r="T124" s="183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4" t="s">
        <v>127</v>
      </c>
      <c r="AT124" s="184" t="s">
        <v>122</v>
      </c>
      <c r="AU124" s="184" t="s">
        <v>82</v>
      </c>
      <c r="AY124" s="17" t="s">
        <v>120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7" t="s">
        <v>80</v>
      </c>
      <c r="BK124" s="185">
        <f>ROUND(I124*H124,2)</f>
        <v>0</v>
      </c>
      <c r="BL124" s="17" t="s">
        <v>127</v>
      </c>
      <c r="BM124" s="184" t="s">
        <v>196</v>
      </c>
    </row>
    <row r="125" spans="1:47" s="2" customFormat="1" ht="10.2">
      <c r="A125" s="34"/>
      <c r="B125" s="35"/>
      <c r="C125" s="36"/>
      <c r="D125" s="186" t="s">
        <v>129</v>
      </c>
      <c r="E125" s="36"/>
      <c r="F125" s="187" t="s">
        <v>197</v>
      </c>
      <c r="G125" s="36"/>
      <c r="H125" s="36"/>
      <c r="I125" s="188"/>
      <c r="J125" s="36"/>
      <c r="K125" s="36"/>
      <c r="L125" s="39"/>
      <c r="M125" s="189"/>
      <c r="N125" s="190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129</v>
      </c>
      <c r="AU125" s="17" t="s">
        <v>82</v>
      </c>
    </row>
    <row r="126" spans="2:51" s="13" customFormat="1" ht="10.2">
      <c r="B126" s="191"/>
      <c r="C126" s="192"/>
      <c r="D126" s="193" t="s">
        <v>131</v>
      </c>
      <c r="E126" s="194" t="s">
        <v>19</v>
      </c>
      <c r="F126" s="195" t="s">
        <v>198</v>
      </c>
      <c r="G126" s="192"/>
      <c r="H126" s="196">
        <v>143</v>
      </c>
      <c r="I126" s="197"/>
      <c r="J126" s="192"/>
      <c r="K126" s="192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131</v>
      </c>
      <c r="AU126" s="202" t="s">
        <v>82</v>
      </c>
      <c r="AV126" s="13" t="s">
        <v>82</v>
      </c>
      <c r="AW126" s="13" t="s">
        <v>32</v>
      </c>
      <c r="AX126" s="13" t="s">
        <v>80</v>
      </c>
      <c r="AY126" s="202" t="s">
        <v>120</v>
      </c>
    </row>
    <row r="127" spans="1:65" s="2" customFormat="1" ht="22.2" customHeight="1">
      <c r="A127" s="34"/>
      <c r="B127" s="35"/>
      <c r="C127" s="173" t="s">
        <v>199</v>
      </c>
      <c r="D127" s="173" t="s">
        <v>122</v>
      </c>
      <c r="E127" s="174" t="s">
        <v>200</v>
      </c>
      <c r="F127" s="175" t="s">
        <v>201</v>
      </c>
      <c r="G127" s="176" t="s">
        <v>163</v>
      </c>
      <c r="H127" s="177">
        <v>328.313</v>
      </c>
      <c r="I127" s="178"/>
      <c r="J127" s="179">
        <f>ROUND(I127*H127,2)</f>
        <v>0</v>
      </c>
      <c r="K127" s="175" t="s">
        <v>126</v>
      </c>
      <c r="L127" s="39"/>
      <c r="M127" s="180" t="s">
        <v>19</v>
      </c>
      <c r="N127" s="181" t="s">
        <v>43</v>
      </c>
      <c r="O127" s="64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4" t="s">
        <v>127</v>
      </c>
      <c r="AT127" s="184" t="s">
        <v>122</v>
      </c>
      <c r="AU127" s="184" t="s">
        <v>82</v>
      </c>
      <c r="AY127" s="17" t="s">
        <v>120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7" t="s">
        <v>80</v>
      </c>
      <c r="BK127" s="185">
        <f>ROUND(I127*H127,2)</f>
        <v>0</v>
      </c>
      <c r="BL127" s="17" t="s">
        <v>127</v>
      </c>
      <c r="BM127" s="184" t="s">
        <v>202</v>
      </c>
    </row>
    <row r="128" spans="1:47" s="2" customFormat="1" ht="10.2">
      <c r="A128" s="34"/>
      <c r="B128" s="35"/>
      <c r="C128" s="36"/>
      <c r="D128" s="186" t="s">
        <v>129</v>
      </c>
      <c r="E128" s="36"/>
      <c r="F128" s="187" t="s">
        <v>203</v>
      </c>
      <c r="G128" s="36"/>
      <c r="H128" s="36"/>
      <c r="I128" s="188"/>
      <c r="J128" s="36"/>
      <c r="K128" s="36"/>
      <c r="L128" s="39"/>
      <c r="M128" s="189"/>
      <c r="N128" s="190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129</v>
      </c>
      <c r="AU128" s="17" t="s">
        <v>82</v>
      </c>
    </row>
    <row r="129" spans="2:51" s="13" customFormat="1" ht="10.2">
      <c r="B129" s="191"/>
      <c r="C129" s="192"/>
      <c r="D129" s="193" t="s">
        <v>131</v>
      </c>
      <c r="E129" s="194" t="s">
        <v>19</v>
      </c>
      <c r="F129" s="195" t="s">
        <v>204</v>
      </c>
      <c r="G129" s="192"/>
      <c r="H129" s="196">
        <v>328.313</v>
      </c>
      <c r="I129" s="197"/>
      <c r="J129" s="192"/>
      <c r="K129" s="192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131</v>
      </c>
      <c r="AU129" s="202" t="s">
        <v>82</v>
      </c>
      <c r="AV129" s="13" t="s">
        <v>82</v>
      </c>
      <c r="AW129" s="13" t="s">
        <v>32</v>
      </c>
      <c r="AX129" s="13" t="s">
        <v>80</v>
      </c>
      <c r="AY129" s="202" t="s">
        <v>120</v>
      </c>
    </row>
    <row r="130" spans="1:65" s="2" customFormat="1" ht="22.2" customHeight="1">
      <c r="A130" s="34"/>
      <c r="B130" s="35"/>
      <c r="C130" s="173" t="s">
        <v>205</v>
      </c>
      <c r="D130" s="173" t="s">
        <v>122</v>
      </c>
      <c r="E130" s="174" t="s">
        <v>206</v>
      </c>
      <c r="F130" s="175" t="s">
        <v>207</v>
      </c>
      <c r="G130" s="176" t="s">
        <v>125</v>
      </c>
      <c r="H130" s="177">
        <v>82</v>
      </c>
      <c r="I130" s="178"/>
      <c r="J130" s="179">
        <f>ROUND(I130*H130,2)</f>
        <v>0</v>
      </c>
      <c r="K130" s="175" t="s">
        <v>126</v>
      </c>
      <c r="L130" s="39"/>
      <c r="M130" s="180" t="s">
        <v>19</v>
      </c>
      <c r="N130" s="181" t="s">
        <v>43</v>
      </c>
      <c r="O130" s="64"/>
      <c r="P130" s="182">
        <f>O130*H130</f>
        <v>0</v>
      </c>
      <c r="Q130" s="182">
        <v>0</v>
      </c>
      <c r="R130" s="182">
        <f>Q130*H130</f>
        <v>0</v>
      </c>
      <c r="S130" s="182">
        <v>0.109</v>
      </c>
      <c r="T130" s="183">
        <f>S130*H130</f>
        <v>8.938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4" t="s">
        <v>127</v>
      </c>
      <c r="AT130" s="184" t="s">
        <v>122</v>
      </c>
      <c r="AU130" s="184" t="s">
        <v>82</v>
      </c>
      <c r="AY130" s="17" t="s">
        <v>120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7" t="s">
        <v>80</v>
      </c>
      <c r="BK130" s="185">
        <f>ROUND(I130*H130,2)</f>
        <v>0</v>
      </c>
      <c r="BL130" s="17" t="s">
        <v>127</v>
      </c>
      <c r="BM130" s="184" t="s">
        <v>208</v>
      </c>
    </row>
    <row r="131" spans="1:47" s="2" customFormat="1" ht="10.2">
      <c r="A131" s="34"/>
      <c r="B131" s="35"/>
      <c r="C131" s="36"/>
      <c r="D131" s="186" t="s">
        <v>129</v>
      </c>
      <c r="E131" s="36"/>
      <c r="F131" s="187" t="s">
        <v>209</v>
      </c>
      <c r="G131" s="36"/>
      <c r="H131" s="36"/>
      <c r="I131" s="188"/>
      <c r="J131" s="36"/>
      <c r="K131" s="36"/>
      <c r="L131" s="39"/>
      <c r="M131" s="189"/>
      <c r="N131" s="190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129</v>
      </c>
      <c r="AU131" s="17" t="s">
        <v>82</v>
      </c>
    </row>
    <row r="132" spans="1:65" s="2" customFormat="1" ht="30" customHeight="1">
      <c r="A132" s="34"/>
      <c r="B132" s="35"/>
      <c r="C132" s="173" t="s">
        <v>210</v>
      </c>
      <c r="D132" s="173" t="s">
        <v>122</v>
      </c>
      <c r="E132" s="174" t="s">
        <v>211</v>
      </c>
      <c r="F132" s="175" t="s">
        <v>212</v>
      </c>
      <c r="G132" s="176" t="s">
        <v>156</v>
      </c>
      <c r="H132" s="177">
        <v>1.073</v>
      </c>
      <c r="I132" s="178"/>
      <c r="J132" s="179">
        <f>ROUND(I132*H132,2)</f>
        <v>0</v>
      </c>
      <c r="K132" s="175" t="s">
        <v>126</v>
      </c>
      <c r="L132" s="39"/>
      <c r="M132" s="180" t="s">
        <v>19</v>
      </c>
      <c r="N132" s="181" t="s">
        <v>43</v>
      </c>
      <c r="O132" s="64"/>
      <c r="P132" s="182">
        <f>O132*H132</f>
        <v>0</v>
      </c>
      <c r="Q132" s="182">
        <v>0</v>
      </c>
      <c r="R132" s="182">
        <f>Q132*H132</f>
        <v>0</v>
      </c>
      <c r="S132" s="182">
        <v>2.4</v>
      </c>
      <c r="T132" s="183">
        <f>S132*H132</f>
        <v>2.5751999999999997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4" t="s">
        <v>127</v>
      </c>
      <c r="AT132" s="184" t="s">
        <v>122</v>
      </c>
      <c r="AU132" s="184" t="s">
        <v>82</v>
      </c>
      <c r="AY132" s="17" t="s">
        <v>120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7" t="s">
        <v>80</v>
      </c>
      <c r="BK132" s="185">
        <f>ROUND(I132*H132,2)</f>
        <v>0</v>
      </c>
      <c r="BL132" s="17" t="s">
        <v>127</v>
      </c>
      <c r="BM132" s="184" t="s">
        <v>213</v>
      </c>
    </row>
    <row r="133" spans="1:47" s="2" customFormat="1" ht="10.2">
      <c r="A133" s="34"/>
      <c r="B133" s="35"/>
      <c r="C133" s="36"/>
      <c r="D133" s="186" t="s">
        <v>129</v>
      </c>
      <c r="E133" s="36"/>
      <c r="F133" s="187" t="s">
        <v>214</v>
      </c>
      <c r="G133" s="36"/>
      <c r="H133" s="36"/>
      <c r="I133" s="188"/>
      <c r="J133" s="36"/>
      <c r="K133" s="36"/>
      <c r="L133" s="39"/>
      <c r="M133" s="189"/>
      <c r="N133" s="19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129</v>
      </c>
      <c r="AU133" s="17" t="s">
        <v>82</v>
      </c>
    </row>
    <row r="134" spans="2:51" s="13" customFormat="1" ht="10.2">
      <c r="B134" s="191"/>
      <c r="C134" s="192"/>
      <c r="D134" s="193" t="s">
        <v>131</v>
      </c>
      <c r="E134" s="194" t="s">
        <v>19</v>
      </c>
      <c r="F134" s="195" t="s">
        <v>215</v>
      </c>
      <c r="G134" s="192"/>
      <c r="H134" s="196">
        <v>1.073</v>
      </c>
      <c r="I134" s="197"/>
      <c r="J134" s="192"/>
      <c r="K134" s="192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131</v>
      </c>
      <c r="AU134" s="202" t="s">
        <v>82</v>
      </c>
      <c r="AV134" s="13" t="s">
        <v>82</v>
      </c>
      <c r="AW134" s="13" t="s">
        <v>32</v>
      </c>
      <c r="AX134" s="13" t="s">
        <v>80</v>
      </c>
      <c r="AY134" s="202" t="s">
        <v>120</v>
      </c>
    </row>
    <row r="135" spans="1:65" s="2" customFormat="1" ht="19.8" customHeight="1">
      <c r="A135" s="34"/>
      <c r="B135" s="35"/>
      <c r="C135" s="173" t="s">
        <v>8</v>
      </c>
      <c r="D135" s="173" t="s">
        <v>122</v>
      </c>
      <c r="E135" s="174" t="s">
        <v>216</v>
      </c>
      <c r="F135" s="175" t="s">
        <v>217</v>
      </c>
      <c r="G135" s="176" t="s">
        <v>125</v>
      </c>
      <c r="H135" s="177">
        <v>203</v>
      </c>
      <c r="I135" s="178"/>
      <c r="J135" s="179">
        <f>ROUND(I135*H135,2)</f>
        <v>0</v>
      </c>
      <c r="K135" s="175" t="s">
        <v>126</v>
      </c>
      <c r="L135" s="39"/>
      <c r="M135" s="180" t="s">
        <v>19</v>
      </c>
      <c r="N135" s="181" t="s">
        <v>43</v>
      </c>
      <c r="O135" s="64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4" t="s">
        <v>127</v>
      </c>
      <c r="AT135" s="184" t="s">
        <v>122</v>
      </c>
      <c r="AU135" s="184" t="s">
        <v>82</v>
      </c>
      <c r="AY135" s="17" t="s">
        <v>120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7" t="s">
        <v>80</v>
      </c>
      <c r="BK135" s="185">
        <f>ROUND(I135*H135,2)</f>
        <v>0</v>
      </c>
      <c r="BL135" s="17" t="s">
        <v>127</v>
      </c>
      <c r="BM135" s="184" t="s">
        <v>218</v>
      </c>
    </row>
    <row r="136" spans="1:47" s="2" customFormat="1" ht="10.2">
      <c r="A136" s="34"/>
      <c r="B136" s="35"/>
      <c r="C136" s="36"/>
      <c r="D136" s="186" t="s">
        <v>129</v>
      </c>
      <c r="E136" s="36"/>
      <c r="F136" s="187" t="s">
        <v>219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129</v>
      </c>
      <c r="AU136" s="17" t="s">
        <v>82</v>
      </c>
    </row>
    <row r="137" spans="2:51" s="13" customFormat="1" ht="10.2">
      <c r="B137" s="191"/>
      <c r="C137" s="192"/>
      <c r="D137" s="193" t="s">
        <v>131</v>
      </c>
      <c r="E137" s="194" t="s">
        <v>19</v>
      </c>
      <c r="F137" s="195" t="s">
        <v>220</v>
      </c>
      <c r="G137" s="192"/>
      <c r="H137" s="196">
        <v>164</v>
      </c>
      <c r="I137" s="197"/>
      <c r="J137" s="192"/>
      <c r="K137" s="192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131</v>
      </c>
      <c r="AU137" s="202" t="s">
        <v>82</v>
      </c>
      <c r="AV137" s="13" t="s">
        <v>82</v>
      </c>
      <c r="AW137" s="13" t="s">
        <v>32</v>
      </c>
      <c r="AX137" s="13" t="s">
        <v>72</v>
      </c>
      <c r="AY137" s="202" t="s">
        <v>120</v>
      </c>
    </row>
    <row r="138" spans="2:51" s="13" customFormat="1" ht="10.2">
      <c r="B138" s="191"/>
      <c r="C138" s="192"/>
      <c r="D138" s="193" t="s">
        <v>131</v>
      </c>
      <c r="E138" s="194" t="s">
        <v>19</v>
      </c>
      <c r="F138" s="195" t="s">
        <v>221</v>
      </c>
      <c r="G138" s="192"/>
      <c r="H138" s="196">
        <v>39</v>
      </c>
      <c r="I138" s="197"/>
      <c r="J138" s="192"/>
      <c r="K138" s="192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131</v>
      </c>
      <c r="AU138" s="202" t="s">
        <v>82</v>
      </c>
      <c r="AV138" s="13" t="s">
        <v>82</v>
      </c>
      <c r="AW138" s="13" t="s">
        <v>32</v>
      </c>
      <c r="AX138" s="13" t="s">
        <v>72</v>
      </c>
      <c r="AY138" s="202" t="s">
        <v>120</v>
      </c>
    </row>
    <row r="139" spans="2:51" s="14" customFormat="1" ht="10.2">
      <c r="B139" s="203"/>
      <c r="C139" s="204"/>
      <c r="D139" s="193" t="s">
        <v>131</v>
      </c>
      <c r="E139" s="205" t="s">
        <v>19</v>
      </c>
      <c r="F139" s="206" t="s">
        <v>134</v>
      </c>
      <c r="G139" s="204"/>
      <c r="H139" s="207">
        <v>203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131</v>
      </c>
      <c r="AU139" s="213" t="s">
        <v>82</v>
      </c>
      <c r="AV139" s="14" t="s">
        <v>127</v>
      </c>
      <c r="AW139" s="14" t="s">
        <v>32</v>
      </c>
      <c r="AX139" s="14" t="s">
        <v>80</v>
      </c>
      <c r="AY139" s="213" t="s">
        <v>120</v>
      </c>
    </row>
    <row r="140" spans="1:65" s="2" customFormat="1" ht="22.2" customHeight="1">
      <c r="A140" s="34"/>
      <c r="B140" s="35"/>
      <c r="C140" s="173" t="s">
        <v>222</v>
      </c>
      <c r="D140" s="173" t="s">
        <v>122</v>
      </c>
      <c r="E140" s="174" t="s">
        <v>223</v>
      </c>
      <c r="F140" s="175" t="s">
        <v>224</v>
      </c>
      <c r="G140" s="176" t="s">
        <v>188</v>
      </c>
      <c r="H140" s="177">
        <v>49.2</v>
      </c>
      <c r="I140" s="178"/>
      <c r="J140" s="179">
        <f>ROUND(I140*H140,2)</f>
        <v>0</v>
      </c>
      <c r="K140" s="175" t="s">
        <v>126</v>
      </c>
      <c r="L140" s="39"/>
      <c r="M140" s="180" t="s">
        <v>19</v>
      </c>
      <c r="N140" s="181" t="s">
        <v>43</v>
      </c>
      <c r="O140" s="64"/>
      <c r="P140" s="182">
        <f>O140*H140</f>
        <v>0</v>
      </c>
      <c r="Q140" s="182">
        <v>0</v>
      </c>
      <c r="R140" s="182">
        <f>Q140*H140</f>
        <v>0</v>
      </c>
      <c r="S140" s="182">
        <v>0.006</v>
      </c>
      <c r="T140" s="183">
        <f>S140*H140</f>
        <v>0.2952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4" t="s">
        <v>127</v>
      </c>
      <c r="AT140" s="184" t="s">
        <v>122</v>
      </c>
      <c r="AU140" s="184" t="s">
        <v>82</v>
      </c>
      <c r="AY140" s="17" t="s">
        <v>120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7" t="s">
        <v>80</v>
      </c>
      <c r="BK140" s="185">
        <f>ROUND(I140*H140,2)</f>
        <v>0</v>
      </c>
      <c r="BL140" s="17" t="s">
        <v>127</v>
      </c>
      <c r="BM140" s="184" t="s">
        <v>225</v>
      </c>
    </row>
    <row r="141" spans="1:47" s="2" customFormat="1" ht="10.2">
      <c r="A141" s="34"/>
      <c r="B141" s="35"/>
      <c r="C141" s="36"/>
      <c r="D141" s="186" t="s">
        <v>129</v>
      </c>
      <c r="E141" s="36"/>
      <c r="F141" s="187" t="s">
        <v>226</v>
      </c>
      <c r="G141" s="36"/>
      <c r="H141" s="36"/>
      <c r="I141" s="188"/>
      <c r="J141" s="36"/>
      <c r="K141" s="36"/>
      <c r="L141" s="39"/>
      <c r="M141" s="189"/>
      <c r="N141" s="190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129</v>
      </c>
      <c r="AU141" s="17" t="s">
        <v>82</v>
      </c>
    </row>
    <row r="142" spans="2:51" s="13" customFormat="1" ht="10.2">
      <c r="B142" s="191"/>
      <c r="C142" s="192"/>
      <c r="D142" s="193" t="s">
        <v>131</v>
      </c>
      <c r="E142" s="194" t="s">
        <v>19</v>
      </c>
      <c r="F142" s="195" t="s">
        <v>227</v>
      </c>
      <c r="G142" s="192"/>
      <c r="H142" s="196">
        <v>49.2</v>
      </c>
      <c r="I142" s="197"/>
      <c r="J142" s="192"/>
      <c r="K142" s="192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131</v>
      </c>
      <c r="AU142" s="202" t="s">
        <v>82</v>
      </c>
      <c r="AV142" s="13" t="s">
        <v>82</v>
      </c>
      <c r="AW142" s="13" t="s">
        <v>32</v>
      </c>
      <c r="AX142" s="13" t="s">
        <v>80</v>
      </c>
      <c r="AY142" s="202" t="s">
        <v>120</v>
      </c>
    </row>
    <row r="143" spans="1:65" s="2" customFormat="1" ht="22.2" customHeight="1">
      <c r="A143" s="34"/>
      <c r="B143" s="35"/>
      <c r="C143" s="173" t="s">
        <v>228</v>
      </c>
      <c r="D143" s="173" t="s">
        <v>122</v>
      </c>
      <c r="E143" s="174" t="s">
        <v>229</v>
      </c>
      <c r="F143" s="175" t="s">
        <v>230</v>
      </c>
      <c r="G143" s="176" t="s">
        <v>163</v>
      </c>
      <c r="H143" s="177">
        <v>166.6</v>
      </c>
      <c r="I143" s="178"/>
      <c r="J143" s="179">
        <f>ROUND(I143*H143,2)</f>
        <v>0</v>
      </c>
      <c r="K143" s="175" t="s">
        <v>126</v>
      </c>
      <c r="L143" s="39"/>
      <c r="M143" s="180" t="s">
        <v>19</v>
      </c>
      <c r="N143" s="181" t="s">
        <v>43</v>
      </c>
      <c r="O143" s="64"/>
      <c r="P143" s="182">
        <f>O143*H143</f>
        <v>0</v>
      </c>
      <c r="Q143" s="182">
        <v>0.048</v>
      </c>
      <c r="R143" s="182">
        <f>Q143*H143</f>
        <v>7.9967999999999995</v>
      </c>
      <c r="S143" s="182">
        <v>0.048</v>
      </c>
      <c r="T143" s="183">
        <f>S143*H143</f>
        <v>7.9967999999999995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4" t="s">
        <v>127</v>
      </c>
      <c r="AT143" s="184" t="s">
        <v>122</v>
      </c>
      <c r="AU143" s="184" t="s">
        <v>82</v>
      </c>
      <c r="AY143" s="17" t="s">
        <v>120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7" t="s">
        <v>80</v>
      </c>
      <c r="BK143" s="185">
        <f>ROUND(I143*H143,2)</f>
        <v>0</v>
      </c>
      <c r="BL143" s="17" t="s">
        <v>127</v>
      </c>
      <c r="BM143" s="184" t="s">
        <v>231</v>
      </c>
    </row>
    <row r="144" spans="1:47" s="2" customFormat="1" ht="10.2">
      <c r="A144" s="34"/>
      <c r="B144" s="35"/>
      <c r="C144" s="36"/>
      <c r="D144" s="186" t="s">
        <v>129</v>
      </c>
      <c r="E144" s="36"/>
      <c r="F144" s="187" t="s">
        <v>232</v>
      </c>
      <c r="G144" s="36"/>
      <c r="H144" s="36"/>
      <c r="I144" s="188"/>
      <c r="J144" s="36"/>
      <c r="K144" s="36"/>
      <c r="L144" s="39"/>
      <c r="M144" s="189"/>
      <c r="N144" s="190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129</v>
      </c>
      <c r="AU144" s="17" t="s">
        <v>82</v>
      </c>
    </row>
    <row r="145" spans="2:51" s="13" customFormat="1" ht="10.2">
      <c r="B145" s="191"/>
      <c r="C145" s="192"/>
      <c r="D145" s="193" t="s">
        <v>131</v>
      </c>
      <c r="E145" s="194" t="s">
        <v>19</v>
      </c>
      <c r="F145" s="195" t="s">
        <v>233</v>
      </c>
      <c r="G145" s="192"/>
      <c r="H145" s="196">
        <v>166.6</v>
      </c>
      <c r="I145" s="197"/>
      <c r="J145" s="192"/>
      <c r="K145" s="192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131</v>
      </c>
      <c r="AU145" s="202" t="s">
        <v>82</v>
      </c>
      <c r="AV145" s="13" t="s">
        <v>82</v>
      </c>
      <c r="AW145" s="13" t="s">
        <v>32</v>
      </c>
      <c r="AX145" s="13" t="s">
        <v>80</v>
      </c>
      <c r="AY145" s="202" t="s">
        <v>120</v>
      </c>
    </row>
    <row r="146" spans="1:65" s="2" customFormat="1" ht="30" customHeight="1">
      <c r="A146" s="34"/>
      <c r="B146" s="35"/>
      <c r="C146" s="173" t="s">
        <v>234</v>
      </c>
      <c r="D146" s="173" t="s">
        <v>122</v>
      </c>
      <c r="E146" s="174" t="s">
        <v>235</v>
      </c>
      <c r="F146" s="175" t="s">
        <v>236</v>
      </c>
      <c r="G146" s="176" t="s">
        <v>163</v>
      </c>
      <c r="H146" s="177">
        <v>98.955</v>
      </c>
      <c r="I146" s="178"/>
      <c r="J146" s="179">
        <f>ROUND(I146*H146,2)</f>
        <v>0</v>
      </c>
      <c r="K146" s="175" t="s">
        <v>126</v>
      </c>
      <c r="L146" s="39"/>
      <c r="M146" s="180" t="s">
        <v>19</v>
      </c>
      <c r="N146" s="181" t="s">
        <v>43</v>
      </c>
      <c r="O146" s="64"/>
      <c r="P146" s="182">
        <f>O146*H146</f>
        <v>0</v>
      </c>
      <c r="Q146" s="182">
        <v>0.05828</v>
      </c>
      <c r="R146" s="182">
        <f>Q146*H146</f>
        <v>5.7670974</v>
      </c>
      <c r="S146" s="182">
        <v>0</v>
      </c>
      <c r="T146" s="18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4" t="s">
        <v>127</v>
      </c>
      <c r="AT146" s="184" t="s">
        <v>122</v>
      </c>
      <c r="AU146" s="184" t="s">
        <v>82</v>
      </c>
      <c r="AY146" s="17" t="s">
        <v>120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7" t="s">
        <v>80</v>
      </c>
      <c r="BK146" s="185">
        <f>ROUND(I146*H146,2)</f>
        <v>0</v>
      </c>
      <c r="BL146" s="17" t="s">
        <v>127</v>
      </c>
      <c r="BM146" s="184" t="s">
        <v>237</v>
      </c>
    </row>
    <row r="147" spans="1:47" s="2" customFormat="1" ht="10.2">
      <c r="A147" s="34"/>
      <c r="B147" s="35"/>
      <c r="C147" s="36"/>
      <c r="D147" s="186" t="s">
        <v>129</v>
      </c>
      <c r="E147" s="36"/>
      <c r="F147" s="187" t="s">
        <v>238</v>
      </c>
      <c r="G147" s="36"/>
      <c r="H147" s="36"/>
      <c r="I147" s="188"/>
      <c r="J147" s="36"/>
      <c r="K147" s="36"/>
      <c r="L147" s="39"/>
      <c r="M147" s="189"/>
      <c r="N147" s="190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129</v>
      </c>
      <c r="AU147" s="17" t="s">
        <v>82</v>
      </c>
    </row>
    <row r="148" spans="2:51" s="13" customFormat="1" ht="10.2">
      <c r="B148" s="191"/>
      <c r="C148" s="192"/>
      <c r="D148" s="193" t="s">
        <v>131</v>
      </c>
      <c r="E148" s="194" t="s">
        <v>19</v>
      </c>
      <c r="F148" s="195" t="s">
        <v>239</v>
      </c>
      <c r="G148" s="192"/>
      <c r="H148" s="196">
        <v>64.26</v>
      </c>
      <c r="I148" s="197"/>
      <c r="J148" s="192"/>
      <c r="K148" s="192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131</v>
      </c>
      <c r="AU148" s="202" t="s">
        <v>82</v>
      </c>
      <c r="AV148" s="13" t="s">
        <v>82</v>
      </c>
      <c r="AW148" s="13" t="s">
        <v>32</v>
      </c>
      <c r="AX148" s="13" t="s">
        <v>72</v>
      </c>
      <c r="AY148" s="202" t="s">
        <v>120</v>
      </c>
    </row>
    <row r="149" spans="2:51" s="13" customFormat="1" ht="10.2">
      <c r="B149" s="191"/>
      <c r="C149" s="192"/>
      <c r="D149" s="193" t="s">
        <v>131</v>
      </c>
      <c r="E149" s="194" t="s">
        <v>19</v>
      </c>
      <c r="F149" s="195" t="s">
        <v>240</v>
      </c>
      <c r="G149" s="192"/>
      <c r="H149" s="196">
        <v>34.695</v>
      </c>
      <c r="I149" s="197"/>
      <c r="J149" s="192"/>
      <c r="K149" s="192"/>
      <c r="L149" s="198"/>
      <c r="M149" s="199"/>
      <c r="N149" s="200"/>
      <c r="O149" s="200"/>
      <c r="P149" s="200"/>
      <c r="Q149" s="200"/>
      <c r="R149" s="200"/>
      <c r="S149" s="200"/>
      <c r="T149" s="201"/>
      <c r="AT149" s="202" t="s">
        <v>131</v>
      </c>
      <c r="AU149" s="202" t="s">
        <v>82</v>
      </c>
      <c r="AV149" s="13" t="s">
        <v>82</v>
      </c>
      <c r="AW149" s="13" t="s">
        <v>32</v>
      </c>
      <c r="AX149" s="13" t="s">
        <v>72</v>
      </c>
      <c r="AY149" s="202" t="s">
        <v>120</v>
      </c>
    </row>
    <row r="150" spans="2:51" s="14" customFormat="1" ht="10.2">
      <c r="B150" s="203"/>
      <c r="C150" s="204"/>
      <c r="D150" s="193" t="s">
        <v>131</v>
      </c>
      <c r="E150" s="205" t="s">
        <v>19</v>
      </c>
      <c r="F150" s="206" t="s">
        <v>134</v>
      </c>
      <c r="G150" s="204"/>
      <c r="H150" s="207">
        <v>98.955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131</v>
      </c>
      <c r="AU150" s="213" t="s">
        <v>82</v>
      </c>
      <c r="AV150" s="14" t="s">
        <v>127</v>
      </c>
      <c r="AW150" s="14" t="s">
        <v>32</v>
      </c>
      <c r="AX150" s="14" t="s">
        <v>80</v>
      </c>
      <c r="AY150" s="213" t="s">
        <v>120</v>
      </c>
    </row>
    <row r="151" spans="2:63" s="12" customFormat="1" ht="22.8" customHeight="1">
      <c r="B151" s="157"/>
      <c r="C151" s="158"/>
      <c r="D151" s="159" t="s">
        <v>71</v>
      </c>
      <c r="E151" s="171" t="s">
        <v>241</v>
      </c>
      <c r="F151" s="171" t="s">
        <v>242</v>
      </c>
      <c r="G151" s="158"/>
      <c r="H151" s="158"/>
      <c r="I151" s="161"/>
      <c r="J151" s="172">
        <f>BK151</f>
        <v>0</v>
      </c>
      <c r="K151" s="158"/>
      <c r="L151" s="163"/>
      <c r="M151" s="164"/>
      <c r="N151" s="165"/>
      <c r="O151" s="165"/>
      <c r="P151" s="166">
        <f>SUM(P152:P164)</f>
        <v>0</v>
      </c>
      <c r="Q151" s="165"/>
      <c r="R151" s="166">
        <f>SUM(R152:R164)</f>
        <v>0</v>
      </c>
      <c r="S151" s="165"/>
      <c r="T151" s="167">
        <f>SUM(T152:T164)</f>
        <v>0</v>
      </c>
      <c r="AR151" s="168" t="s">
        <v>80</v>
      </c>
      <c r="AT151" s="169" t="s">
        <v>71</v>
      </c>
      <c r="AU151" s="169" t="s">
        <v>80</v>
      </c>
      <c r="AY151" s="168" t="s">
        <v>120</v>
      </c>
      <c r="BK151" s="170">
        <f>SUM(BK152:BK164)</f>
        <v>0</v>
      </c>
    </row>
    <row r="152" spans="1:65" s="2" customFormat="1" ht="34.8" customHeight="1">
      <c r="A152" s="34"/>
      <c r="B152" s="35"/>
      <c r="C152" s="173" t="s">
        <v>243</v>
      </c>
      <c r="D152" s="173" t="s">
        <v>122</v>
      </c>
      <c r="E152" s="174" t="s">
        <v>244</v>
      </c>
      <c r="F152" s="175" t="s">
        <v>245</v>
      </c>
      <c r="G152" s="176" t="s">
        <v>174</v>
      </c>
      <c r="H152" s="177">
        <v>19.805</v>
      </c>
      <c r="I152" s="178"/>
      <c r="J152" s="179">
        <f>ROUND(I152*H152,2)</f>
        <v>0</v>
      </c>
      <c r="K152" s="175" t="s">
        <v>126</v>
      </c>
      <c r="L152" s="39"/>
      <c r="M152" s="180" t="s">
        <v>19</v>
      </c>
      <c r="N152" s="181" t="s">
        <v>43</v>
      </c>
      <c r="O152" s="64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4" t="s">
        <v>127</v>
      </c>
      <c r="AT152" s="184" t="s">
        <v>122</v>
      </c>
      <c r="AU152" s="184" t="s">
        <v>82</v>
      </c>
      <c r="AY152" s="17" t="s">
        <v>120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7" t="s">
        <v>80</v>
      </c>
      <c r="BK152" s="185">
        <f>ROUND(I152*H152,2)</f>
        <v>0</v>
      </c>
      <c r="BL152" s="17" t="s">
        <v>127</v>
      </c>
      <c r="BM152" s="184" t="s">
        <v>246</v>
      </c>
    </row>
    <row r="153" spans="1:47" s="2" customFormat="1" ht="10.2">
      <c r="A153" s="34"/>
      <c r="B153" s="35"/>
      <c r="C153" s="36"/>
      <c r="D153" s="186" t="s">
        <v>129</v>
      </c>
      <c r="E153" s="36"/>
      <c r="F153" s="187" t="s">
        <v>247</v>
      </c>
      <c r="G153" s="36"/>
      <c r="H153" s="36"/>
      <c r="I153" s="188"/>
      <c r="J153" s="36"/>
      <c r="K153" s="36"/>
      <c r="L153" s="39"/>
      <c r="M153" s="189"/>
      <c r="N153" s="19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129</v>
      </c>
      <c r="AU153" s="17" t="s">
        <v>82</v>
      </c>
    </row>
    <row r="154" spans="1:65" s="2" customFormat="1" ht="30" customHeight="1">
      <c r="A154" s="34"/>
      <c r="B154" s="35"/>
      <c r="C154" s="173" t="s">
        <v>248</v>
      </c>
      <c r="D154" s="173" t="s">
        <v>122</v>
      </c>
      <c r="E154" s="174" t="s">
        <v>249</v>
      </c>
      <c r="F154" s="175" t="s">
        <v>250</v>
      </c>
      <c r="G154" s="176" t="s">
        <v>174</v>
      </c>
      <c r="H154" s="177">
        <v>19.805</v>
      </c>
      <c r="I154" s="178"/>
      <c r="J154" s="179">
        <f>ROUND(I154*H154,2)</f>
        <v>0</v>
      </c>
      <c r="K154" s="175" t="s">
        <v>126</v>
      </c>
      <c r="L154" s="39"/>
      <c r="M154" s="180" t="s">
        <v>19</v>
      </c>
      <c r="N154" s="181" t="s">
        <v>43</v>
      </c>
      <c r="O154" s="64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4" t="s">
        <v>127</v>
      </c>
      <c r="AT154" s="184" t="s">
        <v>122</v>
      </c>
      <c r="AU154" s="184" t="s">
        <v>82</v>
      </c>
      <c r="AY154" s="17" t="s">
        <v>120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7" t="s">
        <v>80</v>
      </c>
      <c r="BK154" s="185">
        <f>ROUND(I154*H154,2)</f>
        <v>0</v>
      </c>
      <c r="BL154" s="17" t="s">
        <v>127</v>
      </c>
      <c r="BM154" s="184" t="s">
        <v>251</v>
      </c>
    </row>
    <row r="155" spans="1:47" s="2" customFormat="1" ht="10.2">
      <c r="A155" s="34"/>
      <c r="B155" s="35"/>
      <c r="C155" s="36"/>
      <c r="D155" s="186" t="s">
        <v>129</v>
      </c>
      <c r="E155" s="36"/>
      <c r="F155" s="187" t="s">
        <v>252</v>
      </c>
      <c r="G155" s="36"/>
      <c r="H155" s="36"/>
      <c r="I155" s="188"/>
      <c r="J155" s="36"/>
      <c r="K155" s="36"/>
      <c r="L155" s="39"/>
      <c r="M155" s="189"/>
      <c r="N155" s="190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129</v>
      </c>
      <c r="AU155" s="17" t="s">
        <v>82</v>
      </c>
    </row>
    <row r="156" spans="1:65" s="2" customFormat="1" ht="40.2" customHeight="1">
      <c r="A156" s="34"/>
      <c r="B156" s="35"/>
      <c r="C156" s="173" t="s">
        <v>7</v>
      </c>
      <c r="D156" s="173" t="s">
        <v>122</v>
      </c>
      <c r="E156" s="174" t="s">
        <v>253</v>
      </c>
      <c r="F156" s="175" t="s">
        <v>254</v>
      </c>
      <c r="G156" s="176" t="s">
        <v>174</v>
      </c>
      <c r="H156" s="177">
        <v>158.44</v>
      </c>
      <c r="I156" s="178"/>
      <c r="J156" s="179">
        <f>ROUND(I156*H156,2)</f>
        <v>0</v>
      </c>
      <c r="K156" s="175" t="s">
        <v>126</v>
      </c>
      <c r="L156" s="39"/>
      <c r="M156" s="180" t="s">
        <v>19</v>
      </c>
      <c r="N156" s="181" t="s">
        <v>43</v>
      </c>
      <c r="O156" s="64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4" t="s">
        <v>127</v>
      </c>
      <c r="AT156" s="184" t="s">
        <v>122</v>
      </c>
      <c r="AU156" s="184" t="s">
        <v>82</v>
      </c>
      <c r="AY156" s="17" t="s">
        <v>120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7" t="s">
        <v>80</v>
      </c>
      <c r="BK156" s="185">
        <f>ROUND(I156*H156,2)</f>
        <v>0</v>
      </c>
      <c r="BL156" s="17" t="s">
        <v>127</v>
      </c>
      <c r="BM156" s="184" t="s">
        <v>255</v>
      </c>
    </row>
    <row r="157" spans="1:47" s="2" customFormat="1" ht="10.2">
      <c r="A157" s="34"/>
      <c r="B157" s="35"/>
      <c r="C157" s="36"/>
      <c r="D157" s="186" t="s">
        <v>129</v>
      </c>
      <c r="E157" s="36"/>
      <c r="F157" s="187" t="s">
        <v>256</v>
      </c>
      <c r="G157" s="36"/>
      <c r="H157" s="36"/>
      <c r="I157" s="188"/>
      <c r="J157" s="36"/>
      <c r="K157" s="36"/>
      <c r="L157" s="39"/>
      <c r="M157" s="189"/>
      <c r="N157" s="190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129</v>
      </c>
      <c r="AU157" s="17" t="s">
        <v>82</v>
      </c>
    </row>
    <row r="158" spans="2:51" s="13" customFormat="1" ht="10.2">
      <c r="B158" s="191"/>
      <c r="C158" s="192"/>
      <c r="D158" s="193" t="s">
        <v>131</v>
      </c>
      <c r="E158" s="194" t="s">
        <v>19</v>
      </c>
      <c r="F158" s="195" t="s">
        <v>257</v>
      </c>
      <c r="G158" s="192"/>
      <c r="H158" s="196">
        <v>158.44</v>
      </c>
      <c r="I158" s="197"/>
      <c r="J158" s="192"/>
      <c r="K158" s="192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131</v>
      </c>
      <c r="AU158" s="202" t="s">
        <v>82</v>
      </c>
      <c r="AV158" s="13" t="s">
        <v>82</v>
      </c>
      <c r="AW158" s="13" t="s">
        <v>32</v>
      </c>
      <c r="AX158" s="13" t="s">
        <v>80</v>
      </c>
      <c r="AY158" s="202" t="s">
        <v>120</v>
      </c>
    </row>
    <row r="159" spans="1:65" s="2" customFormat="1" ht="40.2" customHeight="1">
      <c r="A159" s="34"/>
      <c r="B159" s="35"/>
      <c r="C159" s="173" t="s">
        <v>258</v>
      </c>
      <c r="D159" s="173" t="s">
        <v>122</v>
      </c>
      <c r="E159" s="174" t="s">
        <v>259</v>
      </c>
      <c r="F159" s="175" t="s">
        <v>260</v>
      </c>
      <c r="G159" s="176" t="s">
        <v>174</v>
      </c>
      <c r="H159" s="177">
        <v>15.045</v>
      </c>
      <c r="I159" s="178"/>
      <c r="J159" s="179">
        <f>ROUND(I159*H159,2)</f>
        <v>0</v>
      </c>
      <c r="K159" s="175" t="s">
        <v>126</v>
      </c>
      <c r="L159" s="39"/>
      <c r="M159" s="180" t="s">
        <v>19</v>
      </c>
      <c r="N159" s="181" t="s">
        <v>43</v>
      </c>
      <c r="O159" s="64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4" t="s">
        <v>127</v>
      </c>
      <c r="AT159" s="184" t="s">
        <v>122</v>
      </c>
      <c r="AU159" s="184" t="s">
        <v>82</v>
      </c>
      <c r="AY159" s="17" t="s">
        <v>120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7" t="s">
        <v>80</v>
      </c>
      <c r="BK159" s="185">
        <f>ROUND(I159*H159,2)</f>
        <v>0</v>
      </c>
      <c r="BL159" s="17" t="s">
        <v>127</v>
      </c>
      <c r="BM159" s="184" t="s">
        <v>261</v>
      </c>
    </row>
    <row r="160" spans="1:47" s="2" customFormat="1" ht="10.2">
      <c r="A160" s="34"/>
      <c r="B160" s="35"/>
      <c r="C160" s="36"/>
      <c r="D160" s="186" t="s">
        <v>129</v>
      </c>
      <c r="E160" s="36"/>
      <c r="F160" s="187" t="s">
        <v>262</v>
      </c>
      <c r="G160" s="36"/>
      <c r="H160" s="36"/>
      <c r="I160" s="188"/>
      <c r="J160" s="36"/>
      <c r="K160" s="36"/>
      <c r="L160" s="39"/>
      <c r="M160" s="189"/>
      <c r="N160" s="190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129</v>
      </c>
      <c r="AU160" s="17" t="s">
        <v>82</v>
      </c>
    </row>
    <row r="161" spans="2:51" s="13" customFormat="1" ht="10.2">
      <c r="B161" s="191"/>
      <c r="C161" s="192"/>
      <c r="D161" s="193" t="s">
        <v>131</v>
      </c>
      <c r="E161" s="194" t="s">
        <v>19</v>
      </c>
      <c r="F161" s="195" t="s">
        <v>263</v>
      </c>
      <c r="G161" s="192"/>
      <c r="H161" s="196">
        <v>15.045</v>
      </c>
      <c r="I161" s="197"/>
      <c r="J161" s="192"/>
      <c r="K161" s="192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131</v>
      </c>
      <c r="AU161" s="202" t="s">
        <v>82</v>
      </c>
      <c r="AV161" s="13" t="s">
        <v>82</v>
      </c>
      <c r="AW161" s="13" t="s">
        <v>32</v>
      </c>
      <c r="AX161" s="13" t="s">
        <v>80</v>
      </c>
      <c r="AY161" s="202" t="s">
        <v>120</v>
      </c>
    </row>
    <row r="162" spans="1:65" s="2" customFormat="1" ht="45" customHeight="1">
      <c r="A162" s="34"/>
      <c r="B162" s="35"/>
      <c r="C162" s="173" t="s">
        <v>264</v>
      </c>
      <c r="D162" s="173" t="s">
        <v>122</v>
      </c>
      <c r="E162" s="174" t="s">
        <v>265</v>
      </c>
      <c r="F162" s="175" t="s">
        <v>266</v>
      </c>
      <c r="G162" s="176" t="s">
        <v>174</v>
      </c>
      <c r="H162" s="177">
        <v>4.76</v>
      </c>
      <c r="I162" s="178"/>
      <c r="J162" s="179">
        <f>ROUND(I162*H162,2)</f>
        <v>0</v>
      </c>
      <c r="K162" s="175" t="s">
        <v>126</v>
      </c>
      <c r="L162" s="39"/>
      <c r="M162" s="180" t="s">
        <v>19</v>
      </c>
      <c r="N162" s="181" t="s">
        <v>43</v>
      </c>
      <c r="O162" s="64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4" t="s">
        <v>127</v>
      </c>
      <c r="AT162" s="184" t="s">
        <v>122</v>
      </c>
      <c r="AU162" s="184" t="s">
        <v>82</v>
      </c>
      <c r="AY162" s="17" t="s">
        <v>120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7" t="s">
        <v>80</v>
      </c>
      <c r="BK162" s="185">
        <f>ROUND(I162*H162,2)</f>
        <v>0</v>
      </c>
      <c r="BL162" s="17" t="s">
        <v>127</v>
      </c>
      <c r="BM162" s="184" t="s">
        <v>267</v>
      </c>
    </row>
    <row r="163" spans="1:47" s="2" customFormat="1" ht="10.2">
      <c r="A163" s="34"/>
      <c r="B163" s="35"/>
      <c r="C163" s="36"/>
      <c r="D163" s="186" t="s">
        <v>129</v>
      </c>
      <c r="E163" s="36"/>
      <c r="F163" s="187" t="s">
        <v>268</v>
      </c>
      <c r="G163" s="36"/>
      <c r="H163" s="36"/>
      <c r="I163" s="188"/>
      <c r="J163" s="36"/>
      <c r="K163" s="36"/>
      <c r="L163" s="39"/>
      <c r="M163" s="189"/>
      <c r="N163" s="190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129</v>
      </c>
      <c r="AU163" s="17" t="s">
        <v>82</v>
      </c>
    </row>
    <row r="164" spans="2:51" s="13" customFormat="1" ht="10.2">
      <c r="B164" s="191"/>
      <c r="C164" s="192"/>
      <c r="D164" s="193" t="s">
        <v>131</v>
      </c>
      <c r="E164" s="194" t="s">
        <v>19</v>
      </c>
      <c r="F164" s="195" t="s">
        <v>269</v>
      </c>
      <c r="G164" s="192"/>
      <c r="H164" s="196">
        <v>4.76</v>
      </c>
      <c r="I164" s="197"/>
      <c r="J164" s="192"/>
      <c r="K164" s="192"/>
      <c r="L164" s="198"/>
      <c r="M164" s="199"/>
      <c r="N164" s="200"/>
      <c r="O164" s="200"/>
      <c r="P164" s="200"/>
      <c r="Q164" s="200"/>
      <c r="R164" s="200"/>
      <c r="S164" s="200"/>
      <c r="T164" s="201"/>
      <c r="AT164" s="202" t="s">
        <v>131</v>
      </c>
      <c r="AU164" s="202" t="s">
        <v>82</v>
      </c>
      <c r="AV164" s="13" t="s">
        <v>82</v>
      </c>
      <c r="AW164" s="13" t="s">
        <v>32</v>
      </c>
      <c r="AX164" s="13" t="s">
        <v>80</v>
      </c>
      <c r="AY164" s="202" t="s">
        <v>120</v>
      </c>
    </row>
    <row r="165" spans="2:63" s="12" customFormat="1" ht="22.8" customHeight="1">
      <c r="B165" s="157"/>
      <c r="C165" s="158"/>
      <c r="D165" s="159" t="s">
        <v>71</v>
      </c>
      <c r="E165" s="171" t="s">
        <v>270</v>
      </c>
      <c r="F165" s="171" t="s">
        <v>271</v>
      </c>
      <c r="G165" s="158"/>
      <c r="H165" s="158"/>
      <c r="I165" s="161"/>
      <c r="J165" s="172">
        <f>BK165</f>
        <v>0</v>
      </c>
      <c r="K165" s="158"/>
      <c r="L165" s="163"/>
      <c r="M165" s="164"/>
      <c r="N165" s="165"/>
      <c r="O165" s="165"/>
      <c r="P165" s="166">
        <f>SUM(P166:P167)</f>
        <v>0</v>
      </c>
      <c r="Q165" s="165"/>
      <c r="R165" s="166">
        <f>SUM(R166:R167)</f>
        <v>0</v>
      </c>
      <c r="S165" s="165"/>
      <c r="T165" s="167">
        <f>SUM(T166:T167)</f>
        <v>0</v>
      </c>
      <c r="AR165" s="168" t="s">
        <v>80</v>
      </c>
      <c r="AT165" s="169" t="s">
        <v>71</v>
      </c>
      <c r="AU165" s="169" t="s">
        <v>80</v>
      </c>
      <c r="AY165" s="168" t="s">
        <v>120</v>
      </c>
      <c r="BK165" s="170">
        <f>SUM(BK166:BK167)</f>
        <v>0</v>
      </c>
    </row>
    <row r="166" spans="1:65" s="2" customFormat="1" ht="45" customHeight="1">
      <c r="A166" s="34"/>
      <c r="B166" s="35"/>
      <c r="C166" s="173" t="s">
        <v>272</v>
      </c>
      <c r="D166" s="173" t="s">
        <v>122</v>
      </c>
      <c r="E166" s="174" t="s">
        <v>273</v>
      </c>
      <c r="F166" s="175" t="s">
        <v>274</v>
      </c>
      <c r="G166" s="176" t="s">
        <v>174</v>
      </c>
      <c r="H166" s="177">
        <v>41.907</v>
      </c>
      <c r="I166" s="178"/>
      <c r="J166" s="179">
        <f>ROUND(I166*H166,2)</f>
        <v>0</v>
      </c>
      <c r="K166" s="175" t="s">
        <v>126</v>
      </c>
      <c r="L166" s="39"/>
      <c r="M166" s="180" t="s">
        <v>19</v>
      </c>
      <c r="N166" s="181" t="s">
        <v>43</v>
      </c>
      <c r="O166" s="64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4" t="s">
        <v>127</v>
      </c>
      <c r="AT166" s="184" t="s">
        <v>122</v>
      </c>
      <c r="AU166" s="184" t="s">
        <v>82</v>
      </c>
      <c r="AY166" s="17" t="s">
        <v>120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7" t="s">
        <v>80</v>
      </c>
      <c r="BK166" s="185">
        <f>ROUND(I166*H166,2)</f>
        <v>0</v>
      </c>
      <c r="BL166" s="17" t="s">
        <v>127</v>
      </c>
      <c r="BM166" s="184" t="s">
        <v>275</v>
      </c>
    </row>
    <row r="167" spans="1:47" s="2" customFormat="1" ht="10.2">
      <c r="A167" s="34"/>
      <c r="B167" s="35"/>
      <c r="C167" s="36"/>
      <c r="D167" s="186" t="s">
        <v>129</v>
      </c>
      <c r="E167" s="36"/>
      <c r="F167" s="187" t="s">
        <v>276</v>
      </c>
      <c r="G167" s="36"/>
      <c r="H167" s="36"/>
      <c r="I167" s="188"/>
      <c r="J167" s="36"/>
      <c r="K167" s="36"/>
      <c r="L167" s="39"/>
      <c r="M167" s="189"/>
      <c r="N167" s="190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129</v>
      </c>
      <c r="AU167" s="17" t="s">
        <v>82</v>
      </c>
    </row>
    <row r="168" spans="2:63" s="12" customFormat="1" ht="25.95" customHeight="1">
      <c r="B168" s="157"/>
      <c r="C168" s="158"/>
      <c r="D168" s="159" t="s">
        <v>71</v>
      </c>
      <c r="E168" s="160" t="s">
        <v>277</v>
      </c>
      <c r="F168" s="160" t="s">
        <v>278</v>
      </c>
      <c r="G168" s="158"/>
      <c r="H168" s="158"/>
      <c r="I168" s="161"/>
      <c r="J168" s="162">
        <f>BK168</f>
        <v>0</v>
      </c>
      <c r="K168" s="158"/>
      <c r="L168" s="163"/>
      <c r="M168" s="164"/>
      <c r="N168" s="165"/>
      <c r="O168" s="165"/>
      <c r="P168" s="166">
        <f>P169</f>
        <v>0</v>
      </c>
      <c r="Q168" s="165"/>
      <c r="R168" s="166">
        <f>R169</f>
        <v>0.16426725</v>
      </c>
      <c r="S168" s="165"/>
      <c r="T168" s="167">
        <f>T169</f>
        <v>0</v>
      </c>
      <c r="AR168" s="168" t="s">
        <v>82</v>
      </c>
      <c r="AT168" s="169" t="s">
        <v>71</v>
      </c>
      <c r="AU168" s="169" t="s">
        <v>72</v>
      </c>
      <c r="AY168" s="168" t="s">
        <v>120</v>
      </c>
      <c r="BK168" s="170">
        <f>BK169</f>
        <v>0</v>
      </c>
    </row>
    <row r="169" spans="2:63" s="12" customFormat="1" ht="22.8" customHeight="1">
      <c r="B169" s="157"/>
      <c r="C169" s="158"/>
      <c r="D169" s="159" t="s">
        <v>71</v>
      </c>
      <c r="E169" s="171" t="s">
        <v>279</v>
      </c>
      <c r="F169" s="171" t="s">
        <v>280</v>
      </c>
      <c r="G169" s="158"/>
      <c r="H169" s="158"/>
      <c r="I169" s="161"/>
      <c r="J169" s="172">
        <f>BK169</f>
        <v>0</v>
      </c>
      <c r="K169" s="158"/>
      <c r="L169" s="163"/>
      <c r="M169" s="164"/>
      <c r="N169" s="165"/>
      <c r="O169" s="165"/>
      <c r="P169" s="166">
        <f>SUM(P170:P176)</f>
        <v>0</v>
      </c>
      <c r="Q169" s="165"/>
      <c r="R169" s="166">
        <f>SUM(R170:R176)</f>
        <v>0.16426725</v>
      </c>
      <c r="S169" s="165"/>
      <c r="T169" s="167">
        <f>SUM(T170:T176)</f>
        <v>0</v>
      </c>
      <c r="AR169" s="168" t="s">
        <v>82</v>
      </c>
      <c r="AT169" s="169" t="s">
        <v>71</v>
      </c>
      <c r="AU169" s="169" t="s">
        <v>80</v>
      </c>
      <c r="AY169" s="168" t="s">
        <v>120</v>
      </c>
      <c r="BK169" s="170">
        <f>SUM(BK170:BK176)</f>
        <v>0</v>
      </c>
    </row>
    <row r="170" spans="1:65" s="2" customFormat="1" ht="40.2" customHeight="1">
      <c r="A170" s="34"/>
      <c r="B170" s="35"/>
      <c r="C170" s="173" t="s">
        <v>281</v>
      </c>
      <c r="D170" s="173" t="s">
        <v>122</v>
      </c>
      <c r="E170" s="174" t="s">
        <v>282</v>
      </c>
      <c r="F170" s="175" t="s">
        <v>283</v>
      </c>
      <c r="G170" s="176" t="s">
        <v>163</v>
      </c>
      <c r="H170" s="177">
        <v>166.6</v>
      </c>
      <c r="I170" s="178"/>
      <c r="J170" s="179">
        <f>ROUND(I170*H170,2)</f>
        <v>0</v>
      </c>
      <c r="K170" s="175" t="s">
        <v>126</v>
      </c>
      <c r="L170" s="39"/>
      <c r="M170" s="180" t="s">
        <v>19</v>
      </c>
      <c r="N170" s="181" t="s">
        <v>43</v>
      </c>
      <c r="O170" s="64"/>
      <c r="P170" s="182">
        <f>O170*H170</f>
        <v>0</v>
      </c>
      <c r="Q170" s="182">
        <v>0.00033</v>
      </c>
      <c r="R170" s="182">
        <f>Q170*H170</f>
        <v>0.054978</v>
      </c>
      <c r="S170" s="182">
        <v>0</v>
      </c>
      <c r="T170" s="183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4" t="s">
        <v>222</v>
      </c>
      <c r="AT170" s="184" t="s">
        <v>122</v>
      </c>
      <c r="AU170" s="184" t="s">
        <v>82</v>
      </c>
      <c r="AY170" s="17" t="s">
        <v>120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7" t="s">
        <v>80</v>
      </c>
      <c r="BK170" s="185">
        <f>ROUND(I170*H170,2)</f>
        <v>0</v>
      </c>
      <c r="BL170" s="17" t="s">
        <v>222</v>
      </c>
      <c r="BM170" s="184" t="s">
        <v>284</v>
      </c>
    </row>
    <row r="171" spans="1:47" s="2" customFormat="1" ht="10.2">
      <c r="A171" s="34"/>
      <c r="B171" s="35"/>
      <c r="C171" s="36"/>
      <c r="D171" s="186" t="s">
        <v>129</v>
      </c>
      <c r="E171" s="36"/>
      <c r="F171" s="187" t="s">
        <v>285</v>
      </c>
      <c r="G171" s="36"/>
      <c r="H171" s="36"/>
      <c r="I171" s="188"/>
      <c r="J171" s="36"/>
      <c r="K171" s="36"/>
      <c r="L171" s="39"/>
      <c r="M171" s="189"/>
      <c r="N171" s="190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129</v>
      </c>
      <c r="AU171" s="17" t="s">
        <v>82</v>
      </c>
    </row>
    <row r="172" spans="2:51" s="13" customFormat="1" ht="10.2">
      <c r="B172" s="191"/>
      <c r="C172" s="192"/>
      <c r="D172" s="193" t="s">
        <v>131</v>
      </c>
      <c r="E172" s="194" t="s">
        <v>19</v>
      </c>
      <c r="F172" s="195" t="s">
        <v>233</v>
      </c>
      <c r="G172" s="192"/>
      <c r="H172" s="196">
        <v>166.6</v>
      </c>
      <c r="I172" s="197"/>
      <c r="J172" s="192"/>
      <c r="K172" s="192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131</v>
      </c>
      <c r="AU172" s="202" t="s">
        <v>82</v>
      </c>
      <c r="AV172" s="13" t="s">
        <v>82</v>
      </c>
      <c r="AW172" s="13" t="s">
        <v>32</v>
      </c>
      <c r="AX172" s="13" t="s">
        <v>80</v>
      </c>
      <c r="AY172" s="202" t="s">
        <v>120</v>
      </c>
    </row>
    <row r="173" spans="1:65" s="2" customFormat="1" ht="19.8" customHeight="1">
      <c r="A173" s="34"/>
      <c r="B173" s="35"/>
      <c r="C173" s="173" t="s">
        <v>286</v>
      </c>
      <c r="D173" s="173" t="s">
        <v>122</v>
      </c>
      <c r="E173" s="174" t="s">
        <v>287</v>
      </c>
      <c r="F173" s="175" t="s">
        <v>288</v>
      </c>
      <c r="G173" s="176" t="s">
        <v>163</v>
      </c>
      <c r="H173" s="177">
        <v>173.475</v>
      </c>
      <c r="I173" s="178"/>
      <c r="J173" s="179">
        <f>ROUND(I173*H173,2)</f>
        <v>0</v>
      </c>
      <c r="K173" s="175" t="s">
        <v>126</v>
      </c>
      <c r="L173" s="39"/>
      <c r="M173" s="180" t="s">
        <v>19</v>
      </c>
      <c r="N173" s="181" t="s">
        <v>43</v>
      </c>
      <c r="O173" s="64"/>
      <c r="P173" s="182">
        <f>O173*H173</f>
        <v>0</v>
      </c>
      <c r="Q173" s="182">
        <v>0.00025</v>
      </c>
      <c r="R173" s="182">
        <f>Q173*H173</f>
        <v>0.04336875</v>
      </c>
      <c r="S173" s="182">
        <v>0</v>
      </c>
      <c r="T173" s="18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4" t="s">
        <v>222</v>
      </c>
      <c r="AT173" s="184" t="s">
        <v>122</v>
      </c>
      <c r="AU173" s="184" t="s">
        <v>82</v>
      </c>
      <c r="AY173" s="17" t="s">
        <v>120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7" t="s">
        <v>80</v>
      </c>
      <c r="BK173" s="185">
        <f>ROUND(I173*H173,2)</f>
        <v>0</v>
      </c>
      <c r="BL173" s="17" t="s">
        <v>222</v>
      </c>
      <c r="BM173" s="184" t="s">
        <v>289</v>
      </c>
    </row>
    <row r="174" spans="1:47" s="2" customFormat="1" ht="10.2">
      <c r="A174" s="34"/>
      <c r="B174" s="35"/>
      <c r="C174" s="36"/>
      <c r="D174" s="186" t="s">
        <v>129</v>
      </c>
      <c r="E174" s="36"/>
      <c r="F174" s="187" t="s">
        <v>290</v>
      </c>
      <c r="G174" s="36"/>
      <c r="H174" s="36"/>
      <c r="I174" s="188"/>
      <c r="J174" s="36"/>
      <c r="K174" s="36"/>
      <c r="L174" s="39"/>
      <c r="M174" s="189"/>
      <c r="N174" s="190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129</v>
      </c>
      <c r="AU174" s="17" t="s">
        <v>82</v>
      </c>
    </row>
    <row r="175" spans="1:65" s="2" customFormat="1" ht="22.2" customHeight="1">
      <c r="A175" s="34"/>
      <c r="B175" s="35"/>
      <c r="C175" s="173" t="s">
        <v>291</v>
      </c>
      <c r="D175" s="173" t="s">
        <v>122</v>
      </c>
      <c r="E175" s="174" t="s">
        <v>292</v>
      </c>
      <c r="F175" s="175" t="s">
        <v>293</v>
      </c>
      <c r="G175" s="176" t="s">
        <v>163</v>
      </c>
      <c r="H175" s="177">
        <v>173.475</v>
      </c>
      <c r="I175" s="178"/>
      <c r="J175" s="179">
        <f>ROUND(I175*H175,2)</f>
        <v>0</v>
      </c>
      <c r="K175" s="175" t="s">
        <v>126</v>
      </c>
      <c r="L175" s="39"/>
      <c r="M175" s="180" t="s">
        <v>19</v>
      </c>
      <c r="N175" s="181" t="s">
        <v>43</v>
      </c>
      <c r="O175" s="64"/>
      <c r="P175" s="182">
        <f>O175*H175</f>
        <v>0</v>
      </c>
      <c r="Q175" s="182">
        <v>0.00038</v>
      </c>
      <c r="R175" s="182">
        <f>Q175*H175</f>
        <v>0.0659205</v>
      </c>
      <c r="S175" s="182">
        <v>0</v>
      </c>
      <c r="T175" s="183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4" t="s">
        <v>222</v>
      </c>
      <c r="AT175" s="184" t="s">
        <v>122</v>
      </c>
      <c r="AU175" s="184" t="s">
        <v>82</v>
      </c>
      <c r="AY175" s="17" t="s">
        <v>120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7" t="s">
        <v>80</v>
      </c>
      <c r="BK175" s="185">
        <f>ROUND(I175*H175,2)</f>
        <v>0</v>
      </c>
      <c r="BL175" s="17" t="s">
        <v>222</v>
      </c>
      <c r="BM175" s="184" t="s">
        <v>294</v>
      </c>
    </row>
    <row r="176" spans="1:47" s="2" customFormat="1" ht="10.2">
      <c r="A176" s="34"/>
      <c r="B176" s="35"/>
      <c r="C176" s="36"/>
      <c r="D176" s="186" t="s">
        <v>129</v>
      </c>
      <c r="E176" s="36"/>
      <c r="F176" s="187" t="s">
        <v>295</v>
      </c>
      <c r="G176" s="36"/>
      <c r="H176" s="36"/>
      <c r="I176" s="188"/>
      <c r="J176" s="36"/>
      <c r="K176" s="36"/>
      <c r="L176" s="39"/>
      <c r="M176" s="224"/>
      <c r="N176" s="225"/>
      <c r="O176" s="226"/>
      <c r="P176" s="226"/>
      <c r="Q176" s="226"/>
      <c r="R176" s="226"/>
      <c r="S176" s="226"/>
      <c r="T176" s="227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129</v>
      </c>
      <c r="AU176" s="17" t="s">
        <v>82</v>
      </c>
    </row>
    <row r="177" spans="1:31" s="2" customFormat="1" ht="6.9" customHeight="1">
      <c r="A177" s="34"/>
      <c r="B177" s="47"/>
      <c r="C177" s="48"/>
      <c r="D177" s="48"/>
      <c r="E177" s="48"/>
      <c r="F177" s="48"/>
      <c r="G177" s="48"/>
      <c r="H177" s="48"/>
      <c r="I177" s="48"/>
      <c r="J177" s="48"/>
      <c r="K177" s="48"/>
      <c r="L177" s="39"/>
      <c r="M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</row>
  </sheetData>
  <sheetProtection algorithmName="SHA-512" hashValue="WxVPGD6P6OuVzhhfAZEfzQqxJ+9fp910itXliv+MNJkjcSEeKoquk+peT8gEd8AaDViWn1TqHE9RyK34dhsyZQ==" saltValue="xrj9r6WUr5N/uBBF2EqcxY3FgexpP2aA7bvkmYZGcbNM6wS0p3Yz+8j8ImNibi0QR8Fiv8wyVoLtHLZVZ5gwoQ==" spinCount="100000" sheet="1" objects="1" scenarios="1" formatColumns="0" formatRows="0" autoFilter="0"/>
  <autoFilter ref="C87:K176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2/273362321"/>
    <hyperlink ref="F98" r:id="rId2" display="https://podminky.urs.cz/item/CS_URS_2021_02/411121243"/>
    <hyperlink ref="F100" r:id="rId3" display="https://podminky.urs.cz/item/CS_URS_2021_02/59341122"/>
    <hyperlink ref="F103" r:id="rId4" display="https://podminky.urs.cz/item/CS_URS_2021_02/413231221"/>
    <hyperlink ref="F106" r:id="rId5" display="https://podminky.urs.cz/item/CS_URS_2021_02/417321414"/>
    <hyperlink ref="F109" r:id="rId6" display="https://podminky.urs.cz/item/CS_URS_2021_02/417351115"/>
    <hyperlink ref="F112" r:id="rId7" display="https://podminky.urs.cz/item/CS_URS_2021_02/417351116"/>
    <hyperlink ref="F114" r:id="rId8" display="https://podminky.urs.cz/item/CS_URS_2021_02/417361821"/>
    <hyperlink ref="F118" r:id="rId9" display="https://podminky.urs.cz/item/CS_URS_2021_02/629995101"/>
    <hyperlink ref="F121" r:id="rId10" display="https://podminky.urs.cz/item/CS_URS_2021_02/634911114"/>
    <hyperlink ref="F125" r:id="rId11" display="https://podminky.urs.cz/item/CS_URS_2021_02/949101111"/>
    <hyperlink ref="F128" r:id="rId12" display="https://podminky.urs.cz/item/CS_URS_2021_02/952902121"/>
    <hyperlink ref="F131" r:id="rId13" display="https://podminky.urs.cz/item/CS_URS_2021_02/963015131"/>
    <hyperlink ref="F133" r:id="rId14" display="https://podminky.urs.cz/item/CS_URS_2021_02/964051111"/>
    <hyperlink ref="F136" r:id="rId15" display="https://podminky.urs.cz/item/CS_URS_2021_02/966079851"/>
    <hyperlink ref="F141" r:id="rId16" display="https://podminky.urs.cz/item/CS_URS_2021_02/974041113"/>
    <hyperlink ref="F144" r:id="rId17" display="https://podminky.urs.cz/item/CS_URS_2021_02/985131211"/>
    <hyperlink ref="F147" r:id="rId18" display="https://podminky.urs.cz/item/CS_URS_2021_02/985311113"/>
    <hyperlink ref="F153" r:id="rId19" display="https://podminky.urs.cz/item/CS_URS_2021_02/997013111"/>
    <hyperlink ref="F155" r:id="rId20" display="https://podminky.urs.cz/item/CS_URS_2021_02/997013501"/>
    <hyperlink ref="F157" r:id="rId21" display="https://podminky.urs.cz/item/CS_URS_2021_02/997013509"/>
    <hyperlink ref="F160" r:id="rId22" display="https://podminky.urs.cz/item/CS_URS_2021_02/997013862"/>
    <hyperlink ref="F163" r:id="rId23" display="https://podminky.urs.cz/item/CS_URS_2021_02/997013841"/>
    <hyperlink ref="F167" r:id="rId24" display="https://podminky.urs.cz/item/CS_URS_2021_02/998021021"/>
    <hyperlink ref="F171" r:id="rId25" display="https://podminky.urs.cz/item/CS_URS_2021_02/783817401"/>
    <hyperlink ref="F174" r:id="rId26" display="https://podminky.urs.cz/item/CS_URS_2021_02/783913171"/>
    <hyperlink ref="F176" r:id="rId27" display="https://podminky.urs.cz/item/CS_URS_2021_02/78391716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17" t="s">
        <v>85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" customHeight="1">
      <c r="B4" s="20"/>
      <c r="D4" s="103" t="s">
        <v>89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" customHeight="1">
      <c r="B7" s="20"/>
      <c r="E7" s="349" t="str">
        <f>'Rekapitulace stavby'!K6</f>
        <v>Oprava solných hal - Náchod a Jaroměř</v>
      </c>
      <c r="F7" s="350"/>
      <c r="G7" s="350"/>
      <c r="H7" s="350"/>
      <c r="L7" s="20"/>
    </row>
    <row r="8" spans="1:31" s="2" customFormat="1" ht="12" customHeight="1">
      <c r="A8" s="34"/>
      <c r="B8" s="39"/>
      <c r="C8" s="34"/>
      <c r="D8" s="105" t="s">
        <v>90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51" t="s">
        <v>296</v>
      </c>
      <c r="F9" s="352"/>
      <c r="G9" s="352"/>
      <c r="H9" s="35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7. 10. 2021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3" t="str">
        <f>'Rekapitulace stavby'!E14</f>
        <v>Vyplň údaj</v>
      </c>
      <c r="F18" s="354"/>
      <c r="G18" s="354"/>
      <c r="H18" s="354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 xml:space="preserve"> </v>
      </c>
      <c r="F21" s="34"/>
      <c r="G21" s="34"/>
      <c r="H21" s="34"/>
      <c r="I21" s="105" t="s">
        <v>28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33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09"/>
      <c r="B27" s="110"/>
      <c r="C27" s="109"/>
      <c r="D27" s="109"/>
      <c r="E27" s="355" t="s">
        <v>19</v>
      </c>
      <c r="F27" s="355"/>
      <c r="G27" s="355"/>
      <c r="H27" s="35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ROUND(J88,2)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42</v>
      </c>
      <c r="E33" s="105" t="s">
        <v>43</v>
      </c>
      <c r="F33" s="117">
        <f>ROUND((SUM(BE88:BE175)),2)</f>
        <v>0</v>
      </c>
      <c r="G33" s="34"/>
      <c r="H33" s="34"/>
      <c r="I33" s="118">
        <v>0.21</v>
      </c>
      <c r="J33" s="117">
        <f>ROUND(((SUM(BE88:BE175))*I33),2)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44</v>
      </c>
      <c r="F34" s="117">
        <f>ROUND((SUM(BF88:BF175)),2)</f>
        <v>0</v>
      </c>
      <c r="G34" s="34"/>
      <c r="H34" s="34"/>
      <c r="I34" s="118">
        <v>0.15</v>
      </c>
      <c r="J34" s="117">
        <f>ROUND(((SUM(BF88:BF175))*I34),2)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45</v>
      </c>
      <c r="F35" s="117">
        <f>ROUND((SUM(BG88:BG175)),2)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46</v>
      </c>
      <c r="F36" s="117">
        <f>ROUND((SUM(BH88:BH175)),2)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47</v>
      </c>
      <c r="F37" s="117">
        <f>ROUND((SUM(BI88:BI175)),2)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92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6"/>
      <c r="D48" s="36"/>
      <c r="E48" s="356" t="str">
        <f>E7</f>
        <v>Oprava solných hal - Náchod a Jaroměř</v>
      </c>
      <c r="F48" s="357"/>
      <c r="G48" s="357"/>
      <c r="H48" s="357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28" t="str">
        <f>E9</f>
        <v>2021/62-02 - Solná hala - Jaroměř</v>
      </c>
      <c r="F50" s="358"/>
      <c r="G50" s="358"/>
      <c r="H50" s="358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7. 10. 2021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6"/>
      <c r="E54" s="36"/>
      <c r="F54" s="27" t="str">
        <f>E15</f>
        <v>ÚS Královéhradeckého kraje a.s.,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33</v>
      </c>
      <c r="J55" s="32" t="str">
        <f>E24</f>
        <v>Janičatová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93</v>
      </c>
      <c r="D57" s="131"/>
      <c r="E57" s="131"/>
      <c r="F57" s="131"/>
      <c r="G57" s="131"/>
      <c r="H57" s="131"/>
      <c r="I57" s="131"/>
      <c r="J57" s="132" t="s">
        <v>94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J88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95</v>
      </c>
    </row>
    <row r="60" spans="2:12" s="9" customFormat="1" ht="24.9" customHeight="1">
      <c r="B60" s="134"/>
      <c r="C60" s="135"/>
      <c r="D60" s="136" t="s">
        <v>96</v>
      </c>
      <c r="E60" s="137"/>
      <c r="F60" s="137"/>
      <c r="G60" s="137"/>
      <c r="H60" s="137"/>
      <c r="I60" s="137"/>
      <c r="J60" s="138">
        <f>J89</f>
        <v>0</v>
      </c>
      <c r="K60" s="135"/>
      <c r="L60" s="139"/>
    </row>
    <row r="61" spans="2:12" s="10" customFormat="1" ht="19.95" customHeight="1">
      <c r="B61" s="140"/>
      <c r="C61" s="141"/>
      <c r="D61" s="142" t="s">
        <v>97</v>
      </c>
      <c r="E61" s="143"/>
      <c r="F61" s="143"/>
      <c r="G61" s="143"/>
      <c r="H61" s="143"/>
      <c r="I61" s="143"/>
      <c r="J61" s="144">
        <f>J90</f>
        <v>0</v>
      </c>
      <c r="K61" s="141"/>
      <c r="L61" s="145"/>
    </row>
    <row r="62" spans="2:12" s="10" customFormat="1" ht="19.95" customHeight="1">
      <c r="B62" s="140"/>
      <c r="C62" s="141"/>
      <c r="D62" s="142" t="s">
        <v>98</v>
      </c>
      <c r="E62" s="143"/>
      <c r="F62" s="143"/>
      <c r="G62" s="143"/>
      <c r="H62" s="143"/>
      <c r="I62" s="143"/>
      <c r="J62" s="144">
        <f>J96</f>
        <v>0</v>
      </c>
      <c r="K62" s="141"/>
      <c r="L62" s="145"/>
    </row>
    <row r="63" spans="2:12" s="10" customFormat="1" ht="19.95" customHeight="1">
      <c r="B63" s="140"/>
      <c r="C63" s="141"/>
      <c r="D63" s="142" t="s">
        <v>99</v>
      </c>
      <c r="E63" s="143"/>
      <c r="F63" s="143"/>
      <c r="G63" s="143"/>
      <c r="H63" s="143"/>
      <c r="I63" s="143"/>
      <c r="J63" s="144">
        <f>J117</f>
        <v>0</v>
      </c>
      <c r="K63" s="141"/>
      <c r="L63" s="145"/>
    </row>
    <row r="64" spans="2:12" s="10" customFormat="1" ht="19.95" customHeight="1">
      <c r="B64" s="140"/>
      <c r="C64" s="141"/>
      <c r="D64" s="142" t="s">
        <v>100</v>
      </c>
      <c r="E64" s="143"/>
      <c r="F64" s="143"/>
      <c r="G64" s="143"/>
      <c r="H64" s="143"/>
      <c r="I64" s="143"/>
      <c r="J64" s="144">
        <f>J124</f>
        <v>0</v>
      </c>
      <c r="K64" s="141"/>
      <c r="L64" s="145"/>
    </row>
    <row r="65" spans="2:12" s="10" customFormat="1" ht="19.95" customHeight="1">
      <c r="B65" s="140"/>
      <c r="C65" s="141"/>
      <c r="D65" s="142" t="s">
        <v>101</v>
      </c>
      <c r="E65" s="143"/>
      <c r="F65" s="143"/>
      <c r="G65" s="143"/>
      <c r="H65" s="143"/>
      <c r="I65" s="143"/>
      <c r="J65" s="144">
        <f>J150</f>
        <v>0</v>
      </c>
      <c r="K65" s="141"/>
      <c r="L65" s="145"/>
    </row>
    <row r="66" spans="2:12" s="10" customFormat="1" ht="19.95" customHeight="1">
      <c r="B66" s="140"/>
      <c r="C66" s="141"/>
      <c r="D66" s="142" t="s">
        <v>102</v>
      </c>
      <c r="E66" s="143"/>
      <c r="F66" s="143"/>
      <c r="G66" s="143"/>
      <c r="H66" s="143"/>
      <c r="I66" s="143"/>
      <c r="J66" s="144">
        <f>J164</f>
        <v>0</v>
      </c>
      <c r="K66" s="141"/>
      <c r="L66" s="145"/>
    </row>
    <row r="67" spans="2:12" s="9" customFormat="1" ht="24.9" customHeight="1">
      <c r="B67" s="134"/>
      <c r="C67" s="135"/>
      <c r="D67" s="136" t="s">
        <v>103</v>
      </c>
      <c r="E67" s="137"/>
      <c r="F67" s="137"/>
      <c r="G67" s="137"/>
      <c r="H67" s="137"/>
      <c r="I67" s="137"/>
      <c r="J67" s="138">
        <f>J167</f>
        <v>0</v>
      </c>
      <c r="K67" s="135"/>
      <c r="L67" s="139"/>
    </row>
    <row r="68" spans="2:12" s="10" customFormat="1" ht="19.95" customHeight="1">
      <c r="B68" s="140"/>
      <c r="C68" s="141"/>
      <c r="D68" s="142" t="s">
        <v>104</v>
      </c>
      <c r="E68" s="143"/>
      <c r="F68" s="143"/>
      <c r="G68" s="143"/>
      <c r="H68" s="143"/>
      <c r="I68" s="143"/>
      <c r="J68" s="144">
        <f>J168</f>
        <v>0</v>
      </c>
      <c r="K68" s="141"/>
      <c r="L68" s="145"/>
    </row>
    <row r="69" spans="1:31" s="2" customFormat="1" ht="21.7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" customHeight="1">
      <c r="A70" s="34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" customHeight="1">
      <c r="A74" s="3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" customHeight="1">
      <c r="A75" s="34"/>
      <c r="B75" s="35"/>
      <c r="C75" s="23" t="s">
        <v>105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16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4.4" customHeight="1">
      <c r="A78" s="34"/>
      <c r="B78" s="35"/>
      <c r="C78" s="36"/>
      <c r="D78" s="36"/>
      <c r="E78" s="356" t="str">
        <f>E7</f>
        <v>Oprava solných hal - Náchod a Jaroměř</v>
      </c>
      <c r="F78" s="357"/>
      <c r="G78" s="357"/>
      <c r="H78" s="357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90</v>
      </c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6" customHeight="1">
      <c r="A80" s="34"/>
      <c r="B80" s="35"/>
      <c r="C80" s="36"/>
      <c r="D80" s="36"/>
      <c r="E80" s="328" t="str">
        <f>E9</f>
        <v>2021/62-02 - Solná hala - Jaroměř</v>
      </c>
      <c r="F80" s="358"/>
      <c r="G80" s="358"/>
      <c r="H80" s="358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21</v>
      </c>
      <c r="D82" s="36"/>
      <c r="E82" s="36"/>
      <c r="F82" s="27" t="str">
        <f>F12</f>
        <v xml:space="preserve"> </v>
      </c>
      <c r="G82" s="36"/>
      <c r="H82" s="36"/>
      <c r="I82" s="29" t="s">
        <v>23</v>
      </c>
      <c r="J82" s="59" t="str">
        <f>IF(J12="","",J12)</f>
        <v>7. 10. 2021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6" customHeight="1">
      <c r="A84" s="34"/>
      <c r="B84" s="35"/>
      <c r="C84" s="29" t="s">
        <v>25</v>
      </c>
      <c r="D84" s="36"/>
      <c r="E84" s="36"/>
      <c r="F84" s="27" t="str">
        <f>E15</f>
        <v>ÚS Královéhradeckého kraje a.s.,</v>
      </c>
      <c r="G84" s="36"/>
      <c r="H84" s="36"/>
      <c r="I84" s="29" t="s">
        <v>31</v>
      </c>
      <c r="J84" s="32" t="str">
        <f>E21</f>
        <v xml:space="preserve"> </v>
      </c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6" customHeight="1">
      <c r="A85" s="34"/>
      <c r="B85" s="35"/>
      <c r="C85" s="29" t="s">
        <v>29</v>
      </c>
      <c r="D85" s="36"/>
      <c r="E85" s="36"/>
      <c r="F85" s="27" t="str">
        <f>IF(E18="","",E18)</f>
        <v>Vyplň údaj</v>
      </c>
      <c r="G85" s="36"/>
      <c r="H85" s="36"/>
      <c r="I85" s="29" t="s">
        <v>33</v>
      </c>
      <c r="J85" s="32" t="str">
        <f>E24</f>
        <v>Janičatová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46"/>
      <c r="B87" s="147"/>
      <c r="C87" s="148" t="s">
        <v>106</v>
      </c>
      <c r="D87" s="149" t="s">
        <v>57</v>
      </c>
      <c r="E87" s="149" t="s">
        <v>53</v>
      </c>
      <c r="F87" s="149" t="s">
        <v>54</v>
      </c>
      <c r="G87" s="149" t="s">
        <v>107</v>
      </c>
      <c r="H87" s="149" t="s">
        <v>108</v>
      </c>
      <c r="I87" s="149" t="s">
        <v>109</v>
      </c>
      <c r="J87" s="149" t="s">
        <v>94</v>
      </c>
      <c r="K87" s="150" t="s">
        <v>110</v>
      </c>
      <c r="L87" s="151"/>
      <c r="M87" s="68" t="s">
        <v>19</v>
      </c>
      <c r="N87" s="69" t="s">
        <v>42</v>
      </c>
      <c r="O87" s="69" t="s">
        <v>111</v>
      </c>
      <c r="P87" s="69" t="s">
        <v>112</v>
      </c>
      <c r="Q87" s="69" t="s">
        <v>113</v>
      </c>
      <c r="R87" s="69" t="s">
        <v>114</v>
      </c>
      <c r="S87" s="69" t="s">
        <v>115</v>
      </c>
      <c r="T87" s="70" t="s">
        <v>116</v>
      </c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</row>
    <row r="88" spans="1:63" s="2" customFormat="1" ht="22.8" customHeight="1">
      <c r="A88" s="34"/>
      <c r="B88" s="35"/>
      <c r="C88" s="75" t="s">
        <v>117</v>
      </c>
      <c r="D88" s="36"/>
      <c r="E88" s="36"/>
      <c r="F88" s="36"/>
      <c r="G88" s="36"/>
      <c r="H88" s="36"/>
      <c r="I88" s="36"/>
      <c r="J88" s="152">
        <f>BK88</f>
        <v>0</v>
      </c>
      <c r="K88" s="36"/>
      <c r="L88" s="39"/>
      <c r="M88" s="71"/>
      <c r="N88" s="153"/>
      <c r="O88" s="72"/>
      <c r="P88" s="154">
        <f>P89+P167</f>
        <v>0</v>
      </c>
      <c r="Q88" s="72"/>
      <c r="R88" s="154">
        <f>R89+R167</f>
        <v>45.73382182</v>
      </c>
      <c r="S88" s="72"/>
      <c r="T88" s="155">
        <f>T89+T167</f>
        <v>19.083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71</v>
      </c>
      <c r="AU88" s="17" t="s">
        <v>95</v>
      </c>
      <c r="BK88" s="156">
        <f>BK89+BK167</f>
        <v>0</v>
      </c>
    </row>
    <row r="89" spans="2:63" s="12" customFormat="1" ht="25.95" customHeight="1">
      <c r="B89" s="157"/>
      <c r="C89" s="158"/>
      <c r="D89" s="159" t="s">
        <v>71</v>
      </c>
      <c r="E89" s="160" t="s">
        <v>118</v>
      </c>
      <c r="F89" s="160" t="s">
        <v>119</v>
      </c>
      <c r="G89" s="158"/>
      <c r="H89" s="158"/>
      <c r="I89" s="161"/>
      <c r="J89" s="162">
        <f>BK89</f>
        <v>0</v>
      </c>
      <c r="K89" s="158"/>
      <c r="L89" s="163"/>
      <c r="M89" s="164"/>
      <c r="N89" s="165"/>
      <c r="O89" s="165"/>
      <c r="P89" s="166">
        <f>P90+P96+P117+P124+P150+P164</f>
        <v>0</v>
      </c>
      <c r="Q89" s="165"/>
      <c r="R89" s="166">
        <f>R90+R96+R117+R124+R150+R164</f>
        <v>45.56955457</v>
      </c>
      <c r="S89" s="165"/>
      <c r="T89" s="167">
        <f>T90+T96+T117+T124+T150+T164</f>
        <v>19.083</v>
      </c>
      <c r="AR89" s="168" t="s">
        <v>80</v>
      </c>
      <c r="AT89" s="169" t="s">
        <v>71</v>
      </c>
      <c r="AU89" s="169" t="s">
        <v>72</v>
      </c>
      <c r="AY89" s="168" t="s">
        <v>120</v>
      </c>
      <c r="BK89" s="170">
        <f>BK90+BK96+BK117+BK124+BK150+BK164</f>
        <v>0</v>
      </c>
    </row>
    <row r="90" spans="2:63" s="12" customFormat="1" ht="22.8" customHeight="1">
      <c r="B90" s="157"/>
      <c r="C90" s="158"/>
      <c r="D90" s="159" t="s">
        <v>71</v>
      </c>
      <c r="E90" s="171" t="s">
        <v>82</v>
      </c>
      <c r="F90" s="171" t="s">
        <v>121</v>
      </c>
      <c r="G90" s="158"/>
      <c r="H90" s="158"/>
      <c r="I90" s="161"/>
      <c r="J90" s="172">
        <f>BK90</f>
        <v>0</v>
      </c>
      <c r="K90" s="158"/>
      <c r="L90" s="163"/>
      <c r="M90" s="164"/>
      <c r="N90" s="165"/>
      <c r="O90" s="165"/>
      <c r="P90" s="166">
        <f>SUM(P91:P95)</f>
        <v>0</v>
      </c>
      <c r="Q90" s="165"/>
      <c r="R90" s="166">
        <f>SUM(R91:R95)</f>
        <v>0.016589999999999997</v>
      </c>
      <c r="S90" s="165"/>
      <c r="T90" s="167">
        <f>SUM(T91:T95)</f>
        <v>0</v>
      </c>
      <c r="AR90" s="168" t="s">
        <v>80</v>
      </c>
      <c r="AT90" s="169" t="s">
        <v>71</v>
      </c>
      <c r="AU90" s="169" t="s">
        <v>80</v>
      </c>
      <c r="AY90" s="168" t="s">
        <v>120</v>
      </c>
      <c r="BK90" s="170">
        <f>SUM(BK91:BK95)</f>
        <v>0</v>
      </c>
    </row>
    <row r="91" spans="1:65" s="2" customFormat="1" ht="45" customHeight="1">
      <c r="A91" s="34"/>
      <c r="B91" s="35"/>
      <c r="C91" s="173" t="s">
        <v>80</v>
      </c>
      <c r="D91" s="173" t="s">
        <v>122</v>
      </c>
      <c r="E91" s="174" t="s">
        <v>123</v>
      </c>
      <c r="F91" s="175" t="s">
        <v>124</v>
      </c>
      <c r="G91" s="176" t="s">
        <v>125</v>
      </c>
      <c r="H91" s="177">
        <v>237</v>
      </c>
      <c r="I91" s="178"/>
      <c r="J91" s="179">
        <f>ROUND(I91*H91,2)</f>
        <v>0</v>
      </c>
      <c r="K91" s="175" t="s">
        <v>126</v>
      </c>
      <c r="L91" s="39"/>
      <c r="M91" s="180" t="s">
        <v>19</v>
      </c>
      <c r="N91" s="181" t="s">
        <v>43</v>
      </c>
      <c r="O91" s="64"/>
      <c r="P91" s="182">
        <f>O91*H91</f>
        <v>0</v>
      </c>
      <c r="Q91" s="182">
        <v>7E-05</v>
      </c>
      <c r="R91" s="182">
        <f>Q91*H91</f>
        <v>0.016589999999999997</v>
      </c>
      <c r="S91" s="182">
        <v>0</v>
      </c>
      <c r="T91" s="183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4" t="s">
        <v>127</v>
      </c>
      <c r="AT91" s="184" t="s">
        <v>122</v>
      </c>
      <c r="AU91" s="184" t="s">
        <v>82</v>
      </c>
      <c r="AY91" s="17" t="s">
        <v>120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7" t="s">
        <v>80</v>
      </c>
      <c r="BK91" s="185">
        <f>ROUND(I91*H91,2)</f>
        <v>0</v>
      </c>
      <c r="BL91" s="17" t="s">
        <v>127</v>
      </c>
      <c r="BM91" s="184" t="s">
        <v>297</v>
      </c>
    </row>
    <row r="92" spans="1:47" s="2" customFormat="1" ht="10.2">
      <c r="A92" s="34"/>
      <c r="B92" s="35"/>
      <c r="C92" s="36"/>
      <c r="D92" s="186" t="s">
        <v>129</v>
      </c>
      <c r="E92" s="36"/>
      <c r="F92" s="187" t="s">
        <v>130</v>
      </c>
      <c r="G92" s="36"/>
      <c r="H92" s="36"/>
      <c r="I92" s="188"/>
      <c r="J92" s="36"/>
      <c r="K92" s="36"/>
      <c r="L92" s="39"/>
      <c r="M92" s="189"/>
      <c r="N92" s="190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129</v>
      </c>
      <c r="AU92" s="17" t="s">
        <v>82</v>
      </c>
    </row>
    <row r="93" spans="2:51" s="13" customFormat="1" ht="10.2">
      <c r="B93" s="191"/>
      <c r="C93" s="192"/>
      <c r="D93" s="193" t="s">
        <v>131</v>
      </c>
      <c r="E93" s="194" t="s">
        <v>19</v>
      </c>
      <c r="F93" s="195" t="s">
        <v>298</v>
      </c>
      <c r="G93" s="192"/>
      <c r="H93" s="196">
        <v>198</v>
      </c>
      <c r="I93" s="197"/>
      <c r="J93" s="192"/>
      <c r="K93" s="192"/>
      <c r="L93" s="198"/>
      <c r="M93" s="199"/>
      <c r="N93" s="200"/>
      <c r="O93" s="200"/>
      <c r="P93" s="200"/>
      <c r="Q93" s="200"/>
      <c r="R93" s="200"/>
      <c r="S93" s="200"/>
      <c r="T93" s="201"/>
      <c r="AT93" s="202" t="s">
        <v>131</v>
      </c>
      <c r="AU93" s="202" t="s">
        <v>82</v>
      </c>
      <c r="AV93" s="13" t="s">
        <v>82</v>
      </c>
      <c r="AW93" s="13" t="s">
        <v>32</v>
      </c>
      <c r="AX93" s="13" t="s">
        <v>72</v>
      </c>
      <c r="AY93" s="202" t="s">
        <v>120</v>
      </c>
    </row>
    <row r="94" spans="2:51" s="13" customFormat="1" ht="10.2">
      <c r="B94" s="191"/>
      <c r="C94" s="192"/>
      <c r="D94" s="193" t="s">
        <v>131</v>
      </c>
      <c r="E94" s="194" t="s">
        <v>19</v>
      </c>
      <c r="F94" s="195" t="s">
        <v>133</v>
      </c>
      <c r="G94" s="192"/>
      <c r="H94" s="196">
        <v>39</v>
      </c>
      <c r="I94" s="197"/>
      <c r="J94" s="192"/>
      <c r="K94" s="192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131</v>
      </c>
      <c r="AU94" s="202" t="s">
        <v>82</v>
      </c>
      <c r="AV94" s="13" t="s">
        <v>82</v>
      </c>
      <c r="AW94" s="13" t="s">
        <v>32</v>
      </c>
      <c r="AX94" s="13" t="s">
        <v>72</v>
      </c>
      <c r="AY94" s="202" t="s">
        <v>120</v>
      </c>
    </row>
    <row r="95" spans="2:51" s="14" customFormat="1" ht="10.2">
      <c r="B95" s="203"/>
      <c r="C95" s="204"/>
      <c r="D95" s="193" t="s">
        <v>131</v>
      </c>
      <c r="E95" s="205" t="s">
        <v>19</v>
      </c>
      <c r="F95" s="206" t="s">
        <v>134</v>
      </c>
      <c r="G95" s="204"/>
      <c r="H95" s="207">
        <v>237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131</v>
      </c>
      <c r="AU95" s="213" t="s">
        <v>82</v>
      </c>
      <c r="AV95" s="14" t="s">
        <v>127</v>
      </c>
      <c r="AW95" s="14" t="s">
        <v>32</v>
      </c>
      <c r="AX95" s="14" t="s">
        <v>80</v>
      </c>
      <c r="AY95" s="213" t="s">
        <v>120</v>
      </c>
    </row>
    <row r="96" spans="2:63" s="12" customFormat="1" ht="22.8" customHeight="1">
      <c r="B96" s="157"/>
      <c r="C96" s="158"/>
      <c r="D96" s="159" t="s">
        <v>71</v>
      </c>
      <c r="E96" s="171" t="s">
        <v>127</v>
      </c>
      <c r="F96" s="171" t="s">
        <v>135</v>
      </c>
      <c r="G96" s="158"/>
      <c r="H96" s="158"/>
      <c r="I96" s="161"/>
      <c r="J96" s="172">
        <f>BK96</f>
        <v>0</v>
      </c>
      <c r="K96" s="158"/>
      <c r="L96" s="163"/>
      <c r="M96" s="164"/>
      <c r="N96" s="165"/>
      <c r="O96" s="165"/>
      <c r="P96" s="166">
        <f>SUM(P97:P116)</f>
        <v>0</v>
      </c>
      <c r="Q96" s="165"/>
      <c r="R96" s="166">
        <f>SUM(R97:R116)</f>
        <v>31.019383610000002</v>
      </c>
      <c r="S96" s="165"/>
      <c r="T96" s="167">
        <f>SUM(T97:T116)</f>
        <v>0</v>
      </c>
      <c r="AR96" s="168" t="s">
        <v>80</v>
      </c>
      <c r="AT96" s="169" t="s">
        <v>71</v>
      </c>
      <c r="AU96" s="169" t="s">
        <v>80</v>
      </c>
      <c r="AY96" s="168" t="s">
        <v>120</v>
      </c>
      <c r="BK96" s="170">
        <f>SUM(BK97:BK116)</f>
        <v>0</v>
      </c>
    </row>
    <row r="97" spans="1:65" s="2" customFormat="1" ht="45" customHeight="1">
      <c r="A97" s="34"/>
      <c r="B97" s="35"/>
      <c r="C97" s="173" t="s">
        <v>82</v>
      </c>
      <c r="D97" s="173" t="s">
        <v>122</v>
      </c>
      <c r="E97" s="174" t="s">
        <v>136</v>
      </c>
      <c r="F97" s="175" t="s">
        <v>137</v>
      </c>
      <c r="G97" s="176" t="s">
        <v>125</v>
      </c>
      <c r="H97" s="177">
        <v>99</v>
      </c>
      <c r="I97" s="178"/>
      <c r="J97" s="179">
        <f>ROUND(I97*H97,2)</f>
        <v>0</v>
      </c>
      <c r="K97" s="175" t="s">
        <v>126</v>
      </c>
      <c r="L97" s="39"/>
      <c r="M97" s="180" t="s">
        <v>19</v>
      </c>
      <c r="N97" s="181" t="s">
        <v>43</v>
      </c>
      <c r="O97" s="64"/>
      <c r="P97" s="182">
        <f>O97*H97</f>
        <v>0</v>
      </c>
      <c r="Q97" s="182">
        <v>0.00459</v>
      </c>
      <c r="R97" s="182">
        <f>Q97*H97</f>
        <v>0.45441000000000004</v>
      </c>
      <c r="S97" s="182">
        <v>0</v>
      </c>
      <c r="T97" s="183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127</v>
      </c>
      <c r="AT97" s="184" t="s">
        <v>122</v>
      </c>
      <c r="AU97" s="184" t="s">
        <v>82</v>
      </c>
      <c r="AY97" s="17" t="s">
        <v>120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7" t="s">
        <v>80</v>
      </c>
      <c r="BK97" s="185">
        <f>ROUND(I97*H97,2)</f>
        <v>0</v>
      </c>
      <c r="BL97" s="17" t="s">
        <v>127</v>
      </c>
      <c r="BM97" s="184" t="s">
        <v>299</v>
      </c>
    </row>
    <row r="98" spans="1:47" s="2" customFormat="1" ht="10.2">
      <c r="A98" s="34"/>
      <c r="B98" s="35"/>
      <c r="C98" s="36"/>
      <c r="D98" s="186" t="s">
        <v>129</v>
      </c>
      <c r="E98" s="36"/>
      <c r="F98" s="187" t="s">
        <v>139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129</v>
      </c>
      <c r="AU98" s="17" t="s">
        <v>82</v>
      </c>
    </row>
    <row r="99" spans="2:51" s="13" customFormat="1" ht="10.2">
      <c r="B99" s="191"/>
      <c r="C99" s="192"/>
      <c r="D99" s="193" t="s">
        <v>131</v>
      </c>
      <c r="E99" s="194" t="s">
        <v>19</v>
      </c>
      <c r="F99" s="195" t="s">
        <v>300</v>
      </c>
      <c r="G99" s="192"/>
      <c r="H99" s="196">
        <v>99</v>
      </c>
      <c r="I99" s="197"/>
      <c r="J99" s="192"/>
      <c r="K99" s="192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131</v>
      </c>
      <c r="AU99" s="202" t="s">
        <v>82</v>
      </c>
      <c r="AV99" s="13" t="s">
        <v>82</v>
      </c>
      <c r="AW99" s="13" t="s">
        <v>32</v>
      </c>
      <c r="AX99" s="13" t="s">
        <v>80</v>
      </c>
      <c r="AY99" s="202" t="s">
        <v>120</v>
      </c>
    </row>
    <row r="100" spans="1:65" s="2" customFormat="1" ht="14.4" customHeight="1">
      <c r="A100" s="34"/>
      <c r="B100" s="35"/>
      <c r="C100" s="214" t="s">
        <v>140</v>
      </c>
      <c r="D100" s="214" t="s">
        <v>141</v>
      </c>
      <c r="E100" s="215" t="s">
        <v>142</v>
      </c>
      <c r="F100" s="216" t="s">
        <v>143</v>
      </c>
      <c r="G100" s="217" t="s">
        <v>125</v>
      </c>
      <c r="H100" s="218">
        <v>99.99</v>
      </c>
      <c r="I100" s="219"/>
      <c r="J100" s="220">
        <f>ROUND(I100*H100,2)</f>
        <v>0</v>
      </c>
      <c r="K100" s="216" t="s">
        <v>126</v>
      </c>
      <c r="L100" s="221"/>
      <c r="M100" s="222" t="s">
        <v>19</v>
      </c>
      <c r="N100" s="223" t="s">
        <v>43</v>
      </c>
      <c r="O100" s="64"/>
      <c r="P100" s="182">
        <f>O100*H100</f>
        <v>0</v>
      </c>
      <c r="Q100" s="182">
        <v>0.165</v>
      </c>
      <c r="R100" s="182">
        <f>Q100*H100</f>
        <v>16.49835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144</v>
      </c>
      <c r="AT100" s="184" t="s">
        <v>141</v>
      </c>
      <c r="AU100" s="184" t="s">
        <v>82</v>
      </c>
      <c r="AY100" s="17" t="s">
        <v>120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80</v>
      </c>
      <c r="BK100" s="185">
        <f>ROUND(I100*H100,2)</f>
        <v>0</v>
      </c>
      <c r="BL100" s="17" t="s">
        <v>127</v>
      </c>
      <c r="BM100" s="184" t="s">
        <v>301</v>
      </c>
    </row>
    <row r="101" spans="1:47" s="2" customFormat="1" ht="10.2">
      <c r="A101" s="34"/>
      <c r="B101" s="35"/>
      <c r="C101" s="36"/>
      <c r="D101" s="186" t="s">
        <v>129</v>
      </c>
      <c r="E101" s="36"/>
      <c r="F101" s="187" t="s">
        <v>146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129</v>
      </c>
      <c r="AU101" s="17" t="s">
        <v>82</v>
      </c>
    </row>
    <row r="102" spans="2:51" s="13" customFormat="1" ht="10.2">
      <c r="B102" s="191"/>
      <c r="C102" s="192"/>
      <c r="D102" s="193" t="s">
        <v>131</v>
      </c>
      <c r="E102" s="192"/>
      <c r="F102" s="195" t="s">
        <v>302</v>
      </c>
      <c r="G102" s="192"/>
      <c r="H102" s="196">
        <v>99.99</v>
      </c>
      <c r="I102" s="197"/>
      <c r="J102" s="192"/>
      <c r="K102" s="192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131</v>
      </c>
      <c r="AU102" s="202" t="s">
        <v>82</v>
      </c>
      <c r="AV102" s="13" t="s">
        <v>82</v>
      </c>
      <c r="AW102" s="13" t="s">
        <v>4</v>
      </c>
      <c r="AX102" s="13" t="s">
        <v>80</v>
      </c>
      <c r="AY102" s="202" t="s">
        <v>120</v>
      </c>
    </row>
    <row r="103" spans="1:65" s="2" customFormat="1" ht="34.8" customHeight="1">
      <c r="A103" s="34"/>
      <c r="B103" s="35"/>
      <c r="C103" s="173" t="s">
        <v>127</v>
      </c>
      <c r="D103" s="173" t="s">
        <v>122</v>
      </c>
      <c r="E103" s="174" t="s">
        <v>148</v>
      </c>
      <c r="F103" s="175" t="s">
        <v>149</v>
      </c>
      <c r="G103" s="176" t="s">
        <v>125</v>
      </c>
      <c r="H103" s="177">
        <v>164</v>
      </c>
      <c r="I103" s="178"/>
      <c r="J103" s="179">
        <f>ROUND(I103*H103,2)</f>
        <v>0</v>
      </c>
      <c r="K103" s="175" t="s">
        <v>126</v>
      </c>
      <c r="L103" s="39"/>
      <c r="M103" s="180" t="s">
        <v>19</v>
      </c>
      <c r="N103" s="181" t="s">
        <v>43</v>
      </c>
      <c r="O103" s="64"/>
      <c r="P103" s="182">
        <f>O103*H103</f>
        <v>0</v>
      </c>
      <c r="Q103" s="182">
        <v>0.06736</v>
      </c>
      <c r="R103" s="182">
        <f>Q103*H103</f>
        <v>11.04704</v>
      </c>
      <c r="S103" s="182">
        <v>0</v>
      </c>
      <c r="T103" s="183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4" t="s">
        <v>127</v>
      </c>
      <c r="AT103" s="184" t="s">
        <v>122</v>
      </c>
      <c r="AU103" s="184" t="s">
        <v>82</v>
      </c>
      <c r="AY103" s="17" t="s">
        <v>120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7" t="s">
        <v>80</v>
      </c>
      <c r="BK103" s="185">
        <f>ROUND(I103*H103,2)</f>
        <v>0</v>
      </c>
      <c r="BL103" s="17" t="s">
        <v>127</v>
      </c>
      <c r="BM103" s="184" t="s">
        <v>303</v>
      </c>
    </row>
    <row r="104" spans="1:47" s="2" customFormat="1" ht="10.2">
      <c r="A104" s="34"/>
      <c r="B104" s="35"/>
      <c r="C104" s="36"/>
      <c r="D104" s="186" t="s">
        <v>129</v>
      </c>
      <c r="E104" s="36"/>
      <c r="F104" s="187" t="s">
        <v>151</v>
      </c>
      <c r="G104" s="36"/>
      <c r="H104" s="36"/>
      <c r="I104" s="188"/>
      <c r="J104" s="36"/>
      <c r="K104" s="36"/>
      <c r="L104" s="39"/>
      <c r="M104" s="189"/>
      <c r="N104" s="190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129</v>
      </c>
      <c r="AU104" s="17" t="s">
        <v>82</v>
      </c>
    </row>
    <row r="105" spans="2:51" s="13" customFormat="1" ht="10.2">
      <c r="B105" s="191"/>
      <c r="C105" s="192"/>
      <c r="D105" s="193" t="s">
        <v>131</v>
      </c>
      <c r="E105" s="194" t="s">
        <v>19</v>
      </c>
      <c r="F105" s="195" t="s">
        <v>152</v>
      </c>
      <c r="G105" s="192"/>
      <c r="H105" s="196">
        <v>164</v>
      </c>
      <c r="I105" s="197"/>
      <c r="J105" s="192"/>
      <c r="K105" s="192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131</v>
      </c>
      <c r="AU105" s="202" t="s">
        <v>82</v>
      </c>
      <c r="AV105" s="13" t="s">
        <v>82</v>
      </c>
      <c r="AW105" s="13" t="s">
        <v>32</v>
      </c>
      <c r="AX105" s="13" t="s">
        <v>80</v>
      </c>
      <c r="AY105" s="202" t="s">
        <v>120</v>
      </c>
    </row>
    <row r="106" spans="1:65" s="2" customFormat="1" ht="22.2" customHeight="1">
      <c r="A106" s="34"/>
      <c r="B106" s="35"/>
      <c r="C106" s="173" t="s">
        <v>153</v>
      </c>
      <c r="D106" s="173" t="s">
        <v>122</v>
      </c>
      <c r="E106" s="174" t="s">
        <v>154</v>
      </c>
      <c r="F106" s="175" t="s">
        <v>155</v>
      </c>
      <c r="G106" s="176" t="s">
        <v>156</v>
      </c>
      <c r="H106" s="177">
        <v>1.073</v>
      </c>
      <c r="I106" s="178"/>
      <c r="J106" s="179">
        <f>ROUND(I106*H106,2)</f>
        <v>0</v>
      </c>
      <c r="K106" s="175" t="s">
        <v>126</v>
      </c>
      <c r="L106" s="39"/>
      <c r="M106" s="180" t="s">
        <v>19</v>
      </c>
      <c r="N106" s="181" t="s">
        <v>43</v>
      </c>
      <c r="O106" s="64"/>
      <c r="P106" s="182">
        <f>O106*H106</f>
        <v>0</v>
      </c>
      <c r="Q106" s="182">
        <v>2.4534</v>
      </c>
      <c r="R106" s="182">
        <f>Q106*H106</f>
        <v>2.6324981999999997</v>
      </c>
      <c r="S106" s="182">
        <v>0</v>
      </c>
      <c r="T106" s="183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127</v>
      </c>
      <c r="AT106" s="184" t="s">
        <v>122</v>
      </c>
      <c r="AU106" s="184" t="s">
        <v>82</v>
      </c>
      <c r="AY106" s="17" t="s">
        <v>120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80</v>
      </c>
      <c r="BK106" s="185">
        <f>ROUND(I106*H106,2)</f>
        <v>0</v>
      </c>
      <c r="BL106" s="17" t="s">
        <v>127</v>
      </c>
      <c r="BM106" s="184" t="s">
        <v>304</v>
      </c>
    </row>
    <row r="107" spans="1:47" s="2" customFormat="1" ht="10.2">
      <c r="A107" s="34"/>
      <c r="B107" s="35"/>
      <c r="C107" s="36"/>
      <c r="D107" s="186" t="s">
        <v>129</v>
      </c>
      <c r="E107" s="36"/>
      <c r="F107" s="187" t="s">
        <v>158</v>
      </c>
      <c r="G107" s="36"/>
      <c r="H107" s="36"/>
      <c r="I107" s="188"/>
      <c r="J107" s="36"/>
      <c r="K107" s="36"/>
      <c r="L107" s="39"/>
      <c r="M107" s="189"/>
      <c r="N107" s="190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129</v>
      </c>
      <c r="AU107" s="17" t="s">
        <v>82</v>
      </c>
    </row>
    <row r="108" spans="2:51" s="13" customFormat="1" ht="10.2">
      <c r="B108" s="191"/>
      <c r="C108" s="192"/>
      <c r="D108" s="193" t="s">
        <v>131</v>
      </c>
      <c r="E108" s="194" t="s">
        <v>19</v>
      </c>
      <c r="F108" s="195" t="s">
        <v>159</v>
      </c>
      <c r="G108" s="192"/>
      <c r="H108" s="196">
        <v>1.073</v>
      </c>
      <c r="I108" s="197"/>
      <c r="J108" s="192"/>
      <c r="K108" s="192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131</v>
      </c>
      <c r="AU108" s="202" t="s">
        <v>82</v>
      </c>
      <c r="AV108" s="13" t="s">
        <v>82</v>
      </c>
      <c r="AW108" s="13" t="s">
        <v>32</v>
      </c>
      <c r="AX108" s="13" t="s">
        <v>80</v>
      </c>
      <c r="AY108" s="202" t="s">
        <v>120</v>
      </c>
    </row>
    <row r="109" spans="1:65" s="2" customFormat="1" ht="22.2" customHeight="1">
      <c r="A109" s="34"/>
      <c r="B109" s="35"/>
      <c r="C109" s="173" t="s">
        <v>160</v>
      </c>
      <c r="D109" s="173" t="s">
        <v>122</v>
      </c>
      <c r="E109" s="174" t="s">
        <v>161</v>
      </c>
      <c r="F109" s="175" t="s">
        <v>162</v>
      </c>
      <c r="G109" s="176" t="s">
        <v>163</v>
      </c>
      <c r="H109" s="177">
        <v>39.6</v>
      </c>
      <c r="I109" s="178"/>
      <c r="J109" s="179">
        <f>ROUND(I109*H109,2)</f>
        <v>0</v>
      </c>
      <c r="K109" s="175" t="s">
        <v>126</v>
      </c>
      <c r="L109" s="39"/>
      <c r="M109" s="180" t="s">
        <v>19</v>
      </c>
      <c r="N109" s="181" t="s">
        <v>43</v>
      </c>
      <c r="O109" s="64"/>
      <c r="P109" s="182">
        <f>O109*H109</f>
        <v>0</v>
      </c>
      <c r="Q109" s="182">
        <v>0.00576</v>
      </c>
      <c r="R109" s="182">
        <f>Q109*H109</f>
        <v>0.22809600000000002</v>
      </c>
      <c r="S109" s="182">
        <v>0</v>
      </c>
      <c r="T109" s="183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4" t="s">
        <v>127</v>
      </c>
      <c r="AT109" s="184" t="s">
        <v>122</v>
      </c>
      <c r="AU109" s="184" t="s">
        <v>82</v>
      </c>
      <c r="AY109" s="17" t="s">
        <v>120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7" t="s">
        <v>80</v>
      </c>
      <c r="BK109" s="185">
        <f>ROUND(I109*H109,2)</f>
        <v>0</v>
      </c>
      <c r="BL109" s="17" t="s">
        <v>127</v>
      </c>
      <c r="BM109" s="184" t="s">
        <v>305</v>
      </c>
    </row>
    <row r="110" spans="1:47" s="2" customFormat="1" ht="10.2">
      <c r="A110" s="34"/>
      <c r="B110" s="35"/>
      <c r="C110" s="36"/>
      <c r="D110" s="186" t="s">
        <v>129</v>
      </c>
      <c r="E110" s="36"/>
      <c r="F110" s="187" t="s">
        <v>165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129</v>
      </c>
      <c r="AU110" s="17" t="s">
        <v>82</v>
      </c>
    </row>
    <row r="111" spans="2:51" s="13" customFormat="1" ht="10.2">
      <c r="B111" s="191"/>
      <c r="C111" s="192"/>
      <c r="D111" s="193" t="s">
        <v>131</v>
      </c>
      <c r="E111" s="194" t="s">
        <v>19</v>
      </c>
      <c r="F111" s="195" t="s">
        <v>166</v>
      </c>
      <c r="G111" s="192"/>
      <c r="H111" s="196">
        <v>39.6</v>
      </c>
      <c r="I111" s="197"/>
      <c r="J111" s="192"/>
      <c r="K111" s="192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131</v>
      </c>
      <c r="AU111" s="202" t="s">
        <v>82</v>
      </c>
      <c r="AV111" s="13" t="s">
        <v>82</v>
      </c>
      <c r="AW111" s="13" t="s">
        <v>32</v>
      </c>
      <c r="AX111" s="13" t="s">
        <v>80</v>
      </c>
      <c r="AY111" s="202" t="s">
        <v>120</v>
      </c>
    </row>
    <row r="112" spans="1:65" s="2" customFormat="1" ht="22.2" customHeight="1">
      <c r="A112" s="34"/>
      <c r="B112" s="35"/>
      <c r="C112" s="173" t="s">
        <v>167</v>
      </c>
      <c r="D112" s="173" t="s">
        <v>122</v>
      </c>
      <c r="E112" s="174" t="s">
        <v>168</v>
      </c>
      <c r="F112" s="175" t="s">
        <v>169</v>
      </c>
      <c r="G112" s="176" t="s">
        <v>163</v>
      </c>
      <c r="H112" s="177">
        <v>39.6</v>
      </c>
      <c r="I112" s="178"/>
      <c r="J112" s="179">
        <f>ROUND(I112*H112,2)</f>
        <v>0</v>
      </c>
      <c r="K112" s="175" t="s">
        <v>126</v>
      </c>
      <c r="L112" s="39"/>
      <c r="M112" s="180" t="s">
        <v>19</v>
      </c>
      <c r="N112" s="181" t="s">
        <v>43</v>
      </c>
      <c r="O112" s="64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4" t="s">
        <v>127</v>
      </c>
      <c r="AT112" s="184" t="s">
        <v>122</v>
      </c>
      <c r="AU112" s="184" t="s">
        <v>82</v>
      </c>
      <c r="AY112" s="17" t="s">
        <v>120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7" t="s">
        <v>80</v>
      </c>
      <c r="BK112" s="185">
        <f>ROUND(I112*H112,2)</f>
        <v>0</v>
      </c>
      <c r="BL112" s="17" t="s">
        <v>127</v>
      </c>
      <c r="BM112" s="184" t="s">
        <v>306</v>
      </c>
    </row>
    <row r="113" spans="1:47" s="2" customFormat="1" ht="10.2">
      <c r="A113" s="34"/>
      <c r="B113" s="35"/>
      <c r="C113" s="36"/>
      <c r="D113" s="186" t="s">
        <v>129</v>
      </c>
      <c r="E113" s="36"/>
      <c r="F113" s="187" t="s">
        <v>171</v>
      </c>
      <c r="G113" s="36"/>
      <c r="H113" s="36"/>
      <c r="I113" s="188"/>
      <c r="J113" s="36"/>
      <c r="K113" s="36"/>
      <c r="L113" s="39"/>
      <c r="M113" s="189"/>
      <c r="N113" s="190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129</v>
      </c>
      <c r="AU113" s="17" t="s">
        <v>82</v>
      </c>
    </row>
    <row r="114" spans="1:65" s="2" customFormat="1" ht="22.2" customHeight="1">
      <c r="A114" s="34"/>
      <c r="B114" s="35"/>
      <c r="C114" s="173" t="s">
        <v>144</v>
      </c>
      <c r="D114" s="173" t="s">
        <v>122</v>
      </c>
      <c r="E114" s="174" t="s">
        <v>172</v>
      </c>
      <c r="F114" s="175" t="s">
        <v>173</v>
      </c>
      <c r="G114" s="176" t="s">
        <v>174</v>
      </c>
      <c r="H114" s="177">
        <v>0.151</v>
      </c>
      <c r="I114" s="178"/>
      <c r="J114" s="179">
        <f>ROUND(I114*H114,2)</f>
        <v>0</v>
      </c>
      <c r="K114" s="175" t="s">
        <v>126</v>
      </c>
      <c r="L114" s="39"/>
      <c r="M114" s="180" t="s">
        <v>19</v>
      </c>
      <c r="N114" s="181" t="s">
        <v>43</v>
      </c>
      <c r="O114" s="64"/>
      <c r="P114" s="182">
        <f>O114*H114</f>
        <v>0</v>
      </c>
      <c r="Q114" s="182">
        <v>1.05291</v>
      </c>
      <c r="R114" s="182">
        <f>Q114*H114</f>
        <v>0.15898941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127</v>
      </c>
      <c r="AT114" s="184" t="s">
        <v>122</v>
      </c>
      <c r="AU114" s="184" t="s">
        <v>82</v>
      </c>
      <c r="AY114" s="17" t="s">
        <v>120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80</v>
      </c>
      <c r="BK114" s="185">
        <f>ROUND(I114*H114,2)</f>
        <v>0</v>
      </c>
      <c r="BL114" s="17" t="s">
        <v>127</v>
      </c>
      <c r="BM114" s="184" t="s">
        <v>307</v>
      </c>
    </row>
    <row r="115" spans="1:47" s="2" customFormat="1" ht="10.2">
      <c r="A115" s="34"/>
      <c r="B115" s="35"/>
      <c r="C115" s="36"/>
      <c r="D115" s="186" t="s">
        <v>129</v>
      </c>
      <c r="E115" s="36"/>
      <c r="F115" s="187" t="s">
        <v>176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129</v>
      </c>
      <c r="AU115" s="17" t="s">
        <v>82</v>
      </c>
    </row>
    <row r="116" spans="2:51" s="13" customFormat="1" ht="10.2">
      <c r="B116" s="191"/>
      <c r="C116" s="192"/>
      <c r="D116" s="193" t="s">
        <v>131</v>
      </c>
      <c r="E116" s="194" t="s">
        <v>19</v>
      </c>
      <c r="F116" s="195" t="s">
        <v>177</v>
      </c>
      <c r="G116" s="192"/>
      <c r="H116" s="196">
        <v>0.151</v>
      </c>
      <c r="I116" s="197"/>
      <c r="J116" s="192"/>
      <c r="K116" s="192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131</v>
      </c>
      <c r="AU116" s="202" t="s">
        <v>82</v>
      </c>
      <c r="AV116" s="13" t="s">
        <v>82</v>
      </c>
      <c r="AW116" s="13" t="s">
        <v>32</v>
      </c>
      <c r="AX116" s="13" t="s">
        <v>80</v>
      </c>
      <c r="AY116" s="202" t="s">
        <v>120</v>
      </c>
    </row>
    <row r="117" spans="2:63" s="12" customFormat="1" ht="22.8" customHeight="1">
      <c r="B117" s="157"/>
      <c r="C117" s="158"/>
      <c r="D117" s="159" t="s">
        <v>71</v>
      </c>
      <c r="E117" s="171" t="s">
        <v>160</v>
      </c>
      <c r="F117" s="171" t="s">
        <v>178</v>
      </c>
      <c r="G117" s="158"/>
      <c r="H117" s="158"/>
      <c r="I117" s="161"/>
      <c r="J117" s="172">
        <f>BK117</f>
        <v>0</v>
      </c>
      <c r="K117" s="158"/>
      <c r="L117" s="163"/>
      <c r="M117" s="164"/>
      <c r="N117" s="165"/>
      <c r="O117" s="165"/>
      <c r="P117" s="166">
        <f>SUM(P118:P123)</f>
        <v>0</v>
      </c>
      <c r="Q117" s="165"/>
      <c r="R117" s="166">
        <f>SUM(R118:R123)</f>
        <v>0.002079</v>
      </c>
      <c r="S117" s="165"/>
      <c r="T117" s="167">
        <f>SUM(T118:T123)</f>
        <v>0</v>
      </c>
      <c r="AR117" s="168" t="s">
        <v>80</v>
      </c>
      <c r="AT117" s="169" t="s">
        <v>71</v>
      </c>
      <c r="AU117" s="169" t="s">
        <v>80</v>
      </c>
      <c r="AY117" s="168" t="s">
        <v>120</v>
      </c>
      <c r="BK117" s="170">
        <f>SUM(BK118:BK123)</f>
        <v>0</v>
      </c>
    </row>
    <row r="118" spans="1:65" s="2" customFormat="1" ht="14.4" customHeight="1">
      <c r="A118" s="34"/>
      <c r="B118" s="35"/>
      <c r="C118" s="173" t="s">
        <v>179</v>
      </c>
      <c r="D118" s="173" t="s">
        <v>122</v>
      </c>
      <c r="E118" s="174" t="s">
        <v>180</v>
      </c>
      <c r="F118" s="175" t="s">
        <v>181</v>
      </c>
      <c r="G118" s="176" t="s">
        <v>163</v>
      </c>
      <c r="H118" s="177">
        <v>346.95</v>
      </c>
      <c r="I118" s="178"/>
      <c r="J118" s="179">
        <f>ROUND(I118*H118,2)</f>
        <v>0</v>
      </c>
      <c r="K118" s="175" t="s">
        <v>126</v>
      </c>
      <c r="L118" s="39"/>
      <c r="M118" s="180" t="s">
        <v>19</v>
      </c>
      <c r="N118" s="181" t="s">
        <v>43</v>
      </c>
      <c r="O118" s="64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127</v>
      </c>
      <c r="AT118" s="184" t="s">
        <v>122</v>
      </c>
      <c r="AU118" s="184" t="s">
        <v>82</v>
      </c>
      <c r="AY118" s="17" t="s">
        <v>120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80</v>
      </c>
      <c r="BK118" s="185">
        <f>ROUND(I118*H118,2)</f>
        <v>0</v>
      </c>
      <c r="BL118" s="17" t="s">
        <v>127</v>
      </c>
      <c r="BM118" s="184" t="s">
        <v>308</v>
      </c>
    </row>
    <row r="119" spans="1:47" s="2" customFormat="1" ht="10.2">
      <c r="A119" s="34"/>
      <c r="B119" s="35"/>
      <c r="C119" s="36"/>
      <c r="D119" s="186" t="s">
        <v>129</v>
      </c>
      <c r="E119" s="36"/>
      <c r="F119" s="187" t="s">
        <v>183</v>
      </c>
      <c r="G119" s="36"/>
      <c r="H119" s="36"/>
      <c r="I119" s="188"/>
      <c r="J119" s="36"/>
      <c r="K119" s="36"/>
      <c r="L119" s="39"/>
      <c r="M119" s="189"/>
      <c r="N119" s="190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129</v>
      </c>
      <c r="AU119" s="17" t="s">
        <v>82</v>
      </c>
    </row>
    <row r="120" spans="2:51" s="13" customFormat="1" ht="10.2">
      <c r="B120" s="191"/>
      <c r="C120" s="192"/>
      <c r="D120" s="193" t="s">
        <v>131</v>
      </c>
      <c r="E120" s="194" t="s">
        <v>19</v>
      </c>
      <c r="F120" s="195" t="s">
        <v>184</v>
      </c>
      <c r="G120" s="192"/>
      <c r="H120" s="196">
        <v>346.95</v>
      </c>
      <c r="I120" s="197"/>
      <c r="J120" s="192"/>
      <c r="K120" s="192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131</v>
      </c>
      <c r="AU120" s="202" t="s">
        <v>82</v>
      </c>
      <c r="AV120" s="13" t="s">
        <v>82</v>
      </c>
      <c r="AW120" s="13" t="s">
        <v>32</v>
      </c>
      <c r="AX120" s="13" t="s">
        <v>80</v>
      </c>
      <c r="AY120" s="202" t="s">
        <v>120</v>
      </c>
    </row>
    <row r="121" spans="1:65" s="2" customFormat="1" ht="34.8" customHeight="1">
      <c r="A121" s="34"/>
      <c r="B121" s="35"/>
      <c r="C121" s="173" t="s">
        <v>185</v>
      </c>
      <c r="D121" s="173" t="s">
        <v>122</v>
      </c>
      <c r="E121" s="174" t="s">
        <v>186</v>
      </c>
      <c r="F121" s="175" t="s">
        <v>187</v>
      </c>
      <c r="G121" s="176" t="s">
        <v>188</v>
      </c>
      <c r="H121" s="177">
        <v>207.9</v>
      </c>
      <c r="I121" s="178"/>
      <c r="J121" s="179">
        <f>ROUND(I121*H121,2)</f>
        <v>0</v>
      </c>
      <c r="K121" s="175" t="s">
        <v>126</v>
      </c>
      <c r="L121" s="39"/>
      <c r="M121" s="180" t="s">
        <v>19</v>
      </c>
      <c r="N121" s="181" t="s">
        <v>43</v>
      </c>
      <c r="O121" s="64"/>
      <c r="P121" s="182">
        <f>O121*H121</f>
        <v>0</v>
      </c>
      <c r="Q121" s="182">
        <v>1E-05</v>
      </c>
      <c r="R121" s="182">
        <f>Q121*H121</f>
        <v>0.002079</v>
      </c>
      <c r="S121" s="182">
        <v>0</v>
      </c>
      <c r="T121" s="18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127</v>
      </c>
      <c r="AT121" s="184" t="s">
        <v>122</v>
      </c>
      <c r="AU121" s="184" t="s">
        <v>82</v>
      </c>
      <c r="AY121" s="17" t="s">
        <v>120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80</v>
      </c>
      <c r="BK121" s="185">
        <f>ROUND(I121*H121,2)</f>
        <v>0</v>
      </c>
      <c r="BL121" s="17" t="s">
        <v>127</v>
      </c>
      <c r="BM121" s="184" t="s">
        <v>309</v>
      </c>
    </row>
    <row r="122" spans="1:47" s="2" customFormat="1" ht="10.2">
      <c r="A122" s="34"/>
      <c r="B122" s="35"/>
      <c r="C122" s="36"/>
      <c r="D122" s="186" t="s">
        <v>129</v>
      </c>
      <c r="E122" s="36"/>
      <c r="F122" s="187" t="s">
        <v>190</v>
      </c>
      <c r="G122" s="36"/>
      <c r="H122" s="36"/>
      <c r="I122" s="188"/>
      <c r="J122" s="36"/>
      <c r="K122" s="36"/>
      <c r="L122" s="39"/>
      <c r="M122" s="189"/>
      <c r="N122" s="190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129</v>
      </c>
      <c r="AU122" s="17" t="s">
        <v>82</v>
      </c>
    </row>
    <row r="123" spans="2:51" s="13" customFormat="1" ht="10.2">
      <c r="B123" s="191"/>
      <c r="C123" s="192"/>
      <c r="D123" s="193" t="s">
        <v>131</v>
      </c>
      <c r="E123" s="194" t="s">
        <v>19</v>
      </c>
      <c r="F123" s="195" t="s">
        <v>310</v>
      </c>
      <c r="G123" s="192"/>
      <c r="H123" s="196">
        <v>207.9</v>
      </c>
      <c r="I123" s="197"/>
      <c r="J123" s="192"/>
      <c r="K123" s="192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131</v>
      </c>
      <c r="AU123" s="202" t="s">
        <v>82</v>
      </c>
      <c r="AV123" s="13" t="s">
        <v>82</v>
      </c>
      <c r="AW123" s="13" t="s">
        <v>32</v>
      </c>
      <c r="AX123" s="13" t="s">
        <v>80</v>
      </c>
      <c r="AY123" s="202" t="s">
        <v>120</v>
      </c>
    </row>
    <row r="124" spans="2:63" s="12" customFormat="1" ht="22.8" customHeight="1">
      <c r="B124" s="157"/>
      <c r="C124" s="158"/>
      <c r="D124" s="159" t="s">
        <v>71</v>
      </c>
      <c r="E124" s="171" t="s">
        <v>179</v>
      </c>
      <c r="F124" s="171" t="s">
        <v>192</v>
      </c>
      <c r="G124" s="158"/>
      <c r="H124" s="158"/>
      <c r="I124" s="161"/>
      <c r="J124" s="172">
        <f>BK124</f>
        <v>0</v>
      </c>
      <c r="K124" s="158"/>
      <c r="L124" s="163"/>
      <c r="M124" s="164"/>
      <c r="N124" s="165"/>
      <c r="O124" s="165"/>
      <c r="P124" s="166">
        <f>SUM(P125:P149)</f>
        <v>0</v>
      </c>
      <c r="Q124" s="165"/>
      <c r="R124" s="166">
        <f>SUM(R125:R149)</f>
        <v>14.53150196</v>
      </c>
      <c r="S124" s="165"/>
      <c r="T124" s="167">
        <f>SUM(T125:T149)</f>
        <v>19.083</v>
      </c>
      <c r="AR124" s="168" t="s">
        <v>80</v>
      </c>
      <c r="AT124" s="169" t="s">
        <v>71</v>
      </c>
      <c r="AU124" s="169" t="s">
        <v>80</v>
      </c>
      <c r="AY124" s="168" t="s">
        <v>120</v>
      </c>
      <c r="BK124" s="170">
        <f>SUM(BK125:BK149)</f>
        <v>0</v>
      </c>
    </row>
    <row r="125" spans="1:65" s="2" customFormat="1" ht="34.8" customHeight="1">
      <c r="A125" s="34"/>
      <c r="B125" s="35"/>
      <c r="C125" s="173" t="s">
        <v>193</v>
      </c>
      <c r="D125" s="173" t="s">
        <v>122</v>
      </c>
      <c r="E125" s="174" t="s">
        <v>194</v>
      </c>
      <c r="F125" s="175" t="s">
        <v>195</v>
      </c>
      <c r="G125" s="176" t="s">
        <v>163</v>
      </c>
      <c r="H125" s="177">
        <v>143</v>
      </c>
      <c r="I125" s="178"/>
      <c r="J125" s="179">
        <f>ROUND(I125*H125,2)</f>
        <v>0</v>
      </c>
      <c r="K125" s="175" t="s">
        <v>126</v>
      </c>
      <c r="L125" s="39"/>
      <c r="M125" s="180" t="s">
        <v>19</v>
      </c>
      <c r="N125" s="181" t="s">
        <v>43</v>
      </c>
      <c r="O125" s="64"/>
      <c r="P125" s="182">
        <f>O125*H125</f>
        <v>0</v>
      </c>
      <c r="Q125" s="182">
        <v>0.00013</v>
      </c>
      <c r="R125" s="182">
        <f>Q125*H125</f>
        <v>0.01859</v>
      </c>
      <c r="S125" s="182">
        <v>0</v>
      </c>
      <c r="T125" s="183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127</v>
      </c>
      <c r="AT125" s="184" t="s">
        <v>122</v>
      </c>
      <c r="AU125" s="184" t="s">
        <v>82</v>
      </c>
      <c r="AY125" s="17" t="s">
        <v>120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80</v>
      </c>
      <c r="BK125" s="185">
        <f>ROUND(I125*H125,2)</f>
        <v>0</v>
      </c>
      <c r="BL125" s="17" t="s">
        <v>127</v>
      </c>
      <c r="BM125" s="184" t="s">
        <v>311</v>
      </c>
    </row>
    <row r="126" spans="1:47" s="2" customFormat="1" ht="10.2">
      <c r="A126" s="34"/>
      <c r="B126" s="35"/>
      <c r="C126" s="36"/>
      <c r="D126" s="186" t="s">
        <v>129</v>
      </c>
      <c r="E126" s="36"/>
      <c r="F126" s="187" t="s">
        <v>197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129</v>
      </c>
      <c r="AU126" s="17" t="s">
        <v>82</v>
      </c>
    </row>
    <row r="127" spans="2:51" s="13" customFormat="1" ht="10.2">
      <c r="B127" s="191"/>
      <c r="C127" s="192"/>
      <c r="D127" s="193" t="s">
        <v>131</v>
      </c>
      <c r="E127" s="194" t="s">
        <v>19</v>
      </c>
      <c r="F127" s="195" t="s">
        <v>198</v>
      </c>
      <c r="G127" s="192"/>
      <c r="H127" s="196">
        <v>143</v>
      </c>
      <c r="I127" s="197"/>
      <c r="J127" s="192"/>
      <c r="K127" s="192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131</v>
      </c>
      <c r="AU127" s="202" t="s">
        <v>82</v>
      </c>
      <c r="AV127" s="13" t="s">
        <v>82</v>
      </c>
      <c r="AW127" s="13" t="s">
        <v>32</v>
      </c>
      <c r="AX127" s="13" t="s">
        <v>80</v>
      </c>
      <c r="AY127" s="202" t="s">
        <v>120</v>
      </c>
    </row>
    <row r="128" spans="1:65" s="2" customFormat="1" ht="22.2" customHeight="1">
      <c r="A128" s="34"/>
      <c r="B128" s="35"/>
      <c r="C128" s="173" t="s">
        <v>199</v>
      </c>
      <c r="D128" s="173" t="s">
        <v>122</v>
      </c>
      <c r="E128" s="174" t="s">
        <v>200</v>
      </c>
      <c r="F128" s="175" t="s">
        <v>201</v>
      </c>
      <c r="G128" s="176" t="s">
        <v>163</v>
      </c>
      <c r="H128" s="177">
        <v>328.313</v>
      </c>
      <c r="I128" s="178"/>
      <c r="J128" s="179">
        <f>ROUND(I128*H128,2)</f>
        <v>0</v>
      </c>
      <c r="K128" s="175" t="s">
        <v>126</v>
      </c>
      <c r="L128" s="39"/>
      <c r="M128" s="180" t="s">
        <v>19</v>
      </c>
      <c r="N128" s="181" t="s">
        <v>43</v>
      </c>
      <c r="O128" s="64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127</v>
      </c>
      <c r="AT128" s="184" t="s">
        <v>122</v>
      </c>
      <c r="AU128" s="184" t="s">
        <v>82</v>
      </c>
      <c r="AY128" s="17" t="s">
        <v>120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80</v>
      </c>
      <c r="BK128" s="185">
        <f>ROUND(I128*H128,2)</f>
        <v>0</v>
      </c>
      <c r="BL128" s="17" t="s">
        <v>127</v>
      </c>
      <c r="BM128" s="184" t="s">
        <v>312</v>
      </c>
    </row>
    <row r="129" spans="1:47" s="2" customFormat="1" ht="10.2">
      <c r="A129" s="34"/>
      <c r="B129" s="35"/>
      <c r="C129" s="36"/>
      <c r="D129" s="186" t="s">
        <v>129</v>
      </c>
      <c r="E129" s="36"/>
      <c r="F129" s="187" t="s">
        <v>203</v>
      </c>
      <c r="G129" s="36"/>
      <c r="H129" s="36"/>
      <c r="I129" s="188"/>
      <c r="J129" s="36"/>
      <c r="K129" s="36"/>
      <c r="L129" s="39"/>
      <c r="M129" s="189"/>
      <c r="N129" s="190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129</v>
      </c>
      <c r="AU129" s="17" t="s">
        <v>82</v>
      </c>
    </row>
    <row r="130" spans="2:51" s="13" customFormat="1" ht="10.2">
      <c r="B130" s="191"/>
      <c r="C130" s="192"/>
      <c r="D130" s="193" t="s">
        <v>131</v>
      </c>
      <c r="E130" s="194" t="s">
        <v>19</v>
      </c>
      <c r="F130" s="195" t="s">
        <v>204</v>
      </c>
      <c r="G130" s="192"/>
      <c r="H130" s="196">
        <v>328.313</v>
      </c>
      <c r="I130" s="197"/>
      <c r="J130" s="192"/>
      <c r="K130" s="192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131</v>
      </c>
      <c r="AU130" s="202" t="s">
        <v>82</v>
      </c>
      <c r="AV130" s="13" t="s">
        <v>82</v>
      </c>
      <c r="AW130" s="13" t="s">
        <v>32</v>
      </c>
      <c r="AX130" s="13" t="s">
        <v>80</v>
      </c>
      <c r="AY130" s="202" t="s">
        <v>120</v>
      </c>
    </row>
    <row r="131" spans="1:65" s="2" customFormat="1" ht="22.2" customHeight="1">
      <c r="A131" s="34"/>
      <c r="B131" s="35"/>
      <c r="C131" s="173" t="s">
        <v>205</v>
      </c>
      <c r="D131" s="173" t="s">
        <v>122</v>
      </c>
      <c r="E131" s="174" t="s">
        <v>206</v>
      </c>
      <c r="F131" s="175" t="s">
        <v>207</v>
      </c>
      <c r="G131" s="176" t="s">
        <v>125</v>
      </c>
      <c r="H131" s="177">
        <v>99</v>
      </c>
      <c r="I131" s="178"/>
      <c r="J131" s="179">
        <f>ROUND(I131*H131,2)</f>
        <v>0</v>
      </c>
      <c r="K131" s="175" t="s">
        <v>126</v>
      </c>
      <c r="L131" s="39"/>
      <c r="M131" s="180" t="s">
        <v>19</v>
      </c>
      <c r="N131" s="181" t="s">
        <v>43</v>
      </c>
      <c r="O131" s="64"/>
      <c r="P131" s="182">
        <f>O131*H131</f>
        <v>0</v>
      </c>
      <c r="Q131" s="182">
        <v>0</v>
      </c>
      <c r="R131" s="182">
        <f>Q131*H131</f>
        <v>0</v>
      </c>
      <c r="S131" s="182">
        <v>0.109</v>
      </c>
      <c r="T131" s="183">
        <f>S131*H131</f>
        <v>10.791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127</v>
      </c>
      <c r="AT131" s="184" t="s">
        <v>122</v>
      </c>
      <c r="AU131" s="184" t="s">
        <v>82</v>
      </c>
      <c r="AY131" s="17" t="s">
        <v>120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80</v>
      </c>
      <c r="BK131" s="185">
        <f>ROUND(I131*H131,2)</f>
        <v>0</v>
      </c>
      <c r="BL131" s="17" t="s">
        <v>127</v>
      </c>
      <c r="BM131" s="184" t="s">
        <v>313</v>
      </c>
    </row>
    <row r="132" spans="1:47" s="2" customFormat="1" ht="10.2">
      <c r="A132" s="34"/>
      <c r="B132" s="35"/>
      <c r="C132" s="36"/>
      <c r="D132" s="186" t="s">
        <v>129</v>
      </c>
      <c r="E132" s="36"/>
      <c r="F132" s="187" t="s">
        <v>209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129</v>
      </c>
      <c r="AU132" s="17" t="s">
        <v>82</v>
      </c>
    </row>
    <row r="133" spans="2:51" s="13" customFormat="1" ht="10.2">
      <c r="B133" s="191"/>
      <c r="C133" s="192"/>
      <c r="D133" s="193" t="s">
        <v>131</v>
      </c>
      <c r="E133" s="194" t="s">
        <v>19</v>
      </c>
      <c r="F133" s="195" t="s">
        <v>300</v>
      </c>
      <c r="G133" s="192"/>
      <c r="H133" s="196">
        <v>99</v>
      </c>
      <c r="I133" s="197"/>
      <c r="J133" s="192"/>
      <c r="K133" s="192"/>
      <c r="L133" s="198"/>
      <c r="M133" s="199"/>
      <c r="N133" s="200"/>
      <c r="O133" s="200"/>
      <c r="P133" s="200"/>
      <c r="Q133" s="200"/>
      <c r="R133" s="200"/>
      <c r="S133" s="200"/>
      <c r="T133" s="201"/>
      <c r="AT133" s="202" t="s">
        <v>131</v>
      </c>
      <c r="AU133" s="202" t="s">
        <v>82</v>
      </c>
      <c r="AV133" s="13" t="s">
        <v>82</v>
      </c>
      <c r="AW133" s="13" t="s">
        <v>32</v>
      </c>
      <c r="AX133" s="13" t="s">
        <v>80</v>
      </c>
      <c r="AY133" s="202" t="s">
        <v>120</v>
      </c>
    </row>
    <row r="134" spans="1:65" s="2" customFormat="1" ht="19.8" customHeight="1">
      <c r="A134" s="34"/>
      <c r="B134" s="35"/>
      <c r="C134" s="173" t="s">
        <v>210</v>
      </c>
      <c r="D134" s="173" t="s">
        <v>122</v>
      </c>
      <c r="E134" s="174" t="s">
        <v>216</v>
      </c>
      <c r="F134" s="175" t="s">
        <v>217</v>
      </c>
      <c r="G134" s="176" t="s">
        <v>125</v>
      </c>
      <c r="H134" s="177">
        <v>237</v>
      </c>
      <c r="I134" s="178"/>
      <c r="J134" s="179">
        <f>ROUND(I134*H134,2)</f>
        <v>0</v>
      </c>
      <c r="K134" s="175" t="s">
        <v>126</v>
      </c>
      <c r="L134" s="39"/>
      <c r="M134" s="180" t="s">
        <v>19</v>
      </c>
      <c r="N134" s="181" t="s">
        <v>43</v>
      </c>
      <c r="O134" s="64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4" t="s">
        <v>127</v>
      </c>
      <c r="AT134" s="184" t="s">
        <v>122</v>
      </c>
      <c r="AU134" s="184" t="s">
        <v>82</v>
      </c>
      <c r="AY134" s="17" t="s">
        <v>120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7" t="s">
        <v>80</v>
      </c>
      <c r="BK134" s="185">
        <f>ROUND(I134*H134,2)</f>
        <v>0</v>
      </c>
      <c r="BL134" s="17" t="s">
        <v>127</v>
      </c>
      <c r="BM134" s="184" t="s">
        <v>314</v>
      </c>
    </row>
    <row r="135" spans="1:47" s="2" customFormat="1" ht="10.2">
      <c r="A135" s="34"/>
      <c r="B135" s="35"/>
      <c r="C135" s="36"/>
      <c r="D135" s="186" t="s">
        <v>129</v>
      </c>
      <c r="E135" s="36"/>
      <c r="F135" s="187" t="s">
        <v>219</v>
      </c>
      <c r="G135" s="36"/>
      <c r="H135" s="36"/>
      <c r="I135" s="188"/>
      <c r="J135" s="36"/>
      <c r="K135" s="36"/>
      <c r="L135" s="39"/>
      <c r="M135" s="189"/>
      <c r="N135" s="190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129</v>
      </c>
      <c r="AU135" s="17" t="s">
        <v>82</v>
      </c>
    </row>
    <row r="136" spans="2:51" s="13" customFormat="1" ht="10.2">
      <c r="B136" s="191"/>
      <c r="C136" s="192"/>
      <c r="D136" s="193" t="s">
        <v>131</v>
      </c>
      <c r="E136" s="194" t="s">
        <v>19</v>
      </c>
      <c r="F136" s="195" t="s">
        <v>315</v>
      </c>
      <c r="G136" s="192"/>
      <c r="H136" s="196">
        <v>198</v>
      </c>
      <c r="I136" s="197"/>
      <c r="J136" s="192"/>
      <c r="K136" s="192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131</v>
      </c>
      <c r="AU136" s="202" t="s">
        <v>82</v>
      </c>
      <c r="AV136" s="13" t="s">
        <v>82</v>
      </c>
      <c r="AW136" s="13" t="s">
        <v>32</v>
      </c>
      <c r="AX136" s="13" t="s">
        <v>72</v>
      </c>
      <c r="AY136" s="202" t="s">
        <v>120</v>
      </c>
    </row>
    <row r="137" spans="2:51" s="13" customFormat="1" ht="10.2">
      <c r="B137" s="191"/>
      <c r="C137" s="192"/>
      <c r="D137" s="193" t="s">
        <v>131</v>
      </c>
      <c r="E137" s="194" t="s">
        <v>19</v>
      </c>
      <c r="F137" s="195" t="s">
        <v>221</v>
      </c>
      <c r="G137" s="192"/>
      <c r="H137" s="196">
        <v>39</v>
      </c>
      <c r="I137" s="197"/>
      <c r="J137" s="192"/>
      <c r="K137" s="192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131</v>
      </c>
      <c r="AU137" s="202" t="s">
        <v>82</v>
      </c>
      <c r="AV137" s="13" t="s">
        <v>82</v>
      </c>
      <c r="AW137" s="13" t="s">
        <v>32</v>
      </c>
      <c r="AX137" s="13" t="s">
        <v>72</v>
      </c>
      <c r="AY137" s="202" t="s">
        <v>120</v>
      </c>
    </row>
    <row r="138" spans="2:51" s="14" customFormat="1" ht="10.2">
      <c r="B138" s="203"/>
      <c r="C138" s="204"/>
      <c r="D138" s="193" t="s">
        <v>131</v>
      </c>
      <c r="E138" s="205" t="s">
        <v>19</v>
      </c>
      <c r="F138" s="206" t="s">
        <v>134</v>
      </c>
      <c r="G138" s="204"/>
      <c r="H138" s="207">
        <v>237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131</v>
      </c>
      <c r="AU138" s="213" t="s">
        <v>82</v>
      </c>
      <c r="AV138" s="14" t="s">
        <v>127</v>
      </c>
      <c r="AW138" s="14" t="s">
        <v>32</v>
      </c>
      <c r="AX138" s="14" t="s">
        <v>80</v>
      </c>
      <c r="AY138" s="213" t="s">
        <v>120</v>
      </c>
    </row>
    <row r="139" spans="1:65" s="2" customFormat="1" ht="22.2" customHeight="1">
      <c r="A139" s="34"/>
      <c r="B139" s="35"/>
      <c r="C139" s="173" t="s">
        <v>8</v>
      </c>
      <c r="D139" s="173" t="s">
        <v>122</v>
      </c>
      <c r="E139" s="174" t="s">
        <v>223</v>
      </c>
      <c r="F139" s="175" t="s">
        <v>224</v>
      </c>
      <c r="G139" s="176" t="s">
        <v>188</v>
      </c>
      <c r="H139" s="177">
        <v>49.2</v>
      </c>
      <c r="I139" s="178"/>
      <c r="J139" s="179">
        <f>ROUND(I139*H139,2)</f>
        <v>0</v>
      </c>
      <c r="K139" s="175" t="s">
        <v>126</v>
      </c>
      <c r="L139" s="39"/>
      <c r="M139" s="180" t="s">
        <v>19</v>
      </c>
      <c r="N139" s="181" t="s">
        <v>43</v>
      </c>
      <c r="O139" s="64"/>
      <c r="P139" s="182">
        <f>O139*H139</f>
        <v>0</v>
      </c>
      <c r="Q139" s="182">
        <v>0</v>
      </c>
      <c r="R139" s="182">
        <f>Q139*H139</f>
        <v>0</v>
      </c>
      <c r="S139" s="182">
        <v>0.006</v>
      </c>
      <c r="T139" s="183">
        <f>S139*H139</f>
        <v>0.2952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4" t="s">
        <v>127</v>
      </c>
      <c r="AT139" s="184" t="s">
        <v>122</v>
      </c>
      <c r="AU139" s="184" t="s">
        <v>82</v>
      </c>
      <c r="AY139" s="17" t="s">
        <v>120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7" t="s">
        <v>80</v>
      </c>
      <c r="BK139" s="185">
        <f>ROUND(I139*H139,2)</f>
        <v>0</v>
      </c>
      <c r="BL139" s="17" t="s">
        <v>127</v>
      </c>
      <c r="BM139" s="184" t="s">
        <v>316</v>
      </c>
    </row>
    <row r="140" spans="1:47" s="2" customFormat="1" ht="10.2">
      <c r="A140" s="34"/>
      <c r="B140" s="35"/>
      <c r="C140" s="36"/>
      <c r="D140" s="186" t="s">
        <v>129</v>
      </c>
      <c r="E140" s="36"/>
      <c r="F140" s="187" t="s">
        <v>226</v>
      </c>
      <c r="G140" s="36"/>
      <c r="H140" s="36"/>
      <c r="I140" s="188"/>
      <c r="J140" s="36"/>
      <c r="K140" s="36"/>
      <c r="L140" s="39"/>
      <c r="M140" s="189"/>
      <c r="N140" s="190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129</v>
      </c>
      <c r="AU140" s="17" t="s">
        <v>82</v>
      </c>
    </row>
    <row r="141" spans="2:51" s="13" customFormat="1" ht="10.2">
      <c r="B141" s="191"/>
      <c r="C141" s="192"/>
      <c r="D141" s="193" t="s">
        <v>131</v>
      </c>
      <c r="E141" s="194" t="s">
        <v>19</v>
      </c>
      <c r="F141" s="195" t="s">
        <v>227</v>
      </c>
      <c r="G141" s="192"/>
      <c r="H141" s="196">
        <v>49.2</v>
      </c>
      <c r="I141" s="197"/>
      <c r="J141" s="192"/>
      <c r="K141" s="192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131</v>
      </c>
      <c r="AU141" s="202" t="s">
        <v>82</v>
      </c>
      <c r="AV141" s="13" t="s">
        <v>82</v>
      </c>
      <c r="AW141" s="13" t="s">
        <v>32</v>
      </c>
      <c r="AX141" s="13" t="s">
        <v>80</v>
      </c>
      <c r="AY141" s="202" t="s">
        <v>120</v>
      </c>
    </row>
    <row r="142" spans="1:65" s="2" customFormat="1" ht="22.2" customHeight="1">
      <c r="A142" s="34"/>
      <c r="B142" s="35"/>
      <c r="C142" s="173" t="s">
        <v>222</v>
      </c>
      <c r="D142" s="173" t="s">
        <v>122</v>
      </c>
      <c r="E142" s="174" t="s">
        <v>229</v>
      </c>
      <c r="F142" s="175" t="s">
        <v>230</v>
      </c>
      <c r="G142" s="176" t="s">
        <v>163</v>
      </c>
      <c r="H142" s="177">
        <v>166.6</v>
      </c>
      <c r="I142" s="178"/>
      <c r="J142" s="179">
        <f>ROUND(I142*H142,2)</f>
        <v>0</v>
      </c>
      <c r="K142" s="175" t="s">
        <v>126</v>
      </c>
      <c r="L142" s="39"/>
      <c r="M142" s="180" t="s">
        <v>19</v>
      </c>
      <c r="N142" s="181" t="s">
        <v>43</v>
      </c>
      <c r="O142" s="64"/>
      <c r="P142" s="182">
        <f>O142*H142</f>
        <v>0</v>
      </c>
      <c r="Q142" s="182">
        <v>0.048</v>
      </c>
      <c r="R142" s="182">
        <f>Q142*H142</f>
        <v>7.9967999999999995</v>
      </c>
      <c r="S142" s="182">
        <v>0.048</v>
      </c>
      <c r="T142" s="183">
        <f>S142*H142</f>
        <v>7.9967999999999995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127</v>
      </c>
      <c r="AT142" s="184" t="s">
        <v>122</v>
      </c>
      <c r="AU142" s="184" t="s">
        <v>82</v>
      </c>
      <c r="AY142" s="17" t="s">
        <v>120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80</v>
      </c>
      <c r="BK142" s="185">
        <f>ROUND(I142*H142,2)</f>
        <v>0</v>
      </c>
      <c r="BL142" s="17" t="s">
        <v>127</v>
      </c>
      <c r="BM142" s="184" t="s">
        <v>317</v>
      </c>
    </row>
    <row r="143" spans="1:47" s="2" customFormat="1" ht="10.2">
      <c r="A143" s="34"/>
      <c r="B143" s="35"/>
      <c r="C143" s="36"/>
      <c r="D143" s="186" t="s">
        <v>129</v>
      </c>
      <c r="E143" s="36"/>
      <c r="F143" s="187" t="s">
        <v>232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129</v>
      </c>
      <c r="AU143" s="17" t="s">
        <v>82</v>
      </c>
    </row>
    <row r="144" spans="2:51" s="13" customFormat="1" ht="10.2">
      <c r="B144" s="191"/>
      <c r="C144" s="192"/>
      <c r="D144" s="193" t="s">
        <v>131</v>
      </c>
      <c r="E144" s="194" t="s">
        <v>19</v>
      </c>
      <c r="F144" s="195" t="s">
        <v>233</v>
      </c>
      <c r="G144" s="192"/>
      <c r="H144" s="196">
        <v>166.6</v>
      </c>
      <c r="I144" s="197"/>
      <c r="J144" s="192"/>
      <c r="K144" s="192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131</v>
      </c>
      <c r="AU144" s="202" t="s">
        <v>82</v>
      </c>
      <c r="AV144" s="13" t="s">
        <v>82</v>
      </c>
      <c r="AW144" s="13" t="s">
        <v>32</v>
      </c>
      <c r="AX144" s="13" t="s">
        <v>80</v>
      </c>
      <c r="AY144" s="202" t="s">
        <v>120</v>
      </c>
    </row>
    <row r="145" spans="1:65" s="2" customFormat="1" ht="30" customHeight="1">
      <c r="A145" s="34"/>
      <c r="B145" s="35"/>
      <c r="C145" s="173" t="s">
        <v>228</v>
      </c>
      <c r="D145" s="173" t="s">
        <v>122</v>
      </c>
      <c r="E145" s="174" t="s">
        <v>235</v>
      </c>
      <c r="F145" s="175" t="s">
        <v>236</v>
      </c>
      <c r="G145" s="176" t="s">
        <v>163</v>
      </c>
      <c r="H145" s="177">
        <v>111.807</v>
      </c>
      <c r="I145" s="178"/>
      <c r="J145" s="179">
        <f>ROUND(I145*H145,2)</f>
        <v>0</v>
      </c>
      <c r="K145" s="175" t="s">
        <v>126</v>
      </c>
      <c r="L145" s="39"/>
      <c r="M145" s="180" t="s">
        <v>19</v>
      </c>
      <c r="N145" s="181" t="s">
        <v>43</v>
      </c>
      <c r="O145" s="64"/>
      <c r="P145" s="182">
        <f>O145*H145</f>
        <v>0</v>
      </c>
      <c r="Q145" s="182">
        <v>0.05828</v>
      </c>
      <c r="R145" s="182">
        <f>Q145*H145</f>
        <v>6.51611196</v>
      </c>
      <c r="S145" s="182">
        <v>0</v>
      </c>
      <c r="T145" s="18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127</v>
      </c>
      <c r="AT145" s="184" t="s">
        <v>122</v>
      </c>
      <c r="AU145" s="184" t="s">
        <v>82</v>
      </c>
      <c r="AY145" s="17" t="s">
        <v>120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80</v>
      </c>
      <c r="BK145" s="185">
        <f>ROUND(I145*H145,2)</f>
        <v>0</v>
      </c>
      <c r="BL145" s="17" t="s">
        <v>127</v>
      </c>
      <c r="BM145" s="184" t="s">
        <v>318</v>
      </c>
    </row>
    <row r="146" spans="1:47" s="2" customFormat="1" ht="10.2">
      <c r="A146" s="34"/>
      <c r="B146" s="35"/>
      <c r="C146" s="36"/>
      <c r="D146" s="186" t="s">
        <v>129</v>
      </c>
      <c r="E146" s="36"/>
      <c r="F146" s="187" t="s">
        <v>238</v>
      </c>
      <c r="G146" s="36"/>
      <c r="H146" s="36"/>
      <c r="I146" s="188"/>
      <c r="J146" s="36"/>
      <c r="K146" s="36"/>
      <c r="L146" s="39"/>
      <c r="M146" s="189"/>
      <c r="N146" s="190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129</v>
      </c>
      <c r="AU146" s="17" t="s">
        <v>82</v>
      </c>
    </row>
    <row r="147" spans="2:51" s="13" customFormat="1" ht="10.2">
      <c r="B147" s="191"/>
      <c r="C147" s="192"/>
      <c r="D147" s="193" t="s">
        <v>131</v>
      </c>
      <c r="E147" s="194" t="s">
        <v>19</v>
      </c>
      <c r="F147" s="195" t="s">
        <v>319</v>
      </c>
      <c r="G147" s="192"/>
      <c r="H147" s="196">
        <v>74.97</v>
      </c>
      <c r="I147" s="197"/>
      <c r="J147" s="192"/>
      <c r="K147" s="192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131</v>
      </c>
      <c r="AU147" s="202" t="s">
        <v>82</v>
      </c>
      <c r="AV147" s="13" t="s">
        <v>82</v>
      </c>
      <c r="AW147" s="13" t="s">
        <v>32</v>
      </c>
      <c r="AX147" s="13" t="s">
        <v>72</v>
      </c>
      <c r="AY147" s="202" t="s">
        <v>120</v>
      </c>
    </row>
    <row r="148" spans="2:51" s="13" customFormat="1" ht="10.2">
      <c r="B148" s="191"/>
      <c r="C148" s="192"/>
      <c r="D148" s="193" t="s">
        <v>131</v>
      </c>
      <c r="E148" s="194" t="s">
        <v>19</v>
      </c>
      <c r="F148" s="195" t="s">
        <v>320</v>
      </c>
      <c r="G148" s="192"/>
      <c r="H148" s="196">
        <v>36.837</v>
      </c>
      <c r="I148" s="197"/>
      <c r="J148" s="192"/>
      <c r="K148" s="192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131</v>
      </c>
      <c r="AU148" s="202" t="s">
        <v>82</v>
      </c>
      <c r="AV148" s="13" t="s">
        <v>82</v>
      </c>
      <c r="AW148" s="13" t="s">
        <v>32</v>
      </c>
      <c r="AX148" s="13" t="s">
        <v>72</v>
      </c>
      <c r="AY148" s="202" t="s">
        <v>120</v>
      </c>
    </row>
    <row r="149" spans="2:51" s="14" customFormat="1" ht="10.2">
      <c r="B149" s="203"/>
      <c r="C149" s="204"/>
      <c r="D149" s="193" t="s">
        <v>131</v>
      </c>
      <c r="E149" s="205" t="s">
        <v>19</v>
      </c>
      <c r="F149" s="206" t="s">
        <v>134</v>
      </c>
      <c r="G149" s="204"/>
      <c r="H149" s="207">
        <v>111.807</v>
      </c>
      <c r="I149" s="208"/>
      <c r="J149" s="204"/>
      <c r="K149" s="204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131</v>
      </c>
      <c r="AU149" s="213" t="s">
        <v>82</v>
      </c>
      <c r="AV149" s="14" t="s">
        <v>127</v>
      </c>
      <c r="AW149" s="14" t="s">
        <v>32</v>
      </c>
      <c r="AX149" s="14" t="s">
        <v>80</v>
      </c>
      <c r="AY149" s="213" t="s">
        <v>120</v>
      </c>
    </row>
    <row r="150" spans="2:63" s="12" customFormat="1" ht="22.8" customHeight="1">
      <c r="B150" s="157"/>
      <c r="C150" s="158"/>
      <c r="D150" s="159" t="s">
        <v>71</v>
      </c>
      <c r="E150" s="171" t="s">
        <v>241</v>
      </c>
      <c r="F150" s="171" t="s">
        <v>242</v>
      </c>
      <c r="G150" s="158"/>
      <c r="H150" s="158"/>
      <c r="I150" s="161"/>
      <c r="J150" s="172">
        <f>BK150</f>
        <v>0</v>
      </c>
      <c r="K150" s="158"/>
      <c r="L150" s="163"/>
      <c r="M150" s="164"/>
      <c r="N150" s="165"/>
      <c r="O150" s="165"/>
      <c r="P150" s="166">
        <f>SUM(P151:P163)</f>
        <v>0</v>
      </c>
      <c r="Q150" s="165"/>
      <c r="R150" s="166">
        <f>SUM(R151:R163)</f>
        <v>0</v>
      </c>
      <c r="S150" s="165"/>
      <c r="T150" s="167">
        <f>SUM(T151:T163)</f>
        <v>0</v>
      </c>
      <c r="AR150" s="168" t="s">
        <v>80</v>
      </c>
      <c r="AT150" s="169" t="s">
        <v>71</v>
      </c>
      <c r="AU150" s="169" t="s">
        <v>80</v>
      </c>
      <c r="AY150" s="168" t="s">
        <v>120</v>
      </c>
      <c r="BK150" s="170">
        <f>SUM(BK151:BK163)</f>
        <v>0</v>
      </c>
    </row>
    <row r="151" spans="1:65" s="2" customFormat="1" ht="34.8" customHeight="1">
      <c r="A151" s="34"/>
      <c r="B151" s="35"/>
      <c r="C151" s="173" t="s">
        <v>234</v>
      </c>
      <c r="D151" s="173" t="s">
        <v>122</v>
      </c>
      <c r="E151" s="174" t="s">
        <v>244</v>
      </c>
      <c r="F151" s="175" t="s">
        <v>245</v>
      </c>
      <c r="G151" s="176" t="s">
        <v>174</v>
      </c>
      <c r="H151" s="177">
        <v>19.083</v>
      </c>
      <c r="I151" s="178"/>
      <c r="J151" s="179">
        <f>ROUND(I151*H151,2)</f>
        <v>0</v>
      </c>
      <c r="K151" s="175" t="s">
        <v>126</v>
      </c>
      <c r="L151" s="39"/>
      <c r="M151" s="180" t="s">
        <v>19</v>
      </c>
      <c r="N151" s="181" t="s">
        <v>43</v>
      </c>
      <c r="O151" s="64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4" t="s">
        <v>127</v>
      </c>
      <c r="AT151" s="184" t="s">
        <v>122</v>
      </c>
      <c r="AU151" s="184" t="s">
        <v>82</v>
      </c>
      <c r="AY151" s="17" t="s">
        <v>120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7" t="s">
        <v>80</v>
      </c>
      <c r="BK151" s="185">
        <f>ROUND(I151*H151,2)</f>
        <v>0</v>
      </c>
      <c r="BL151" s="17" t="s">
        <v>127</v>
      </c>
      <c r="BM151" s="184" t="s">
        <v>321</v>
      </c>
    </row>
    <row r="152" spans="1:47" s="2" customFormat="1" ht="10.2">
      <c r="A152" s="34"/>
      <c r="B152" s="35"/>
      <c r="C152" s="36"/>
      <c r="D152" s="186" t="s">
        <v>129</v>
      </c>
      <c r="E152" s="36"/>
      <c r="F152" s="187" t="s">
        <v>247</v>
      </c>
      <c r="G152" s="36"/>
      <c r="H152" s="36"/>
      <c r="I152" s="188"/>
      <c r="J152" s="36"/>
      <c r="K152" s="36"/>
      <c r="L152" s="39"/>
      <c r="M152" s="189"/>
      <c r="N152" s="190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129</v>
      </c>
      <c r="AU152" s="17" t="s">
        <v>82</v>
      </c>
    </row>
    <row r="153" spans="1:65" s="2" customFormat="1" ht="30" customHeight="1">
      <c r="A153" s="34"/>
      <c r="B153" s="35"/>
      <c r="C153" s="173" t="s">
        <v>243</v>
      </c>
      <c r="D153" s="173" t="s">
        <v>122</v>
      </c>
      <c r="E153" s="174" t="s">
        <v>249</v>
      </c>
      <c r="F153" s="175" t="s">
        <v>250</v>
      </c>
      <c r="G153" s="176" t="s">
        <v>174</v>
      </c>
      <c r="H153" s="177">
        <v>19.083</v>
      </c>
      <c r="I153" s="178"/>
      <c r="J153" s="179">
        <f>ROUND(I153*H153,2)</f>
        <v>0</v>
      </c>
      <c r="K153" s="175" t="s">
        <v>126</v>
      </c>
      <c r="L153" s="39"/>
      <c r="M153" s="180" t="s">
        <v>19</v>
      </c>
      <c r="N153" s="181" t="s">
        <v>43</v>
      </c>
      <c r="O153" s="64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4" t="s">
        <v>127</v>
      </c>
      <c r="AT153" s="184" t="s">
        <v>122</v>
      </c>
      <c r="AU153" s="184" t="s">
        <v>82</v>
      </c>
      <c r="AY153" s="17" t="s">
        <v>120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7" t="s">
        <v>80</v>
      </c>
      <c r="BK153" s="185">
        <f>ROUND(I153*H153,2)</f>
        <v>0</v>
      </c>
      <c r="BL153" s="17" t="s">
        <v>127</v>
      </c>
      <c r="BM153" s="184" t="s">
        <v>322</v>
      </c>
    </row>
    <row r="154" spans="1:47" s="2" customFormat="1" ht="10.2">
      <c r="A154" s="34"/>
      <c r="B154" s="35"/>
      <c r="C154" s="36"/>
      <c r="D154" s="186" t="s">
        <v>129</v>
      </c>
      <c r="E154" s="36"/>
      <c r="F154" s="187" t="s">
        <v>252</v>
      </c>
      <c r="G154" s="36"/>
      <c r="H154" s="36"/>
      <c r="I154" s="188"/>
      <c r="J154" s="36"/>
      <c r="K154" s="36"/>
      <c r="L154" s="39"/>
      <c r="M154" s="189"/>
      <c r="N154" s="190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129</v>
      </c>
      <c r="AU154" s="17" t="s">
        <v>82</v>
      </c>
    </row>
    <row r="155" spans="1:65" s="2" customFormat="1" ht="40.2" customHeight="1">
      <c r="A155" s="34"/>
      <c r="B155" s="35"/>
      <c r="C155" s="173" t="s">
        <v>248</v>
      </c>
      <c r="D155" s="173" t="s">
        <v>122</v>
      </c>
      <c r="E155" s="174" t="s">
        <v>253</v>
      </c>
      <c r="F155" s="175" t="s">
        <v>254</v>
      </c>
      <c r="G155" s="176" t="s">
        <v>174</v>
      </c>
      <c r="H155" s="177">
        <v>102.128</v>
      </c>
      <c r="I155" s="178"/>
      <c r="J155" s="179">
        <f>ROUND(I155*H155,2)</f>
        <v>0</v>
      </c>
      <c r="K155" s="175" t="s">
        <v>126</v>
      </c>
      <c r="L155" s="39"/>
      <c r="M155" s="180" t="s">
        <v>19</v>
      </c>
      <c r="N155" s="181" t="s">
        <v>43</v>
      </c>
      <c r="O155" s="64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4" t="s">
        <v>127</v>
      </c>
      <c r="AT155" s="184" t="s">
        <v>122</v>
      </c>
      <c r="AU155" s="184" t="s">
        <v>82</v>
      </c>
      <c r="AY155" s="17" t="s">
        <v>120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7" t="s">
        <v>80</v>
      </c>
      <c r="BK155" s="185">
        <f>ROUND(I155*H155,2)</f>
        <v>0</v>
      </c>
      <c r="BL155" s="17" t="s">
        <v>127</v>
      </c>
      <c r="BM155" s="184" t="s">
        <v>323</v>
      </c>
    </row>
    <row r="156" spans="1:47" s="2" customFormat="1" ht="10.2">
      <c r="A156" s="34"/>
      <c r="B156" s="35"/>
      <c r="C156" s="36"/>
      <c r="D156" s="186" t="s">
        <v>129</v>
      </c>
      <c r="E156" s="36"/>
      <c r="F156" s="187" t="s">
        <v>256</v>
      </c>
      <c r="G156" s="36"/>
      <c r="H156" s="36"/>
      <c r="I156" s="188"/>
      <c r="J156" s="36"/>
      <c r="K156" s="36"/>
      <c r="L156" s="39"/>
      <c r="M156" s="189"/>
      <c r="N156" s="190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129</v>
      </c>
      <c r="AU156" s="17" t="s">
        <v>82</v>
      </c>
    </row>
    <row r="157" spans="2:51" s="13" customFormat="1" ht="10.2">
      <c r="B157" s="191"/>
      <c r="C157" s="192"/>
      <c r="D157" s="193" t="s">
        <v>131</v>
      </c>
      <c r="E157" s="194" t="s">
        <v>19</v>
      </c>
      <c r="F157" s="195" t="s">
        <v>324</v>
      </c>
      <c r="G157" s="192"/>
      <c r="H157" s="196">
        <v>102.128</v>
      </c>
      <c r="I157" s="197"/>
      <c r="J157" s="192"/>
      <c r="K157" s="192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131</v>
      </c>
      <c r="AU157" s="202" t="s">
        <v>82</v>
      </c>
      <c r="AV157" s="13" t="s">
        <v>82</v>
      </c>
      <c r="AW157" s="13" t="s">
        <v>32</v>
      </c>
      <c r="AX157" s="13" t="s">
        <v>80</v>
      </c>
      <c r="AY157" s="202" t="s">
        <v>120</v>
      </c>
    </row>
    <row r="158" spans="1:65" s="2" customFormat="1" ht="40.2" customHeight="1">
      <c r="A158" s="34"/>
      <c r="B158" s="35"/>
      <c r="C158" s="173" t="s">
        <v>7</v>
      </c>
      <c r="D158" s="173" t="s">
        <v>122</v>
      </c>
      <c r="E158" s="174" t="s">
        <v>259</v>
      </c>
      <c r="F158" s="175" t="s">
        <v>260</v>
      </c>
      <c r="G158" s="176" t="s">
        <v>174</v>
      </c>
      <c r="H158" s="177">
        <v>14.323</v>
      </c>
      <c r="I158" s="178"/>
      <c r="J158" s="179">
        <f>ROUND(I158*H158,2)</f>
        <v>0</v>
      </c>
      <c r="K158" s="175" t="s">
        <v>126</v>
      </c>
      <c r="L158" s="39"/>
      <c r="M158" s="180" t="s">
        <v>19</v>
      </c>
      <c r="N158" s="181" t="s">
        <v>43</v>
      </c>
      <c r="O158" s="64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4" t="s">
        <v>127</v>
      </c>
      <c r="AT158" s="184" t="s">
        <v>122</v>
      </c>
      <c r="AU158" s="184" t="s">
        <v>82</v>
      </c>
      <c r="AY158" s="17" t="s">
        <v>120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7" t="s">
        <v>80</v>
      </c>
      <c r="BK158" s="185">
        <f>ROUND(I158*H158,2)</f>
        <v>0</v>
      </c>
      <c r="BL158" s="17" t="s">
        <v>127</v>
      </c>
      <c r="BM158" s="184" t="s">
        <v>325</v>
      </c>
    </row>
    <row r="159" spans="1:47" s="2" customFormat="1" ht="10.2">
      <c r="A159" s="34"/>
      <c r="B159" s="35"/>
      <c r="C159" s="36"/>
      <c r="D159" s="186" t="s">
        <v>129</v>
      </c>
      <c r="E159" s="36"/>
      <c r="F159" s="187" t="s">
        <v>262</v>
      </c>
      <c r="G159" s="36"/>
      <c r="H159" s="36"/>
      <c r="I159" s="188"/>
      <c r="J159" s="36"/>
      <c r="K159" s="36"/>
      <c r="L159" s="39"/>
      <c r="M159" s="189"/>
      <c r="N159" s="190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129</v>
      </c>
      <c r="AU159" s="17" t="s">
        <v>82</v>
      </c>
    </row>
    <row r="160" spans="2:51" s="13" customFormat="1" ht="10.2">
      <c r="B160" s="191"/>
      <c r="C160" s="192"/>
      <c r="D160" s="193" t="s">
        <v>131</v>
      </c>
      <c r="E160" s="194" t="s">
        <v>19</v>
      </c>
      <c r="F160" s="195" t="s">
        <v>326</v>
      </c>
      <c r="G160" s="192"/>
      <c r="H160" s="196">
        <v>14.323</v>
      </c>
      <c r="I160" s="197"/>
      <c r="J160" s="192"/>
      <c r="K160" s="192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131</v>
      </c>
      <c r="AU160" s="202" t="s">
        <v>82</v>
      </c>
      <c r="AV160" s="13" t="s">
        <v>82</v>
      </c>
      <c r="AW160" s="13" t="s">
        <v>32</v>
      </c>
      <c r="AX160" s="13" t="s">
        <v>80</v>
      </c>
      <c r="AY160" s="202" t="s">
        <v>120</v>
      </c>
    </row>
    <row r="161" spans="1:65" s="2" customFormat="1" ht="45" customHeight="1">
      <c r="A161" s="34"/>
      <c r="B161" s="35"/>
      <c r="C161" s="173" t="s">
        <v>258</v>
      </c>
      <c r="D161" s="173" t="s">
        <v>122</v>
      </c>
      <c r="E161" s="174" t="s">
        <v>265</v>
      </c>
      <c r="F161" s="175" t="s">
        <v>266</v>
      </c>
      <c r="G161" s="176" t="s">
        <v>174</v>
      </c>
      <c r="H161" s="177">
        <v>4.76</v>
      </c>
      <c r="I161" s="178"/>
      <c r="J161" s="179">
        <f>ROUND(I161*H161,2)</f>
        <v>0</v>
      </c>
      <c r="K161" s="175" t="s">
        <v>126</v>
      </c>
      <c r="L161" s="39"/>
      <c r="M161" s="180" t="s">
        <v>19</v>
      </c>
      <c r="N161" s="181" t="s">
        <v>43</v>
      </c>
      <c r="O161" s="64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4" t="s">
        <v>127</v>
      </c>
      <c r="AT161" s="184" t="s">
        <v>122</v>
      </c>
      <c r="AU161" s="184" t="s">
        <v>82</v>
      </c>
      <c r="AY161" s="17" t="s">
        <v>120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7" t="s">
        <v>80</v>
      </c>
      <c r="BK161" s="185">
        <f>ROUND(I161*H161,2)</f>
        <v>0</v>
      </c>
      <c r="BL161" s="17" t="s">
        <v>127</v>
      </c>
      <c r="BM161" s="184" t="s">
        <v>327</v>
      </c>
    </row>
    <row r="162" spans="1:47" s="2" customFormat="1" ht="10.2">
      <c r="A162" s="34"/>
      <c r="B162" s="35"/>
      <c r="C162" s="36"/>
      <c r="D162" s="186" t="s">
        <v>129</v>
      </c>
      <c r="E162" s="36"/>
      <c r="F162" s="187" t="s">
        <v>268</v>
      </c>
      <c r="G162" s="36"/>
      <c r="H162" s="36"/>
      <c r="I162" s="188"/>
      <c r="J162" s="36"/>
      <c r="K162" s="36"/>
      <c r="L162" s="39"/>
      <c r="M162" s="189"/>
      <c r="N162" s="190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129</v>
      </c>
      <c r="AU162" s="17" t="s">
        <v>82</v>
      </c>
    </row>
    <row r="163" spans="2:51" s="13" customFormat="1" ht="10.2">
      <c r="B163" s="191"/>
      <c r="C163" s="192"/>
      <c r="D163" s="193" t="s">
        <v>131</v>
      </c>
      <c r="E163" s="194" t="s">
        <v>19</v>
      </c>
      <c r="F163" s="195" t="s">
        <v>269</v>
      </c>
      <c r="G163" s="192"/>
      <c r="H163" s="196">
        <v>4.76</v>
      </c>
      <c r="I163" s="197"/>
      <c r="J163" s="192"/>
      <c r="K163" s="192"/>
      <c r="L163" s="198"/>
      <c r="M163" s="199"/>
      <c r="N163" s="200"/>
      <c r="O163" s="200"/>
      <c r="P163" s="200"/>
      <c r="Q163" s="200"/>
      <c r="R163" s="200"/>
      <c r="S163" s="200"/>
      <c r="T163" s="201"/>
      <c r="AT163" s="202" t="s">
        <v>131</v>
      </c>
      <c r="AU163" s="202" t="s">
        <v>82</v>
      </c>
      <c r="AV163" s="13" t="s">
        <v>82</v>
      </c>
      <c r="AW163" s="13" t="s">
        <v>32</v>
      </c>
      <c r="AX163" s="13" t="s">
        <v>80</v>
      </c>
      <c r="AY163" s="202" t="s">
        <v>120</v>
      </c>
    </row>
    <row r="164" spans="2:63" s="12" customFormat="1" ht="22.8" customHeight="1">
      <c r="B164" s="157"/>
      <c r="C164" s="158"/>
      <c r="D164" s="159" t="s">
        <v>71</v>
      </c>
      <c r="E164" s="171" t="s">
        <v>270</v>
      </c>
      <c r="F164" s="171" t="s">
        <v>271</v>
      </c>
      <c r="G164" s="158"/>
      <c r="H164" s="158"/>
      <c r="I164" s="161"/>
      <c r="J164" s="172">
        <f>BK164</f>
        <v>0</v>
      </c>
      <c r="K164" s="158"/>
      <c r="L164" s="163"/>
      <c r="M164" s="164"/>
      <c r="N164" s="165"/>
      <c r="O164" s="165"/>
      <c r="P164" s="166">
        <f>SUM(P165:P166)</f>
        <v>0</v>
      </c>
      <c r="Q164" s="165"/>
      <c r="R164" s="166">
        <f>SUM(R165:R166)</f>
        <v>0</v>
      </c>
      <c r="S164" s="165"/>
      <c r="T164" s="167">
        <f>SUM(T165:T166)</f>
        <v>0</v>
      </c>
      <c r="AR164" s="168" t="s">
        <v>80</v>
      </c>
      <c r="AT164" s="169" t="s">
        <v>71</v>
      </c>
      <c r="AU164" s="169" t="s">
        <v>80</v>
      </c>
      <c r="AY164" s="168" t="s">
        <v>120</v>
      </c>
      <c r="BK164" s="170">
        <f>SUM(BK165:BK166)</f>
        <v>0</v>
      </c>
    </row>
    <row r="165" spans="1:65" s="2" customFormat="1" ht="45" customHeight="1">
      <c r="A165" s="34"/>
      <c r="B165" s="35"/>
      <c r="C165" s="173" t="s">
        <v>264</v>
      </c>
      <c r="D165" s="173" t="s">
        <v>122</v>
      </c>
      <c r="E165" s="174" t="s">
        <v>273</v>
      </c>
      <c r="F165" s="175" t="s">
        <v>274</v>
      </c>
      <c r="G165" s="176" t="s">
        <v>174</v>
      </c>
      <c r="H165" s="177">
        <v>45.57</v>
      </c>
      <c r="I165" s="178"/>
      <c r="J165" s="179">
        <f>ROUND(I165*H165,2)</f>
        <v>0</v>
      </c>
      <c r="K165" s="175" t="s">
        <v>126</v>
      </c>
      <c r="L165" s="39"/>
      <c r="M165" s="180" t="s">
        <v>19</v>
      </c>
      <c r="N165" s="181" t="s">
        <v>43</v>
      </c>
      <c r="O165" s="64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4" t="s">
        <v>127</v>
      </c>
      <c r="AT165" s="184" t="s">
        <v>122</v>
      </c>
      <c r="AU165" s="184" t="s">
        <v>82</v>
      </c>
      <c r="AY165" s="17" t="s">
        <v>120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7" t="s">
        <v>80</v>
      </c>
      <c r="BK165" s="185">
        <f>ROUND(I165*H165,2)</f>
        <v>0</v>
      </c>
      <c r="BL165" s="17" t="s">
        <v>127</v>
      </c>
      <c r="BM165" s="184" t="s">
        <v>328</v>
      </c>
    </row>
    <row r="166" spans="1:47" s="2" customFormat="1" ht="10.2">
      <c r="A166" s="34"/>
      <c r="B166" s="35"/>
      <c r="C166" s="36"/>
      <c r="D166" s="186" t="s">
        <v>129</v>
      </c>
      <c r="E166" s="36"/>
      <c r="F166" s="187" t="s">
        <v>276</v>
      </c>
      <c r="G166" s="36"/>
      <c r="H166" s="36"/>
      <c r="I166" s="188"/>
      <c r="J166" s="36"/>
      <c r="K166" s="36"/>
      <c r="L166" s="39"/>
      <c r="M166" s="189"/>
      <c r="N166" s="190"/>
      <c r="O166" s="64"/>
      <c r="P166" s="64"/>
      <c r="Q166" s="64"/>
      <c r="R166" s="64"/>
      <c r="S166" s="64"/>
      <c r="T166" s="6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129</v>
      </c>
      <c r="AU166" s="17" t="s">
        <v>82</v>
      </c>
    </row>
    <row r="167" spans="2:63" s="12" customFormat="1" ht="25.95" customHeight="1">
      <c r="B167" s="157"/>
      <c r="C167" s="158"/>
      <c r="D167" s="159" t="s">
        <v>71</v>
      </c>
      <c r="E167" s="160" t="s">
        <v>277</v>
      </c>
      <c r="F167" s="160" t="s">
        <v>278</v>
      </c>
      <c r="G167" s="158"/>
      <c r="H167" s="158"/>
      <c r="I167" s="161"/>
      <c r="J167" s="162">
        <f>BK167</f>
        <v>0</v>
      </c>
      <c r="K167" s="158"/>
      <c r="L167" s="163"/>
      <c r="M167" s="164"/>
      <c r="N167" s="165"/>
      <c r="O167" s="165"/>
      <c r="P167" s="166">
        <f>P168</f>
        <v>0</v>
      </c>
      <c r="Q167" s="165"/>
      <c r="R167" s="166">
        <f>R168</f>
        <v>0.16426725</v>
      </c>
      <c r="S167" s="165"/>
      <c r="T167" s="167">
        <f>T168</f>
        <v>0</v>
      </c>
      <c r="AR167" s="168" t="s">
        <v>82</v>
      </c>
      <c r="AT167" s="169" t="s">
        <v>71</v>
      </c>
      <c r="AU167" s="169" t="s">
        <v>72</v>
      </c>
      <c r="AY167" s="168" t="s">
        <v>120</v>
      </c>
      <c r="BK167" s="170">
        <f>BK168</f>
        <v>0</v>
      </c>
    </row>
    <row r="168" spans="2:63" s="12" customFormat="1" ht="22.8" customHeight="1">
      <c r="B168" s="157"/>
      <c r="C168" s="158"/>
      <c r="D168" s="159" t="s">
        <v>71</v>
      </c>
      <c r="E168" s="171" t="s">
        <v>279</v>
      </c>
      <c r="F168" s="171" t="s">
        <v>280</v>
      </c>
      <c r="G168" s="158"/>
      <c r="H168" s="158"/>
      <c r="I168" s="161"/>
      <c r="J168" s="172">
        <f>BK168</f>
        <v>0</v>
      </c>
      <c r="K168" s="158"/>
      <c r="L168" s="163"/>
      <c r="M168" s="164"/>
      <c r="N168" s="165"/>
      <c r="O168" s="165"/>
      <c r="P168" s="166">
        <f>SUM(P169:P175)</f>
        <v>0</v>
      </c>
      <c r="Q168" s="165"/>
      <c r="R168" s="166">
        <f>SUM(R169:R175)</f>
        <v>0.16426725</v>
      </c>
      <c r="S168" s="165"/>
      <c r="T168" s="167">
        <f>SUM(T169:T175)</f>
        <v>0</v>
      </c>
      <c r="AR168" s="168" t="s">
        <v>82</v>
      </c>
      <c r="AT168" s="169" t="s">
        <v>71</v>
      </c>
      <c r="AU168" s="169" t="s">
        <v>80</v>
      </c>
      <c r="AY168" s="168" t="s">
        <v>120</v>
      </c>
      <c r="BK168" s="170">
        <f>SUM(BK169:BK175)</f>
        <v>0</v>
      </c>
    </row>
    <row r="169" spans="1:65" s="2" customFormat="1" ht="40.2" customHeight="1">
      <c r="A169" s="34"/>
      <c r="B169" s="35"/>
      <c r="C169" s="173" t="s">
        <v>272</v>
      </c>
      <c r="D169" s="173" t="s">
        <v>122</v>
      </c>
      <c r="E169" s="174" t="s">
        <v>282</v>
      </c>
      <c r="F169" s="175" t="s">
        <v>283</v>
      </c>
      <c r="G169" s="176" t="s">
        <v>163</v>
      </c>
      <c r="H169" s="177">
        <v>166.6</v>
      </c>
      <c r="I169" s="178"/>
      <c r="J169" s="179">
        <f>ROUND(I169*H169,2)</f>
        <v>0</v>
      </c>
      <c r="K169" s="175" t="s">
        <v>126</v>
      </c>
      <c r="L169" s="39"/>
      <c r="M169" s="180" t="s">
        <v>19</v>
      </c>
      <c r="N169" s="181" t="s">
        <v>43</v>
      </c>
      <c r="O169" s="64"/>
      <c r="P169" s="182">
        <f>O169*H169</f>
        <v>0</v>
      </c>
      <c r="Q169" s="182">
        <v>0.00033</v>
      </c>
      <c r="R169" s="182">
        <f>Q169*H169</f>
        <v>0.054978</v>
      </c>
      <c r="S169" s="182">
        <v>0</v>
      </c>
      <c r="T169" s="18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4" t="s">
        <v>222</v>
      </c>
      <c r="AT169" s="184" t="s">
        <v>122</v>
      </c>
      <c r="AU169" s="184" t="s">
        <v>82</v>
      </c>
      <c r="AY169" s="17" t="s">
        <v>120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7" t="s">
        <v>80</v>
      </c>
      <c r="BK169" s="185">
        <f>ROUND(I169*H169,2)</f>
        <v>0</v>
      </c>
      <c r="BL169" s="17" t="s">
        <v>222</v>
      </c>
      <c r="BM169" s="184" t="s">
        <v>329</v>
      </c>
    </row>
    <row r="170" spans="1:47" s="2" customFormat="1" ht="10.2">
      <c r="A170" s="34"/>
      <c r="B170" s="35"/>
      <c r="C170" s="36"/>
      <c r="D170" s="186" t="s">
        <v>129</v>
      </c>
      <c r="E170" s="36"/>
      <c r="F170" s="187" t="s">
        <v>285</v>
      </c>
      <c r="G170" s="36"/>
      <c r="H170" s="36"/>
      <c r="I170" s="188"/>
      <c r="J170" s="36"/>
      <c r="K170" s="36"/>
      <c r="L170" s="39"/>
      <c r="M170" s="189"/>
      <c r="N170" s="190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129</v>
      </c>
      <c r="AU170" s="17" t="s">
        <v>82</v>
      </c>
    </row>
    <row r="171" spans="2:51" s="13" customFormat="1" ht="10.2">
      <c r="B171" s="191"/>
      <c r="C171" s="192"/>
      <c r="D171" s="193" t="s">
        <v>131</v>
      </c>
      <c r="E171" s="194" t="s">
        <v>19</v>
      </c>
      <c r="F171" s="195" t="s">
        <v>233</v>
      </c>
      <c r="G171" s="192"/>
      <c r="H171" s="196">
        <v>166.6</v>
      </c>
      <c r="I171" s="197"/>
      <c r="J171" s="192"/>
      <c r="K171" s="192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131</v>
      </c>
      <c r="AU171" s="202" t="s">
        <v>82</v>
      </c>
      <c r="AV171" s="13" t="s">
        <v>82</v>
      </c>
      <c r="AW171" s="13" t="s">
        <v>32</v>
      </c>
      <c r="AX171" s="13" t="s">
        <v>80</v>
      </c>
      <c r="AY171" s="202" t="s">
        <v>120</v>
      </c>
    </row>
    <row r="172" spans="1:65" s="2" customFormat="1" ht="19.8" customHeight="1">
      <c r="A172" s="34"/>
      <c r="B172" s="35"/>
      <c r="C172" s="173" t="s">
        <v>281</v>
      </c>
      <c r="D172" s="173" t="s">
        <v>122</v>
      </c>
      <c r="E172" s="174" t="s">
        <v>287</v>
      </c>
      <c r="F172" s="175" t="s">
        <v>288</v>
      </c>
      <c r="G172" s="176" t="s">
        <v>163</v>
      </c>
      <c r="H172" s="177">
        <v>173.475</v>
      </c>
      <c r="I172" s="178"/>
      <c r="J172" s="179">
        <f>ROUND(I172*H172,2)</f>
        <v>0</v>
      </c>
      <c r="K172" s="175" t="s">
        <v>126</v>
      </c>
      <c r="L172" s="39"/>
      <c r="M172" s="180" t="s">
        <v>19</v>
      </c>
      <c r="N172" s="181" t="s">
        <v>43</v>
      </c>
      <c r="O172" s="64"/>
      <c r="P172" s="182">
        <f>O172*H172</f>
        <v>0</v>
      </c>
      <c r="Q172" s="182">
        <v>0.00025</v>
      </c>
      <c r="R172" s="182">
        <f>Q172*H172</f>
        <v>0.04336875</v>
      </c>
      <c r="S172" s="182">
        <v>0</v>
      </c>
      <c r="T172" s="183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4" t="s">
        <v>222</v>
      </c>
      <c r="AT172" s="184" t="s">
        <v>122</v>
      </c>
      <c r="AU172" s="184" t="s">
        <v>82</v>
      </c>
      <c r="AY172" s="17" t="s">
        <v>120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7" t="s">
        <v>80</v>
      </c>
      <c r="BK172" s="185">
        <f>ROUND(I172*H172,2)</f>
        <v>0</v>
      </c>
      <c r="BL172" s="17" t="s">
        <v>222</v>
      </c>
      <c r="BM172" s="184" t="s">
        <v>330</v>
      </c>
    </row>
    <row r="173" spans="1:47" s="2" customFormat="1" ht="10.2">
      <c r="A173" s="34"/>
      <c r="B173" s="35"/>
      <c r="C173" s="36"/>
      <c r="D173" s="186" t="s">
        <v>129</v>
      </c>
      <c r="E173" s="36"/>
      <c r="F173" s="187" t="s">
        <v>290</v>
      </c>
      <c r="G173" s="36"/>
      <c r="H173" s="36"/>
      <c r="I173" s="188"/>
      <c r="J173" s="36"/>
      <c r="K173" s="36"/>
      <c r="L173" s="39"/>
      <c r="M173" s="189"/>
      <c r="N173" s="190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129</v>
      </c>
      <c r="AU173" s="17" t="s">
        <v>82</v>
      </c>
    </row>
    <row r="174" spans="1:65" s="2" customFormat="1" ht="22.2" customHeight="1">
      <c r="A174" s="34"/>
      <c r="B174" s="35"/>
      <c r="C174" s="173" t="s">
        <v>286</v>
      </c>
      <c r="D174" s="173" t="s">
        <v>122</v>
      </c>
      <c r="E174" s="174" t="s">
        <v>292</v>
      </c>
      <c r="F174" s="175" t="s">
        <v>293</v>
      </c>
      <c r="G174" s="176" t="s">
        <v>163</v>
      </c>
      <c r="H174" s="177">
        <v>173.475</v>
      </c>
      <c r="I174" s="178"/>
      <c r="J174" s="179">
        <f>ROUND(I174*H174,2)</f>
        <v>0</v>
      </c>
      <c r="K174" s="175" t="s">
        <v>126</v>
      </c>
      <c r="L174" s="39"/>
      <c r="M174" s="180" t="s">
        <v>19</v>
      </c>
      <c r="N174" s="181" t="s">
        <v>43</v>
      </c>
      <c r="O174" s="64"/>
      <c r="P174" s="182">
        <f>O174*H174</f>
        <v>0</v>
      </c>
      <c r="Q174" s="182">
        <v>0.00038</v>
      </c>
      <c r="R174" s="182">
        <f>Q174*H174</f>
        <v>0.0659205</v>
      </c>
      <c r="S174" s="182">
        <v>0</v>
      </c>
      <c r="T174" s="183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4" t="s">
        <v>222</v>
      </c>
      <c r="AT174" s="184" t="s">
        <v>122</v>
      </c>
      <c r="AU174" s="184" t="s">
        <v>82</v>
      </c>
      <c r="AY174" s="17" t="s">
        <v>120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7" t="s">
        <v>80</v>
      </c>
      <c r="BK174" s="185">
        <f>ROUND(I174*H174,2)</f>
        <v>0</v>
      </c>
      <c r="BL174" s="17" t="s">
        <v>222</v>
      </c>
      <c r="BM174" s="184" t="s">
        <v>331</v>
      </c>
    </row>
    <row r="175" spans="1:47" s="2" customFormat="1" ht="10.2">
      <c r="A175" s="34"/>
      <c r="B175" s="35"/>
      <c r="C175" s="36"/>
      <c r="D175" s="186" t="s">
        <v>129</v>
      </c>
      <c r="E175" s="36"/>
      <c r="F175" s="187" t="s">
        <v>295</v>
      </c>
      <c r="G175" s="36"/>
      <c r="H175" s="36"/>
      <c r="I175" s="188"/>
      <c r="J175" s="36"/>
      <c r="K175" s="36"/>
      <c r="L175" s="39"/>
      <c r="M175" s="224"/>
      <c r="N175" s="225"/>
      <c r="O175" s="226"/>
      <c r="P175" s="226"/>
      <c r="Q175" s="226"/>
      <c r="R175" s="226"/>
      <c r="S175" s="226"/>
      <c r="T175" s="227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129</v>
      </c>
      <c r="AU175" s="17" t="s">
        <v>82</v>
      </c>
    </row>
    <row r="176" spans="1:31" s="2" customFormat="1" ht="6.9" customHeight="1">
      <c r="A176" s="34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39"/>
      <c r="M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</row>
  </sheetData>
  <sheetProtection algorithmName="SHA-512" hashValue="NfrtYNB34C+p8Fyo4kTYhZMWADCI5yg7DF6SV5+wfHLH7d3PalgUWa3B5/VwGBbRRguqO8TNiW0ZPrTjQyGUkg==" saltValue="FJR4RNjt3R2udfkGaSYR1u+Adakp0CldPykWgDLluzZiNlxoPEqb6xJ5gWr+H12X6wNnMHSWmwsYEXpO+9rsPA==" spinCount="100000" sheet="1" objects="1" scenarios="1" formatColumns="0" formatRows="0" autoFilter="0"/>
  <autoFilter ref="C87:K17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2/273362321"/>
    <hyperlink ref="F98" r:id="rId2" display="https://podminky.urs.cz/item/CS_URS_2021_02/411121243"/>
    <hyperlink ref="F101" r:id="rId3" display="https://podminky.urs.cz/item/CS_URS_2021_02/59341122"/>
    <hyperlink ref="F104" r:id="rId4" display="https://podminky.urs.cz/item/CS_URS_2021_02/413231221"/>
    <hyperlink ref="F107" r:id="rId5" display="https://podminky.urs.cz/item/CS_URS_2021_02/417321414"/>
    <hyperlink ref="F110" r:id="rId6" display="https://podminky.urs.cz/item/CS_URS_2021_02/417351115"/>
    <hyperlink ref="F113" r:id="rId7" display="https://podminky.urs.cz/item/CS_URS_2021_02/417351116"/>
    <hyperlink ref="F115" r:id="rId8" display="https://podminky.urs.cz/item/CS_URS_2021_02/417361821"/>
    <hyperlink ref="F119" r:id="rId9" display="https://podminky.urs.cz/item/CS_URS_2021_02/629995101"/>
    <hyperlink ref="F122" r:id="rId10" display="https://podminky.urs.cz/item/CS_URS_2021_02/634911114"/>
    <hyperlink ref="F126" r:id="rId11" display="https://podminky.urs.cz/item/CS_URS_2021_02/949101111"/>
    <hyperlink ref="F129" r:id="rId12" display="https://podminky.urs.cz/item/CS_URS_2021_02/952902121"/>
    <hyperlink ref="F132" r:id="rId13" display="https://podminky.urs.cz/item/CS_URS_2021_02/963015131"/>
    <hyperlink ref="F135" r:id="rId14" display="https://podminky.urs.cz/item/CS_URS_2021_02/966079851"/>
    <hyperlink ref="F140" r:id="rId15" display="https://podminky.urs.cz/item/CS_URS_2021_02/974041113"/>
    <hyperlink ref="F143" r:id="rId16" display="https://podminky.urs.cz/item/CS_URS_2021_02/985131211"/>
    <hyperlink ref="F146" r:id="rId17" display="https://podminky.urs.cz/item/CS_URS_2021_02/985311113"/>
    <hyperlink ref="F152" r:id="rId18" display="https://podminky.urs.cz/item/CS_URS_2021_02/997013111"/>
    <hyperlink ref="F154" r:id="rId19" display="https://podminky.urs.cz/item/CS_URS_2021_02/997013501"/>
    <hyperlink ref="F156" r:id="rId20" display="https://podminky.urs.cz/item/CS_URS_2021_02/997013509"/>
    <hyperlink ref="F159" r:id="rId21" display="https://podminky.urs.cz/item/CS_URS_2021_02/997013862"/>
    <hyperlink ref="F162" r:id="rId22" display="https://podminky.urs.cz/item/CS_URS_2021_02/997013841"/>
    <hyperlink ref="F166" r:id="rId23" display="https://podminky.urs.cz/item/CS_URS_2021_02/998021021"/>
    <hyperlink ref="F170" r:id="rId24" display="https://podminky.urs.cz/item/CS_URS_2021_02/783817401"/>
    <hyperlink ref="F173" r:id="rId25" display="https://podminky.urs.cz/item/CS_URS_2021_02/783913171"/>
    <hyperlink ref="F175" r:id="rId26" display="https://podminky.urs.cz/item/CS_URS_2021_02/78391716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17" t="s">
        <v>88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" customHeight="1">
      <c r="B4" s="20"/>
      <c r="D4" s="103" t="s">
        <v>89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" customHeight="1">
      <c r="B7" s="20"/>
      <c r="E7" s="349" t="str">
        <f>'Rekapitulace stavby'!K6</f>
        <v>Oprava solných hal - Náchod a Jaroměř</v>
      </c>
      <c r="F7" s="350"/>
      <c r="G7" s="350"/>
      <c r="H7" s="350"/>
      <c r="L7" s="20"/>
    </row>
    <row r="8" spans="1:31" s="2" customFormat="1" ht="12" customHeight="1">
      <c r="A8" s="34"/>
      <c r="B8" s="39"/>
      <c r="C8" s="34"/>
      <c r="D8" s="105" t="s">
        <v>90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51" t="s">
        <v>332</v>
      </c>
      <c r="F9" s="352"/>
      <c r="G9" s="352"/>
      <c r="H9" s="35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7. 10. 2021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3" t="str">
        <f>'Rekapitulace stavby'!E14</f>
        <v>Vyplň údaj</v>
      </c>
      <c r="F18" s="354"/>
      <c r="G18" s="354"/>
      <c r="H18" s="354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 xml:space="preserve"> </v>
      </c>
      <c r="F21" s="34"/>
      <c r="G21" s="34"/>
      <c r="H21" s="34"/>
      <c r="I21" s="105" t="s">
        <v>28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33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09"/>
      <c r="B27" s="110"/>
      <c r="C27" s="109"/>
      <c r="D27" s="109"/>
      <c r="E27" s="355" t="s">
        <v>19</v>
      </c>
      <c r="F27" s="355"/>
      <c r="G27" s="355"/>
      <c r="H27" s="35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42</v>
      </c>
      <c r="E33" s="105" t="s">
        <v>43</v>
      </c>
      <c r="F33" s="117">
        <f>ROUND((SUM(BE82:BE93)),2)</f>
        <v>0</v>
      </c>
      <c r="G33" s="34"/>
      <c r="H33" s="34"/>
      <c r="I33" s="118">
        <v>0.21</v>
      </c>
      <c r="J33" s="117">
        <f>ROUND(((SUM(BE82:BE93))*I33),2)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44</v>
      </c>
      <c r="F34" s="117">
        <f>ROUND((SUM(BF82:BF93)),2)</f>
        <v>0</v>
      </c>
      <c r="G34" s="34"/>
      <c r="H34" s="34"/>
      <c r="I34" s="118">
        <v>0.15</v>
      </c>
      <c r="J34" s="117">
        <f>ROUND(((SUM(BF82:BF93))*I34),2)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45</v>
      </c>
      <c r="F35" s="117">
        <f>ROUND((SUM(BG82:BG93)),2)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46</v>
      </c>
      <c r="F36" s="117">
        <f>ROUND((SUM(BH82:BH93)),2)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47</v>
      </c>
      <c r="F37" s="117">
        <f>ROUND((SUM(BI82:BI93)),2)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92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6"/>
      <c r="D48" s="36"/>
      <c r="E48" s="356" t="str">
        <f>E7</f>
        <v>Oprava solných hal - Náchod a Jaroměř</v>
      </c>
      <c r="F48" s="357"/>
      <c r="G48" s="357"/>
      <c r="H48" s="357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28" t="str">
        <f>E9</f>
        <v>2021/62-03 - Vedlejší rozpočtové náklady</v>
      </c>
      <c r="F50" s="358"/>
      <c r="G50" s="358"/>
      <c r="H50" s="358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7. 10. 2021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6"/>
      <c r="E54" s="36"/>
      <c r="F54" s="27" t="str">
        <f>E15</f>
        <v>ÚS Královéhradeckého kraje a.s.,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33</v>
      </c>
      <c r="J55" s="32" t="str">
        <f>E24</f>
        <v>Janičatová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93</v>
      </c>
      <c r="D57" s="131"/>
      <c r="E57" s="131"/>
      <c r="F57" s="131"/>
      <c r="G57" s="131"/>
      <c r="H57" s="131"/>
      <c r="I57" s="131"/>
      <c r="J57" s="132" t="s">
        <v>94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95</v>
      </c>
    </row>
    <row r="60" spans="2:12" s="9" customFormat="1" ht="24.9" customHeight="1">
      <c r="B60" s="134"/>
      <c r="C60" s="135"/>
      <c r="D60" s="136" t="s">
        <v>333</v>
      </c>
      <c r="E60" s="137"/>
      <c r="F60" s="137"/>
      <c r="G60" s="137"/>
      <c r="H60" s="137"/>
      <c r="I60" s="137"/>
      <c r="J60" s="138">
        <f>J83</f>
        <v>0</v>
      </c>
      <c r="K60" s="135"/>
      <c r="L60" s="139"/>
    </row>
    <row r="61" spans="2:12" s="10" customFormat="1" ht="19.95" customHeight="1">
      <c r="B61" s="140"/>
      <c r="C61" s="141"/>
      <c r="D61" s="142" t="s">
        <v>334</v>
      </c>
      <c r="E61" s="143"/>
      <c r="F61" s="143"/>
      <c r="G61" s="143"/>
      <c r="H61" s="143"/>
      <c r="I61" s="143"/>
      <c r="J61" s="144">
        <f>J84</f>
        <v>0</v>
      </c>
      <c r="K61" s="141"/>
      <c r="L61" s="145"/>
    </row>
    <row r="62" spans="2:12" s="10" customFormat="1" ht="19.95" customHeight="1">
      <c r="B62" s="140"/>
      <c r="C62" s="141"/>
      <c r="D62" s="142" t="s">
        <v>335</v>
      </c>
      <c r="E62" s="143"/>
      <c r="F62" s="143"/>
      <c r="G62" s="143"/>
      <c r="H62" s="143"/>
      <c r="I62" s="143"/>
      <c r="J62" s="144">
        <f>J89</f>
        <v>0</v>
      </c>
      <c r="K62" s="141"/>
      <c r="L62" s="145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" customHeight="1">
      <c r="A69" s="34"/>
      <c r="B69" s="35"/>
      <c r="C69" s="23" t="s">
        <v>105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4.4" customHeight="1">
      <c r="A72" s="34"/>
      <c r="B72" s="35"/>
      <c r="C72" s="36"/>
      <c r="D72" s="36"/>
      <c r="E72" s="356" t="str">
        <f>E7</f>
        <v>Oprava solných hal - Náchod a Jaroměř</v>
      </c>
      <c r="F72" s="357"/>
      <c r="G72" s="357"/>
      <c r="H72" s="357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90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5.6" customHeight="1">
      <c r="A74" s="34"/>
      <c r="B74" s="35"/>
      <c r="C74" s="36"/>
      <c r="D74" s="36"/>
      <c r="E74" s="328" t="str">
        <f>E9</f>
        <v>2021/62-03 - Vedlejší rozpočtové náklady</v>
      </c>
      <c r="F74" s="358"/>
      <c r="G74" s="358"/>
      <c r="H74" s="358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6"/>
      <c r="E76" s="36"/>
      <c r="F76" s="27" t="str">
        <f>F12</f>
        <v xml:space="preserve"> </v>
      </c>
      <c r="G76" s="36"/>
      <c r="H76" s="36"/>
      <c r="I76" s="29" t="s">
        <v>23</v>
      </c>
      <c r="J76" s="59" t="str">
        <f>IF(J12="","",J12)</f>
        <v>7. 10. 2021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6" customHeight="1">
      <c r="A78" s="34"/>
      <c r="B78" s="35"/>
      <c r="C78" s="29" t="s">
        <v>25</v>
      </c>
      <c r="D78" s="36"/>
      <c r="E78" s="36"/>
      <c r="F78" s="27" t="str">
        <f>E15</f>
        <v>ÚS Královéhradeckého kraje a.s.,</v>
      </c>
      <c r="G78" s="36"/>
      <c r="H78" s="36"/>
      <c r="I78" s="29" t="s">
        <v>31</v>
      </c>
      <c r="J78" s="32" t="str">
        <f>E21</f>
        <v xml:space="preserve"> 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6" customHeight="1">
      <c r="A79" s="34"/>
      <c r="B79" s="35"/>
      <c r="C79" s="29" t="s">
        <v>29</v>
      </c>
      <c r="D79" s="36"/>
      <c r="E79" s="36"/>
      <c r="F79" s="27" t="str">
        <f>IF(E18="","",E18)</f>
        <v>Vyplň údaj</v>
      </c>
      <c r="G79" s="36"/>
      <c r="H79" s="36"/>
      <c r="I79" s="29" t="s">
        <v>33</v>
      </c>
      <c r="J79" s="32" t="str">
        <f>E24</f>
        <v>Janičatová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6"/>
      <c r="B81" s="147"/>
      <c r="C81" s="148" t="s">
        <v>106</v>
      </c>
      <c r="D81" s="149" t="s">
        <v>57</v>
      </c>
      <c r="E81" s="149" t="s">
        <v>53</v>
      </c>
      <c r="F81" s="149" t="s">
        <v>54</v>
      </c>
      <c r="G81" s="149" t="s">
        <v>107</v>
      </c>
      <c r="H81" s="149" t="s">
        <v>108</v>
      </c>
      <c r="I81" s="149" t="s">
        <v>109</v>
      </c>
      <c r="J81" s="149" t="s">
        <v>94</v>
      </c>
      <c r="K81" s="150" t="s">
        <v>110</v>
      </c>
      <c r="L81" s="151"/>
      <c r="M81" s="68" t="s">
        <v>19</v>
      </c>
      <c r="N81" s="69" t="s">
        <v>42</v>
      </c>
      <c r="O81" s="69" t="s">
        <v>111</v>
      </c>
      <c r="P81" s="69" t="s">
        <v>112</v>
      </c>
      <c r="Q81" s="69" t="s">
        <v>113</v>
      </c>
      <c r="R81" s="69" t="s">
        <v>114</v>
      </c>
      <c r="S81" s="69" t="s">
        <v>115</v>
      </c>
      <c r="T81" s="70" t="s">
        <v>116</v>
      </c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</row>
    <row r="82" spans="1:63" s="2" customFormat="1" ht="22.8" customHeight="1">
      <c r="A82" s="34"/>
      <c r="B82" s="35"/>
      <c r="C82" s="75" t="s">
        <v>117</v>
      </c>
      <c r="D82" s="36"/>
      <c r="E82" s="36"/>
      <c r="F82" s="36"/>
      <c r="G82" s="36"/>
      <c r="H82" s="36"/>
      <c r="I82" s="36"/>
      <c r="J82" s="152">
        <f>BK82</f>
        <v>0</v>
      </c>
      <c r="K82" s="36"/>
      <c r="L82" s="39"/>
      <c r="M82" s="71"/>
      <c r="N82" s="153"/>
      <c r="O82" s="72"/>
      <c r="P82" s="154">
        <f>P83</f>
        <v>0</v>
      </c>
      <c r="Q82" s="72"/>
      <c r="R82" s="154">
        <f>R83</f>
        <v>0</v>
      </c>
      <c r="S82" s="72"/>
      <c r="T82" s="155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71</v>
      </c>
      <c r="AU82" s="17" t="s">
        <v>95</v>
      </c>
      <c r="BK82" s="156">
        <f>BK83</f>
        <v>0</v>
      </c>
    </row>
    <row r="83" spans="2:63" s="12" customFormat="1" ht="25.95" customHeight="1">
      <c r="B83" s="157"/>
      <c r="C83" s="158"/>
      <c r="D83" s="159" t="s">
        <v>71</v>
      </c>
      <c r="E83" s="160" t="s">
        <v>336</v>
      </c>
      <c r="F83" s="160" t="s">
        <v>87</v>
      </c>
      <c r="G83" s="158"/>
      <c r="H83" s="158"/>
      <c r="I83" s="161"/>
      <c r="J83" s="162">
        <f>BK83</f>
        <v>0</v>
      </c>
      <c r="K83" s="158"/>
      <c r="L83" s="163"/>
      <c r="M83" s="164"/>
      <c r="N83" s="165"/>
      <c r="O83" s="165"/>
      <c r="P83" s="166">
        <f>P84+P89</f>
        <v>0</v>
      </c>
      <c r="Q83" s="165"/>
      <c r="R83" s="166">
        <f>R84+R89</f>
        <v>0</v>
      </c>
      <c r="S83" s="165"/>
      <c r="T83" s="167">
        <f>T84+T89</f>
        <v>0</v>
      </c>
      <c r="AR83" s="168" t="s">
        <v>153</v>
      </c>
      <c r="AT83" s="169" t="s">
        <v>71</v>
      </c>
      <c r="AU83" s="169" t="s">
        <v>72</v>
      </c>
      <c r="AY83" s="168" t="s">
        <v>120</v>
      </c>
      <c r="BK83" s="170">
        <f>BK84+BK89</f>
        <v>0</v>
      </c>
    </row>
    <row r="84" spans="2:63" s="12" customFormat="1" ht="22.8" customHeight="1">
      <c r="B84" s="157"/>
      <c r="C84" s="158"/>
      <c r="D84" s="159" t="s">
        <v>71</v>
      </c>
      <c r="E84" s="171" t="s">
        <v>337</v>
      </c>
      <c r="F84" s="171" t="s">
        <v>338</v>
      </c>
      <c r="G84" s="158"/>
      <c r="H84" s="158"/>
      <c r="I84" s="161"/>
      <c r="J84" s="172">
        <f>BK84</f>
        <v>0</v>
      </c>
      <c r="K84" s="158"/>
      <c r="L84" s="163"/>
      <c r="M84" s="164"/>
      <c r="N84" s="165"/>
      <c r="O84" s="165"/>
      <c r="P84" s="166">
        <f>SUM(P85:P88)</f>
        <v>0</v>
      </c>
      <c r="Q84" s="165"/>
      <c r="R84" s="166">
        <f>SUM(R85:R88)</f>
        <v>0</v>
      </c>
      <c r="S84" s="165"/>
      <c r="T84" s="167">
        <f>SUM(T85:T88)</f>
        <v>0</v>
      </c>
      <c r="AR84" s="168" t="s">
        <v>153</v>
      </c>
      <c r="AT84" s="169" t="s">
        <v>71</v>
      </c>
      <c r="AU84" s="169" t="s">
        <v>80</v>
      </c>
      <c r="AY84" s="168" t="s">
        <v>120</v>
      </c>
      <c r="BK84" s="170">
        <f>SUM(BK85:BK88)</f>
        <v>0</v>
      </c>
    </row>
    <row r="85" spans="1:65" s="2" customFormat="1" ht="14.4" customHeight="1">
      <c r="A85" s="34"/>
      <c r="B85" s="35"/>
      <c r="C85" s="173" t="s">
        <v>82</v>
      </c>
      <c r="D85" s="173" t="s">
        <v>122</v>
      </c>
      <c r="E85" s="174" t="s">
        <v>339</v>
      </c>
      <c r="F85" s="175" t="s">
        <v>340</v>
      </c>
      <c r="G85" s="176" t="s">
        <v>341</v>
      </c>
      <c r="H85" s="177">
        <v>1</v>
      </c>
      <c r="I85" s="178"/>
      <c r="J85" s="179">
        <f>ROUND(I85*H85,2)</f>
        <v>0</v>
      </c>
      <c r="K85" s="175" t="s">
        <v>126</v>
      </c>
      <c r="L85" s="39"/>
      <c r="M85" s="180" t="s">
        <v>19</v>
      </c>
      <c r="N85" s="181" t="s">
        <v>43</v>
      </c>
      <c r="O85" s="64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4" t="s">
        <v>342</v>
      </c>
      <c r="AT85" s="184" t="s">
        <v>122</v>
      </c>
      <c r="AU85" s="184" t="s">
        <v>82</v>
      </c>
      <c r="AY85" s="17" t="s">
        <v>120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7" t="s">
        <v>80</v>
      </c>
      <c r="BK85" s="185">
        <f>ROUND(I85*H85,2)</f>
        <v>0</v>
      </c>
      <c r="BL85" s="17" t="s">
        <v>342</v>
      </c>
      <c r="BM85" s="184" t="s">
        <v>343</v>
      </c>
    </row>
    <row r="86" spans="1:47" s="2" customFormat="1" ht="10.2">
      <c r="A86" s="34"/>
      <c r="B86" s="35"/>
      <c r="C86" s="36"/>
      <c r="D86" s="186" t="s">
        <v>129</v>
      </c>
      <c r="E86" s="36"/>
      <c r="F86" s="187" t="s">
        <v>344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129</v>
      </c>
      <c r="AU86" s="17" t="s">
        <v>82</v>
      </c>
    </row>
    <row r="87" spans="1:65" s="2" customFormat="1" ht="14.4" customHeight="1">
      <c r="A87" s="34"/>
      <c r="B87" s="35"/>
      <c r="C87" s="173" t="s">
        <v>80</v>
      </c>
      <c r="D87" s="173" t="s">
        <v>122</v>
      </c>
      <c r="E87" s="174" t="s">
        <v>345</v>
      </c>
      <c r="F87" s="175" t="s">
        <v>346</v>
      </c>
      <c r="G87" s="176" t="s">
        <v>341</v>
      </c>
      <c r="H87" s="177">
        <v>2</v>
      </c>
      <c r="I87" s="178"/>
      <c r="J87" s="179">
        <f>ROUND(I87*H87,2)</f>
        <v>0</v>
      </c>
      <c r="K87" s="175" t="s">
        <v>126</v>
      </c>
      <c r="L87" s="39"/>
      <c r="M87" s="180" t="s">
        <v>19</v>
      </c>
      <c r="N87" s="181" t="s">
        <v>43</v>
      </c>
      <c r="O87" s="64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4" t="s">
        <v>342</v>
      </c>
      <c r="AT87" s="184" t="s">
        <v>122</v>
      </c>
      <c r="AU87" s="184" t="s">
        <v>82</v>
      </c>
      <c r="AY87" s="17" t="s">
        <v>120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7" t="s">
        <v>80</v>
      </c>
      <c r="BK87" s="185">
        <f>ROUND(I87*H87,2)</f>
        <v>0</v>
      </c>
      <c r="BL87" s="17" t="s">
        <v>342</v>
      </c>
      <c r="BM87" s="184" t="s">
        <v>347</v>
      </c>
    </row>
    <row r="88" spans="1:47" s="2" customFormat="1" ht="10.2">
      <c r="A88" s="34"/>
      <c r="B88" s="35"/>
      <c r="C88" s="36"/>
      <c r="D88" s="186" t="s">
        <v>129</v>
      </c>
      <c r="E88" s="36"/>
      <c r="F88" s="187" t="s">
        <v>348</v>
      </c>
      <c r="G88" s="36"/>
      <c r="H88" s="36"/>
      <c r="I88" s="188"/>
      <c r="J88" s="36"/>
      <c r="K88" s="36"/>
      <c r="L88" s="39"/>
      <c r="M88" s="189"/>
      <c r="N88" s="190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129</v>
      </c>
      <c r="AU88" s="17" t="s">
        <v>82</v>
      </c>
    </row>
    <row r="89" spans="2:63" s="12" customFormat="1" ht="22.8" customHeight="1">
      <c r="B89" s="157"/>
      <c r="C89" s="158"/>
      <c r="D89" s="159" t="s">
        <v>71</v>
      </c>
      <c r="E89" s="171" t="s">
        <v>349</v>
      </c>
      <c r="F89" s="171" t="s">
        <v>350</v>
      </c>
      <c r="G89" s="158"/>
      <c r="H89" s="158"/>
      <c r="I89" s="161"/>
      <c r="J89" s="172">
        <f>BK89</f>
        <v>0</v>
      </c>
      <c r="K89" s="158"/>
      <c r="L89" s="163"/>
      <c r="M89" s="164"/>
      <c r="N89" s="165"/>
      <c r="O89" s="165"/>
      <c r="P89" s="166">
        <f>SUM(P90:P93)</f>
        <v>0</v>
      </c>
      <c r="Q89" s="165"/>
      <c r="R89" s="166">
        <f>SUM(R90:R93)</f>
        <v>0</v>
      </c>
      <c r="S89" s="165"/>
      <c r="T89" s="167">
        <f>SUM(T90:T93)</f>
        <v>0</v>
      </c>
      <c r="AR89" s="168" t="s">
        <v>153</v>
      </c>
      <c r="AT89" s="169" t="s">
        <v>71</v>
      </c>
      <c r="AU89" s="169" t="s">
        <v>80</v>
      </c>
      <c r="AY89" s="168" t="s">
        <v>120</v>
      </c>
      <c r="BK89" s="170">
        <f>SUM(BK90:BK93)</f>
        <v>0</v>
      </c>
    </row>
    <row r="90" spans="1:65" s="2" customFormat="1" ht="14.4" customHeight="1">
      <c r="A90" s="34"/>
      <c r="B90" s="35"/>
      <c r="C90" s="173" t="s">
        <v>140</v>
      </c>
      <c r="D90" s="173" t="s">
        <v>122</v>
      </c>
      <c r="E90" s="174" t="s">
        <v>351</v>
      </c>
      <c r="F90" s="175" t="s">
        <v>352</v>
      </c>
      <c r="G90" s="176" t="s">
        <v>341</v>
      </c>
      <c r="H90" s="177">
        <v>1</v>
      </c>
      <c r="I90" s="178"/>
      <c r="J90" s="179">
        <f>ROUND(I90*H90,2)</f>
        <v>0</v>
      </c>
      <c r="K90" s="175" t="s">
        <v>126</v>
      </c>
      <c r="L90" s="39"/>
      <c r="M90" s="180" t="s">
        <v>19</v>
      </c>
      <c r="N90" s="181" t="s">
        <v>43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342</v>
      </c>
      <c r="AT90" s="184" t="s">
        <v>122</v>
      </c>
      <c r="AU90" s="184" t="s">
        <v>82</v>
      </c>
      <c r="AY90" s="17" t="s">
        <v>120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80</v>
      </c>
      <c r="BK90" s="185">
        <f>ROUND(I90*H90,2)</f>
        <v>0</v>
      </c>
      <c r="BL90" s="17" t="s">
        <v>342</v>
      </c>
      <c r="BM90" s="184" t="s">
        <v>353</v>
      </c>
    </row>
    <row r="91" spans="1:47" s="2" customFormat="1" ht="10.2">
      <c r="A91" s="34"/>
      <c r="B91" s="35"/>
      <c r="C91" s="36"/>
      <c r="D91" s="186" t="s">
        <v>129</v>
      </c>
      <c r="E91" s="36"/>
      <c r="F91" s="187" t="s">
        <v>354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129</v>
      </c>
      <c r="AU91" s="17" t="s">
        <v>82</v>
      </c>
    </row>
    <row r="92" spans="1:65" s="2" customFormat="1" ht="14.4" customHeight="1">
      <c r="A92" s="34"/>
      <c r="B92" s="35"/>
      <c r="C92" s="173" t="s">
        <v>127</v>
      </c>
      <c r="D92" s="173" t="s">
        <v>122</v>
      </c>
      <c r="E92" s="174" t="s">
        <v>355</v>
      </c>
      <c r="F92" s="175" t="s">
        <v>356</v>
      </c>
      <c r="G92" s="176" t="s">
        <v>341</v>
      </c>
      <c r="H92" s="177">
        <v>1</v>
      </c>
      <c r="I92" s="178"/>
      <c r="J92" s="179">
        <f>ROUND(I92*H92,2)</f>
        <v>0</v>
      </c>
      <c r="K92" s="175" t="s">
        <v>126</v>
      </c>
      <c r="L92" s="39"/>
      <c r="M92" s="180" t="s">
        <v>19</v>
      </c>
      <c r="N92" s="181" t="s">
        <v>43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342</v>
      </c>
      <c r="AT92" s="184" t="s">
        <v>122</v>
      </c>
      <c r="AU92" s="184" t="s">
        <v>82</v>
      </c>
      <c r="AY92" s="17" t="s">
        <v>120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80</v>
      </c>
      <c r="BK92" s="185">
        <f>ROUND(I92*H92,2)</f>
        <v>0</v>
      </c>
      <c r="BL92" s="17" t="s">
        <v>342</v>
      </c>
      <c r="BM92" s="184" t="s">
        <v>357</v>
      </c>
    </row>
    <row r="93" spans="1:47" s="2" customFormat="1" ht="10.2">
      <c r="A93" s="34"/>
      <c r="B93" s="35"/>
      <c r="C93" s="36"/>
      <c r="D93" s="186" t="s">
        <v>129</v>
      </c>
      <c r="E93" s="36"/>
      <c r="F93" s="187" t="s">
        <v>358</v>
      </c>
      <c r="G93" s="36"/>
      <c r="H93" s="36"/>
      <c r="I93" s="188"/>
      <c r="J93" s="36"/>
      <c r="K93" s="36"/>
      <c r="L93" s="39"/>
      <c r="M93" s="224"/>
      <c r="N93" s="225"/>
      <c r="O93" s="226"/>
      <c r="P93" s="226"/>
      <c r="Q93" s="226"/>
      <c r="R93" s="226"/>
      <c r="S93" s="226"/>
      <c r="T93" s="227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129</v>
      </c>
      <c r="AU93" s="17" t="s">
        <v>82</v>
      </c>
    </row>
    <row r="94" spans="1:31" s="2" customFormat="1" ht="6.9" customHeight="1">
      <c r="A94" s="34"/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39"/>
      <c r="M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</sheetData>
  <sheetProtection algorithmName="SHA-512" hashValue="G2+y6SVauTJf7umU6K0AQ2CoCk66Utn0TWP405IiAEEH8ToT23pY1bzbZrNOgn6q3KkxgXdH1qaZzBFyyuDP0Q==" saltValue="lnKCIr1s97wwOT/h9H9+O1f3RNRjCVetVeUZ+jo2iPOZyfH6LklJFu1QLRQPZaPMEeRnVEKyqoDFTHldfJgXcA==" spinCount="100000" sheet="1" objects="1" scenarios="1" formatColumns="0" formatRows="0" autoFilter="0"/>
  <autoFilter ref="C81:K9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1_02/013284000"/>
    <hyperlink ref="F88" r:id="rId2" display="https://podminky.urs.cz/item/CS_URS_2021_02/013344000"/>
    <hyperlink ref="F91" r:id="rId3" display="https://podminky.urs.cz/item/CS_URS_2021_02/032103000"/>
    <hyperlink ref="F93" r:id="rId4" display="https://podminky.urs.cz/item/CS_URS_2021_02/039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8" customWidth="1"/>
    <col min="2" max="2" width="1.7109375" style="228" customWidth="1"/>
    <col min="3" max="4" width="5.00390625" style="228" customWidth="1"/>
    <col min="5" max="5" width="11.7109375" style="228" customWidth="1"/>
    <col min="6" max="6" width="9.140625" style="228" customWidth="1"/>
    <col min="7" max="7" width="5.00390625" style="228" customWidth="1"/>
    <col min="8" max="8" width="77.8515625" style="228" customWidth="1"/>
    <col min="9" max="10" width="20.00390625" style="228" customWidth="1"/>
    <col min="11" max="11" width="1.7109375" style="228" customWidth="1"/>
  </cols>
  <sheetData>
    <row r="1" s="1" customFormat="1" ht="37.5" customHeight="1"/>
    <row r="2" spans="2:11" s="1" customFormat="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15" customFormat="1" ht="45" customHeight="1">
      <c r="B3" s="232"/>
      <c r="C3" s="360" t="s">
        <v>359</v>
      </c>
      <c r="D3" s="360"/>
      <c r="E3" s="360"/>
      <c r="F3" s="360"/>
      <c r="G3" s="360"/>
      <c r="H3" s="360"/>
      <c r="I3" s="360"/>
      <c r="J3" s="360"/>
      <c r="K3" s="233"/>
    </row>
    <row r="4" spans="2:11" s="1" customFormat="1" ht="25.5" customHeight="1">
      <c r="B4" s="234"/>
      <c r="C4" s="365" t="s">
        <v>360</v>
      </c>
      <c r="D4" s="365"/>
      <c r="E4" s="365"/>
      <c r="F4" s="365"/>
      <c r="G4" s="365"/>
      <c r="H4" s="365"/>
      <c r="I4" s="365"/>
      <c r="J4" s="365"/>
      <c r="K4" s="235"/>
    </row>
    <row r="5" spans="2:11" s="1" customFormat="1" ht="5.25" customHeight="1">
      <c r="B5" s="234"/>
      <c r="C5" s="236"/>
      <c r="D5" s="236"/>
      <c r="E5" s="236"/>
      <c r="F5" s="236"/>
      <c r="G5" s="236"/>
      <c r="H5" s="236"/>
      <c r="I5" s="236"/>
      <c r="J5" s="236"/>
      <c r="K5" s="235"/>
    </row>
    <row r="6" spans="2:11" s="1" customFormat="1" ht="15" customHeight="1">
      <c r="B6" s="234"/>
      <c r="C6" s="364" t="s">
        <v>361</v>
      </c>
      <c r="D6" s="364"/>
      <c r="E6" s="364"/>
      <c r="F6" s="364"/>
      <c r="G6" s="364"/>
      <c r="H6" s="364"/>
      <c r="I6" s="364"/>
      <c r="J6" s="364"/>
      <c r="K6" s="235"/>
    </row>
    <row r="7" spans="2:11" s="1" customFormat="1" ht="15" customHeight="1">
      <c r="B7" s="238"/>
      <c r="C7" s="364" t="s">
        <v>362</v>
      </c>
      <c r="D7" s="364"/>
      <c r="E7" s="364"/>
      <c r="F7" s="364"/>
      <c r="G7" s="364"/>
      <c r="H7" s="364"/>
      <c r="I7" s="364"/>
      <c r="J7" s="364"/>
      <c r="K7" s="235"/>
    </row>
    <row r="8" spans="2:11" s="1" customFormat="1" ht="12.75" customHeight="1">
      <c r="B8" s="238"/>
      <c r="C8" s="237"/>
      <c r="D8" s="237"/>
      <c r="E8" s="237"/>
      <c r="F8" s="237"/>
      <c r="G8" s="237"/>
      <c r="H8" s="237"/>
      <c r="I8" s="237"/>
      <c r="J8" s="237"/>
      <c r="K8" s="235"/>
    </row>
    <row r="9" spans="2:11" s="1" customFormat="1" ht="15" customHeight="1">
      <c r="B9" s="238"/>
      <c r="C9" s="364" t="s">
        <v>363</v>
      </c>
      <c r="D9" s="364"/>
      <c r="E9" s="364"/>
      <c r="F9" s="364"/>
      <c r="G9" s="364"/>
      <c r="H9" s="364"/>
      <c r="I9" s="364"/>
      <c r="J9" s="364"/>
      <c r="K9" s="235"/>
    </row>
    <row r="10" spans="2:11" s="1" customFormat="1" ht="15" customHeight="1">
      <c r="B10" s="238"/>
      <c r="C10" s="237"/>
      <c r="D10" s="364" t="s">
        <v>364</v>
      </c>
      <c r="E10" s="364"/>
      <c r="F10" s="364"/>
      <c r="G10" s="364"/>
      <c r="H10" s="364"/>
      <c r="I10" s="364"/>
      <c r="J10" s="364"/>
      <c r="K10" s="235"/>
    </row>
    <row r="11" spans="2:11" s="1" customFormat="1" ht="15" customHeight="1">
      <c r="B11" s="238"/>
      <c r="C11" s="239"/>
      <c r="D11" s="364" t="s">
        <v>365</v>
      </c>
      <c r="E11" s="364"/>
      <c r="F11" s="364"/>
      <c r="G11" s="364"/>
      <c r="H11" s="364"/>
      <c r="I11" s="364"/>
      <c r="J11" s="364"/>
      <c r="K11" s="235"/>
    </row>
    <row r="12" spans="2:11" s="1" customFormat="1" ht="15" customHeight="1">
      <c r="B12" s="238"/>
      <c r="C12" s="239"/>
      <c r="D12" s="237"/>
      <c r="E12" s="237"/>
      <c r="F12" s="237"/>
      <c r="G12" s="237"/>
      <c r="H12" s="237"/>
      <c r="I12" s="237"/>
      <c r="J12" s="237"/>
      <c r="K12" s="235"/>
    </row>
    <row r="13" spans="2:11" s="1" customFormat="1" ht="15" customHeight="1">
      <c r="B13" s="238"/>
      <c r="C13" s="239"/>
      <c r="D13" s="240" t="s">
        <v>366</v>
      </c>
      <c r="E13" s="237"/>
      <c r="F13" s="237"/>
      <c r="G13" s="237"/>
      <c r="H13" s="237"/>
      <c r="I13" s="237"/>
      <c r="J13" s="237"/>
      <c r="K13" s="235"/>
    </row>
    <row r="14" spans="2:11" s="1" customFormat="1" ht="12.75" customHeight="1">
      <c r="B14" s="238"/>
      <c r="C14" s="239"/>
      <c r="D14" s="239"/>
      <c r="E14" s="239"/>
      <c r="F14" s="239"/>
      <c r="G14" s="239"/>
      <c r="H14" s="239"/>
      <c r="I14" s="239"/>
      <c r="J14" s="239"/>
      <c r="K14" s="235"/>
    </row>
    <row r="15" spans="2:11" s="1" customFormat="1" ht="15" customHeight="1">
      <c r="B15" s="238"/>
      <c r="C15" s="239"/>
      <c r="D15" s="364" t="s">
        <v>367</v>
      </c>
      <c r="E15" s="364"/>
      <c r="F15" s="364"/>
      <c r="G15" s="364"/>
      <c r="H15" s="364"/>
      <c r="I15" s="364"/>
      <c r="J15" s="364"/>
      <c r="K15" s="235"/>
    </row>
    <row r="16" spans="2:11" s="1" customFormat="1" ht="15" customHeight="1">
      <c r="B16" s="238"/>
      <c r="C16" s="239"/>
      <c r="D16" s="364" t="s">
        <v>368</v>
      </c>
      <c r="E16" s="364"/>
      <c r="F16" s="364"/>
      <c r="G16" s="364"/>
      <c r="H16" s="364"/>
      <c r="I16" s="364"/>
      <c r="J16" s="364"/>
      <c r="K16" s="235"/>
    </row>
    <row r="17" spans="2:11" s="1" customFormat="1" ht="15" customHeight="1">
      <c r="B17" s="238"/>
      <c r="C17" s="239"/>
      <c r="D17" s="364" t="s">
        <v>369</v>
      </c>
      <c r="E17" s="364"/>
      <c r="F17" s="364"/>
      <c r="G17" s="364"/>
      <c r="H17" s="364"/>
      <c r="I17" s="364"/>
      <c r="J17" s="364"/>
      <c r="K17" s="235"/>
    </row>
    <row r="18" spans="2:11" s="1" customFormat="1" ht="15" customHeight="1">
      <c r="B18" s="238"/>
      <c r="C18" s="239"/>
      <c r="D18" s="239"/>
      <c r="E18" s="241" t="s">
        <v>79</v>
      </c>
      <c r="F18" s="364" t="s">
        <v>370</v>
      </c>
      <c r="G18" s="364"/>
      <c r="H18" s="364"/>
      <c r="I18" s="364"/>
      <c r="J18" s="364"/>
      <c r="K18" s="235"/>
    </row>
    <row r="19" spans="2:11" s="1" customFormat="1" ht="15" customHeight="1">
      <c r="B19" s="238"/>
      <c r="C19" s="239"/>
      <c r="D19" s="239"/>
      <c r="E19" s="241" t="s">
        <v>371</v>
      </c>
      <c r="F19" s="364" t="s">
        <v>372</v>
      </c>
      <c r="G19" s="364"/>
      <c r="H19" s="364"/>
      <c r="I19" s="364"/>
      <c r="J19" s="364"/>
      <c r="K19" s="235"/>
    </row>
    <row r="20" spans="2:11" s="1" customFormat="1" ht="15" customHeight="1">
      <c r="B20" s="238"/>
      <c r="C20" s="239"/>
      <c r="D20" s="239"/>
      <c r="E20" s="241" t="s">
        <v>373</v>
      </c>
      <c r="F20" s="364" t="s">
        <v>374</v>
      </c>
      <c r="G20" s="364"/>
      <c r="H20" s="364"/>
      <c r="I20" s="364"/>
      <c r="J20" s="364"/>
      <c r="K20" s="235"/>
    </row>
    <row r="21" spans="2:11" s="1" customFormat="1" ht="15" customHeight="1">
      <c r="B21" s="238"/>
      <c r="C21" s="239"/>
      <c r="D21" s="239"/>
      <c r="E21" s="241" t="s">
        <v>375</v>
      </c>
      <c r="F21" s="364" t="s">
        <v>376</v>
      </c>
      <c r="G21" s="364"/>
      <c r="H21" s="364"/>
      <c r="I21" s="364"/>
      <c r="J21" s="364"/>
      <c r="K21" s="235"/>
    </row>
    <row r="22" spans="2:11" s="1" customFormat="1" ht="15" customHeight="1">
      <c r="B22" s="238"/>
      <c r="C22" s="239"/>
      <c r="D22" s="239"/>
      <c r="E22" s="241" t="s">
        <v>377</v>
      </c>
      <c r="F22" s="364" t="s">
        <v>378</v>
      </c>
      <c r="G22" s="364"/>
      <c r="H22" s="364"/>
      <c r="I22" s="364"/>
      <c r="J22" s="364"/>
      <c r="K22" s="235"/>
    </row>
    <row r="23" spans="2:11" s="1" customFormat="1" ht="15" customHeight="1">
      <c r="B23" s="238"/>
      <c r="C23" s="239"/>
      <c r="D23" s="239"/>
      <c r="E23" s="241" t="s">
        <v>379</v>
      </c>
      <c r="F23" s="364" t="s">
        <v>380</v>
      </c>
      <c r="G23" s="364"/>
      <c r="H23" s="364"/>
      <c r="I23" s="364"/>
      <c r="J23" s="364"/>
      <c r="K23" s="235"/>
    </row>
    <row r="24" spans="2:11" s="1" customFormat="1" ht="12.75" customHeight="1">
      <c r="B24" s="238"/>
      <c r="C24" s="239"/>
      <c r="D24" s="239"/>
      <c r="E24" s="239"/>
      <c r="F24" s="239"/>
      <c r="G24" s="239"/>
      <c r="H24" s="239"/>
      <c r="I24" s="239"/>
      <c r="J24" s="239"/>
      <c r="K24" s="235"/>
    </row>
    <row r="25" spans="2:11" s="1" customFormat="1" ht="15" customHeight="1">
      <c r="B25" s="238"/>
      <c r="C25" s="364" t="s">
        <v>381</v>
      </c>
      <c r="D25" s="364"/>
      <c r="E25" s="364"/>
      <c r="F25" s="364"/>
      <c r="G25" s="364"/>
      <c r="H25" s="364"/>
      <c r="I25" s="364"/>
      <c r="J25" s="364"/>
      <c r="K25" s="235"/>
    </row>
    <row r="26" spans="2:11" s="1" customFormat="1" ht="15" customHeight="1">
      <c r="B26" s="238"/>
      <c r="C26" s="364" t="s">
        <v>382</v>
      </c>
      <c r="D26" s="364"/>
      <c r="E26" s="364"/>
      <c r="F26" s="364"/>
      <c r="G26" s="364"/>
      <c r="H26" s="364"/>
      <c r="I26" s="364"/>
      <c r="J26" s="364"/>
      <c r="K26" s="235"/>
    </row>
    <row r="27" spans="2:11" s="1" customFormat="1" ht="15" customHeight="1">
      <c r="B27" s="238"/>
      <c r="C27" s="237"/>
      <c r="D27" s="364" t="s">
        <v>383</v>
      </c>
      <c r="E27" s="364"/>
      <c r="F27" s="364"/>
      <c r="G27" s="364"/>
      <c r="H27" s="364"/>
      <c r="I27" s="364"/>
      <c r="J27" s="364"/>
      <c r="K27" s="235"/>
    </row>
    <row r="28" spans="2:11" s="1" customFormat="1" ht="15" customHeight="1">
      <c r="B28" s="238"/>
      <c r="C28" s="239"/>
      <c r="D28" s="364" t="s">
        <v>384</v>
      </c>
      <c r="E28" s="364"/>
      <c r="F28" s="364"/>
      <c r="G28" s="364"/>
      <c r="H28" s="364"/>
      <c r="I28" s="364"/>
      <c r="J28" s="364"/>
      <c r="K28" s="235"/>
    </row>
    <row r="29" spans="2:11" s="1" customFormat="1" ht="12.75" customHeight="1">
      <c r="B29" s="238"/>
      <c r="C29" s="239"/>
      <c r="D29" s="239"/>
      <c r="E29" s="239"/>
      <c r="F29" s="239"/>
      <c r="G29" s="239"/>
      <c r="H29" s="239"/>
      <c r="I29" s="239"/>
      <c r="J29" s="239"/>
      <c r="K29" s="235"/>
    </row>
    <row r="30" spans="2:11" s="1" customFormat="1" ht="15" customHeight="1">
      <c r="B30" s="238"/>
      <c r="C30" s="239"/>
      <c r="D30" s="364" t="s">
        <v>385</v>
      </c>
      <c r="E30" s="364"/>
      <c r="F30" s="364"/>
      <c r="G30" s="364"/>
      <c r="H30" s="364"/>
      <c r="I30" s="364"/>
      <c r="J30" s="364"/>
      <c r="K30" s="235"/>
    </row>
    <row r="31" spans="2:11" s="1" customFormat="1" ht="15" customHeight="1">
      <c r="B31" s="238"/>
      <c r="C31" s="239"/>
      <c r="D31" s="364" t="s">
        <v>386</v>
      </c>
      <c r="E31" s="364"/>
      <c r="F31" s="364"/>
      <c r="G31" s="364"/>
      <c r="H31" s="364"/>
      <c r="I31" s="364"/>
      <c r="J31" s="364"/>
      <c r="K31" s="235"/>
    </row>
    <row r="32" spans="2:11" s="1" customFormat="1" ht="12.75" customHeight="1">
      <c r="B32" s="238"/>
      <c r="C32" s="239"/>
      <c r="D32" s="239"/>
      <c r="E32" s="239"/>
      <c r="F32" s="239"/>
      <c r="G32" s="239"/>
      <c r="H32" s="239"/>
      <c r="I32" s="239"/>
      <c r="J32" s="239"/>
      <c r="K32" s="235"/>
    </row>
    <row r="33" spans="2:11" s="1" customFormat="1" ht="15" customHeight="1">
      <c r="B33" s="238"/>
      <c r="C33" s="239"/>
      <c r="D33" s="364" t="s">
        <v>387</v>
      </c>
      <c r="E33" s="364"/>
      <c r="F33" s="364"/>
      <c r="G33" s="364"/>
      <c r="H33" s="364"/>
      <c r="I33" s="364"/>
      <c r="J33" s="364"/>
      <c r="K33" s="235"/>
    </row>
    <row r="34" spans="2:11" s="1" customFormat="1" ht="15" customHeight="1">
      <c r="B34" s="238"/>
      <c r="C34" s="239"/>
      <c r="D34" s="364" t="s">
        <v>388</v>
      </c>
      <c r="E34" s="364"/>
      <c r="F34" s="364"/>
      <c r="G34" s="364"/>
      <c r="H34" s="364"/>
      <c r="I34" s="364"/>
      <c r="J34" s="364"/>
      <c r="K34" s="235"/>
    </row>
    <row r="35" spans="2:11" s="1" customFormat="1" ht="15" customHeight="1">
      <c r="B35" s="238"/>
      <c r="C35" s="239"/>
      <c r="D35" s="364" t="s">
        <v>389</v>
      </c>
      <c r="E35" s="364"/>
      <c r="F35" s="364"/>
      <c r="G35" s="364"/>
      <c r="H35" s="364"/>
      <c r="I35" s="364"/>
      <c r="J35" s="364"/>
      <c r="K35" s="235"/>
    </row>
    <row r="36" spans="2:11" s="1" customFormat="1" ht="15" customHeight="1">
      <c r="B36" s="238"/>
      <c r="C36" s="239"/>
      <c r="D36" s="237"/>
      <c r="E36" s="240" t="s">
        <v>106</v>
      </c>
      <c r="F36" s="237"/>
      <c r="G36" s="364" t="s">
        <v>390</v>
      </c>
      <c r="H36" s="364"/>
      <c r="I36" s="364"/>
      <c r="J36" s="364"/>
      <c r="K36" s="235"/>
    </row>
    <row r="37" spans="2:11" s="1" customFormat="1" ht="30.75" customHeight="1">
      <c r="B37" s="238"/>
      <c r="C37" s="239"/>
      <c r="D37" s="237"/>
      <c r="E37" s="240" t="s">
        <v>391</v>
      </c>
      <c r="F37" s="237"/>
      <c r="G37" s="364" t="s">
        <v>392</v>
      </c>
      <c r="H37" s="364"/>
      <c r="I37" s="364"/>
      <c r="J37" s="364"/>
      <c r="K37" s="235"/>
    </row>
    <row r="38" spans="2:11" s="1" customFormat="1" ht="15" customHeight="1">
      <c r="B38" s="238"/>
      <c r="C38" s="239"/>
      <c r="D38" s="237"/>
      <c r="E38" s="240" t="s">
        <v>53</v>
      </c>
      <c r="F38" s="237"/>
      <c r="G38" s="364" t="s">
        <v>393</v>
      </c>
      <c r="H38" s="364"/>
      <c r="I38" s="364"/>
      <c r="J38" s="364"/>
      <c r="K38" s="235"/>
    </row>
    <row r="39" spans="2:11" s="1" customFormat="1" ht="15" customHeight="1">
      <c r="B39" s="238"/>
      <c r="C39" s="239"/>
      <c r="D39" s="237"/>
      <c r="E39" s="240" t="s">
        <v>54</v>
      </c>
      <c r="F39" s="237"/>
      <c r="G39" s="364" t="s">
        <v>394</v>
      </c>
      <c r="H39" s="364"/>
      <c r="I39" s="364"/>
      <c r="J39" s="364"/>
      <c r="K39" s="235"/>
    </row>
    <row r="40" spans="2:11" s="1" customFormat="1" ht="15" customHeight="1">
      <c r="B40" s="238"/>
      <c r="C40" s="239"/>
      <c r="D40" s="237"/>
      <c r="E40" s="240" t="s">
        <v>107</v>
      </c>
      <c r="F40" s="237"/>
      <c r="G40" s="364" t="s">
        <v>395</v>
      </c>
      <c r="H40" s="364"/>
      <c r="I40" s="364"/>
      <c r="J40" s="364"/>
      <c r="K40" s="235"/>
    </row>
    <row r="41" spans="2:11" s="1" customFormat="1" ht="15" customHeight="1">
      <c r="B41" s="238"/>
      <c r="C41" s="239"/>
      <c r="D41" s="237"/>
      <c r="E41" s="240" t="s">
        <v>108</v>
      </c>
      <c r="F41" s="237"/>
      <c r="G41" s="364" t="s">
        <v>396</v>
      </c>
      <c r="H41" s="364"/>
      <c r="I41" s="364"/>
      <c r="J41" s="364"/>
      <c r="K41" s="235"/>
    </row>
    <row r="42" spans="2:11" s="1" customFormat="1" ht="15" customHeight="1">
      <c r="B42" s="238"/>
      <c r="C42" s="239"/>
      <c r="D42" s="237"/>
      <c r="E42" s="240" t="s">
        <v>397</v>
      </c>
      <c r="F42" s="237"/>
      <c r="G42" s="364" t="s">
        <v>398</v>
      </c>
      <c r="H42" s="364"/>
      <c r="I42" s="364"/>
      <c r="J42" s="364"/>
      <c r="K42" s="235"/>
    </row>
    <row r="43" spans="2:11" s="1" customFormat="1" ht="15" customHeight="1">
      <c r="B43" s="238"/>
      <c r="C43" s="239"/>
      <c r="D43" s="237"/>
      <c r="E43" s="240"/>
      <c r="F43" s="237"/>
      <c r="G43" s="364" t="s">
        <v>399</v>
      </c>
      <c r="H43" s="364"/>
      <c r="I43" s="364"/>
      <c r="J43" s="364"/>
      <c r="K43" s="235"/>
    </row>
    <row r="44" spans="2:11" s="1" customFormat="1" ht="15" customHeight="1">
      <c r="B44" s="238"/>
      <c r="C44" s="239"/>
      <c r="D44" s="237"/>
      <c r="E44" s="240" t="s">
        <v>400</v>
      </c>
      <c r="F44" s="237"/>
      <c r="G44" s="364" t="s">
        <v>401</v>
      </c>
      <c r="H44" s="364"/>
      <c r="I44" s="364"/>
      <c r="J44" s="364"/>
      <c r="K44" s="235"/>
    </row>
    <row r="45" spans="2:11" s="1" customFormat="1" ht="15" customHeight="1">
      <c r="B45" s="238"/>
      <c r="C45" s="239"/>
      <c r="D45" s="237"/>
      <c r="E45" s="240" t="s">
        <v>110</v>
      </c>
      <c r="F45" s="237"/>
      <c r="G45" s="364" t="s">
        <v>402</v>
      </c>
      <c r="H45" s="364"/>
      <c r="I45" s="364"/>
      <c r="J45" s="364"/>
      <c r="K45" s="235"/>
    </row>
    <row r="46" spans="2:11" s="1" customFormat="1" ht="12.75" customHeight="1">
      <c r="B46" s="238"/>
      <c r="C46" s="239"/>
      <c r="D46" s="237"/>
      <c r="E46" s="237"/>
      <c r="F46" s="237"/>
      <c r="G46" s="237"/>
      <c r="H46" s="237"/>
      <c r="I46" s="237"/>
      <c r="J46" s="237"/>
      <c r="K46" s="235"/>
    </row>
    <row r="47" spans="2:11" s="1" customFormat="1" ht="15" customHeight="1">
      <c r="B47" s="238"/>
      <c r="C47" s="239"/>
      <c r="D47" s="364" t="s">
        <v>403</v>
      </c>
      <c r="E47" s="364"/>
      <c r="F47" s="364"/>
      <c r="G47" s="364"/>
      <c r="H47" s="364"/>
      <c r="I47" s="364"/>
      <c r="J47" s="364"/>
      <c r="K47" s="235"/>
    </row>
    <row r="48" spans="2:11" s="1" customFormat="1" ht="15" customHeight="1">
      <c r="B48" s="238"/>
      <c r="C48" s="239"/>
      <c r="D48" s="239"/>
      <c r="E48" s="364" t="s">
        <v>404</v>
      </c>
      <c r="F48" s="364"/>
      <c r="G48" s="364"/>
      <c r="H48" s="364"/>
      <c r="I48" s="364"/>
      <c r="J48" s="364"/>
      <c r="K48" s="235"/>
    </row>
    <row r="49" spans="2:11" s="1" customFormat="1" ht="15" customHeight="1">
      <c r="B49" s="238"/>
      <c r="C49" s="239"/>
      <c r="D49" s="239"/>
      <c r="E49" s="364" t="s">
        <v>405</v>
      </c>
      <c r="F49" s="364"/>
      <c r="G49" s="364"/>
      <c r="H49" s="364"/>
      <c r="I49" s="364"/>
      <c r="J49" s="364"/>
      <c r="K49" s="235"/>
    </row>
    <row r="50" spans="2:11" s="1" customFormat="1" ht="15" customHeight="1">
      <c r="B50" s="238"/>
      <c r="C50" s="239"/>
      <c r="D50" s="239"/>
      <c r="E50" s="364" t="s">
        <v>406</v>
      </c>
      <c r="F50" s="364"/>
      <c r="G50" s="364"/>
      <c r="H50" s="364"/>
      <c r="I50" s="364"/>
      <c r="J50" s="364"/>
      <c r="K50" s="235"/>
    </row>
    <row r="51" spans="2:11" s="1" customFormat="1" ht="15" customHeight="1">
      <c r="B51" s="238"/>
      <c r="C51" s="239"/>
      <c r="D51" s="364" t="s">
        <v>407</v>
      </c>
      <c r="E51" s="364"/>
      <c r="F51" s="364"/>
      <c r="G51" s="364"/>
      <c r="H51" s="364"/>
      <c r="I51" s="364"/>
      <c r="J51" s="364"/>
      <c r="K51" s="235"/>
    </row>
    <row r="52" spans="2:11" s="1" customFormat="1" ht="25.5" customHeight="1">
      <c r="B52" s="234"/>
      <c r="C52" s="365" t="s">
        <v>408</v>
      </c>
      <c r="D52" s="365"/>
      <c r="E52" s="365"/>
      <c r="F52" s="365"/>
      <c r="G52" s="365"/>
      <c r="H52" s="365"/>
      <c r="I52" s="365"/>
      <c r="J52" s="365"/>
      <c r="K52" s="235"/>
    </row>
    <row r="53" spans="2:11" s="1" customFormat="1" ht="5.25" customHeight="1">
      <c r="B53" s="234"/>
      <c r="C53" s="236"/>
      <c r="D53" s="236"/>
      <c r="E53" s="236"/>
      <c r="F53" s="236"/>
      <c r="G53" s="236"/>
      <c r="H53" s="236"/>
      <c r="I53" s="236"/>
      <c r="J53" s="236"/>
      <c r="K53" s="235"/>
    </row>
    <row r="54" spans="2:11" s="1" customFormat="1" ht="15" customHeight="1">
      <c r="B54" s="234"/>
      <c r="C54" s="364" t="s">
        <v>409</v>
      </c>
      <c r="D54" s="364"/>
      <c r="E54" s="364"/>
      <c r="F54" s="364"/>
      <c r="G54" s="364"/>
      <c r="H54" s="364"/>
      <c r="I54" s="364"/>
      <c r="J54" s="364"/>
      <c r="K54" s="235"/>
    </row>
    <row r="55" spans="2:11" s="1" customFormat="1" ht="15" customHeight="1">
      <c r="B55" s="234"/>
      <c r="C55" s="364" t="s">
        <v>410</v>
      </c>
      <c r="D55" s="364"/>
      <c r="E55" s="364"/>
      <c r="F55" s="364"/>
      <c r="G55" s="364"/>
      <c r="H55" s="364"/>
      <c r="I55" s="364"/>
      <c r="J55" s="364"/>
      <c r="K55" s="235"/>
    </row>
    <row r="56" spans="2:11" s="1" customFormat="1" ht="12.75" customHeight="1">
      <c r="B56" s="234"/>
      <c r="C56" s="237"/>
      <c r="D56" s="237"/>
      <c r="E56" s="237"/>
      <c r="F56" s="237"/>
      <c r="G56" s="237"/>
      <c r="H56" s="237"/>
      <c r="I56" s="237"/>
      <c r="J56" s="237"/>
      <c r="K56" s="235"/>
    </row>
    <row r="57" spans="2:11" s="1" customFormat="1" ht="15" customHeight="1">
      <c r="B57" s="234"/>
      <c r="C57" s="364" t="s">
        <v>411</v>
      </c>
      <c r="D57" s="364"/>
      <c r="E57" s="364"/>
      <c r="F57" s="364"/>
      <c r="G57" s="364"/>
      <c r="H57" s="364"/>
      <c r="I57" s="364"/>
      <c r="J57" s="364"/>
      <c r="K57" s="235"/>
    </row>
    <row r="58" spans="2:11" s="1" customFormat="1" ht="15" customHeight="1">
      <c r="B58" s="234"/>
      <c r="C58" s="239"/>
      <c r="D58" s="364" t="s">
        <v>412</v>
      </c>
      <c r="E58" s="364"/>
      <c r="F58" s="364"/>
      <c r="G58" s="364"/>
      <c r="H58" s="364"/>
      <c r="I58" s="364"/>
      <c r="J58" s="364"/>
      <c r="K58" s="235"/>
    </row>
    <row r="59" spans="2:11" s="1" customFormat="1" ht="15" customHeight="1">
      <c r="B59" s="234"/>
      <c r="C59" s="239"/>
      <c r="D59" s="364" t="s">
        <v>413</v>
      </c>
      <c r="E59" s="364"/>
      <c r="F59" s="364"/>
      <c r="G59" s="364"/>
      <c r="H59" s="364"/>
      <c r="I59" s="364"/>
      <c r="J59" s="364"/>
      <c r="K59" s="235"/>
    </row>
    <row r="60" spans="2:11" s="1" customFormat="1" ht="15" customHeight="1">
      <c r="B60" s="234"/>
      <c r="C60" s="239"/>
      <c r="D60" s="364" t="s">
        <v>414</v>
      </c>
      <c r="E60" s="364"/>
      <c r="F60" s="364"/>
      <c r="G60" s="364"/>
      <c r="H60" s="364"/>
      <c r="I60" s="364"/>
      <c r="J60" s="364"/>
      <c r="K60" s="235"/>
    </row>
    <row r="61" spans="2:11" s="1" customFormat="1" ht="15" customHeight="1">
      <c r="B61" s="234"/>
      <c r="C61" s="239"/>
      <c r="D61" s="364" t="s">
        <v>415</v>
      </c>
      <c r="E61" s="364"/>
      <c r="F61" s="364"/>
      <c r="G61" s="364"/>
      <c r="H61" s="364"/>
      <c r="I61" s="364"/>
      <c r="J61" s="364"/>
      <c r="K61" s="235"/>
    </row>
    <row r="62" spans="2:11" s="1" customFormat="1" ht="15" customHeight="1">
      <c r="B62" s="234"/>
      <c r="C62" s="239"/>
      <c r="D62" s="366" t="s">
        <v>416</v>
      </c>
      <c r="E62" s="366"/>
      <c r="F62" s="366"/>
      <c r="G62" s="366"/>
      <c r="H62" s="366"/>
      <c r="I62" s="366"/>
      <c r="J62" s="366"/>
      <c r="K62" s="235"/>
    </row>
    <row r="63" spans="2:11" s="1" customFormat="1" ht="15" customHeight="1">
      <c r="B63" s="234"/>
      <c r="C63" s="239"/>
      <c r="D63" s="364" t="s">
        <v>417</v>
      </c>
      <c r="E63" s="364"/>
      <c r="F63" s="364"/>
      <c r="G63" s="364"/>
      <c r="H63" s="364"/>
      <c r="I63" s="364"/>
      <c r="J63" s="364"/>
      <c r="K63" s="235"/>
    </row>
    <row r="64" spans="2:11" s="1" customFormat="1" ht="12.75" customHeight="1">
      <c r="B64" s="234"/>
      <c r="C64" s="239"/>
      <c r="D64" s="239"/>
      <c r="E64" s="242"/>
      <c r="F64" s="239"/>
      <c r="G64" s="239"/>
      <c r="H64" s="239"/>
      <c r="I64" s="239"/>
      <c r="J64" s="239"/>
      <c r="K64" s="235"/>
    </row>
    <row r="65" spans="2:11" s="1" customFormat="1" ht="15" customHeight="1">
      <c r="B65" s="234"/>
      <c r="C65" s="239"/>
      <c r="D65" s="364" t="s">
        <v>418</v>
      </c>
      <c r="E65" s="364"/>
      <c r="F65" s="364"/>
      <c r="G65" s="364"/>
      <c r="H65" s="364"/>
      <c r="I65" s="364"/>
      <c r="J65" s="364"/>
      <c r="K65" s="235"/>
    </row>
    <row r="66" spans="2:11" s="1" customFormat="1" ht="15" customHeight="1">
      <c r="B66" s="234"/>
      <c r="C66" s="239"/>
      <c r="D66" s="366" t="s">
        <v>419</v>
      </c>
      <c r="E66" s="366"/>
      <c r="F66" s="366"/>
      <c r="G66" s="366"/>
      <c r="H66" s="366"/>
      <c r="I66" s="366"/>
      <c r="J66" s="366"/>
      <c r="K66" s="235"/>
    </row>
    <row r="67" spans="2:11" s="1" customFormat="1" ht="15" customHeight="1">
      <c r="B67" s="234"/>
      <c r="C67" s="239"/>
      <c r="D67" s="364" t="s">
        <v>420</v>
      </c>
      <c r="E67" s="364"/>
      <c r="F67" s="364"/>
      <c r="G67" s="364"/>
      <c r="H67" s="364"/>
      <c r="I67" s="364"/>
      <c r="J67" s="364"/>
      <c r="K67" s="235"/>
    </row>
    <row r="68" spans="2:11" s="1" customFormat="1" ht="15" customHeight="1">
      <c r="B68" s="234"/>
      <c r="C68" s="239"/>
      <c r="D68" s="364" t="s">
        <v>421</v>
      </c>
      <c r="E68" s="364"/>
      <c r="F68" s="364"/>
      <c r="G68" s="364"/>
      <c r="H68" s="364"/>
      <c r="I68" s="364"/>
      <c r="J68" s="364"/>
      <c r="K68" s="235"/>
    </row>
    <row r="69" spans="2:11" s="1" customFormat="1" ht="15" customHeight="1">
      <c r="B69" s="234"/>
      <c r="C69" s="239"/>
      <c r="D69" s="364" t="s">
        <v>422</v>
      </c>
      <c r="E69" s="364"/>
      <c r="F69" s="364"/>
      <c r="G69" s="364"/>
      <c r="H69" s="364"/>
      <c r="I69" s="364"/>
      <c r="J69" s="364"/>
      <c r="K69" s="235"/>
    </row>
    <row r="70" spans="2:11" s="1" customFormat="1" ht="15" customHeight="1">
      <c r="B70" s="234"/>
      <c r="C70" s="239"/>
      <c r="D70" s="364" t="s">
        <v>423</v>
      </c>
      <c r="E70" s="364"/>
      <c r="F70" s="364"/>
      <c r="G70" s="364"/>
      <c r="H70" s="364"/>
      <c r="I70" s="364"/>
      <c r="J70" s="364"/>
      <c r="K70" s="235"/>
    </row>
    <row r="71" spans="2:11" s="1" customFormat="1" ht="12.75" customHeight="1">
      <c r="B71" s="243"/>
      <c r="C71" s="244"/>
      <c r="D71" s="244"/>
      <c r="E71" s="244"/>
      <c r="F71" s="244"/>
      <c r="G71" s="244"/>
      <c r="H71" s="244"/>
      <c r="I71" s="244"/>
      <c r="J71" s="244"/>
      <c r="K71" s="245"/>
    </row>
    <row r="72" spans="2:11" s="1" customFormat="1" ht="18.75" customHeight="1">
      <c r="B72" s="246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s="1" customFormat="1" ht="18.75" customHeight="1">
      <c r="B73" s="247"/>
      <c r="C73" s="247"/>
      <c r="D73" s="247"/>
      <c r="E73" s="247"/>
      <c r="F73" s="247"/>
      <c r="G73" s="247"/>
      <c r="H73" s="247"/>
      <c r="I73" s="247"/>
      <c r="J73" s="247"/>
      <c r="K73" s="247"/>
    </row>
    <row r="74" spans="2:11" s="1" customFormat="1" ht="7.5" customHeight="1">
      <c r="B74" s="248"/>
      <c r="C74" s="249"/>
      <c r="D74" s="249"/>
      <c r="E74" s="249"/>
      <c r="F74" s="249"/>
      <c r="G74" s="249"/>
      <c r="H74" s="249"/>
      <c r="I74" s="249"/>
      <c r="J74" s="249"/>
      <c r="K74" s="250"/>
    </row>
    <row r="75" spans="2:11" s="1" customFormat="1" ht="45" customHeight="1">
      <c r="B75" s="251"/>
      <c r="C75" s="359" t="s">
        <v>424</v>
      </c>
      <c r="D75" s="359"/>
      <c r="E75" s="359"/>
      <c r="F75" s="359"/>
      <c r="G75" s="359"/>
      <c r="H75" s="359"/>
      <c r="I75" s="359"/>
      <c r="J75" s="359"/>
      <c r="K75" s="252"/>
    </row>
    <row r="76" spans="2:11" s="1" customFormat="1" ht="17.25" customHeight="1">
      <c r="B76" s="251"/>
      <c r="C76" s="253" t="s">
        <v>425</v>
      </c>
      <c r="D76" s="253"/>
      <c r="E76" s="253"/>
      <c r="F76" s="253" t="s">
        <v>426</v>
      </c>
      <c r="G76" s="254"/>
      <c r="H76" s="253" t="s">
        <v>54</v>
      </c>
      <c r="I76" s="253" t="s">
        <v>57</v>
      </c>
      <c r="J76" s="253" t="s">
        <v>427</v>
      </c>
      <c r="K76" s="252"/>
    </row>
    <row r="77" spans="2:11" s="1" customFormat="1" ht="17.25" customHeight="1">
      <c r="B77" s="251"/>
      <c r="C77" s="255" t="s">
        <v>428</v>
      </c>
      <c r="D77" s="255"/>
      <c r="E77" s="255"/>
      <c r="F77" s="256" t="s">
        <v>429</v>
      </c>
      <c r="G77" s="257"/>
      <c r="H77" s="255"/>
      <c r="I77" s="255"/>
      <c r="J77" s="255" t="s">
        <v>430</v>
      </c>
      <c r="K77" s="252"/>
    </row>
    <row r="78" spans="2:11" s="1" customFormat="1" ht="5.25" customHeight="1">
      <c r="B78" s="251"/>
      <c r="C78" s="258"/>
      <c r="D78" s="258"/>
      <c r="E78" s="258"/>
      <c r="F78" s="258"/>
      <c r="G78" s="259"/>
      <c r="H78" s="258"/>
      <c r="I78" s="258"/>
      <c r="J78" s="258"/>
      <c r="K78" s="252"/>
    </row>
    <row r="79" spans="2:11" s="1" customFormat="1" ht="15" customHeight="1">
      <c r="B79" s="251"/>
      <c r="C79" s="240" t="s">
        <v>53</v>
      </c>
      <c r="D79" s="260"/>
      <c r="E79" s="260"/>
      <c r="F79" s="261" t="s">
        <v>431</v>
      </c>
      <c r="G79" s="262"/>
      <c r="H79" s="240" t="s">
        <v>432</v>
      </c>
      <c r="I79" s="240" t="s">
        <v>433</v>
      </c>
      <c r="J79" s="240">
        <v>20</v>
      </c>
      <c r="K79" s="252"/>
    </row>
    <row r="80" spans="2:11" s="1" customFormat="1" ht="15" customHeight="1">
      <c r="B80" s="251"/>
      <c r="C80" s="240" t="s">
        <v>434</v>
      </c>
      <c r="D80" s="240"/>
      <c r="E80" s="240"/>
      <c r="F80" s="261" t="s">
        <v>431</v>
      </c>
      <c r="G80" s="262"/>
      <c r="H80" s="240" t="s">
        <v>435</v>
      </c>
      <c r="I80" s="240" t="s">
        <v>433</v>
      </c>
      <c r="J80" s="240">
        <v>120</v>
      </c>
      <c r="K80" s="252"/>
    </row>
    <row r="81" spans="2:11" s="1" customFormat="1" ht="15" customHeight="1">
      <c r="B81" s="263"/>
      <c r="C81" s="240" t="s">
        <v>436</v>
      </c>
      <c r="D81" s="240"/>
      <c r="E81" s="240"/>
      <c r="F81" s="261" t="s">
        <v>437</v>
      </c>
      <c r="G81" s="262"/>
      <c r="H81" s="240" t="s">
        <v>438</v>
      </c>
      <c r="I81" s="240" t="s">
        <v>433</v>
      </c>
      <c r="J81" s="240">
        <v>50</v>
      </c>
      <c r="K81" s="252"/>
    </row>
    <row r="82" spans="2:11" s="1" customFormat="1" ht="15" customHeight="1">
      <c r="B82" s="263"/>
      <c r="C82" s="240" t="s">
        <v>439</v>
      </c>
      <c r="D82" s="240"/>
      <c r="E82" s="240"/>
      <c r="F82" s="261" t="s">
        <v>431</v>
      </c>
      <c r="G82" s="262"/>
      <c r="H82" s="240" t="s">
        <v>440</v>
      </c>
      <c r="I82" s="240" t="s">
        <v>441</v>
      </c>
      <c r="J82" s="240"/>
      <c r="K82" s="252"/>
    </row>
    <row r="83" spans="2:11" s="1" customFormat="1" ht="15" customHeight="1">
      <c r="B83" s="263"/>
      <c r="C83" s="264" t="s">
        <v>442</v>
      </c>
      <c r="D83" s="264"/>
      <c r="E83" s="264"/>
      <c r="F83" s="265" t="s">
        <v>437</v>
      </c>
      <c r="G83" s="264"/>
      <c r="H83" s="264" t="s">
        <v>443</v>
      </c>
      <c r="I83" s="264" t="s">
        <v>433</v>
      </c>
      <c r="J83" s="264">
        <v>15</v>
      </c>
      <c r="K83" s="252"/>
    </row>
    <row r="84" spans="2:11" s="1" customFormat="1" ht="15" customHeight="1">
      <c r="B84" s="263"/>
      <c r="C84" s="264" t="s">
        <v>444</v>
      </c>
      <c r="D84" s="264"/>
      <c r="E84" s="264"/>
      <c r="F84" s="265" t="s">
        <v>437</v>
      </c>
      <c r="G84" s="264"/>
      <c r="H84" s="264" t="s">
        <v>445</v>
      </c>
      <c r="I84" s="264" t="s">
        <v>433</v>
      </c>
      <c r="J84" s="264">
        <v>15</v>
      </c>
      <c r="K84" s="252"/>
    </row>
    <row r="85" spans="2:11" s="1" customFormat="1" ht="15" customHeight="1">
      <c r="B85" s="263"/>
      <c r="C85" s="264" t="s">
        <v>446</v>
      </c>
      <c r="D85" s="264"/>
      <c r="E85" s="264"/>
      <c r="F85" s="265" t="s">
        <v>437</v>
      </c>
      <c r="G85" s="264"/>
      <c r="H85" s="264" t="s">
        <v>447</v>
      </c>
      <c r="I85" s="264" t="s">
        <v>433</v>
      </c>
      <c r="J85" s="264">
        <v>20</v>
      </c>
      <c r="K85" s="252"/>
    </row>
    <row r="86" spans="2:11" s="1" customFormat="1" ht="15" customHeight="1">
      <c r="B86" s="263"/>
      <c r="C86" s="264" t="s">
        <v>448</v>
      </c>
      <c r="D86" s="264"/>
      <c r="E86" s="264"/>
      <c r="F86" s="265" t="s">
        <v>437</v>
      </c>
      <c r="G86" s="264"/>
      <c r="H86" s="264" t="s">
        <v>449</v>
      </c>
      <c r="I86" s="264" t="s">
        <v>433</v>
      </c>
      <c r="J86" s="264">
        <v>20</v>
      </c>
      <c r="K86" s="252"/>
    </row>
    <row r="87" spans="2:11" s="1" customFormat="1" ht="15" customHeight="1">
      <c r="B87" s="263"/>
      <c r="C87" s="240" t="s">
        <v>450</v>
      </c>
      <c r="D87" s="240"/>
      <c r="E87" s="240"/>
      <c r="F87" s="261" t="s">
        <v>437</v>
      </c>
      <c r="G87" s="262"/>
      <c r="H87" s="240" t="s">
        <v>451</v>
      </c>
      <c r="I87" s="240" t="s">
        <v>433</v>
      </c>
      <c r="J87" s="240">
        <v>50</v>
      </c>
      <c r="K87" s="252"/>
    </row>
    <row r="88" spans="2:11" s="1" customFormat="1" ht="15" customHeight="1">
      <c r="B88" s="263"/>
      <c r="C88" s="240" t="s">
        <v>452</v>
      </c>
      <c r="D88" s="240"/>
      <c r="E88" s="240"/>
      <c r="F88" s="261" t="s">
        <v>437</v>
      </c>
      <c r="G88" s="262"/>
      <c r="H88" s="240" t="s">
        <v>453</v>
      </c>
      <c r="I88" s="240" t="s">
        <v>433</v>
      </c>
      <c r="J88" s="240">
        <v>20</v>
      </c>
      <c r="K88" s="252"/>
    </row>
    <row r="89" spans="2:11" s="1" customFormat="1" ht="15" customHeight="1">
      <c r="B89" s="263"/>
      <c r="C89" s="240" t="s">
        <v>454</v>
      </c>
      <c r="D89" s="240"/>
      <c r="E89" s="240"/>
      <c r="F89" s="261" t="s">
        <v>437</v>
      </c>
      <c r="G89" s="262"/>
      <c r="H89" s="240" t="s">
        <v>455</v>
      </c>
      <c r="I89" s="240" t="s">
        <v>433</v>
      </c>
      <c r="J89" s="240">
        <v>20</v>
      </c>
      <c r="K89" s="252"/>
    </row>
    <row r="90" spans="2:11" s="1" customFormat="1" ht="15" customHeight="1">
      <c r="B90" s="263"/>
      <c r="C90" s="240" t="s">
        <v>456</v>
      </c>
      <c r="D90" s="240"/>
      <c r="E90" s="240"/>
      <c r="F90" s="261" t="s">
        <v>437</v>
      </c>
      <c r="G90" s="262"/>
      <c r="H90" s="240" t="s">
        <v>457</v>
      </c>
      <c r="I90" s="240" t="s">
        <v>433</v>
      </c>
      <c r="J90" s="240">
        <v>50</v>
      </c>
      <c r="K90" s="252"/>
    </row>
    <row r="91" spans="2:11" s="1" customFormat="1" ht="15" customHeight="1">
      <c r="B91" s="263"/>
      <c r="C91" s="240" t="s">
        <v>458</v>
      </c>
      <c r="D91" s="240"/>
      <c r="E91" s="240"/>
      <c r="F91" s="261" t="s">
        <v>437</v>
      </c>
      <c r="G91" s="262"/>
      <c r="H91" s="240" t="s">
        <v>458</v>
      </c>
      <c r="I91" s="240" t="s">
        <v>433</v>
      </c>
      <c r="J91" s="240">
        <v>50</v>
      </c>
      <c r="K91" s="252"/>
    </row>
    <row r="92" spans="2:11" s="1" customFormat="1" ht="15" customHeight="1">
      <c r="B92" s="263"/>
      <c r="C92" s="240" t="s">
        <v>459</v>
      </c>
      <c r="D92" s="240"/>
      <c r="E92" s="240"/>
      <c r="F92" s="261" t="s">
        <v>437</v>
      </c>
      <c r="G92" s="262"/>
      <c r="H92" s="240" t="s">
        <v>460</v>
      </c>
      <c r="I92" s="240" t="s">
        <v>433</v>
      </c>
      <c r="J92" s="240">
        <v>255</v>
      </c>
      <c r="K92" s="252"/>
    </row>
    <row r="93" spans="2:11" s="1" customFormat="1" ht="15" customHeight="1">
      <c r="B93" s="263"/>
      <c r="C93" s="240" t="s">
        <v>461</v>
      </c>
      <c r="D93" s="240"/>
      <c r="E93" s="240"/>
      <c r="F93" s="261" t="s">
        <v>431</v>
      </c>
      <c r="G93" s="262"/>
      <c r="H93" s="240" t="s">
        <v>462</v>
      </c>
      <c r="I93" s="240" t="s">
        <v>463</v>
      </c>
      <c r="J93" s="240"/>
      <c r="K93" s="252"/>
    </row>
    <row r="94" spans="2:11" s="1" customFormat="1" ht="15" customHeight="1">
      <c r="B94" s="263"/>
      <c r="C94" s="240" t="s">
        <v>464</v>
      </c>
      <c r="D94" s="240"/>
      <c r="E94" s="240"/>
      <c r="F94" s="261" t="s">
        <v>431</v>
      </c>
      <c r="G94" s="262"/>
      <c r="H94" s="240" t="s">
        <v>465</v>
      </c>
      <c r="I94" s="240" t="s">
        <v>466</v>
      </c>
      <c r="J94" s="240"/>
      <c r="K94" s="252"/>
    </row>
    <row r="95" spans="2:11" s="1" customFormat="1" ht="15" customHeight="1">
      <c r="B95" s="263"/>
      <c r="C95" s="240" t="s">
        <v>467</v>
      </c>
      <c r="D95" s="240"/>
      <c r="E95" s="240"/>
      <c r="F95" s="261" t="s">
        <v>431</v>
      </c>
      <c r="G95" s="262"/>
      <c r="H95" s="240" t="s">
        <v>467</v>
      </c>
      <c r="I95" s="240" t="s">
        <v>466</v>
      </c>
      <c r="J95" s="240"/>
      <c r="K95" s="252"/>
    </row>
    <row r="96" spans="2:11" s="1" customFormat="1" ht="15" customHeight="1">
      <c r="B96" s="263"/>
      <c r="C96" s="240" t="s">
        <v>38</v>
      </c>
      <c r="D96" s="240"/>
      <c r="E96" s="240"/>
      <c r="F96" s="261" t="s">
        <v>431</v>
      </c>
      <c r="G96" s="262"/>
      <c r="H96" s="240" t="s">
        <v>468</v>
      </c>
      <c r="I96" s="240" t="s">
        <v>466</v>
      </c>
      <c r="J96" s="240"/>
      <c r="K96" s="252"/>
    </row>
    <row r="97" spans="2:11" s="1" customFormat="1" ht="15" customHeight="1">
      <c r="B97" s="263"/>
      <c r="C97" s="240" t="s">
        <v>48</v>
      </c>
      <c r="D97" s="240"/>
      <c r="E97" s="240"/>
      <c r="F97" s="261" t="s">
        <v>431</v>
      </c>
      <c r="G97" s="262"/>
      <c r="H97" s="240" t="s">
        <v>469</v>
      </c>
      <c r="I97" s="240" t="s">
        <v>466</v>
      </c>
      <c r="J97" s="240"/>
      <c r="K97" s="252"/>
    </row>
    <row r="98" spans="2:11" s="1" customFormat="1" ht="15" customHeight="1">
      <c r="B98" s="266"/>
      <c r="C98" s="267"/>
      <c r="D98" s="267"/>
      <c r="E98" s="267"/>
      <c r="F98" s="267"/>
      <c r="G98" s="267"/>
      <c r="H98" s="267"/>
      <c r="I98" s="267"/>
      <c r="J98" s="267"/>
      <c r="K98" s="268"/>
    </row>
    <row r="99" spans="2:11" s="1" customFormat="1" ht="18.75" customHeight="1">
      <c r="B99" s="269"/>
      <c r="C99" s="270"/>
      <c r="D99" s="270"/>
      <c r="E99" s="270"/>
      <c r="F99" s="270"/>
      <c r="G99" s="270"/>
      <c r="H99" s="270"/>
      <c r="I99" s="270"/>
      <c r="J99" s="270"/>
      <c r="K99" s="269"/>
    </row>
    <row r="100" spans="2:11" s="1" customFormat="1" ht="18.75" customHeight="1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</row>
    <row r="101" spans="2:11" s="1" customFormat="1" ht="7.5" customHeight="1">
      <c r="B101" s="248"/>
      <c r="C101" s="249"/>
      <c r="D101" s="249"/>
      <c r="E101" s="249"/>
      <c r="F101" s="249"/>
      <c r="G101" s="249"/>
      <c r="H101" s="249"/>
      <c r="I101" s="249"/>
      <c r="J101" s="249"/>
      <c r="K101" s="250"/>
    </row>
    <row r="102" spans="2:11" s="1" customFormat="1" ht="45" customHeight="1">
      <c r="B102" s="251"/>
      <c r="C102" s="359" t="s">
        <v>470</v>
      </c>
      <c r="D102" s="359"/>
      <c r="E102" s="359"/>
      <c r="F102" s="359"/>
      <c r="G102" s="359"/>
      <c r="H102" s="359"/>
      <c r="I102" s="359"/>
      <c r="J102" s="359"/>
      <c r="K102" s="252"/>
    </row>
    <row r="103" spans="2:11" s="1" customFormat="1" ht="17.25" customHeight="1">
      <c r="B103" s="251"/>
      <c r="C103" s="253" t="s">
        <v>425</v>
      </c>
      <c r="D103" s="253"/>
      <c r="E103" s="253"/>
      <c r="F103" s="253" t="s">
        <v>426</v>
      </c>
      <c r="G103" s="254"/>
      <c r="H103" s="253" t="s">
        <v>54</v>
      </c>
      <c r="I103" s="253" t="s">
        <v>57</v>
      </c>
      <c r="J103" s="253" t="s">
        <v>427</v>
      </c>
      <c r="K103" s="252"/>
    </row>
    <row r="104" spans="2:11" s="1" customFormat="1" ht="17.25" customHeight="1">
      <c r="B104" s="251"/>
      <c r="C104" s="255" t="s">
        <v>428</v>
      </c>
      <c r="D104" s="255"/>
      <c r="E104" s="255"/>
      <c r="F104" s="256" t="s">
        <v>429</v>
      </c>
      <c r="G104" s="257"/>
      <c r="H104" s="255"/>
      <c r="I104" s="255"/>
      <c r="J104" s="255" t="s">
        <v>430</v>
      </c>
      <c r="K104" s="252"/>
    </row>
    <row r="105" spans="2:11" s="1" customFormat="1" ht="5.25" customHeight="1">
      <c r="B105" s="251"/>
      <c r="C105" s="253"/>
      <c r="D105" s="253"/>
      <c r="E105" s="253"/>
      <c r="F105" s="253"/>
      <c r="G105" s="271"/>
      <c r="H105" s="253"/>
      <c r="I105" s="253"/>
      <c r="J105" s="253"/>
      <c r="K105" s="252"/>
    </row>
    <row r="106" spans="2:11" s="1" customFormat="1" ht="15" customHeight="1">
      <c r="B106" s="251"/>
      <c r="C106" s="240" t="s">
        <v>53</v>
      </c>
      <c r="D106" s="260"/>
      <c r="E106" s="260"/>
      <c r="F106" s="261" t="s">
        <v>431</v>
      </c>
      <c r="G106" s="240"/>
      <c r="H106" s="240" t="s">
        <v>471</v>
      </c>
      <c r="I106" s="240" t="s">
        <v>433</v>
      </c>
      <c r="J106" s="240">
        <v>20</v>
      </c>
      <c r="K106" s="252"/>
    </row>
    <row r="107" spans="2:11" s="1" customFormat="1" ht="15" customHeight="1">
      <c r="B107" s="251"/>
      <c r="C107" s="240" t="s">
        <v>434</v>
      </c>
      <c r="D107" s="240"/>
      <c r="E107" s="240"/>
      <c r="F107" s="261" t="s">
        <v>431</v>
      </c>
      <c r="G107" s="240"/>
      <c r="H107" s="240" t="s">
        <v>471</v>
      </c>
      <c r="I107" s="240" t="s">
        <v>433</v>
      </c>
      <c r="J107" s="240">
        <v>120</v>
      </c>
      <c r="K107" s="252"/>
    </row>
    <row r="108" spans="2:11" s="1" customFormat="1" ht="15" customHeight="1">
      <c r="B108" s="263"/>
      <c r="C108" s="240" t="s">
        <v>436</v>
      </c>
      <c r="D108" s="240"/>
      <c r="E108" s="240"/>
      <c r="F108" s="261" t="s">
        <v>437</v>
      </c>
      <c r="G108" s="240"/>
      <c r="H108" s="240" t="s">
        <v>471</v>
      </c>
      <c r="I108" s="240" t="s">
        <v>433</v>
      </c>
      <c r="J108" s="240">
        <v>50</v>
      </c>
      <c r="K108" s="252"/>
    </row>
    <row r="109" spans="2:11" s="1" customFormat="1" ht="15" customHeight="1">
      <c r="B109" s="263"/>
      <c r="C109" s="240" t="s">
        <v>439</v>
      </c>
      <c r="D109" s="240"/>
      <c r="E109" s="240"/>
      <c r="F109" s="261" t="s">
        <v>431</v>
      </c>
      <c r="G109" s="240"/>
      <c r="H109" s="240" t="s">
        <v>471</v>
      </c>
      <c r="I109" s="240" t="s">
        <v>441</v>
      </c>
      <c r="J109" s="240"/>
      <c r="K109" s="252"/>
    </row>
    <row r="110" spans="2:11" s="1" customFormat="1" ht="15" customHeight="1">
      <c r="B110" s="263"/>
      <c r="C110" s="240" t="s">
        <v>450</v>
      </c>
      <c r="D110" s="240"/>
      <c r="E110" s="240"/>
      <c r="F110" s="261" t="s">
        <v>437</v>
      </c>
      <c r="G110" s="240"/>
      <c r="H110" s="240" t="s">
        <v>471</v>
      </c>
      <c r="I110" s="240" t="s">
        <v>433</v>
      </c>
      <c r="J110" s="240">
        <v>50</v>
      </c>
      <c r="K110" s="252"/>
    </row>
    <row r="111" spans="2:11" s="1" customFormat="1" ht="15" customHeight="1">
      <c r="B111" s="263"/>
      <c r="C111" s="240" t="s">
        <v>458</v>
      </c>
      <c r="D111" s="240"/>
      <c r="E111" s="240"/>
      <c r="F111" s="261" t="s">
        <v>437</v>
      </c>
      <c r="G111" s="240"/>
      <c r="H111" s="240" t="s">
        <v>471</v>
      </c>
      <c r="I111" s="240" t="s">
        <v>433</v>
      </c>
      <c r="J111" s="240">
        <v>50</v>
      </c>
      <c r="K111" s="252"/>
    </row>
    <row r="112" spans="2:11" s="1" customFormat="1" ht="15" customHeight="1">
      <c r="B112" s="263"/>
      <c r="C112" s="240" t="s">
        <v>456</v>
      </c>
      <c r="D112" s="240"/>
      <c r="E112" s="240"/>
      <c r="F112" s="261" t="s">
        <v>437</v>
      </c>
      <c r="G112" s="240"/>
      <c r="H112" s="240" t="s">
        <v>471</v>
      </c>
      <c r="I112" s="240" t="s">
        <v>433</v>
      </c>
      <c r="J112" s="240">
        <v>50</v>
      </c>
      <c r="K112" s="252"/>
    </row>
    <row r="113" spans="2:11" s="1" customFormat="1" ht="15" customHeight="1">
      <c r="B113" s="263"/>
      <c r="C113" s="240" t="s">
        <v>53</v>
      </c>
      <c r="D113" s="240"/>
      <c r="E113" s="240"/>
      <c r="F113" s="261" t="s">
        <v>431</v>
      </c>
      <c r="G113" s="240"/>
      <c r="H113" s="240" t="s">
        <v>472</v>
      </c>
      <c r="I113" s="240" t="s">
        <v>433</v>
      </c>
      <c r="J113" s="240">
        <v>20</v>
      </c>
      <c r="K113" s="252"/>
    </row>
    <row r="114" spans="2:11" s="1" customFormat="1" ht="15" customHeight="1">
      <c r="B114" s="263"/>
      <c r="C114" s="240" t="s">
        <v>473</v>
      </c>
      <c r="D114" s="240"/>
      <c r="E114" s="240"/>
      <c r="F114" s="261" t="s">
        <v>431</v>
      </c>
      <c r="G114" s="240"/>
      <c r="H114" s="240" t="s">
        <v>474</v>
      </c>
      <c r="I114" s="240" t="s">
        <v>433</v>
      </c>
      <c r="J114" s="240">
        <v>120</v>
      </c>
      <c r="K114" s="252"/>
    </row>
    <row r="115" spans="2:11" s="1" customFormat="1" ht="15" customHeight="1">
      <c r="B115" s="263"/>
      <c r="C115" s="240" t="s">
        <v>38</v>
      </c>
      <c r="D115" s="240"/>
      <c r="E115" s="240"/>
      <c r="F115" s="261" t="s">
        <v>431</v>
      </c>
      <c r="G115" s="240"/>
      <c r="H115" s="240" t="s">
        <v>475</v>
      </c>
      <c r="I115" s="240" t="s">
        <v>466</v>
      </c>
      <c r="J115" s="240"/>
      <c r="K115" s="252"/>
    </row>
    <row r="116" spans="2:11" s="1" customFormat="1" ht="15" customHeight="1">
      <c r="B116" s="263"/>
      <c r="C116" s="240" t="s">
        <v>48</v>
      </c>
      <c r="D116" s="240"/>
      <c r="E116" s="240"/>
      <c r="F116" s="261" t="s">
        <v>431</v>
      </c>
      <c r="G116" s="240"/>
      <c r="H116" s="240" t="s">
        <v>476</v>
      </c>
      <c r="I116" s="240" t="s">
        <v>466</v>
      </c>
      <c r="J116" s="240"/>
      <c r="K116" s="252"/>
    </row>
    <row r="117" spans="2:11" s="1" customFormat="1" ht="15" customHeight="1">
      <c r="B117" s="263"/>
      <c r="C117" s="240" t="s">
        <v>57</v>
      </c>
      <c r="D117" s="240"/>
      <c r="E117" s="240"/>
      <c r="F117" s="261" t="s">
        <v>431</v>
      </c>
      <c r="G117" s="240"/>
      <c r="H117" s="240" t="s">
        <v>477</v>
      </c>
      <c r="I117" s="240" t="s">
        <v>478</v>
      </c>
      <c r="J117" s="240"/>
      <c r="K117" s="252"/>
    </row>
    <row r="118" spans="2:11" s="1" customFormat="1" ht="15" customHeight="1">
      <c r="B118" s="266"/>
      <c r="C118" s="272"/>
      <c r="D118" s="272"/>
      <c r="E118" s="272"/>
      <c r="F118" s="272"/>
      <c r="G118" s="272"/>
      <c r="H118" s="272"/>
      <c r="I118" s="272"/>
      <c r="J118" s="272"/>
      <c r="K118" s="268"/>
    </row>
    <row r="119" spans="2:11" s="1" customFormat="1" ht="18.75" customHeight="1">
      <c r="B119" s="273"/>
      <c r="C119" s="274"/>
      <c r="D119" s="274"/>
      <c r="E119" s="274"/>
      <c r="F119" s="275"/>
      <c r="G119" s="274"/>
      <c r="H119" s="274"/>
      <c r="I119" s="274"/>
      <c r="J119" s="274"/>
      <c r="K119" s="273"/>
    </row>
    <row r="120" spans="2:11" s="1" customFormat="1" ht="18.75" customHeight="1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2:11" s="1" customFormat="1" ht="7.5" customHeight="1">
      <c r="B121" s="276"/>
      <c r="C121" s="277"/>
      <c r="D121" s="277"/>
      <c r="E121" s="277"/>
      <c r="F121" s="277"/>
      <c r="G121" s="277"/>
      <c r="H121" s="277"/>
      <c r="I121" s="277"/>
      <c r="J121" s="277"/>
      <c r="K121" s="278"/>
    </row>
    <row r="122" spans="2:11" s="1" customFormat="1" ht="45" customHeight="1">
      <c r="B122" s="279"/>
      <c r="C122" s="360" t="s">
        <v>479</v>
      </c>
      <c r="D122" s="360"/>
      <c r="E122" s="360"/>
      <c r="F122" s="360"/>
      <c r="G122" s="360"/>
      <c r="H122" s="360"/>
      <c r="I122" s="360"/>
      <c r="J122" s="360"/>
      <c r="K122" s="280"/>
    </row>
    <row r="123" spans="2:11" s="1" customFormat="1" ht="17.25" customHeight="1">
      <c r="B123" s="281"/>
      <c r="C123" s="253" t="s">
        <v>425</v>
      </c>
      <c r="D123" s="253"/>
      <c r="E123" s="253"/>
      <c r="F123" s="253" t="s">
        <v>426</v>
      </c>
      <c r="G123" s="254"/>
      <c r="H123" s="253" t="s">
        <v>54</v>
      </c>
      <c r="I123" s="253" t="s">
        <v>57</v>
      </c>
      <c r="J123" s="253" t="s">
        <v>427</v>
      </c>
      <c r="K123" s="282"/>
    </row>
    <row r="124" spans="2:11" s="1" customFormat="1" ht="17.25" customHeight="1">
      <c r="B124" s="281"/>
      <c r="C124" s="255" t="s">
        <v>428</v>
      </c>
      <c r="D124" s="255"/>
      <c r="E124" s="255"/>
      <c r="F124" s="256" t="s">
        <v>429</v>
      </c>
      <c r="G124" s="257"/>
      <c r="H124" s="255"/>
      <c r="I124" s="255"/>
      <c r="J124" s="255" t="s">
        <v>430</v>
      </c>
      <c r="K124" s="282"/>
    </row>
    <row r="125" spans="2:11" s="1" customFormat="1" ht="5.25" customHeight="1">
      <c r="B125" s="283"/>
      <c r="C125" s="258"/>
      <c r="D125" s="258"/>
      <c r="E125" s="258"/>
      <c r="F125" s="258"/>
      <c r="G125" s="284"/>
      <c r="H125" s="258"/>
      <c r="I125" s="258"/>
      <c r="J125" s="258"/>
      <c r="K125" s="285"/>
    </row>
    <row r="126" spans="2:11" s="1" customFormat="1" ht="15" customHeight="1">
      <c r="B126" s="283"/>
      <c r="C126" s="240" t="s">
        <v>434</v>
      </c>
      <c r="D126" s="260"/>
      <c r="E126" s="260"/>
      <c r="F126" s="261" t="s">
        <v>431</v>
      </c>
      <c r="G126" s="240"/>
      <c r="H126" s="240" t="s">
        <v>471</v>
      </c>
      <c r="I126" s="240" t="s">
        <v>433</v>
      </c>
      <c r="J126" s="240">
        <v>120</v>
      </c>
      <c r="K126" s="286"/>
    </row>
    <row r="127" spans="2:11" s="1" customFormat="1" ht="15" customHeight="1">
      <c r="B127" s="283"/>
      <c r="C127" s="240" t="s">
        <v>480</v>
      </c>
      <c r="D127" s="240"/>
      <c r="E127" s="240"/>
      <c r="F127" s="261" t="s">
        <v>431</v>
      </c>
      <c r="G127" s="240"/>
      <c r="H127" s="240" t="s">
        <v>481</v>
      </c>
      <c r="I127" s="240" t="s">
        <v>433</v>
      </c>
      <c r="J127" s="240" t="s">
        <v>482</v>
      </c>
      <c r="K127" s="286"/>
    </row>
    <row r="128" spans="2:11" s="1" customFormat="1" ht="15" customHeight="1">
      <c r="B128" s="283"/>
      <c r="C128" s="240" t="s">
        <v>379</v>
      </c>
      <c r="D128" s="240"/>
      <c r="E128" s="240"/>
      <c r="F128" s="261" t="s">
        <v>431</v>
      </c>
      <c r="G128" s="240"/>
      <c r="H128" s="240" t="s">
        <v>483</v>
      </c>
      <c r="I128" s="240" t="s">
        <v>433</v>
      </c>
      <c r="J128" s="240" t="s">
        <v>482</v>
      </c>
      <c r="K128" s="286"/>
    </row>
    <row r="129" spans="2:11" s="1" customFormat="1" ht="15" customHeight="1">
      <c r="B129" s="283"/>
      <c r="C129" s="240" t="s">
        <v>442</v>
      </c>
      <c r="D129" s="240"/>
      <c r="E129" s="240"/>
      <c r="F129" s="261" t="s">
        <v>437</v>
      </c>
      <c r="G129" s="240"/>
      <c r="H129" s="240" t="s">
        <v>443</v>
      </c>
      <c r="I129" s="240" t="s">
        <v>433</v>
      </c>
      <c r="J129" s="240">
        <v>15</v>
      </c>
      <c r="K129" s="286"/>
    </row>
    <row r="130" spans="2:11" s="1" customFormat="1" ht="15" customHeight="1">
      <c r="B130" s="283"/>
      <c r="C130" s="264" t="s">
        <v>444</v>
      </c>
      <c r="D130" s="264"/>
      <c r="E130" s="264"/>
      <c r="F130" s="265" t="s">
        <v>437</v>
      </c>
      <c r="G130" s="264"/>
      <c r="H130" s="264" t="s">
        <v>445</v>
      </c>
      <c r="I130" s="264" t="s">
        <v>433</v>
      </c>
      <c r="J130" s="264">
        <v>15</v>
      </c>
      <c r="K130" s="286"/>
    </row>
    <row r="131" spans="2:11" s="1" customFormat="1" ht="15" customHeight="1">
      <c r="B131" s="283"/>
      <c r="C131" s="264" t="s">
        <v>446</v>
      </c>
      <c r="D131" s="264"/>
      <c r="E131" s="264"/>
      <c r="F131" s="265" t="s">
        <v>437</v>
      </c>
      <c r="G131" s="264"/>
      <c r="H131" s="264" t="s">
        <v>447</v>
      </c>
      <c r="I131" s="264" t="s">
        <v>433</v>
      </c>
      <c r="J131" s="264">
        <v>20</v>
      </c>
      <c r="K131" s="286"/>
    </row>
    <row r="132" spans="2:11" s="1" customFormat="1" ht="15" customHeight="1">
      <c r="B132" s="283"/>
      <c r="C132" s="264" t="s">
        <v>448</v>
      </c>
      <c r="D132" s="264"/>
      <c r="E132" s="264"/>
      <c r="F132" s="265" t="s">
        <v>437</v>
      </c>
      <c r="G132" s="264"/>
      <c r="H132" s="264" t="s">
        <v>449</v>
      </c>
      <c r="I132" s="264" t="s">
        <v>433</v>
      </c>
      <c r="J132" s="264">
        <v>20</v>
      </c>
      <c r="K132" s="286"/>
    </row>
    <row r="133" spans="2:11" s="1" customFormat="1" ht="15" customHeight="1">
      <c r="B133" s="283"/>
      <c r="C133" s="240" t="s">
        <v>436</v>
      </c>
      <c r="D133" s="240"/>
      <c r="E133" s="240"/>
      <c r="F133" s="261" t="s">
        <v>437</v>
      </c>
      <c r="G133" s="240"/>
      <c r="H133" s="240" t="s">
        <v>471</v>
      </c>
      <c r="I133" s="240" t="s">
        <v>433</v>
      </c>
      <c r="J133" s="240">
        <v>50</v>
      </c>
      <c r="K133" s="286"/>
    </row>
    <row r="134" spans="2:11" s="1" customFormat="1" ht="15" customHeight="1">
      <c r="B134" s="283"/>
      <c r="C134" s="240" t="s">
        <v>450</v>
      </c>
      <c r="D134" s="240"/>
      <c r="E134" s="240"/>
      <c r="F134" s="261" t="s">
        <v>437</v>
      </c>
      <c r="G134" s="240"/>
      <c r="H134" s="240" t="s">
        <v>471</v>
      </c>
      <c r="I134" s="240" t="s">
        <v>433</v>
      </c>
      <c r="J134" s="240">
        <v>50</v>
      </c>
      <c r="K134" s="286"/>
    </row>
    <row r="135" spans="2:11" s="1" customFormat="1" ht="15" customHeight="1">
      <c r="B135" s="283"/>
      <c r="C135" s="240" t="s">
        <v>456</v>
      </c>
      <c r="D135" s="240"/>
      <c r="E135" s="240"/>
      <c r="F135" s="261" t="s">
        <v>437</v>
      </c>
      <c r="G135" s="240"/>
      <c r="H135" s="240" t="s">
        <v>471</v>
      </c>
      <c r="I135" s="240" t="s">
        <v>433</v>
      </c>
      <c r="J135" s="240">
        <v>50</v>
      </c>
      <c r="K135" s="286"/>
    </row>
    <row r="136" spans="2:11" s="1" customFormat="1" ht="15" customHeight="1">
      <c r="B136" s="283"/>
      <c r="C136" s="240" t="s">
        <v>458</v>
      </c>
      <c r="D136" s="240"/>
      <c r="E136" s="240"/>
      <c r="F136" s="261" t="s">
        <v>437</v>
      </c>
      <c r="G136" s="240"/>
      <c r="H136" s="240" t="s">
        <v>471</v>
      </c>
      <c r="I136" s="240" t="s">
        <v>433</v>
      </c>
      <c r="J136" s="240">
        <v>50</v>
      </c>
      <c r="K136" s="286"/>
    </row>
    <row r="137" spans="2:11" s="1" customFormat="1" ht="15" customHeight="1">
      <c r="B137" s="283"/>
      <c r="C137" s="240" t="s">
        <v>459</v>
      </c>
      <c r="D137" s="240"/>
      <c r="E137" s="240"/>
      <c r="F137" s="261" t="s">
        <v>437</v>
      </c>
      <c r="G137" s="240"/>
      <c r="H137" s="240" t="s">
        <v>484</v>
      </c>
      <c r="I137" s="240" t="s">
        <v>433</v>
      </c>
      <c r="J137" s="240">
        <v>255</v>
      </c>
      <c r="K137" s="286"/>
    </row>
    <row r="138" spans="2:11" s="1" customFormat="1" ht="15" customHeight="1">
      <c r="B138" s="283"/>
      <c r="C138" s="240" t="s">
        <v>461</v>
      </c>
      <c r="D138" s="240"/>
      <c r="E138" s="240"/>
      <c r="F138" s="261" t="s">
        <v>431</v>
      </c>
      <c r="G138" s="240"/>
      <c r="H138" s="240" t="s">
        <v>485</v>
      </c>
      <c r="I138" s="240" t="s">
        <v>463</v>
      </c>
      <c r="J138" s="240"/>
      <c r="K138" s="286"/>
    </row>
    <row r="139" spans="2:11" s="1" customFormat="1" ht="15" customHeight="1">
      <c r="B139" s="283"/>
      <c r="C139" s="240" t="s">
        <v>464</v>
      </c>
      <c r="D139" s="240"/>
      <c r="E139" s="240"/>
      <c r="F139" s="261" t="s">
        <v>431</v>
      </c>
      <c r="G139" s="240"/>
      <c r="H139" s="240" t="s">
        <v>486</v>
      </c>
      <c r="I139" s="240" t="s">
        <v>466</v>
      </c>
      <c r="J139" s="240"/>
      <c r="K139" s="286"/>
    </row>
    <row r="140" spans="2:11" s="1" customFormat="1" ht="15" customHeight="1">
      <c r="B140" s="283"/>
      <c r="C140" s="240" t="s">
        <v>467</v>
      </c>
      <c r="D140" s="240"/>
      <c r="E140" s="240"/>
      <c r="F140" s="261" t="s">
        <v>431</v>
      </c>
      <c r="G140" s="240"/>
      <c r="H140" s="240" t="s">
        <v>467</v>
      </c>
      <c r="I140" s="240" t="s">
        <v>466</v>
      </c>
      <c r="J140" s="240"/>
      <c r="K140" s="286"/>
    </row>
    <row r="141" spans="2:11" s="1" customFormat="1" ht="15" customHeight="1">
      <c r="B141" s="283"/>
      <c r="C141" s="240" t="s">
        <v>38</v>
      </c>
      <c r="D141" s="240"/>
      <c r="E141" s="240"/>
      <c r="F141" s="261" t="s">
        <v>431</v>
      </c>
      <c r="G141" s="240"/>
      <c r="H141" s="240" t="s">
        <v>487</v>
      </c>
      <c r="I141" s="240" t="s">
        <v>466</v>
      </c>
      <c r="J141" s="240"/>
      <c r="K141" s="286"/>
    </row>
    <row r="142" spans="2:11" s="1" customFormat="1" ht="15" customHeight="1">
      <c r="B142" s="283"/>
      <c r="C142" s="240" t="s">
        <v>488</v>
      </c>
      <c r="D142" s="240"/>
      <c r="E142" s="240"/>
      <c r="F142" s="261" t="s">
        <v>431</v>
      </c>
      <c r="G142" s="240"/>
      <c r="H142" s="240" t="s">
        <v>489</v>
      </c>
      <c r="I142" s="240" t="s">
        <v>466</v>
      </c>
      <c r="J142" s="240"/>
      <c r="K142" s="286"/>
    </row>
    <row r="143" spans="2:11" s="1" customFormat="1" ht="15" customHeight="1">
      <c r="B143" s="287"/>
      <c r="C143" s="288"/>
      <c r="D143" s="288"/>
      <c r="E143" s="288"/>
      <c r="F143" s="288"/>
      <c r="G143" s="288"/>
      <c r="H143" s="288"/>
      <c r="I143" s="288"/>
      <c r="J143" s="288"/>
      <c r="K143" s="289"/>
    </row>
    <row r="144" spans="2:11" s="1" customFormat="1" ht="18.75" customHeight="1">
      <c r="B144" s="274"/>
      <c r="C144" s="274"/>
      <c r="D144" s="274"/>
      <c r="E144" s="274"/>
      <c r="F144" s="275"/>
      <c r="G144" s="274"/>
      <c r="H144" s="274"/>
      <c r="I144" s="274"/>
      <c r="J144" s="274"/>
      <c r="K144" s="274"/>
    </row>
    <row r="145" spans="2:11" s="1" customFormat="1" ht="18.75" customHeight="1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</row>
    <row r="146" spans="2:11" s="1" customFormat="1" ht="7.5" customHeight="1">
      <c r="B146" s="248"/>
      <c r="C146" s="249"/>
      <c r="D146" s="249"/>
      <c r="E146" s="249"/>
      <c r="F146" s="249"/>
      <c r="G146" s="249"/>
      <c r="H146" s="249"/>
      <c r="I146" s="249"/>
      <c r="J146" s="249"/>
      <c r="K146" s="250"/>
    </row>
    <row r="147" spans="2:11" s="1" customFormat="1" ht="45" customHeight="1">
      <c r="B147" s="251"/>
      <c r="C147" s="359" t="s">
        <v>490</v>
      </c>
      <c r="D147" s="359"/>
      <c r="E147" s="359"/>
      <c r="F147" s="359"/>
      <c r="G147" s="359"/>
      <c r="H147" s="359"/>
      <c r="I147" s="359"/>
      <c r="J147" s="359"/>
      <c r="K147" s="252"/>
    </row>
    <row r="148" spans="2:11" s="1" customFormat="1" ht="17.25" customHeight="1">
      <c r="B148" s="251"/>
      <c r="C148" s="253" t="s">
        <v>425</v>
      </c>
      <c r="D148" s="253"/>
      <c r="E148" s="253"/>
      <c r="F148" s="253" t="s">
        <v>426</v>
      </c>
      <c r="G148" s="254"/>
      <c r="H148" s="253" t="s">
        <v>54</v>
      </c>
      <c r="I148" s="253" t="s">
        <v>57</v>
      </c>
      <c r="J148" s="253" t="s">
        <v>427</v>
      </c>
      <c r="K148" s="252"/>
    </row>
    <row r="149" spans="2:11" s="1" customFormat="1" ht="17.25" customHeight="1">
      <c r="B149" s="251"/>
      <c r="C149" s="255" t="s">
        <v>428</v>
      </c>
      <c r="D149" s="255"/>
      <c r="E149" s="255"/>
      <c r="F149" s="256" t="s">
        <v>429</v>
      </c>
      <c r="G149" s="257"/>
      <c r="H149" s="255"/>
      <c r="I149" s="255"/>
      <c r="J149" s="255" t="s">
        <v>430</v>
      </c>
      <c r="K149" s="252"/>
    </row>
    <row r="150" spans="2:11" s="1" customFormat="1" ht="5.25" customHeight="1">
      <c r="B150" s="263"/>
      <c r="C150" s="258"/>
      <c r="D150" s="258"/>
      <c r="E150" s="258"/>
      <c r="F150" s="258"/>
      <c r="G150" s="259"/>
      <c r="H150" s="258"/>
      <c r="I150" s="258"/>
      <c r="J150" s="258"/>
      <c r="K150" s="286"/>
    </row>
    <row r="151" spans="2:11" s="1" customFormat="1" ht="15" customHeight="1">
      <c r="B151" s="263"/>
      <c r="C151" s="290" t="s">
        <v>434</v>
      </c>
      <c r="D151" s="240"/>
      <c r="E151" s="240"/>
      <c r="F151" s="291" t="s">
        <v>431</v>
      </c>
      <c r="G151" s="240"/>
      <c r="H151" s="290" t="s">
        <v>471</v>
      </c>
      <c r="I151" s="290" t="s">
        <v>433</v>
      </c>
      <c r="J151" s="290">
        <v>120</v>
      </c>
      <c r="K151" s="286"/>
    </row>
    <row r="152" spans="2:11" s="1" customFormat="1" ht="15" customHeight="1">
      <c r="B152" s="263"/>
      <c r="C152" s="290" t="s">
        <v>480</v>
      </c>
      <c r="D152" s="240"/>
      <c r="E152" s="240"/>
      <c r="F152" s="291" t="s">
        <v>431</v>
      </c>
      <c r="G152" s="240"/>
      <c r="H152" s="290" t="s">
        <v>491</v>
      </c>
      <c r="I152" s="290" t="s">
        <v>433</v>
      </c>
      <c r="J152" s="290" t="s">
        <v>482</v>
      </c>
      <c r="K152" s="286"/>
    </row>
    <row r="153" spans="2:11" s="1" customFormat="1" ht="15" customHeight="1">
      <c r="B153" s="263"/>
      <c r="C153" s="290" t="s">
        <v>379</v>
      </c>
      <c r="D153" s="240"/>
      <c r="E153" s="240"/>
      <c r="F153" s="291" t="s">
        <v>431</v>
      </c>
      <c r="G153" s="240"/>
      <c r="H153" s="290" t="s">
        <v>492</v>
      </c>
      <c r="I153" s="290" t="s">
        <v>433</v>
      </c>
      <c r="J153" s="290" t="s">
        <v>482</v>
      </c>
      <c r="K153" s="286"/>
    </row>
    <row r="154" spans="2:11" s="1" customFormat="1" ht="15" customHeight="1">
      <c r="B154" s="263"/>
      <c r="C154" s="290" t="s">
        <v>436</v>
      </c>
      <c r="D154" s="240"/>
      <c r="E154" s="240"/>
      <c r="F154" s="291" t="s">
        <v>437</v>
      </c>
      <c r="G154" s="240"/>
      <c r="H154" s="290" t="s">
        <v>471</v>
      </c>
      <c r="I154" s="290" t="s">
        <v>433</v>
      </c>
      <c r="J154" s="290">
        <v>50</v>
      </c>
      <c r="K154" s="286"/>
    </row>
    <row r="155" spans="2:11" s="1" customFormat="1" ht="15" customHeight="1">
      <c r="B155" s="263"/>
      <c r="C155" s="290" t="s">
        <v>439</v>
      </c>
      <c r="D155" s="240"/>
      <c r="E155" s="240"/>
      <c r="F155" s="291" t="s">
        <v>431</v>
      </c>
      <c r="G155" s="240"/>
      <c r="H155" s="290" t="s">
        <v>471</v>
      </c>
      <c r="I155" s="290" t="s">
        <v>441</v>
      </c>
      <c r="J155" s="290"/>
      <c r="K155" s="286"/>
    </row>
    <row r="156" spans="2:11" s="1" customFormat="1" ht="15" customHeight="1">
      <c r="B156" s="263"/>
      <c r="C156" s="290" t="s">
        <v>450</v>
      </c>
      <c r="D156" s="240"/>
      <c r="E156" s="240"/>
      <c r="F156" s="291" t="s">
        <v>437</v>
      </c>
      <c r="G156" s="240"/>
      <c r="H156" s="290" t="s">
        <v>471</v>
      </c>
      <c r="I156" s="290" t="s">
        <v>433</v>
      </c>
      <c r="J156" s="290">
        <v>50</v>
      </c>
      <c r="K156" s="286"/>
    </row>
    <row r="157" spans="2:11" s="1" customFormat="1" ht="15" customHeight="1">
      <c r="B157" s="263"/>
      <c r="C157" s="290" t="s">
        <v>458</v>
      </c>
      <c r="D157" s="240"/>
      <c r="E157" s="240"/>
      <c r="F157" s="291" t="s">
        <v>437</v>
      </c>
      <c r="G157" s="240"/>
      <c r="H157" s="290" t="s">
        <v>471</v>
      </c>
      <c r="I157" s="290" t="s">
        <v>433</v>
      </c>
      <c r="J157" s="290">
        <v>50</v>
      </c>
      <c r="K157" s="286"/>
    </row>
    <row r="158" spans="2:11" s="1" customFormat="1" ht="15" customHeight="1">
      <c r="B158" s="263"/>
      <c r="C158" s="290" t="s">
        <v>456</v>
      </c>
      <c r="D158" s="240"/>
      <c r="E158" s="240"/>
      <c r="F158" s="291" t="s">
        <v>437</v>
      </c>
      <c r="G158" s="240"/>
      <c r="H158" s="290" t="s">
        <v>471</v>
      </c>
      <c r="I158" s="290" t="s">
        <v>433</v>
      </c>
      <c r="J158" s="290">
        <v>50</v>
      </c>
      <c r="K158" s="286"/>
    </row>
    <row r="159" spans="2:11" s="1" customFormat="1" ht="15" customHeight="1">
      <c r="B159" s="263"/>
      <c r="C159" s="290" t="s">
        <v>93</v>
      </c>
      <c r="D159" s="240"/>
      <c r="E159" s="240"/>
      <c r="F159" s="291" t="s">
        <v>431</v>
      </c>
      <c r="G159" s="240"/>
      <c r="H159" s="290" t="s">
        <v>493</v>
      </c>
      <c r="I159" s="290" t="s">
        <v>433</v>
      </c>
      <c r="J159" s="290" t="s">
        <v>494</v>
      </c>
      <c r="K159" s="286"/>
    </row>
    <row r="160" spans="2:11" s="1" customFormat="1" ht="15" customHeight="1">
      <c r="B160" s="263"/>
      <c r="C160" s="290" t="s">
        <v>495</v>
      </c>
      <c r="D160" s="240"/>
      <c r="E160" s="240"/>
      <c r="F160" s="291" t="s">
        <v>431</v>
      </c>
      <c r="G160" s="240"/>
      <c r="H160" s="290" t="s">
        <v>496</v>
      </c>
      <c r="I160" s="290" t="s">
        <v>466</v>
      </c>
      <c r="J160" s="290"/>
      <c r="K160" s="286"/>
    </row>
    <row r="161" spans="2:11" s="1" customFormat="1" ht="15" customHeight="1">
      <c r="B161" s="292"/>
      <c r="C161" s="272"/>
      <c r="D161" s="272"/>
      <c r="E161" s="272"/>
      <c r="F161" s="272"/>
      <c r="G161" s="272"/>
      <c r="H161" s="272"/>
      <c r="I161" s="272"/>
      <c r="J161" s="272"/>
      <c r="K161" s="293"/>
    </row>
    <row r="162" spans="2:11" s="1" customFormat="1" ht="18.75" customHeight="1">
      <c r="B162" s="274"/>
      <c r="C162" s="284"/>
      <c r="D162" s="284"/>
      <c r="E162" s="284"/>
      <c r="F162" s="294"/>
      <c r="G162" s="284"/>
      <c r="H162" s="284"/>
      <c r="I162" s="284"/>
      <c r="J162" s="284"/>
      <c r="K162" s="274"/>
    </row>
    <row r="163" spans="2:11" s="1" customFormat="1" ht="18.75" customHeight="1"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</row>
    <row r="164" spans="2:11" s="1" customFormat="1" ht="7.5" customHeight="1">
      <c r="B164" s="229"/>
      <c r="C164" s="230"/>
      <c r="D164" s="230"/>
      <c r="E164" s="230"/>
      <c r="F164" s="230"/>
      <c r="G164" s="230"/>
      <c r="H164" s="230"/>
      <c r="I164" s="230"/>
      <c r="J164" s="230"/>
      <c r="K164" s="231"/>
    </row>
    <row r="165" spans="2:11" s="1" customFormat="1" ht="45" customHeight="1">
      <c r="B165" s="232"/>
      <c r="C165" s="360" t="s">
        <v>497</v>
      </c>
      <c r="D165" s="360"/>
      <c r="E165" s="360"/>
      <c r="F165" s="360"/>
      <c r="G165" s="360"/>
      <c r="H165" s="360"/>
      <c r="I165" s="360"/>
      <c r="J165" s="360"/>
      <c r="K165" s="233"/>
    </row>
    <row r="166" spans="2:11" s="1" customFormat="1" ht="17.25" customHeight="1">
      <c r="B166" s="232"/>
      <c r="C166" s="253" t="s">
        <v>425</v>
      </c>
      <c r="D166" s="253"/>
      <c r="E166" s="253"/>
      <c r="F166" s="253" t="s">
        <v>426</v>
      </c>
      <c r="G166" s="295"/>
      <c r="H166" s="296" t="s">
        <v>54</v>
      </c>
      <c r="I166" s="296" t="s">
        <v>57</v>
      </c>
      <c r="J166" s="253" t="s">
        <v>427</v>
      </c>
      <c r="K166" s="233"/>
    </row>
    <row r="167" spans="2:11" s="1" customFormat="1" ht="17.25" customHeight="1">
      <c r="B167" s="234"/>
      <c r="C167" s="255" t="s">
        <v>428</v>
      </c>
      <c r="D167" s="255"/>
      <c r="E167" s="255"/>
      <c r="F167" s="256" t="s">
        <v>429</v>
      </c>
      <c r="G167" s="297"/>
      <c r="H167" s="298"/>
      <c r="I167" s="298"/>
      <c r="J167" s="255" t="s">
        <v>430</v>
      </c>
      <c r="K167" s="235"/>
    </row>
    <row r="168" spans="2:11" s="1" customFormat="1" ht="5.25" customHeight="1">
      <c r="B168" s="263"/>
      <c r="C168" s="258"/>
      <c r="D168" s="258"/>
      <c r="E168" s="258"/>
      <c r="F168" s="258"/>
      <c r="G168" s="259"/>
      <c r="H168" s="258"/>
      <c r="I168" s="258"/>
      <c r="J168" s="258"/>
      <c r="K168" s="286"/>
    </row>
    <row r="169" spans="2:11" s="1" customFormat="1" ht="15" customHeight="1">
      <c r="B169" s="263"/>
      <c r="C169" s="240" t="s">
        <v>434</v>
      </c>
      <c r="D169" s="240"/>
      <c r="E169" s="240"/>
      <c r="F169" s="261" t="s">
        <v>431</v>
      </c>
      <c r="G169" s="240"/>
      <c r="H169" s="240" t="s">
        <v>471</v>
      </c>
      <c r="I169" s="240" t="s">
        <v>433</v>
      </c>
      <c r="J169" s="240">
        <v>120</v>
      </c>
      <c r="K169" s="286"/>
    </row>
    <row r="170" spans="2:11" s="1" customFormat="1" ht="15" customHeight="1">
      <c r="B170" s="263"/>
      <c r="C170" s="240" t="s">
        <v>480</v>
      </c>
      <c r="D170" s="240"/>
      <c r="E170" s="240"/>
      <c r="F170" s="261" t="s">
        <v>431</v>
      </c>
      <c r="G170" s="240"/>
      <c r="H170" s="240" t="s">
        <v>481</v>
      </c>
      <c r="I170" s="240" t="s">
        <v>433</v>
      </c>
      <c r="J170" s="240" t="s">
        <v>482</v>
      </c>
      <c r="K170" s="286"/>
    </row>
    <row r="171" spans="2:11" s="1" customFormat="1" ht="15" customHeight="1">
      <c r="B171" s="263"/>
      <c r="C171" s="240" t="s">
        <v>379</v>
      </c>
      <c r="D171" s="240"/>
      <c r="E171" s="240"/>
      <c r="F171" s="261" t="s">
        <v>431</v>
      </c>
      <c r="G171" s="240"/>
      <c r="H171" s="240" t="s">
        <v>498</v>
      </c>
      <c r="I171" s="240" t="s">
        <v>433</v>
      </c>
      <c r="J171" s="240" t="s">
        <v>482</v>
      </c>
      <c r="K171" s="286"/>
    </row>
    <row r="172" spans="2:11" s="1" customFormat="1" ht="15" customHeight="1">
      <c r="B172" s="263"/>
      <c r="C172" s="240" t="s">
        <v>436</v>
      </c>
      <c r="D172" s="240"/>
      <c r="E172" s="240"/>
      <c r="F172" s="261" t="s">
        <v>437</v>
      </c>
      <c r="G172" s="240"/>
      <c r="H172" s="240" t="s">
        <v>498</v>
      </c>
      <c r="I172" s="240" t="s">
        <v>433</v>
      </c>
      <c r="J172" s="240">
        <v>50</v>
      </c>
      <c r="K172" s="286"/>
    </row>
    <row r="173" spans="2:11" s="1" customFormat="1" ht="15" customHeight="1">
      <c r="B173" s="263"/>
      <c r="C173" s="240" t="s">
        <v>439</v>
      </c>
      <c r="D173" s="240"/>
      <c r="E173" s="240"/>
      <c r="F173" s="261" t="s">
        <v>431</v>
      </c>
      <c r="G173" s="240"/>
      <c r="H173" s="240" t="s">
        <v>498</v>
      </c>
      <c r="I173" s="240" t="s">
        <v>441</v>
      </c>
      <c r="J173" s="240"/>
      <c r="K173" s="286"/>
    </row>
    <row r="174" spans="2:11" s="1" customFormat="1" ht="15" customHeight="1">
      <c r="B174" s="263"/>
      <c r="C174" s="240" t="s">
        <v>450</v>
      </c>
      <c r="D174" s="240"/>
      <c r="E174" s="240"/>
      <c r="F174" s="261" t="s">
        <v>437</v>
      </c>
      <c r="G174" s="240"/>
      <c r="H174" s="240" t="s">
        <v>498</v>
      </c>
      <c r="I174" s="240" t="s">
        <v>433</v>
      </c>
      <c r="J174" s="240">
        <v>50</v>
      </c>
      <c r="K174" s="286"/>
    </row>
    <row r="175" spans="2:11" s="1" customFormat="1" ht="15" customHeight="1">
      <c r="B175" s="263"/>
      <c r="C175" s="240" t="s">
        <v>458</v>
      </c>
      <c r="D175" s="240"/>
      <c r="E175" s="240"/>
      <c r="F175" s="261" t="s">
        <v>437</v>
      </c>
      <c r="G175" s="240"/>
      <c r="H175" s="240" t="s">
        <v>498</v>
      </c>
      <c r="I175" s="240" t="s">
        <v>433</v>
      </c>
      <c r="J175" s="240">
        <v>50</v>
      </c>
      <c r="K175" s="286"/>
    </row>
    <row r="176" spans="2:11" s="1" customFormat="1" ht="15" customHeight="1">
      <c r="B176" s="263"/>
      <c r="C176" s="240" t="s">
        <v>456</v>
      </c>
      <c r="D176" s="240"/>
      <c r="E176" s="240"/>
      <c r="F176" s="261" t="s">
        <v>437</v>
      </c>
      <c r="G176" s="240"/>
      <c r="H176" s="240" t="s">
        <v>498</v>
      </c>
      <c r="I176" s="240" t="s">
        <v>433</v>
      </c>
      <c r="J176" s="240">
        <v>50</v>
      </c>
      <c r="K176" s="286"/>
    </row>
    <row r="177" spans="2:11" s="1" customFormat="1" ht="15" customHeight="1">
      <c r="B177" s="263"/>
      <c r="C177" s="240" t="s">
        <v>106</v>
      </c>
      <c r="D177" s="240"/>
      <c r="E177" s="240"/>
      <c r="F177" s="261" t="s">
        <v>431</v>
      </c>
      <c r="G177" s="240"/>
      <c r="H177" s="240" t="s">
        <v>499</v>
      </c>
      <c r="I177" s="240" t="s">
        <v>500</v>
      </c>
      <c r="J177" s="240"/>
      <c r="K177" s="286"/>
    </row>
    <row r="178" spans="2:11" s="1" customFormat="1" ht="15" customHeight="1">
      <c r="B178" s="263"/>
      <c r="C178" s="240" t="s">
        <v>57</v>
      </c>
      <c r="D178" s="240"/>
      <c r="E178" s="240"/>
      <c r="F178" s="261" t="s">
        <v>431</v>
      </c>
      <c r="G178" s="240"/>
      <c r="H178" s="240" t="s">
        <v>501</v>
      </c>
      <c r="I178" s="240" t="s">
        <v>502</v>
      </c>
      <c r="J178" s="240">
        <v>1</v>
      </c>
      <c r="K178" s="286"/>
    </row>
    <row r="179" spans="2:11" s="1" customFormat="1" ht="15" customHeight="1">
      <c r="B179" s="263"/>
      <c r="C179" s="240" t="s">
        <v>53</v>
      </c>
      <c r="D179" s="240"/>
      <c r="E179" s="240"/>
      <c r="F179" s="261" t="s">
        <v>431</v>
      </c>
      <c r="G179" s="240"/>
      <c r="H179" s="240" t="s">
        <v>503</v>
      </c>
      <c r="I179" s="240" t="s">
        <v>433</v>
      </c>
      <c r="J179" s="240">
        <v>20</v>
      </c>
      <c r="K179" s="286"/>
    </row>
    <row r="180" spans="2:11" s="1" customFormat="1" ht="15" customHeight="1">
      <c r="B180" s="263"/>
      <c r="C180" s="240" t="s">
        <v>54</v>
      </c>
      <c r="D180" s="240"/>
      <c r="E180" s="240"/>
      <c r="F180" s="261" t="s">
        <v>431</v>
      </c>
      <c r="G180" s="240"/>
      <c r="H180" s="240" t="s">
        <v>504</v>
      </c>
      <c r="I180" s="240" t="s">
        <v>433</v>
      </c>
      <c r="J180" s="240">
        <v>255</v>
      </c>
      <c r="K180" s="286"/>
    </row>
    <row r="181" spans="2:11" s="1" customFormat="1" ht="15" customHeight="1">
      <c r="B181" s="263"/>
      <c r="C181" s="240" t="s">
        <v>107</v>
      </c>
      <c r="D181" s="240"/>
      <c r="E181" s="240"/>
      <c r="F181" s="261" t="s">
        <v>431</v>
      </c>
      <c r="G181" s="240"/>
      <c r="H181" s="240" t="s">
        <v>395</v>
      </c>
      <c r="I181" s="240" t="s">
        <v>433</v>
      </c>
      <c r="J181" s="240">
        <v>10</v>
      </c>
      <c r="K181" s="286"/>
    </row>
    <row r="182" spans="2:11" s="1" customFormat="1" ht="15" customHeight="1">
      <c r="B182" s="263"/>
      <c r="C182" s="240" t="s">
        <v>108</v>
      </c>
      <c r="D182" s="240"/>
      <c r="E182" s="240"/>
      <c r="F182" s="261" t="s">
        <v>431</v>
      </c>
      <c r="G182" s="240"/>
      <c r="H182" s="240" t="s">
        <v>505</v>
      </c>
      <c r="I182" s="240" t="s">
        <v>466</v>
      </c>
      <c r="J182" s="240"/>
      <c r="K182" s="286"/>
    </row>
    <row r="183" spans="2:11" s="1" customFormat="1" ht="15" customHeight="1">
      <c r="B183" s="263"/>
      <c r="C183" s="240" t="s">
        <v>506</v>
      </c>
      <c r="D183" s="240"/>
      <c r="E183" s="240"/>
      <c r="F183" s="261" t="s">
        <v>431</v>
      </c>
      <c r="G183" s="240"/>
      <c r="H183" s="240" t="s">
        <v>507</v>
      </c>
      <c r="I183" s="240" t="s">
        <v>466</v>
      </c>
      <c r="J183" s="240"/>
      <c r="K183" s="286"/>
    </row>
    <row r="184" spans="2:11" s="1" customFormat="1" ht="15" customHeight="1">
      <c r="B184" s="263"/>
      <c r="C184" s="240" t="s">
        <v>495</v>
      </c>
      <c r="D184" s="240"/>
      <c r="E184" s="240"/>
      <c r="F184" s="261" t="s">
        <v>431</v>
      </c>
      <c r="G184" s="240"/>
      <c r="H184" s="240" t="s">
        <v>508</v>
      </c>
      <c r="I184" s="240" t="s">
        <v>466</v>
      </c>
      <c r="J184" s="240"/>
      <c r="K184" s="286"/>
    </row>
    <row r="185" spans="2:11" s="1" customFormat="1" ht="15" customHeight="1">
      <c r="B185" s="263"/>
      <c r="C185" s="240" t="s">
        <v>110</v>
      </c>
      <c r="D185" s="240"/>
      <c r="E185" s="240"/>
      <c r="F185" s="261" t="s">
        <v>437</v>
      </c>
      <c r="G185" s="240"/>
      <c r="H185" s="240" t="s">
        <v>509</v>
      </c>
      <c r="I185" s="240" t="s">
        <v>433</v>
      </c>
      <c r="J185" s="240">
        <v>50</v>
      </c>
      <c r="K185" s="286"/>
    </row>
    <row r="186" spans="2:11" s="1" customFormat="1" ht="15" customHeight="1">
      <c r="B186" s="263"/>
      <c r="C186" s="240" t="s">
        <v>510</v>
      </c>
      <c r="D186" s="240"/>
      <c r="E186" s="240"/>
      <c r="F186" s="261" t="s">
        <v>437</v>
      </c>
      <c r="G186" s="240"/>
      <c r="H186" s="240" t="s">
        <v>511</v>
      </c>
      <c r="I186" s="240" t="s">
        <v>512</v>
      </c>
      <c r="J186" s="240"/>
      <c r="K186" s="286"/>
    </row>
    <row r="187" spans="2:11" s="1" customFormat="1" ht="15" customHeight="1">
      <c r="B187" s="263"/>
      <c r="C187" s="240" t="s">
        <v>513</v>
      </c>
      <c r="D187" s="240"/>
      <c r="E187" s="240"/>
      <c r="F187" s="261" t="s">
        <v>437</v>
      </c>
      <c r="G187" s="240"/>
      <c r="H187" s="240" t="s">
        <v>514</v>
      </c>
      <c r="I187" s="240" t="s">
        <v>512</v>
      </c>
      <c r="J187" s="240"/>
      <c r="K187" s="286"/>
    </row>
    <row r="188" spans="2:11" s="1" customFormat="1" ht="15" customHeight="1">
      <c r="B188" s="263"/>
      <c r="C188" s="240" t="s">
        <v>515</v>
      </c>
      <c r="D188" s="240"/>
      <c r="E188" s="240"/>
      <c r="F188" s="261" t="s">
        <v>437</v>
      </c>
      <c r="G188" s="240"/>
      <c r="H188" s="240" t="s">
        <v>516</v>
      </c>
      <c r="I188" s="240" t="s">
        <v>512</v>
      </c>
      <c r="J188" s="240"/>
      <c r="K188" s="286"/>
    </row>
    <row r="189" spans="2:11" s="1" customFormat="1" ht="15" customHeight="1">
      <c r="B189" s="263"/>
      <c r="C189" s="299" t="s">
        <v>517</v>
      </c>
      <c r="D189" s="240"/>
      <c r="E189" s="240"/>
      <c r="F189" s="261" t="s">
        <v>437</v>
      </c>
      <c r="G189" s="240"/>
      <c r="H189" s="240" t="s">
        <v>518</v>
      </c>
      <c r="I189" s="240" t="s">
        <v>519</v>
      </c>
      <c r="J189" s="300" t="s">
        <v>520</v>
      </c>
      <c r="K189" s="286"/>
    </row>
    <row r="190" spans="2:11" s="1" customFormat="1" ht="15" customHeight="1">
      <c r="B190" s="263"/>
      <c r="C190" s="299" t="s">
        <v>42</v>
      </c>
      <c r="D190" s="240"/>
      <c r="E190" s="240"/>
      <c r="F190" s="261" t="s">
        <v>431</v>
      </c>
      <c r="G190" s="240"/>
      <c r="H190" s="237" t="s">
        <v>521</v>
      </c>
      <c r="I190" s="240" t="s">
        <v>522</v>
      </c>
      <c r="J190" s="240"/>
      <c r="K190" s="286"/>
    </row>
    <row r="191" spans="2:11" s="1" customFormat="1" ht="15" customHeight="1">
      <c r="B191" s="263"/>
      <c r="C191" s="299" t="s">
        <v>523</v>
      </c>
      <c r="D191" s="240"/>
      <c r="E191" s="240"/>
      <c r="F191" s="261" t="s">
        <v>431</v>
      </c>
      <c r="G191" s="240"/>
      <c r="H191" s="240" t="s">
        <v>524</v>
      </c>
      <c r="I191" s="240" t="s">
        <v>466</v>
      </c>
      <c r="J191" s="240"/>
      <c r="K191" s="286"/>
    </row>
    <row r="192" spans="2:11" s="1" customFormat="1" ht="15" customHeight="1">
      <c r="B192" s="263"/>
      <c r="C192" s="299" t="s">
        <v>525</v>
      </c>
      <c r="D192" s="240"/>
      <c r="E192" s="240"/>
      <c r="F192" s="261" t="s">
        <v>431</v>
      </c>
      <c r="G192" s="240"/>
      <c r="H192" s="240" t="s">
        <v>526</v>
      </c>
      <c r="I192" s="240" t="s">
        <v>466</v>
      </c>
      <c r="J192" s="240"/>
      <c r="K192" s="286"/>
    </row>
    <row r="193" spans="2:11" s="1" customFormat="1" ht="15" customHeight="1">
      <c r="B193" s="263"/>
      <c r="C193" s="299" t="s">
        <v>527</v>
      </c>
      <c r="D193" s="240"/>
      <c r="E193" s="240"/>
      <c r="F193" s="261" t="s">
        <v>437</v>
      </c>
      <c r="G193" s="240"/>
      <c r="H193" s="240" t="s">
        <v>528</v>
      </c>
      <c r="I193" s="240" t="s">
        <v>466</v>
      </c>
      <c r="J193" s="240"/>
      <c r="K193" s="286"/>
    </row>
    <row r="194" spans="2:11" s="1" customFormat="1" ht="15" customHeight="1">
      <c r="B194" s="292"/>
      <c r="C194" s="301"/>
      <c r="D194" s="272"/>
      <c r="E194" s="272"/>
      <c r="F194" s="272"/>
      <c r="G194" s="272"/>
      <c r="H194" s="272"/>
      <c r="I194" s="272"/>
      <c r="J194" s="272"/>
      <c r="K194" s="293"/>
    </row>
    <row r="195" spans="2:11" s="1" customFormat="1" ht="18.75" customHeight="1">
      <c r="B195" s="274"/>
      <c r="C195" s="284"/>
      <c r="D195" s="284"/>
      <c r="E195" s="284"/>
      <c r="F195" s="294"/>
      <c r="G195" s="284"/>
      <c r="H195" s="284"/>
      <c r="I195" s="284"/>
      <c r="J195" s="284"/>
      <c r="K195" s="274"/>
    </row>
    <row r="196" spans="2:11" s="1" customFormat="1" ht="18.75" customHeight="1">
      <c r="B196" s="274"/>
      <c r="C196" s="284"/>
      <c r="D196" s="284"/>
      <c r="E196" s="284"/>
      <c r="F196" s="294"/>
      <c r="G196" s="284"/>
      <c r="H196" s="284"/>
      <c r="I196" s="284"/>
      <c r="J196" s="284"/>
      <c r="K196" s="274"/>
    </row>
    <row r="197" spans="2:11" s="1" customFormat="1" ht="18.75" customHeight="1"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</row>
    <row r="198" spans="2:11" s="1" customFormat="1" ht="12">
      <c r="B198" s="229"/>
      <c r="C198" s="230"/>
      <c r="D198" s="230"/>
      <c r="E198" s="230"/>
      <c r="F198" s="230"/>
      <c r="G198" s="230"/>
      <c r="H198" s="230"/>
      <c r="I198" s="230"/>
      <c r="J198" s="230"/>
      <c r="K198" s="231"/>
    </row>
    <row r="199" spans="2:11" s="1" customFormat="1" ht="22.2">
      <c r="B199" s="232"/>
      <c r="C199" s="360" t="s">
        <v>529</v>
      </c>
      <c r="D199" s="360"/>
      <c r="E199" s="360"/>
      <c r="F199" s="360"/>
      <c r="G199" s="360"/>
      <c r="H199" s="360"/>
      <c r="I199" s="360"/>
      <c r="J199" s="360"/>
      <c r="K199" s="233"/>
    </row>
    <row r="200" spans="2:11" s="1" customFormat="1" ht="25.5" customHeight="1">
      <c r="B200" s="232"/>
      <c r="C200" s="302" t="s">
        <v>530</v>
      </c>
      <c r="D200" s="302"/>
      <c r="E200" s="302"/>
      <c r="F200" s="302" t="s">
        <v>531</v>
      </c>
      <c r="G200" s="303"/>
      <c r="H200" s="361" t="s">
        <v>532</v>
      </c>
      <c r="I200" s="361"/>
      <c r="J200" s="361"/>
      <c r="K200" s="233"/>
    </row>
    <row r="201" spans="2:11" s="1" customFormat="1" ht="5.25" customHeight="1">
      <c r="B201" s="263"/>
      <c r="C201" s="258"/>
      <c r="D201" s="258"/>
      <c r="E201" s="258"/>
      <c r="F201" s="258"/>
      <c r="G201" s="284"/>
      <c r="H201" s="258"/>
      <c r="I201" s="258"/>
      <c r="J201" s="258"/>
      <c r="K201" s="286"/>
    </row>
    <row r="202" spans="2:11" s="1" customFormat="1" ht="15" customHeight="1">
      <c r="B202" s="263"/>
      <c r="C202" s="240" t="s">
        <v>522</v>
      </c>
      <c r="D202" s="240"/>
      <c r="E202" s="240"/>
      <c r="F202" s="261" t="s">
        <v>43</v>
      </c>
      <c r="G202" s="240"/>
      <c r="H202" s="362" t="s">
        <v>533</v>
      </c>
      <c r="I202" s="362"/>
      <c r="J202" s="362"/>
      <c r="K202" s="286"/>
    </row>
    <row r="203" spans="2:11" s="1" customFormat="1" ht="15" customHeight="1">
      <c r="B203" s="263"/>
      <c r="C203" s="240"/>
      <c r="D203" s="240"/>
      <c r="E203" s="240"/>
      <c r="F203" s="261" t="s">
        <v>44</v>
      </c>
      <c r="G203" s="240"/>
      <c r="H203" s="362" t="s">
        <v>534</v>
      </c>
      <c r="I203" s="362"/>
      <c r="J203" s="362"/>
      <c r="K203" s="286"/>
    </row>
    <row r="204" spans="2:11" s="1" customFormat="1" ht="15" customHeight="1">
      <c r="B204" s="263"/>
      <c r="C204" s="240"/>
      <c r="D204" s="240"/>
      <c r="E204" s="240"/>
      <c r="F204" s="261" t="s">
        <v>47</v>
      </c>
      <c r="G204" s="240"/>
      <c r="H204" s="362" t="s">
        <v>535</v>
      </c>
      <c r="I204" s="362"/>
      <c r="J204" s="362"/>
      <c r="K204" s="286"/>
    </row>
    <row r="205" spans="2:11" s="1" customFormat="1" ht="15" customHeight="1">
      <c r="B205" s="263"/>
      <c r="C205" s="240"/>
      <c r="D205" s="240"/>
      <c r="E205" s="240"/>
      <c r="F205" s="261" t="s">
        <v>45</v>
      </c>
      <c r="G205" s="240"/>
      <c r="H205" s="362" t="s">
        <v>536</v>
      </c>
      <c r="I205" s="362"/>
      <c r="J205" s="362"/>
      <c r="K205" s="286"/>
    </row>
    <row r="206" spans="2:11" s="1" customFormat="1" ht="15" customHeight="1">
      <c r="B206" s="263"/>
      <c r="C206" s="240"/>
      <c r="D206" s="240"/>
      <c r="E206" s="240"/>
      <c r="F206" s="261" t="s">
        <v>46</v>
      </c>
      <c r="G206" s="240"/>
      <c r="H206" s="362" t="s">
        <v>537</v>
      </c>
      <c r="I206" s="362"/>
      <c r="J206" s="362"/>
      <c r="K206" s="286"/>
    </row>
    <row r="207" spans="2:11" s="1" customFormat="1" ht="15" customHeight="1">
      <c r="B207" s="263"/>
      <c r="C207" s="240"/>
      <c r="D207" s="240"/>
      <c r="E207" s="240"/>
      <c r="F207" s="261"/>
      <c r="G207" s="240"/>
      <c r="H207" s="240"/>
      <c r="I207" s="240"/>
      <c r="J207" s="240"/>
      <c r="K207" s="286"/>
    </row>
    <row r="208" spans="2:11" s="1" customFormat="1" ht="15" customHeight="1">
      <c r="B208" s="263"/>
      <c r="C208" s="240" t="s">
        <v>478</v>
      </c>
      <c r="D208" s="240"/>
      <c r="E208" s="240"/>
      <c r="F208" s="261" t="s">
        <v>79</v>
      </c>
      <c r="G208" s="240"/>
      <c r="H208" s="362" t="s">
        <v>538</v>
      </c>
      <c r="I208" s="362"/>
      <c r="J208" s="362"/>
      <c r="K208" s="286"/>
    </row>
    <row r="209" spans="2:11" s="1" customFormat="1" ht="15" customHeight="1">
      <c r="B209" s="263"/>
      <c r="C209" s="240"/>
      <c r="D209" s="240"/>
      <c r="E209" s="240"/>
      <c r="F209" s="261" t="s">
        <v>373</v>
      </c>
      <c r="G209" s="240"/>
      <c r="H209" s="362" t="s">
        <v>374</v>
      </c>
      <c r="I209" s="362"/>
      <c r="J209" s="362"/>
      <c r="K209" s="286"/>
    </row>
    <row r="210" spans="2:11" s="1" customFormat="1" ht="15" customHeight="1">
      <c r="B210" s="263"/>
      <c r="C210" s="240"/>
      <c r="D210" s="240"/>
      <c r="E210" s="240"/>
      <c r="F210" s="261" t="s">
        <v>371</v>
      </c>
      <c r="G210" s="240"/>
      <c r="H210" s="362" t="s">
        <v>539</v>
      </c>
      <c r="I210" s="362"/>
      <c r="J210" s="362"/>
      <c r="K210" s="286"/>
    </row>
    <row r="211" spans="2:11" s="1" customFormat="1" ht="15" customHeight="1">
      <c r="B211" s="304"/>
      <c r="C211" s="240"/>
      <c r="D211" s="240"/>
      <c r="E211" s="240"/>
      <c r="F211" s="261" t="s">
        <v>375</v>
      </c>
      <c r="G211" s="299"/>
      <c r="H211" s="363" t="s">
        <v>376</v>
      </c>
      <c r="I211" s="363"/>
      <c r="J211" s="363"/>
      <c r="K211" s="305"/>
    </row>
    <row r="212" spans="2:11" s="1" customFormat="1" ht="15" customHeight="1">
      <c r="B212" s="304"/>
      <c r="C212" s="240"/>
      <c r="D212" s="240"/>
      <c r="E212" s="240"/>
      <c r="F212" s="261" t="s">
        <v>377</v>
      </c>
      <c r="G212" s="299"/>
      <c r="H212" s="363" t="s">
        <v>540</v>
      </c>
      <c r="I212" s="363"/>
      <c r="J212" s="363"/>
      <c r="K212" s="305"/>
    </row>
    <row r="213" spans="2:11" s="1" customFormat="1" ht="15" customHeight="1">
      <c r="B213" s="304"/>
      <c r="C213" s="240"/>
      <c r="D213" s="240"/>
      <c r="E213" s="240"/>
      <c r="F213" s="261"/>
      <c r="G213" s="299"/>
      <c r="H213" s="290"/>
      <c r="I213" s="290"/>
      <c r="J213" s="290"/>
      <c r="K213" s="305"/>
    </row>
    <row r="214" spans="2:11" s="1" customFormat="1" ht="15" customHeight="1">
      <c r="B214" s="304"/>
      <c r="C214" s="240" t="s">
        <v>502</v>
      </c>
      <c r="D214" s="240"/>
      <c r="E214" s="240"/>
      <c r="F214" s="261">
        <v>1</v>
      </c>
      <c r="G214" s="299"/>
      <c r="H214" s="363" t="s">
        <v>541</v>
      </c>
      <c r="I214" s="363"/>
      <c r="J214" s="363"/>
      <c r="K214" s="305"/>
    </row>
    <row r="215" spans="2:11" s="1" customFormat="1" ht="15" customHeight="1">
      <c r="B215" s="304"/>
      <c r="C215" s="240"/>
      <c r="D215" s="240"/>
      <c r="E215" s="240"/>
      <c r="F215" s="261">
        <v>2</v>
      </c>
      <c r="G215" s="299"/>
      <c r="H215" s="363" t="s">
        <v>542</v>
      </c>
      <c r="I215" s="363"/>
      <c r="J215" s="363"/>
      <c r="K215" s="305"/>
    </row>
    <row r="216" spans="2:11" s="1" customFormat="1" ht="15" customHeight="1">
      <c r="B216" s="304"/>
      <c r="C216" s="240"/>
      <c r="D216" s="240"/>
      <c r="E216" s="240"/>
      <c r="F216" s="261">
        <v>3</v>
      </c>
      <c r="G216" s="299"/>
      <c r="H216" s="363" t="s">
        <v>543</v>
      </c>
      <c r="I216" s="363"/>
      <c r="J216" s="363"/>
      <c r="K216" s="305"/>
    </row>
    <row r="217" spans="2:11" s="1" customFormat="1" ht="15" customHeight="1">
      <c r="B217" s="304"/>
      <c r="C217" s="240"/>
      <c r="D217" s="240"/>
      <c r="E217" s="240"/>
      <c r="F217" s="261">
        <v>4</v>
      </c>
      <c r="G217" s="299"/>
      <c r="H217" s="363" t="s">
        <v>544</v>
      </c>
      <c r="I217" s="363"/>
      <c r="J217" s="363"/>
      <c r="K217" s="305"/>
    </row>
    <row r="218" spans="2:11" s="1" customFormat="1" ht="12.75" customHeight="1">
      <c r="B218" s="306"/>
      <c r="C218" s="307"/>
      <c r="D218" s="307"/>
      <c r="E218" s="307"/>
      <c r="F218" s="307"/>
      <c r="G218" s="307"/>
      <c r="H218" s="307"/>
      <c r="I218" s="307"/>
      <c r="J218" s="307"/>
      <c r="K218" s="30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DESKTOP-EMIL4OH\M</dc:creator>
  <cp:keywords/>
  <dc:description/>
  <cp:lastModifiedBy>Svatava Adamírová</cp:lastModifiedBy>
  <dcterms:created xsi:type="dcterms:W3CDTF">2021-10-07T12:49:30Z</dcterms:created>
  <dcterms:modified xsi:type="dcterms:W3CDTF">2021-10-21T12:07:52Z</dcterms:modified>
  <cp:category/>
  <cp:version/>
  <cp:contentType/>
  <cp:contentStatus/>
</cp:coreProperties>
</file>