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ASŘ" sheetId="2" r:id="rId2"/>
    <sheet name="VORN - Vedlejší a ostatní..." sheetId="3" r:id="rId3"/>
  </sheets>
  <definedNames>
    <definedName name="_xlnm.Print_Area" localSheetId="0">'Rekapitulace stavby'!$D$4:$AO$76,'Rekapitulace stavby'!$C$82:$AQ$97</definedName>
    <definedName name="_xlnm._FilterDatabase" localSheetId="1" hidden="1">'01 - ASŘ'!$C$143:$K$558</definedName>
    <definedName name="_xlnm.Print_Area" localSheetId="1">'01 - ASŘ'!$C$4:$J$76,'01 - ASŘ'!$C$82:$J$125,'01 - ASŘ'!$C$131:$K$558</definedName>
    <definedName name="_xlnm._FilterDatabase" localSheetId="2" hidden="1">'VORN - Vedlejší a ostatní...'!$C$120:$K$134</definedName>
    <definedName name="_xlnm.Print_Area" localSheetId="2">'VORN - Vedlejší a ostatní...'!$C$4:$J$76,'VORN - Vedlejší a ostatní...'!$C$82:$J$102,'VORN - Vedlejší a ostatní...'!$C$108:$K$134</definedName>
    <definedName name="_xlnm.Print_Titles" localSheetId="0">'Rekapitulace stavby'!$92:$92</definedName>
    <definedName name="_xlnm.Print_Titles" localSheetId="1">'01 - ASŘ'!$143:$143</definedName>
    <definedName name="_xlnm.Print_Titles" localSheetId="2">'VORN - Vedlejší a ostatní...'!$120:$120</definedName>
  </definedNames>
  <calcPr fullCalcOnLoad="1"/>
</workbook>
</file>

<file path=xl/sharedStrings.xml><?xml version="1.0" encoding="utf-8"?>
<sst xmlns="http://schemas.openxmlformats.org/spreadsheetml/2006/main" count="5506" uniqueCount="1176">
  <si>
    <t>Export Komplet</t>
  </si>
  <si>
    <t/>
  </si>
  <si>
    <t>2.0</t>
  </si>
  <si>
    <t>ZAMOK</t>
  </si>
  <si>
    <t>False</t>
  </si>
  <si>
    <t>{b44b97ab-08ab-4eeb-ab7b-18dd6cf2d4b0}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</si>
  <si>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</si>
  <si>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</si>
  <si>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</si>
  <si>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</si>
  <si>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</si>
  <si>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</si>
  <si>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</si>
  <si>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</si>
  <si>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63/2020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</si>
  <si>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</si>
  <si>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</si>
  <si>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Sociální zázemí pro zaměstnance stravovacího provozu v Novém Bydžově</t>
  </si>
  <si>
    <t>KSO:</t>
  </si>
  <si>
    <t>CC-CZ:</t>
  </si>
  <si>
    <t>Místo:</t>
  </si>
  <si>
    <t>Areál nemocnice Nový Bydžov - objekt č.p. 494</t>
  </si>
  <si>
    <t>Datum:</t>
  </si>
  <si>
    <t>14. 3. 2020</t>
  </si>
  <si>
    <t>Zadavatel:</t>
  </si>
  <si>
    <t>IČ:</t>
  </si>
  <si>
    <t>Královehradecký kraj</t>
  </si>
  <si>
    <t>DIČ:</t>
  </si>
  <si>
    <t>Uchazeč:</t>
  </si>
  <si>
    <t>Vyplň údaj</t>
  </si>
  <si>
    <t>Projektant:</t>
  </si>
  <si>
    <t>AA Consult s.r.o.</t>
  </si>
  <si>
    <t>True</t>
  </si>
  <si>
    <t>Zpracovatel:</t>
  </si>
  <si>
    <t>01890000</t>
  </si>
  <si>
    <t>Jan Petr</t>
  </si>
  <si>
    <t>CZ8604200451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</si>
  <si>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</si>
  <si>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</si>
  <si>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</si>
  <si>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</si>
  <si>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</si>
  <si>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</si>
  <si>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</si>
  <si>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</si>
  <si>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</si>
  <si>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</si>
  <si>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</si>
  <si>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</si>
  <si>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</si>
  <si>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</si>
  <si>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</si>
  <si>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</si>
  <si>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</si>
  <si>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</si>
  <si>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</si>
  <si>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</si>
  <si>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</si>
  <si>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</si>
  <si>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</si>
  <si>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</si>
  <si>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</si>
  <si>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</si>
  <si>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</si>
  <si>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</si>
  <si>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</si>
  <si>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</si>
  <si>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</si>
  <si>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</si>
  <si>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</si>
  <si>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</si>
  <si>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</si>
  <si>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</si>
  <si>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</si>
  <si>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</si>
  <si>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</si>
  <si>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</si>
  <si>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</si>
  <si>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</si>
  <si>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</si>
  <si>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</si>
  <si>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</si>
  <si>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</si>
  <si>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</si>
  <si>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ASŘ</t>
  </si>
  <si>
    <t>STA</t>
  </si>
  <si>
    <t>1</t>
  </si>
  <si>
    <t>{4cee9878-a476-478c-b08c-087a811e1f2c}</t>
  </si>
  <si>
    <t>2</t>
  </si>
  <si>
    <t>VORN</t>
  </si>
  <si>
    <t>Vedlejší a ostatní rozpočtové náklady</t>
  </si>
  <si>
    <t>VON</t>
  </si>
  <si>
    <t>{c708061e-b325-4cc0-8a7c-32f22399031c}</t>
  </si>
  <si>
    <t>KRYCÍ LIST SOUPISU PRACÍ</t>
  </si>
  <si>
    <t>Objekt:</t>
  </si>
  <si>
    <t>01 - ASŘ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</si>
  <si>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</si>
  <si>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</si>
  <si>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</si>
  <si>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</si>
  <si>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</si>
  <si>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</si>
  <si>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</si>
  <si>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</si>
  <si>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</si>
  <si>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</si>
  <si>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</si>
  <si>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</si>
  <si>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</si>
  <si>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</si>
  <si>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</si>
  <si>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</si>
  <si>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</si>
  <si>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</si>
  <si>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</si>
  <si>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</si>
  <si>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</si>
  <si>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</si>
  <si>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</si>
  <si>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</si>
  <si>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</si>
  <si>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</si>
  <si>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</si>
  <si>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</si>
  <si>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</si>
  <si>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</si>
  <si>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</si>
  <si>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</si>
  <si>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</si>
  <si>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</si>
  <si>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</si>
  <si>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</si>
  <si>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</si>
  <si>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</si>
  <si>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</si>
  <si>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</si>
  <si>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</si>
  <si>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</si>
  <si>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</si>
  <si>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</si>
  <si>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</si>
  <si>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</si>
  <si>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</si>
  <si>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</si>
  <si>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</si>
  <si>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</si>
  <si>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</si>
  <si>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</si>
  <si>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</si>
  <si>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 č.12 dodatečně osazované do připravených otvorů</t>
  </si>
  <si>
    <t>t</t>
  </si>
  <si>
    <t>CS ÚRS 2020 01</t>
  </si>
  <si>
    <t>4</t>
  </si>
  <si>
    <t>-2069689182</t>
  </si>
  <si>
    <t>VV</t>
  </si>
  <si>
    <t>"NADPRAŽÍ VYBOURANÉHO OTVORU" 1,2*0,00834*2</t>
  </si>
  <si>
    <t>Součet</t>
  </si>
  <si>
    <t>342272245</t>
  </si>
  <si>
    <t>Příčka z pórobetonových hladkých tvárnic na tenkovrstvou maltu tl 150 mm</t>
  </si>
  <si>
    <t>m2</t>
  </si>
  <si>
    <t>102405378</t>
  </si>
  <si>
    <t>M.Č. 1.39 - ZAZDÍVKA PO VRATECH</t>
  </si>
  <si>
    <t>2,44*2,25</t>
  </si>
  <si>
    <t>Vodorovné konstrukce</t>
  </si>
  <si>
    <t>411388631</t>
  </si>
  <si>
    <t>Zabetonování otvorů tl do 150 mm ze suchých směsí pl do 1 m2 ve stropech</t>
  </si>
  <si>
    <t>kus</t>
  </si>
  <si>
    <t>-202920490</t>
  </si>
  <si>
    <t>OTVOR PO PŮVODNÍM POKLOPU V PODLAZE M.Č. 1.39</t>
  </si>
  <si>
    <t>430321515.R01</t>
  </si>
  <si>
    <t>Schodišťová konstrukce a rampa z betonu tř. C 20/25</t>
  </si>
  <si>
    <t>m3</t>
  </si>
  <si>
    <t>228905720</t>
  </si>
  <si>
    <t>M.Č. 1.39</t>
  </si>
  <si>
    <t>2,5*1,05*0,15</t>
  </si>
  <si>
    <t>5</t>
  </si>
  <si>
    <t>431351121</t>
  </si>
  <si>
    <t>Zřízení bednění podest schodišť a ramp přímočarých v do 4 m</t>
  </si>
  <si>
    <t>-1268864239</t>
  </si>
  <si>
    <t>BOKY A ČELA RAMPY</t>
  </si>
  <si>
    <t>2,5*0,5*2</t>
  </si>
  <si>
    <t>1,05*0,5*2</t>
  </si>
  <si>
    <t>6</t>
  </si>
  <si>
    <t>431351122</t>
  </si>
  <si>
    <t>Odstranění bednění podest schodišť a ramp přímočarých v do 4 m</t>
  </si>
  <si>
    <t>-1160052717</t>
  </si>
  <si>
    <t>Úpravy povrchů, podlahy a osazování výplní</t>
  </si>
  <si>
    <t>7</t>
  </si>
  <si>
    <t>611131100</t>
  </si>
  <si>
    <t>Vápenný postřik vnitřních stropů nanášený ručně</t>
  </si>
  <si>
    <t>2070007372</t>
  </si>
  <si>
    <t>8</t>
  </si>
  <si>
    <t>611142001</t>
  </si>
  <si>
    <t>Potažení vnitřních stropů sklovláknitým pletivem vtlačeným do tenkovrstvé hmoty</t>
  </si>
  <si>
    <t>9403798</t>
  </si>
  <si>
    <t>IZOLACE STROPU M.Č. 0.10</t>
  </si>
  <si>
    <t>44,75</t>
  </si>
  <si>
    <t>9</t>
  </si>
  <si>
    <t>611321141</t>
  </si>
  <si>
    <t>Vápenocementová omítka štuková dvouvrstvá vnitřních stropů rovných nanášená ručně</t>
  </si>
  <si>
    <t>-1832648055</t>
  </si>
  <si>
    <t>"M.Č. 1.39" 27,92</t>
  </si>
  <si>
    <t>10</t>
  </si>
  <si>
    <t>611325121</t>
  </si>
  <si>
    <t>Vápenocementová štuková omítka rýh ve stropech šířky do 150 mm</t>
  </si>
  <si>
    <t>-1254412462</t>
  </si>
  <si>
    <t>PO OSAZENÍ IPN NOSNÍKU NADPRAŽÍ</t>
  </si>
  <si>
    <t>2,4*0,1</t>
  </si>
  <si>
    <t>11</t>
  </si>
  <si>
    <t>611325422</t>
  </si>
  <si>
    <t>Oprava vnitřní vápenocementové štukové omítky stropů v rozsahu plochy do 30%</t>
  </si>
  <si>
    <t>-1281056973</t>
  </si>
  <si>
    <t>"M.Č. 1.34" 12,21</t>
  </si>
  <si>
    <t>"M.Č. 1.35" 11,53</t>
  </si>
  <si>
    <t>"M.Č.1.36" 30,64</t>
  </si>
  <si>
    <t>12</t>
  </si>
  <si>
    <t>611521011</t>
  </si>
  <si>
    <t>Tenkovrstvá silikátová zrnitá omítka tl. 1,5 mm včetně penetrace vnitřních stropů rovných</t>
  </si>
  <si>
    <t>1150995591</t>
  </si>
  <si>
    <t>13</t>
  </si>
  <si>
    <t>612131100</t>
  </si>
  <si>
    <t>Vápenný postřik vnitřních stěn nanášený ručně</t>
  </si>
  <si>
    <t>-299573778</t>
  </si>
  <si>
    <t>14</t>
  </si>
  <si>
    <t>612142001</t>
  </si>
  <si>
    <t>Potažení vnitřních stěn sklovláknitým pletivem vtlačeným do tenkovrstvé hmoty</t>
  </si>
  <si>
    <t>1950600088</t>
  </si>
  <si>
    <t>2,44*2,25*2</t>
  </si>
  <si>
    <t>612311131</t>
  </si>
  <si>
    <t>Potažení vnitřních stěn vápenným štukem tloušťky do 3 mm</t>
  </si>
  <si>
    <t>-92553607</t>
  </si>
  <si>
    <t>16</t>
  </si>
  <si>
    <t>612321141</t>
  </si>
  <si>
    <t>Vápenocementová omítka štuková dvouvrstvá vnitřních stěn nanášená ručně</t>
  </si>
  <si>
    <t>1788914993</t>
  </si>
  <si>
    <t>"M.Č. 1.39" 45,744</t>
  </si>
  <si>
    <t>17</t>
  </si>
  <si>
    <t>612325422</t>
  </si>
  <si>
    <t>Oprava vnitřní vápenocementové štukové omítky stěn v rozsahu plochy do 30%</t>
  </si>
  <si>
    <t>992604074</t>
  </si>
  <si>
    <t>M.Č. 1.34</t>
  </si>
  <si>
    <t>(4,79+2,55+2,55+4,79)*2,93</t>
  </si>
  <si>
    <t>M.Č. 1.35</t>
  </si>
  <si>
    <t>22,38*0,73</t>
  </si>
  <si>
    <t>M.Č. 1.36</t>
  </si>
  <si>
    <t>(5,425+6,409+5,425+4,7)*2,93</t>
  </si>
  <si>
    <t>18</t>
  </si>
  <si>
    <t>619996117</t>
  </si>
  <si>
    <t>Ochrana podlahy obedněním z OSB desek</t>
  </si>
  <si>
    <t>-34806394</t>
  </si>
  <si>
    <t>OCHRANA PŮVODNÍ PODLAHY V M.Č. 0.10 PŘED ZATEPELNÍM STRPU (POJEZD LEŠENÍ)</t>
  </si>
  <si>
    <t>OCHRANA PODLAHY V M.Č. 1.27 PŘED VYBOURÁNÍM DVEŘNÍHO OTVORU</t>
  </si>
  <si>
    <t>19</t>
  </si>
  <si>
    <t>621211031</t>
  </si>
  <si>
    <t>Montáž kontaktního zateplení vnějších podhledů lepením a mechanickým kotvením polystyrénových desek tl do 160 mm</t>
  </si>
  <si>
    <t>290964661</t>
  </si>
  <si>
    <t>20</t>
  </si>
  <si>
    <t>M</t>
  </si>
  <si>
    <t>28375935</t>
  </si>
  <si>
    <t>deska EPS 70 fasádní λ=0,039 tl 150mm</t>
  </si>
  <si>
    <t>-176696162</t>
  </si>
  <si>
    <t>5,49*1,02 'Přepočtené koeficientem množství</t>
  </si>
  <si>
    <t>622521021</t>
  </si>
  <si>
    <t>Tenkovrstvá silikátová zrnitá omítka tl. 2,0 mm včetně penetrace vnějších stěn</t>
  </si>
  <si>
    <t>488664130</t>
  </si>
  <si>
    <t>22</t>
  </si>
  <si>
    <t>642942111</t>
  </si>
  <si>
    <t>Osazování zárubní nebo rámů dveřních kovových do 2,5 m2 na MC</t>
  </si>
  <si>
    <t>-1473029590</t>
  </si>
  <si>
    <t>23</t>
  </si>
  <si>
    <t>55331386</t>
  </si>
  <si>
    <t>zárubeň ocelová pro běžné zdění a pórobeton 150 levá/pravá 900</t>
  </si>
  <si>
    <t>1066620116</t>
  </si>
  <si>
    <t>Ostatní konstrukce a práce, bourání</t>
  </si>
  <si>
    <t>24</t>
  </si>
  <si>
    <t>900R001</t>
  </si>
  <si>
    <t>Protiprachová opatření (dočasná předstěna) v m.č. 1.27 - zamezení kontaminace (montáž, demontáž)</t>
  </si>
  <si>
    <t>soubor</t>
  </si>
  <si>
    <t>-1062072093</t>
  </si>
  <si>
    <t>25</t>
  </si>
  <si>
    <t>949101111</t>
  </si>
  <si>
    <t>Lešení pomocné pro objekty pozemních staveb s lešeňovou podlahou v do 1,9 m zatížení do 150 kg/m2</t>
  </si>
  <si>
    <t>-1937924116</t>
  </si>
  <si>
    <t>26</t>
  </si>
  <si>
    <t>949111111</t>
  </si>
  <si>
    <t>Montáž lešení lehkého kozového trubkového v do 1,2 m</t>
  </si>
  <si>
    <t>sada</t>
  </si>
  <si>
    <t>-555940050</t>
  </si>
  <si>
    <t>27</t>
  </si>
  <si>
    <t>952901111</t>
  </si>
  <si>
    <t>Vyčištění budov bytové a občanské výstavby při výšce podlaží do 4 m</t>
  </si>
  <si>
    <t>1809116828</t>
  </si>
  <si>
    <t>27,92+12,21+11,53+30,64</t>
  </si>
  <si>
    <t>"M.Č.1.27" 33,38</t>
  </si>
  <si>
    <t>28</t>
  </si>
  <si>
    <t>952902041</t>
  </si>
  <si>
    <t>Čištění budov drhnutí hladkých podlah s chemickými prostředky</t>
  </si>
  <si>
    <t>1910218169</t>
  </si>
  <si>
    <t>PRŮBĚŽNÝ ÚKLID CHODBY 1.27</t>
  </si>
  <si>
    <t>33,38*30</t>
  </si>
  <si>
    <t>29</t>
  </si>
  <si>
    <t>965042241</t>
  </si>
  <si>
    <t>Bourání podkladů pod dlažby nebo mazanin betonových nebo z litého asfaltu tl přes 100 mm pl přes 4 m2</t>
  </si>
  <si>
    <t>-493886319</t>
  </si>
  <si>
    <t>M.Č. 1.39 - NESOUDRŽNÉ ČÁSTI PODLAHY (PŘEDPOKLAD 30% PLOCHY)</t>
  </si>
  <si>
    <t>(27,92/100*30)*0,15</t>
  </si>
  <si>
    <t>30</t>
  </si>
  <si>
    <t>965049112</t>
  </si>
  <si>
    <t>Příplatek k bourání betonových mazanin za bourání mazanin se svařovanou sítí tl přes 100 mm</t>
  </si>
  <si>
    <t>-1695219874</t>
  </si>
  <si>
    <t>31</t>
  </si>
  <si>
    <t>965081213</t>
  </si>
  <si>
    <t>Bourání podlah z dlaždic keramických nebo xylolitových tl do 10 mm plochy přes 1 m2</t>
  </si>
  <si>
    <t>1892607636</t>
  </si>
  <si>
    <t>32</t>
  </si>
  <si>
    <t>971033641</t>
  </si>
  <si>
    <t>Vybourání otvorů ve zdivu cihelném pl do 4 m2 na MVC nebo MV tl do 300 mm</t>
  </si>
  <si>
    <t>1900539950</t>
  </si>
  <si>
    <t>1*2,15*0,3</t>
  </si>
  <si>
    <t>33</t>
  </si>
  <si>
    <t>974031664</t>
  </si>
  <si>
    <t>Vysekání rýh ve zdivu cihelném pro vtahování nosníků hl do 150 mm v do 150 mm</t>
  </si>
  <si>
    <t>m</t>
  </si>
  <si>
    <t>-1059715578</t>
  </si>
  <si>
    <t>1,2*2</t>
  </si>
  <si>
    <t>34</t>
  </si>
  <si>
    <t>976085411</t>
  </si>
  <si>
    <t>Vybourání kanalizačních rámů včetně poklopů nebo mříží pl přes 0,6 m2</t>
  </si>
  <si>
    <t>148106000</t>
  </si>
  <si>
    <t>ODSTRANĚNÍ PŮVODNÍHO POKLOPU V M.č. 1.39</t>
  </si>
  <si>
    <t>35</t>
  </si>
  <si>
    <t>977151118</t>
  </si>
  <si>
    <t>Jádrové vrty diamantovými korunkami do D 100 mm do stavebních materiálů</t>
  </si>
  <si>
    <t>-197192869</t>
  </si>
  <si>
    <t>PROSTUPY STROPEM DO 1.PP</t>
  </si>
  <si>
    <t>2*0,5</t>
  </si>
  <si>
    <t>36</t>
  </si>
  <si>
    <t>978011141</t>
  </si>
  <si>
    <t>Otlučení (osekání) vnitřní vápenné nebo vápenocementové omítky stropů v rozsahu do 30 %</t>
  </si>
  <si>
    <t>-1005104857</t>
  </si>
  <si>
    <t>"M.Č. 1.36" 30,64</t>
  </si>
  <si>
    <t>37</t>
  </si>
  <si>
    <t>978012191</t>
  </si>
  <si>
    <t>Otlučení (osekání) vnitřní vápenné nebo vápenocementové omítky stropů rákosových v rozsahu do 100 %</t>
  </si>
  <si>
    <t>-1656714458</t>
  </si>
  <si>
    <t>ODSTRANĚNÍ OMÍTKY STROPU V M.Č. 1.39</t>
  </si>
  <si>
    <t>27,92</t>
  </si>
  <si>
    <t>38</t>
  </si>
  <si>
    <t>978013141</t>
  </si>
  <si>
    <t>Otlučení (osekání) vnitřní vápenné nebo vápenocementové omítky stěn v rozsahu do 30 %</t>
  </si>
  <si>
    <t>1838200582</t>
  </si>
  <si>
    <t>39</t>
  </si>
  <si>
    <t>978013191</t>
  </si>
  <si>
    <t>Otlučení (osekání) vnitřní vápenné nebo vápenocementové omítky stěn v rozsahu do 100 %</t>
  </si>
  <si>
    <t>-158257569</t>
  </si>
  <si>
    <t>OTLUČENÍ OMÍTEK V M.Č. 1.39</t>
  </si>
  <si>
    <t>(5,03+5,03+5,21)*2,76</t>
  </si>
  <si>
    <t>5,21*0,5</t>
  </si>
  <si>
    <t>0,36*2,76</t>
  </si>
  <si>
    <t>997</t>
  </si>
  <si>
    <t>Přesun sutě</t>
  </si>
  <si>
    <t>40</t>
  </si>
  <si>
    <t>997013211</t>
  </si>
  <si>
    <t>Vnitrostaveništní doprava suti a vybouraných hmot pro budovy v do 6 m ručně</t>
  </si>
  <si>
    <t>-445340910</t>
  </si>
  <si>
    <t>41</t>
  </si>
  <si>
    <t>997013509</t>
  </si>
  <si>
    <t>Příplatek k odvozu suti a vybouraných hmot na skládku ZKD 1 km přes 1 km</t>
  </si>
  <si>
    <t>-1336727021</t>
  </si>
  <si>
    <t>12,623*30 'Přepočtené koeficientem množství</t>
  </si>
  <si>
    <t>42</t>
  </si>
  <si>
    <t>997013511</t>
  </si>
  <si>
    <t>Odvoz suti a vybouraných hmot z meziskládky na skládku do 1 km s naložením a se složením</t>
  </si>
  <si>
    <t>-1329740220</t>
  </si>
  <si>
    <t>43</t>
  </si>
  <si>
    <t>997013631</t>
  </si>
  <si>
    <t>Poplatek za uložení na skládce (skládkovné) stavebního odpadu směsného kód odpadu 17 09 04</t>
  </si>
  <si>
    <t>-53413419</t>
  </si>
  <si>
    <t>998</t>
  </si>
  <si>
    <t>Přesun hmot</t>
  </si>
  <si>
    <t>44</t>
  </si>
  <si>
    <t>998018001</t>
  </si>
  <si>
    <t>Přesun hmot ruční pro budovy v do 6 m</t>
  </si>
  <si>
    <t>-730404774</t>
  </si>
  <si>
    <t>PSV</t>
  </si>
  <si>
    <t>Práce a dodávky PSV</t>
  </si>
  <si>
    <t>713</t>
  </si>
  <si>
    <t>Izolace tepelné</t>
  </si>
  <si>
    <t>45</t>
  </si>
  <si>
    <t>713111127</t>
  </si>
  <si>
    <t>Montáž izolace tepelné spodem stropů lepením celoplošně rohoží, pásů, dílců, desek</t>
  </si>
  <si>
    <t>398082237</t>
  </si>
  <si>
    <t>46</t>
  </si>
  <si>
    <t>28375936</t>
  </si>
  <si>
    <t>deska EPS 70 fasádní λ=0,039 tl 80mm</t>
  </si>
  <si>
    <t>-1121541643</t>
  </si>
  <si>
    <t>44,75*1,02 'Přepočtené koeficientem množství</t>
  </si>
  <si>
    <t>47</t>
  </si>
  <si>
    <t>998713101</t>
  </si>
  <si>
    <t>Přesun hmot tonážní pro izolace tepelné v objektech v do 6 m</t>
  </si>
  <si>
    <t>-314699336</t>
  </si>
  <si>
    <t>721</t>
  </si>
  <si>
    <t>Zdravotechnika - vnitřní kanalizace</t>
  </si>
  <si>
    <t>48</t>
  </si>
  <si>
    <t>721171905</t>
  </si>
  <si>
    <t>Potrubí z PP vsazení odbočky do hrdla DN 110</t>
  </si>
  <si>
    <t>-1945752756</t>
  </si>
  <si>
    <t>49</t>
  </si>
  <si>
    <t>721174043</t>
  </si>
  <si>
    <t>Potrubí kanalizační z PP připojovací DN 50</t>
  </si>
  <si>
    <t>-1163678546</t>
  </si>
  <si>
    <t>50</t>
  </si>
  <si>
    <t>721174045</t>
  </si>
  <si>
    <t>Potrubí kanalizační z PP připojovací DN 110</t>
  </si>
  <si>
    <t>-1371966205</t>
  </si>
  <si>
    <t>51</t>
  </si>
  <si>
    <t>721194105</t>
  </si>
  <si>
    <t>Vyvedení a upevnění odpadních výpustek DN 50</t>
  </si>
  <si>
    <t>802808280</t>
  </si>
  <si>
    <t>52</t>
  </si>
  <si>
    <t>721194109</t>
  </si>
  <si>
    <t>Vyvedení a upevnění odpadních výpustek DN 100</t>
  </si>
  <si>
    <t>-1775337984</t>
  </si>
  <si>
    <t>53</t>
  </si>
  <si>
    <t>721210813</t>
  </si>
  <si>
    <t>Demontáž vpustí podlahových z kyselinovzdorné kameniny DN 100</t>
  </si>
  <si>
    <t>900209029</t>
  </si>
  <si>
    <t>54</t>
  </si>
  <si>
    <t>721211403</t>
  </si>
  <si>
    <t>Vpusť podlahová s vodorovným odtokem DN 50/75 s kulovým kloubem</t>
  </si>
  <si>
    <t>-131475256</t>
  </si>
  <si>
    <t>55</t>
  </si>
  <si>
    <t>721212125</t>
  </si>
  <si>
    <t>Odtokový sprchový žlab délky 900 mm s krycím roštem a zápachovou uzávěrkou</t>
  </si>
  <si>
    <t>-538027653</t>
  </si>
  <si>
    <t>56</t>
  </si>
  <si>
    <t>721290111</t>
  </si>
  <si>
    <t>Zkouška těsnosti potrubí kanalizace vodou do DN 125 vč. předložení protokolu</t>
  </si>
  <si>
    <t>581717695</t>
  </si>
  <si>
    <t>57</t>
  </si>
  <si>
    <t>998721101</t>
  </si>
  <si>
    <t>Přesun hmot tonážní pro vnitřní kanalizace v objektech v do 6 m</t>
  </si>
  <si>
    <t>1962630369</t>
  </si>
  <si>
    <t>722</t>
  </si>
  <si>
    <t>Zdravotechnika - vnitřní vodovod</t>
  </si>
  <si>
    <t>58</t>
  </si>
  <si>
    <t>722173202</t>
  </si>
  <si>
    <t>Potrubí vodovodní plastové PE-Xa spoj násuvnou objímkou kovovou D 20x2,8 mm</t>
  </si>
  <si>
    <t>1773955474</t>
  </si>
  <si>
    <t>P</t>
  </si>
  <si>
    <t>Poznámka k položce:
nový potrubní rozvod z plastového potrubí z peroxidicky zesíťovaného polyetylenu PE-Xa a PE- Xa/Al/Pe s ochranou vrstvou proti difuzi kyslíku</t>
  </si>
  <si>
    <t>59</t>
  </si>
  <si>
    <t>722173203</t>
  </si>
  <si>
    <t>Potrubí vodovodní plastové PE-Xa spoj násuvnou objímkou kovovou D 25x3,5 mm</t>
  </si>
  <si>
    <t>-59539494</t>
  </si>
  <si>
    <t>60</t>
  </si>
  <si>
    <t>722173912</t>
  </si>
  <si>
    <t>Potrubí plastové spoje svar polyfuze D do 20 mm</t>
  </si>
  <si>
    <t>-922227983</t>
  </si>
  <si>
    <t>"NAPOJENÍ NA STÁVAJÍCÍ ROZVOD" 2*2</t>
  </si>
  <si>
    <t>61</t>
  </si>
  <si>
    <t>722181221</t>
  </si>
  <si>
    <t>Ochrana vodovodního potrubí přilepenými termoizolačními trubicemi z PE tl do 9 mm DN do 22 mm</t>
  </si>
  <si>
    <t>1576896742</t>
  </si>
  <si>
    <t>62</t>
  </si>
  <si>
    <t>722190401</t>
  </si>
  <si>
    <t>Vyvedení a upevnění výpustku do DN 25</t>
  </si>
  <si>
    <t>411221834</t>
  </si>
  <si>
    <t>63</t>
  </si>
  <si>
    <t>722220152.R01</t>
  </si>
  <si>
    <t>Nástěnka závitová kovová PN 20 DN 20 x G 1/2</t>
  </si>
  <si>
    <t>-229843890</t>
  </si>
  <si>
    <t>64</t>
  </si>
  <si>
    <t>722220153.R01</t>
  </si>
  <si>
    <t>Nástěnka závitová kovováR PN 20 DN 25 x G 3/4</t>
  </si>
  <si>
    <t>-1367509919</t>
  </si>
  <si>
    <t>65</t>
  </si>
  <si>
    <t>722290215</t>
  </si>
  <si>
    <t>Zkouška těsnosti vodovodního potrubí hrdlového nebo přírubového do DN 100 vč. předložení protokolu</t>
  </si>
  <si>
    <t>-112584720</t>
  </si>
  <si>
    <t>66</t>
  </si>
  <si>
    <t>722290234</t>
  </si>
  <si>
    <t>Proplach a dezinfekce vodovodního potrubí do DN 80</t>
  </si>
  <si>
    <t>-1100278608</t>
  </si>
  <si>
    <t>67</t>
  </si>
  <si>
    <t>998722101</t>
  </si>
  <si>
    <t>Přesun hmot tonážní pro vnitřní vodovod v objektech v do 6 m</t>
  </si>
  <si>
    <t>2016669065</t>
  </si>
  <si>
    <t>725</t>
  </si>
  <si>
    <t>Zdravotechnika - zařizovací předměty</t>
  </si>
  <si>
    <t>68</t>
  </si>
  <si>
    <t>725110811</t>
  </si>
  <si>
    <t>Demontáž klozetů splachovací s nádrží</t>
  </si>
  <si>
    <t>174308937</t>
  </si>
  <si>
    <t>69</t>
  </si>
  <si>
    <t>725112002</t>
  </si>
  <si>
    <t>Klozet keramický standardní samostatně stojící s hlubokým splachováním odpad svislý</t>
  </si>
  <si>
    <t>311879400</t>
  </si>
  <si>
    <t>70</t>
  </si>
  <si>
    <t>725112022</t>
  </si>
  <si>
    <t>Klozet keramický závěsný na nosné stěny s hlubokým splachováním odpad vodorovný</t>
  </si>
  <si>
    <t>-167309955</t>
  </si>
  <si>
    <t>71</t>
  </si>
  <si>
    <t>725210821</t>
  </si>
  <si>
    <t>Demontáž umyvadel bez výtokových armatur</t>
  </si>
  <si>
    <t>302929376</t>
  </si>
  <si>
    <t>72</t>
  </si>
  <si>
    <t>725211603</t>
  </si>
  <si>
    <t>Umyvadlo keramické bílé šířky 600 mm bez krytu na sifon připevněné na stěnu šrouby</t>
  </si>
  <si>
    <t>-1430315294</t>
  </si>
  <si>
    <t>73</t>
  </si>
  <si>
    <t>725244204.R01</t>
  </si>
  <si>
    <t>Zástěna sprchová skleněná tl. 6 mm pevná bezdveřová - specifikace a provedení zcela dle PD</t>
  </si>
  <si>
    <t>-1859030608</t>
  </si>
  <si>
    <t>74</t>
  </si>
  <si>
    <t>725330820</t>
  </si>
  <si>
    <t>Demontáž výlevka diturvitová</t>
  </si>
  <si>
    <t>-589407106</t>
  </si>
  <si>
    <t>75</t>
  </si>
  <si>
    <t>725331111</t>
  </si>
  <si>
    <t>Výlevka bez výtokových armatur keramická se sklopnou plastovou mřížkou 500 mm</t>
  </si>
  <si>
    <t>293321257</t>
  </si>
  <si>
    <t>76</t>
  </si>
  <si>
    <t>725813111</t>
  </si>
  <si>
    <t>Ventil rohový bez připojovací trubičky nebo flexi hadičky G 1/2</t>
  </si>
  <si>
    <t>-80417198</t>
  </si>
  <si>
    <t>77</t>
  </si>
  <si>
    <t>725820801</t>
  </si>
  <si>
    <t>Demontáž baterie nástěnné do G 3 / 4</t>
  </si>
  <si>
    <t>-161976660</t>
  </si>
  <si>
    <t>78</t>
  </si>
  <si>
    <t>725822631</t>
  </si>
  <si>
    <t>Baterie umyvadlová stojánková klasická s otáčivým kulatým ústím a délkou ramínka 150 mm</t>
  </si>
  <si>
    <t>500964740</t>
  </si>
  <si>
    <t>79</t>
  </si>
  <si>
    <t>725841312</t>
  </si>
  <si>
    <t>Baterie sprchová nástěnná páková</t>
  </si>
  <si>
    <t>-1998225651</t>
  </si>
  <si>
    <t>80</t>
  </si>
  <si>
    <t>725860811</t>
  </si>
  <si>
    <t>Demontáž uzávěrů zápachu jednoduchých</t>
  </si>
  <si>
    <t>476334188</t>
  </si>
  <si>
    <t>81</t>
  </si>
  <si>
    <t>725861102</t>
  </si>
  <si>
    <t>Zápachová uzávěrka pro umyvadla DN 40</t>
  </si>
  <si>
    <t>1516044304</t>
  </si>
  <si>
    <t>82</t>
  </si>
  <si>
    <t>998725101</t>
  </si>
  <si>
    <t>Přesun hmot tonážní pro zařizovací předměty v objektech v do 6 m</t>
  </si>
  <si>
    <t>-1723561763</t>
  </si>
  <si>
    <t>726</t>
  </si>
  <si>
    <t>Zdravotechnika - předstěnové instalace</t>
  </si>
  <si>
    <t>83</t>
  </si>
  <si>
    <t>726131041</t>
  </si>
  <si>
    <t>Instalační předstěna - klozet závěsný v 1120 mm s ovládáním zepředu do lehkých stěn s kovovou kcí</t>
  </si>
  <si>
    <t>474777187</t>
  </si>
  <si>
    <t>84</t>
  </si>
  <si>
    <t>726191001</t>
  </si>
  <si>
    <t>Zvukoizolační souprava pro klozet a bidet</t>
  </si>
  <si>
    <t>-2064655607</t>
  </si>
  <si>
    <t>85</t>
  </si>
  <si>
    <t>726191002</t>
  </si>
  <si>
    <t>Souprava pro předstěnovou montáž</t>
  </si>
  <si>
    <t>-65085550</t>
  </si>
  <si>
    <t>86</t>
  </si>
  <si>
    <t>998726111</t>
  </si>
  <si>
    <t>Přesun hmot tonážní pro instalační prefabrikáty v objektech v do 6 m</t>
  </si>
  <si>
    <t>692049290</t>
  </si>
  <si>
    <t>733</t>
  </si>
  <si>
    <t>Ústřední vytápění - rozvodné potrubí</t>
  </si>
  <si>
    <t>87</t>
  </si>
  <si>
    <t>733222202</t>
  </si>
  <si>
    <t>Potrubí měděné polotvrdé spojované tvrdým pájením D 15x1</t>
  </si>
  <si>
    <t>1907603705</t>
  </si>
  <si>
    <t>88</t>
  </si>
  <si>
    <t>733291101</t>
  </si>
  <si>
    <t>Zkouška těsnosti potrubí měděné do D 35x1,5</t>
  </si>
  <si>
    <t>-498073830</t>
  </si>
  <si>
    <t>89</t>
  </si>
  <si>
    <t>733811221</t>
  </si>
  <si>
    <t>Ochrana potrubí ústředního vytápění termoizolačními trubicemi z PE tl do 9 mm DN do 22 mm</t>
  </si>
  <si>
    <t>787023995</t>
  </si>
  <si>
    <t>90</t>
  </si>
  <si>
    <t>998733101</t>
  </si>
  <si>
    <t>Přesun hmot tonážní pro rozvody potrubí v objektech v do 6 m</t>
  </si>
  <si>
    <t>-183203062</t>
  </si>
  <si>
    <t>734</t>
  </si>
  <si>
    <t>Ústřední vytápění - armatury</t>
  </si>
  <si>
    <t>91</t>
  </si>
  <si>
    <t>734221686</t>
  </si>
  <si>
    <t>Termostatická hlavice vosková PN 10 do 110°C otopných těles VK</t>
  </si>
  <si>
    <t>1840931404</t>
  </si>
  <si>
    <t>92</t>
  </si>
  <si>
    <t>734261402</t>
  </si>
  <si>
    <t>Armatura připojovací rohová G 1/2x18 PN 10 do 110°C radiátorů typu VK</t>
  </si>
  <si>
    <t>-1651246346</t>
  </si>
  <si>
    <t>93</t>
  </si>
  <si>
    <t>998734101</t>
  </si>
  <si>
    <t>Přesun hmot tonážní pro armatury v objektech v do 6 m</t>
  </si>
  <si>
    <t>-1613482320</t>
  </si>
  <si>
    <t>735</t>
  </si>
  <si>
    <t>Ústřední vytápění - otopná tělesa</t>
  </si>
  <si>
    <t>94</t>
  </si>
  <si>
    <t>735152655</t>
  </si>
  <si>
    <t>Otopné těleso panelové VK třídeskové 3 přídavné přestupní plochy výška/délka 500/800 mm výkon 1663 W</t>
  </si>
  <si>
    <t>-338931490</t>
  </si>
  <si>
    <t>95</t>
  </si>
  <si>
    <t>735152679</t>
  </si>
  <si>
    <t>Otopné těleso panelové VK třídeskové 3 přídavné přestupní plochy výška/délka 600/1200mm výkon 2887 W</t>
  </si>
  <si>
    <t>-804995118</t>
  </si>
  <si>
    <t>96</t>
  </si>
  <si>
    <t>735152694</t>
  </si>
  <si>
    <t>Otopné těleso panelové VK třídeskové 3 přídavné přestupní plochy výška/délka 900/700 mm výkon 2330 W</t>
  </si>
  <si>
    <t>-564216214</t>
  </si>
  <si>
    <t>97</t>
  </si>
  <si>
    <t>998735101</t>
  </si>
  <si>
    <t>Přesun hmot tonážní pro otopná tělesa v objektech v do 6 m</t>
  </si>
  <si>
    <t>-814176283</t>
  </si>
  <si>
    <t>741</t>
  </si>
  <si>
    <t>Elektroinstalace - silnoproud</t>
  </si>
  <si>
    <t>98</t>
  </si>
  <si>
    <t>741112001</t>
  </si>
  <si>
    <t>Montáž krabice zapuštěná plastová kruhová</t>
  </si>
  <si>
    <t>1686483546</t>
  </si>
  <si>
    <t>99</t>
  </si>
  <si>
    <t>34571512</t>
  </si>
  <si>
    <t>krabice přístrojová instalační 500V, 71x71x42mm</t>
  </si>
  <si>
    <t>517624860</t>
  </si>
  <si>
    <t>100</t>
  </si>
  <si>
    <t>34571552</t>
  </si>
  <si>
    <t>víčko krabic z PH, D 112mm, hloubka 47mm</t>
  </si>
  <si>
    <t>949087876</t>
  </si>
  <si>
    <t>101</t>
  </si>
  <si>
    <t>741122015</t>
  </si>
  <si>
    <t>Montáž kabel Cu bez ukončení uložený pod omítku plný kulatý 3x1,5 mm2 (CYKY)</t>
  </si>
  <si>
    <t>-111078030</t>
  </si>
  <si>
    <t>102</t>
  </si>
  <si>
    <t>34111030</t>
  </si>
  <si>
    <t>kabel silový s Cu jádrem 1kV 3x1,5mm2</t>
  </si>
  <si>
    <t>-1351211156</t>
  </si>
  <si>
    <t>92,5*1,2 'Přepočtené koeficientem množství</t>
  </si>
  <si>
    <t>103</t>
  </si>
  <si>
    <t>741122016</t>
  </si>
  <si>
    <t>Montáž kabel Cu bez ukončení uložený pod omítku plný kulatý 3x2,5 až 6 mm2 (CYKY)</t>
  </si>
  <si>
    <t>1558060146</t>
  </si>
  <si>
    <t>104</t>
  </si>
  <si>
    <t>34111036</t>
  </si>
  <si>
    <t>kabel silový s Cu jádrem 1kV 3x2,5mm2</t>
  </si>
  <si>
    <t>625093279</t>
  </si>
  <si>
    <t>45,5*1,2 'Přepočtené koeficientem množství</t>
  </si>
  <si>
    <t>105</t>
  </si>
  <si>
    <t>741130001</t>
  </si>
  <si>
    <t>Ukončení vodič izolovaný do 2,5mm2 v rozváděči nebo na přístroji</t>
  </si>
  <si>
    <t>-1855614119</t>
  </si>
  <si>
    <t>106</t>
  </si>
  <si>
    <t>741310001</t>
  </si>
  <si>
    <t>Montáž vypínač nástěnný 1-jednopólový prostředí normální</t>
  </si>
  <si>
    <t>-160220897</t>
  </si>
  <si>
    <t>107</t>
  </si>
  <si>
    <t>34535512</t>
  </si>
  <si>
    <t>spínač jednopólový 10A bílý</t>
  </si>
  <si>
    <t>1140963423</t>
  </si>
  <si>
    <t>108</t>
  </si>
  <si>
    <t>741313001</t>
  </si>
  <si>
    <t>Montáž zásuvka (polo)zapuštěná bezšroubové připojení 2P+PE se zapojením vodičů</t>
  </si>
  <si>
    <t>1587485287</t>
  </si>
  <si>
    <t>109</t>
  </si>
  <si>
    <t>35811257</t>
  </si>
  <si>
    <t>zásuvka nástěnná 16A 250V 4pólová</t>
  </si>
  <si>
    <t>-2003482732</t>
  </si>
  <si>
    <t>110</t>
  </si>
  <si>
    <t>741313003</t>
  </si>
  <si>
    <t>Montáž zásuvka (polo)zapuštěná bezšroubové připojení 2x(2P+PE) dvojnásobná</t>
  </si>
  <si>
    <t>-612568461</t>
  </si>
  <si>
    <t>111</t>
  </si>
  <si>
    <t>34555121</t>
  </si>
  <si>
    <t>zásuvka 2násobná 16A bílá</t>
  </si>
  <si>
    <t>-6393290</t>
  </si>
  <si>
    <t>112</t>
  </si>
  <si>
    <t>741313082</t>
  </si>
  <si>
    <t>Montáž zásuvka chráněná v krabici šroubové připojení 2P+PE prostředí venkovní, mokré</t>
  </si>
  <si>
    <t>-617422512</t>
  </si>
  <si>
    <t>113</t>
  </si>
  <si>
    <t>34551140.R01</t>
  </si>
  <si>
    <t>zásuvka dvojnásobná IP 44</t>
  </si>
  <si>
    <t>1580923881</t>
  </si>
  <si>
    <t>114</t>
  </si>
  <si>
    <t>741370002</t>
  </si>
  <si>
    <t>Montáž svítidlo žárovkové bytové stropní přisazené 1 zdroj se sklem</t>
  </si>
  <si>
    <t>-835329892</t>
  </si>
  <si>
    <t>115</t>
  </si>
  <si>
    <t>34821275</t>
  </si>
  <si>
    <t>svítidlo bytové žárovkové IP42, max. 60W E27</t>
  </si>
  <si>
    <t>-1844848725</t>
  </si>
  <si>
    <t>116</t>
  </si>
  <si>
    <t>34711210</t>
  </si>
  <si>
    <t>žárovka čirá E27/42W 2ks</t>
  </si>
  <si>
    <t>1418535811</t>
  </si>
  <si>
    <t>117</t>
  </si>
  <si>
    <t>741371104</t>
  </si>
  <si>
    <t>Montáž svítidlo zářivkové průmyslové stropní přisazené 2 zdroje s krytem</t>
  </si>
  <si>
    <t>-815053722</t>
  </si>
  <si>
    <t>118</t>
  </si>
  <si>
    <t>34823741</t>
  </si>
  <si>
    <t>svítidlo zářivkové interiérové s kompenzací, barva bílá, 2x36W, délka 1600mm</t>
  </si>
  <si>
    <t>1121462400</t>
  </si>
  <si>
    <t>119</t>
  </si>
  <si>
    <t>741810001</t>
  </si>
  <si>
    <t>Celková prohlídka elektrického rozvodu a zařízení do 100 000,- Kč vč. revizní zprávy</t>
  </si>
  <si>
    <t>1929363318</t>
  </si>
  <si>
    <t>120</t>
  </si>
  <si>
    <t>741R001</t>
  </si>
  <si>
    <t>Provedení ochranného pospojení v koupelnách</t>
  </si>
  <si>
    <t>948296980</t>
  </si>
  <si>
    <t>121</t>
  </si>
  <si>
    <t>998741101</t>
  </si>
  <si>
    <t>Přesun hmot tonážní pro silnoproud v objektech v do 6 m</t>
  </si>
  <si>
    <t>390921520</t>
  </si>
  <si>
    <t>751</t>
  </si>
  <si>
    <t>Vzduchotechnika</t>
  </si>
  <si>
    <t>122</t>
  </si>
  <si>
    <t>751111011</t>
  </si>
  <si>
    <t>Mtž vent ax ntl nástěnného základního D do 100 mm</t>
  </si>
  <si>
    <t>-1312340692</t>
  </si>
  <si>
    <t>123</t>
  </si>
  <si>
    <t>42914112.R01</t>
  </si>
  <si>
    <t>ventilátor DN 100 doběh IP44 17W</t>
  </si>
  <si>
    <t>1258811058</t>
  </si>
  <si>
    <t>124</t>
  </si>
  <si>
    <t>751398011</t>
  </si>
  <si>
    <t>Mtž větrací mřížky na kruhové potrubí D do 100 mm</t>
  </si>
  <si>
    <t>1528854344</t>
  </si>
  <si>
    <t>125</t>
  </si>
  <si>
    <t>56245648</t>
  </si>
  <si>
    <t>mřížka větrací kruhová plast se síťovinou 100mm</t>
  </si>
  <si>
    <t>10972666</t>
  </si>
  <si>
    <t>126</t>
  </si>
  <si>
    <t>751511121</t>
  </si>
  <si>
    <t>Mtž potrubí plech skupiny I kruh s přírubou tloušťky plechu 0,6 mm D do 100 mm</t>
  </si>
  <si>
    <t>-424256366</t>
  </si>
  <si>
    <t>127</t>
  </si>
  <si>
    <t>42981010</t>
  </si>
  <si>
    <t>trouba VZT kruhová spirálně vinutá Pz tl 0,5mm D 100mm</t>
  </si>
  <si>
    <t>567897776</t>
  </si>
  <si>
    <t>128</t>
  </si>
  <si>
    <t>751R001</t>
  </si>
  <si>
    <t>Zápis o funkční zkoušce VZT</t>
  </si>
  <si>
    <t>-1211126246</t>
  </si>
  <si>
    <t>129</t>
  </si>
  <si>
    <t>998751101</t>
  </si>
  <si>
    <t>Přesun hmot tonážní pro vzduchotechniku v objektech v do 12 m</t>
  </si>
  <si>
    <t>-724359042</t>
  </si>
  <si>
    <t>763</t>
  </si>
  <si>
    <t>Konstrukce suché výstavby</t>
  </si>
  <si>
    <t>130</t>
  </si>
  <si>
    <t>763111313</t>
  </si>
  <si>
    <t>SDK příčka tl 100 mm profil CW+UW 75 desky 1xA 12,5 bez izolace do EI 30</t>
  </si>
  <si>
    <t>1505416416</t>
  </si>
  <si>
    <t>(5,425+0,5+1,6)*2,93</t>
  </si>
  <si>
    <t>-0,7*1,97</t>
  </si>
  <si>
    <t>131</t>
  </si>
  <si>
    <t>763111333</t>
  </si>
  <si>
    <t>SDK příčka tl 100 mm profil CW+UW 75 desky 1xH2 12,5 s izolací EI 30 Rw do 45 dB</t>
  </si>
  <si>
    <t>915022349</t>
  </si>
  <si>
    <t>3,2*2,93</t>
  </si>
  <si>
    <t>-0,7*1,97*2</t>
  </si>
  <si>
    <t>132</t>
  </si>
  <si>
    <t>763111717</t>
  </si>
  <si>
    <t>SDK příčka základní penetrační nátěr (oboustranně)</t>
  </si>
  <si>
    <t>314383950</t>
  </si>
  <si>
    <t>20,669*2</t>
  </si>
  <si>
    <t>6,618*2</t>
  </si>
  <si>
    <t>2,637*2</t>
  </si>
  <si>
    <t>133</t>
  </si>
  <si>
    <t>763113341</t>
  </si>
  <si>
    <t>SDK příčka instalační tl 155 - 650 mm zdvojený profil CW+UW 50 desky 2xH2 12,5 s izolací EI 60 Rw do 54 dB</t>
  </si>
  <si>
    <t>324535441</t>
  </si>
  <si>
    <t>0,9*2,93</t>
  </si>
  <si>
    <t>134</t>
  </si>
  <si>
    <t>763121426</t>
  </si>
  <si>
    <t>SDK stěna předsazená tl 112,5 mm profil CW+UW 100 deska 1xH2 12,5 bez izolace EI 15</t>
  </si>
  <si>
    <t>1489902159</t>
  </si>
  <si>
    <t>135</t>
  </si>
  <si>
    <t>763121714</t>
  </si>
  <si>
    <t>SDK stěna předsazená základní penetrační nátěr</t>
  </si>
  <si>
    <t>653794214</t>
  </si>
  <si>
    <t>136</t>
  </si>
  <si>
    <t>763121751</t>
  </si>
  <si>
    <t>Příplatek k SDK stěně předsazené za plochu do 6 m2 jednotlivě</t>
  </si>
  <si>
    <t>-1565546620</t>
  </si>
  <si>
    <t>137</t>
  </si>
  <si>
    <t>763181311</t>
  </si>
  <si>
    <t>Montáž jednokřídlové kovové zárubně SDK příčka</t>
  </si>
  <si>
    <t>330868623</t>
  </si>
  <si>
    <t>138</t>
  </si>
  <si>
    <t>55331521</t>
  </si>
  <si>
    <t>zárubeň ocelová pro sádrokarton 100 levá/pravá 700</t>
  </si>
  <si>
    <t>-1215358544</t>
  </si>
  <si>
    <t>139</t>
  </si>
  <si>
    <t>998763301</t>
  </si>
  <si>
    <t>Přesun hmot tonážní pro sádrokartonové konstrukce v objektech v do 6 m</t>
  </si>
  <si>
    <t>651375549</t>
  </si>
  <si>
    <t>766</t>
  </si>
  <si>
    <t>Konstrukce truhlářské</t>
  </si>
  <si>
    <t>140</t>
  </si>
  <si>
    <t>766660001</t>
  </si>
  <si>
    <t>Montáž dveřních křídel otvíravých jednokřídlových š do 0,8 m do ocelové zárubně</t>
  </si>
  <si>
    <t>894061122</t>
  </si>
  <si>
    <t>141</t>
  </si>
  <si>
    <t>61161001</t>
  </si>
  <si>
    <t>dveře jednokřídlé voštinové povrch lakovaný plné 700x1970/2100mm</t>
  </si>
  <si>
    <t>-1394755633</t>
  </si>
  <si>
    <t>142</t>
  </si>
  <si>
    <t>766660022</t>
  </si>
  <si>
    <t>Montáž dveřních křídel otvíravých jednokřídlových š přes 0,8 m požárních do ocelové zárubně</t>
  </si>
  <si>
    <t>-1150637108</t>
  </si>
  <si>
    <t>143</t>
  </si>
  <si>
    <t>61165340</t>
  </si>
  <si>
    <t>dveře jednokřídlé dřevotřískové protipožární EI (EW) 15 D3 povrch lakovaný plné 900x1970/2100mm</t>
  </si>
  <si>
    <t>-381603219</t>
  </si>
  <si>
    <t>144</t>
  </si>
  <si>
    <t>766660717</t>
  </si>
  <si>
    <t>Montáž dveřních křídel samozavírače na ocelovou zárubeň</t>
  </si>
  <si>
    <t>-775168366</t>
  </si>
  <si>
    <t>145</t>
  </si>
  <si>
    <t>54917250</t>
  </si>
  <si>
    <t>samozavírač dveří hydraulický K214 č.11 zlatá bronz</t>
  </si>
  <si>
    <t>-1189063831</t>
  </si>
  <si>
    <t>146</t>
  </si>
  <si>
    <t>766660720</t>
  </si>
  <si>
    <t>Osazení větrací mřížky s vyříznutím otvoru</t>
  </si>
  <si>
    <t>-1956625652</t>
  </si>
  <si>
    <t>147</t>
  </si>
  <si>
    <t>56245605.R01</t>
  </si>
  <si>
    <t>mřížka větrací hranatá plast 50x400 mm</t>
  </si>
  <si>
    <t>47365183</t>
  </si>
  <si>
    <t>148</t>
  </si>
  <si>
    <t>766660729</t>
  </si>
  <si>
    <t>Montáž dveřního interiérového kování - štítku s klikou</t>
  </si>
  <si>
    <t>190010340</t>
  </si>
  <si>
    <t>149</t>
  </si>
  <si>
    <t>54914610</t>
  </si>
  <si>
    <t>kování dveřní vrchní klika včetně rozet a montážního materiálu R BB nerez PK</t>
  </si>
  <si>
    <t>763662555</t>
  </si>
  <si>
    <t>150</t>
  </si>
  <si>
    <t>766R001</t>
  </si>
  <si>
    <t>Provedení celkové repasse dveřního křídla a zárubně - rozměr 600*1970 mm, specifikace a provedení zcela dle PD</t>
  </si>
  <si>
    <t>-787861</t>
  </si>
  <si>
    <t>151</t>
  </si>
  <si>
    <t>766R002</t>
  </si>
  <si>
    <t>Provedení celkové repasse dveřního křídla a zárubně - rozměr 800*1970 mm, specifikace a provedení zcela dle PD</t>
  </si>
  <si>
    <t>1686993758</t>
  </si>
  <si>
    <t>152</t>
  </si>
  <si>
    <t>766R003</t>
  </si>
  <si>
    <t>Provedení celkové repasse dveřního křídla a zárubně - rozměr 900*1970 mm, specifikace a provedení zcela dle PD</t>
  </si>
  <si>
    <t>2045119377</t>
  </si>
  <si>
    <t>153</t>
  </si>
  <si>
    <t>998766101</t>
  </si>
  <si>
    <t>Přesun hmot tonážní pro konstrukce truhlářské v objektech v do 6 m</t>
  </si>
  <si>
    <t>271808751</t>
  </si>
  <si>
    <t>767</t>
  </si>
  <si>
    <t>Konstrukce zámečnické</t>
  </si>
  <si>
    <t>154</t>
  </si>
  <si>
    <t>767651111</t>
  </si>
  <si>
    <t>Montáž vrat garážových sekčních zajížděcích pod strop plochy do 6 m2</t>
  </si>
  <si>
    <t>-1396161985</t>
  </si>
  <si>
    <t>"M.Č. 1.39" 1</t>
  </si>
  <si>
    <t>155</t>
  </si>
  <si>
    <t>55345867.R01</t>
  </si>
  <si>
    <t>vrata sekční 2,440*2,250 mm s integrovanými dveřmi šíčky 900 mm - specifikace a provedení zcela dle PD</t>
  </si>
  <si>
    <t>-965051538</t>
  </si>
  <si>
    <t>156</t>
  </si>
  <si>
    <t>767651800</t>
  </si>
  <si>
    <t>Demontáž zárubní vrat odřezáním plochy přes 4,5 do 10,0 m2</t>
  </si>
  <si>
    <t>620149368</t>
  </si>
  <si>
    <t>157</t>
  </si>
  <si>
    <t>767651821</t>
  </si>
  <si>
    <t>Demontáž vrat garážových otvíravých plochy do 6 m2</t>
  </si>
  <si>
    <t>-720259256</t>
  </si>
  <si>
    <t>158</t>
  </si>
  <si>
    <t>767661811</t>
  </si>
  <si>
    <t>Demontáž mříží pevných nebo otevíravých</t>
  </si>
  <si>
    <t>2008980195</t>
  </si>
  <si>
    <t>DEMONTÁŽ PŮVODNÍ MŘÍŽE V M.Č. 1.36</t>
  </si>
  <si>
    <t>1,48*1,43</t>
  </si>
  <si>
    <t>159</t>
  </si>
  <si>
    <t>767662120</t>
  </si>
  <si>
    <t>Montáž mříží pevných přivařených</t>
  </si>
  <si>
    <t>-1633788745</t>
  </si>
  <si>
    <t>NOVÁ MŘÍŽ V OKNĚ M.Č. 1.36</t>
  </si>
  <si>
    <t>160</t>
  </si>
  <si>
    <t>767M001</t>
  </si>
  <si>
    <t>výroba okenní mříže do m.č. 1.36</t>
  </si>
  <si>
    <t>-706143152</t>
  </si>
  <si>
    <t>161</t>
  </si>
  <si>
    <t>767R001</t>
  </si>
  <si>
    <t>Zápis o funkční zkoušce garážových vrat do skladu, včetně zkoušky při záložním napájení</t>
  </si>
  <si>
    <t>-1852205590</t>
  </si>
  <si>
    <t>162</t>
  </si>
  <si>
    <t>998767101</t>
  </si>
  <si>
    <t>Přesun hmot tonážní pro zámečnické konstrukce v objektech v do 6 m</t>
  </si>
  <si>
    <t>-881305981</t>
  </si>
  <si>
    <t>771</t>
  </si>
  <si>
    <t>Podlahy z dlaždic</t>
  </si>
  <si>
    <t>163</t>
  </si>
  <si>
    <t>771111011</t>
  </si>
  <si>
    <t>Vysátí podkladu před pokládkou dlažby</t>
  </si>
  <si>
    <t>1292437277</t>
  </si>
  <si>
    <t>164</t>
  </si>
  <si>
    <t>771121011</t>
  </si>
  <si>
    <t>Nátěr penetrační na podlahu</t>
  </si>
  <si>
    <t>-1819701318</t>
  </si>
  <si>
    <t>165</t>
  </si>
  <si>
    <t>771574112</t>
  </si>
  <si>
    <t>Montáž podlah keramických hladkých lepených flexibilním lepidlem do 12 ks/ m2</t>
  </si>
  <si>
    <t>-1905292107</t>
  </si>
  <si>
    <t>166</t>
  </si>
  <si>
    <t>59761003</t>
  </si>
  <si>
    <t>dlažba keramická hutná hladká do interiéru přes 9 do 12ks/m2</t>
  </si>
  <si>
    <t>1491802199</t>
  </si>
  <si>
    <t>11,53*1,1 'Přepočtené koeficientem množství</t>
  </si>
  <si>
    <t>167</t>
  </si>
  <si>
    <t>771591112</t>
  </si>
  <si>
    <t>Izolace pod dlažbu nátěrem nebo stěrkou ve dvou vrstvách</t>
  </si>
  <si>
    <t>-1350094241</t>
  </si>
  <si>
    <t>168</t>
  </si>
  <si>
    <t>771592011</t>
  </si>
  <si>
    <t>Čištění vnitřních ploch podlah nebo schodišť po položení dlažby chemickými prostředky</t>
  </si>
  <si>
    <t>1855215859</t>
  </si>
  <si>
    <t>169</t>
  </si>
  <si>
    <t>998771101</t>
  </si>
  <si>
    <t>Přesun hmot tonážní pro podlahy z dlaždic v objektech v do 6 m</t>
  </si>
  <si>
    <t>539962782</t>
  </si>
  <si>
    <t>776</t>
  </si>
  <si>
    <t>Podlahy povlakové</t>
  </si>
  <si>
    <t>170</t>
  </si>
  <si>
    <t>776111311</t>
  </si>
  <si>
    <t>Vysátí podkladu povlakových podlah</t>
  </si>
  <si>
    <t>517846198</t>
  </si>
  <si>
    <t>171</t>
  </si>
  <si>
    <t>776121111</t>
  </si>
  <si>
    <t>Vodou ředitelná penetrace savého podkladu povlakových podlah ředěná v poměru 1:3</t>
  </si>
  <si>
    <t>1899668754</t>
  </si>
  <si>
    <t>172</t>
  </si>
  <si>
    <t>776201811</t>
  </si>
  <si>
    <t>Demontáž lepených povlakových podlah bez podložky ručně</t>
  </si>
  <si>
    <t>-800103757</t>
  </si>
  <si>
    <t xml:space="preserve">DEMONTÁŽ PŮVODNÍHO PVC </t>
  </si>
  <si>
    <t>173</t>
  </si>
  <si>
    <t>776221111</t>
  </si>
  <si>
    <t>Lepení pásů z PVC standardním lepidlem</t>
  </si>
  <si>
    <t>688998389</t>
  </si>
  <si>
    <t>174</t>
  </si>
  <si>
    <t>28411000</t>
  </si>
  <si>
    <t>PVC heterogenní zátěžová antibakteriální tl 2,25mm, nášlapná vrstva 0,90mm, třída zátěže 34/43, otlak do 0,03mm, R10, hořlavost Bfl S1</t>
  </si>
  <si>
    <t>-1690511833</t>
  </si>
  <si>
    <t>12,21*1,1 'Přepočtené koeficientem množství</t>
  </si>
  <si>
    <t>175</t>
  </si>
  <si>
    <t>776410811</t>
  </si>
  <si>
    <t>Odstranění soklíků a lišt pryžových nebo plastových</t>
  </si>
  <si>
    <t>-219943815</t>
  </si>
  <si>
    <t>176</t>
  </si>
  <si>
    <t>776421111</t>
  </si>
  <si>
    <t>Montáž obvodových lišt lepením</t>
  </si>
  <si>
    <t>1355081139</t>
  </si>
  <si>
    <t>177</t>
  </si>
  <si>
    <t>28411007</t>
  </si>
  <si>
    <t>lišta soklová PVC 15x50mm</t>
  </si>
  <si>
    <t>-911291090</t>
  </si>
  <si>
    <t>10*1,02 'Přepočtené koeficientem množství</t>
  </si>
  <si>
    <t>178</t>
  </si>
  <si>
    <t>776991111</t>
  </si>
  <si>
    <t>Spárování silikonem</t>
  </si>
  <si>
    <t>1433546820</t>
  </si>
  <si>
    <t>179</t>
  </si>
  <si>
    <t>776991821</t>
  </si>
  <si>
    <t>Odstranění lepidla ručně z podlah</t>
  </si>
  <si>
    <t>-55337343</t>
  </si>
  <si>
    <t>777</t>
  </si>
  <si>
    <t>Podlahy lité</t>
  </si>
  <si>
    <t>180</t>
  </si>
  <si>
    <t>777111101</t>
  </si>
  <si>
    <t>Zametení podkladu před provedením lité podlahy</t>
  </si>
  <si>
    <t>388371744</t>
  </si>
  <si>
    <t>181</t>
  </si>
  <si>
    <t>777111111</t>
  </si>
  <si>
    <t>Vysátí podkladu před provedením lité podlahy</t>
  </si>
  <si>
    <t>1845834214</t>
  </si>
  <si>
    <t>182</t>
  </si>
  <si>
    <t>777121105</t>
  </si>
  <si>
    <t>Vyrovnání podkladu podlah epoxidovou stěrkou plněnou pískem plochy přes 1,0 m2 tl do 3 mm</t>
  </si>
  <si>
    <t>834591132</t>
  </si>
  <si>
    <t>183</t>
  </si>
  <si>
    <t>777131101</t>
  </si>
  <si>
    <t>Penetrační epoxidový nátěr podlahy na suchý a vyzrálý podklad</t>
  </si>
  <si>
    <t>-242656775</t>
  </si>
  <si>
    <t>184</t>
  </si>
  <si>
    <t>777511121</t>
  </si>
  <si>
    <t>Krycí epoxidová stěrka tloušťky do 1 mm průmyslové lité podlahy</t>
  </si>
  <si>
    <t>-448381347</t>
  </si>
  <si>
    <t>185</t>
  </si>
  <si>
    <t>998777101</t>
  </si>
  <si>
    <t>Přesun hmot tonážní pro podlahy lité v objektech v do 6 m</t>
  </si>
  <si>
    <t>-1361851859</t>
  </si>
  <si>
    <t>781</t>
  </si>
  <si>
    <t>Dokončovací práce - obklady</t>
  </si>
  <si>
    <t>186</t>
  </si>
  <si>
    <t>781111011</t>
  </si>
  <si>
    <t>Ometení (oprášení) stěny při přípravě podkladu</t>
  </si>
  <si>
    <t>-941079358</t>
  </si>
  <si>
    <t>187</t>
  </si>
  <si>
    <t>781121011</t>
  </si>
  <si>
    <t>Nátěr penetrační na stěnu</t>
  </si>
  <si>
    <t>1112905332</t>
  </si>
  <si>
    <t>188</t>
  </si>
  <si>
    <t>781131112</t>
  </si>
  <si>
    <t>Izolace pod obklad nátěrem nebo stěrkou ve dvou vrstvách</t>
  </si>
  <si>
    <t>408681608</t>
  </si>
  <si>
    <t>POD OBKLAD - MÍSTA PŘÍMÉHO OSTŘIKU VODOU</t>
  </si>
  <si>
    <t>189</t>
  </si>
  <si>
    <t>781151031</t>
  </si>
  <si>
    <t>Celoplošné vyrovnání podkladu stěrkou tl 3 mm</t>
  </si>
  <si>
    <t>2103963131</t>
  </si>
  <si>
    <t>190</t>
  </si>
  <si>
    <t>781473810</t>
  </si>
  <si>
    <t>Demontáž obkladů z obkladaček keramických lepených</t>
  </si>
  <si>
    <t>-802550726</t>
  </si>
  <si>
    <t>(4,79+4,79+1,2+1,2+1,2+1,2+1,5+1,5+2,5+2,5)*2,2</t>
  </si>
  <si>
    <t>191</t>
  </si>
  <si>
    <t>781474112</t>
  </si>
  <si>
    <t>Montáž obkladů vnitřních keramických hladkých do 12 ks/m2 lepených flexibilním lepidlem</t>
  </si>
  <si>
    <t>-2038106514</t>
  </si>
  <si>
    <t>"M.Č. 1.35" 22,38*2</t>
  </si>
  <si>
    <t>"M.Č. 1.36" 16,06*2</t>
  </si>
  <si>
    <t>192</t>
  </si>
  <si>
    <t>59761026</t>
  </si>
  <si>
    <t>obklad keramický hladký do 12ks/m2</t>
  </si>
  <si>
    <t>2020904695</t>
  </si>
  <si>
    <t>76,88*1,1 'Přepočtené koeficientem množství</t>
  </si>
  <si>
    <t>193</t>
  </si>
  <si>
    <t>781494511</t>
  </si>
  <si>
    <t>Plastové profily ukončovací lepené flexibilním lepidlem</t>
  </si>
  <si>
    <t>-787516613</t>
  </si>
  <si>
    <t>22,38+16,06</t>
  </si>
  <si>
    <t>194</t>
  </si>
  <si>
    <t>781495115</t>
  </si>
  <si>
    <t>Spárování vnitřních obkladů silikonem</t>
  </si>
  <si>
    <t>-1792144084</t>
  </si>
  <si>
    <t>195</t>
  </si>
  <si>
    <t>781495141</t>
  </si>
  <si>
    <t>Průnik obkladem kruhový do DN 30</t>
  </si>
  <si>
    <t>-70219173</t>
  </si>
  <si>
    <t>196</t>
  </si>
  <si>
    <t>781495142</t>
  </si>
  <si>
    <t>Průnik obkladem kruhový do DN 90</t>
  </si>
  <si>
    <t>-506488292</t>
  </si>
  <si>
    <t>197</t>
  </si>
  <si>
    <t>781495143</t>
  </si>
  <si>
    <t>Průnik obkladem kruhový přes DN 90</t>
  </si>
  <si>
    <t>200732511</t>
  </si>
  <si>
    <t>198</t>
  </si>
  <si>
    <t>998781101</t>
  </si>
  <si>
    <t>Přesun hmot tonážní pro obklady keramické v objektech v do 6 m</t>
  </si>
  <si>
    <t>60643711</t>
  </si>
  <si>
    <t>783</t>
  </si>
  <si>
    <t>Dokončovací práce - nátěry</t>
  </si>
  <si>
    <t>199</t>
  </si>
  <si>
    <t>783314101</t>
  </si>
  <si>
    <t>Základní jednonásobný syntetický nátěr zámečnických konstrukcí</t>
  </si>
  <si>
    <t>1540489287</t>
  </si>
  <si>
    <t>NÁTĚR NOVÝCH ZÁRUBNÍ</t>
  </si>
  <si>
    <t>0,7*1,97*3</t>
  </si>
  <si>
    <t>0,9*1,97</t>
  </si>
  <si>
    <t>200</t>
  </si>
  <si>
    <t>783315101</t>
  </si>
  <si>
    <t>Mezinátěr jednonásobný syntetický standardní zámečnických konstrukcí</t>
  </si>
  <si>
    <t>-97510187</t>
  </si>
  <si>
    <t>201</t>
  </si>
  <si>
    <t>783317101</t>
  </si>
  <si>
    <t>Krycí jednonásobný syntetický standardní nátěr zámečnických konstrukcí</t>
  </si>
  <si>
    <t>2125790798</t>
  </si>
  <si>
    <t>202</t>
  </si>
  <si>
    <t>783801201</t>
  </si>
  <si>
    <t>Obroušení omítek před provedením nátěru</t>
  </si>
  <si>
    <t>315861073</t>
  </si>
  <si>
    <t xml:space="preserve">M.Č. 1.39 </t>
  </si>
  <si>
    <t>33,2</t>
  </si>
  <si>
    <t>203</t>
  </si>
  <si>
    <t>783801401</t>
  </si>
  <si>
    <t>Ometení omítek před provedením nátěru</t>
  </si>
  <si>
    <t>-206560742</t>
  </si>
  <si>
    <t>204</t>
  </si>
  <si>
    <t>783801403</t>
  </si>
  <si>
    <t>Oprášení omítek před provedením nátěru</t>
  </si>
  <si>
    <t>1087672612</t>
  </si>
  <si>
    <t>205</t>
  </si>
  <si>
    <t>783801403.R01</t>
  </si>
  <si>
    <t>Nátěr omyvatelný</t>
  </si>
  <si>
    <t>-1538087680</t>
  </si>
  <si>
    <t>784</t>
  </si>
  <si>
    <t>Dokončovací práce - malby a tapety</t>
  </si>
  <si>
    <t>206</t>
  </si>
  <si>
    <t>784121001</t>
  </si>
  <si>
    <t>Oškrabání malby v mísnostech výšky do 3,80 m</t>
  </si>
  <si>
    <t>1435807179</t>
  </si>
  <si>
    <t>12,21</t>
  </si>
  <si>
    <t>207</t>
  </si>
  <si>
    <t>784121011</t>
  </si>
  <si>
    <t>Rozmývání podkladu po oškrabání malby v místnostech výšky do 3,80 m</t>
  </si>
  <si>
    <t>1920642110</t>
  </si>
  <si>
    <t>208</t>
  </si>
  <si>
    <t>784181101</t>
  </si>
  <si>
    <t>Základní akrylátová jednonásobná penetrace podkladu v místnostech výšky do 3,80m</t>
  </si>
  <si>
    <t>150800537</t>
  </si>
  <si>
    <t>27,92+54,38+123,689+45,744+2,637+59,848-76,88</t>
  </si>
  <si>
    <t>209</t>
  </si>
  <si>
    <t>784211111</t>
  </si>
  <si>
    <t>Dvojnásobné bílé malby ze směsí za mokra velmi dobře otěruvzdorných v místnostech výšky do 3,80 m</t>
  </si>
  <si>
    <t>-156267396</t>
  </si>
  <si>
    <t>HZS</t>
  </si>
  <si>
    <t>Hodinové zúčtovací sazby</t>
  </si>
  <si>
    <t>210</t>
  </si>
  <si>
    <t>HZS2222</t>
  </si>
  <si>
    <t>Hodinová zúčtovací sazba elektrikář odborný</t>
  </si>
  <si>
    <t>hod</t>
  </si>
  <si>
    <t>512</t>
  </si>
  <si>
    <t>-1826910625</t>
  </si>
  <si>
    <t>DEMONTÁŽ VEDENÍ ELEKTRO V M.Č. 1.39</t>
  </si>
  <si>
    <t>DEMONTÁŽ SVÍTIDEL V M.Č. 1.34+1.36</t>
  </si>
  <si>
    <t>1+1,5</t>
  </si>
  <si>
    <t>211</t>
  </si>
  <si>
    <t>HZS2491</t>
  </si>
  <si>
    <t>Hodinová zúčtovací sazba dělník zednických výpomocí</t>
  </si>
  <si>
    <t>1909823855</t>
  </si>
  <si>
    <t>STAVEBNÍ PŘÍPOMOCE PRO ELE, ÚT, ZTI</t>
  </si>
  <si>
    <t>3*10</t>
  </si>
  <si>
    <t>VORN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</si>
  <si>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</si>
  <si>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</si>
  <si>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</si>
  <si>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</si>
  <si>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</si>
  <si>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</si>
  <si>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</si>
  <si>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</si>
  <si>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</si>
  <si>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</si>
  <si>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</si>
  <si>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…</t>
  </si>
  <si>
    <t>1024</t>
  </si>
  <si>
    <t>408240190</t>
  </si>
  <si>
    <t>VRN3</t>
  </si>
  <si>
    <t>Zařízení staveniště</t>
  </si>
  <si>
    <t>032503000</t>
  </si>
  <si>
    <t>Skládky na staveništi</t>
  </si>
  <si>
    <t>-632198035</t>
  </si>
  <si>
    <t>032903000</t>
  </si>
  <si>
    <t>Náklady na provoz a údržbu vybavení staveniště</t>
  </si>
  <si>
    <t>476409015</t>
  </si>
  <si>
    <t>033103000</t>
  </si>
  <si>
    <t>Připojení energií</t>
  </si>
  <si>
    <t>-505208227</t>
  </si>
  <si>
    <t>033203000</t>
  </si>
  <si>
    <t>Energie pro zařízení staveniště</t>
  </si>
  <si>
    <t>1397263487</t>
  </si>
  <si>
    <t>034503000</t>
  </si>
  <si>
    <t>Informační tabule na staveništi</t>
  </si>
  <si>
    <t>97654971</t>
  </si>
  <si>
    <t>VRN6</t>
  </si>
  <si>
    <t>Územní vlivy</t>
  </si>
  <si>
    <t>060001000</t>
  </si>
  <si>
    <t>650795296</t>
  </si>
  <si>
    <t>VRN7</t>
  </si>
  <si>
    <t>Provozní vlivy</t>
  </si>
  <si>
    <t>070001000</t>
  </si>
  <si>
    <t>558011591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</si>
</sst>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36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63/2020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Sociální zázemí pro zaměstnance stravovacího provozu v Novém Bydžově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Areál nemocnice Nový Bydžov - objekt č.p. 494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14. 3. 2020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Královehradecký kraj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AA Consult s.r.o.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Jan Petr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ASŘ'!J30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'01 - ASŘ'!P144</f>
        <v>0</v>
      </c>
      <c r="AV95" s="128">
        <f>'01 - ASŘ'!J33</f>
        <v>0</v>
      </c>
      <c r="AW95" s="128">
        <f>'01 - ASŘ'!J34</f>
        <v>0</v>
      </c>
      <c r="AX95" s="128">
        <f>'01 - ASŘ'!J35</f>
        <v>0</v>
      </c>
      <c r="AY95" s="128">
        <f>'01 - ASŘ'!J36</f>
        <v>0</v>
      </c>
      <c r="AZ95" s="128">
        <f>'01 - ASŘ'!F33</f>
        <v>0</v>
      </c>
      <c r="BA95" s="128">
        <f>'01 - ASŘ'!F34</f>
        <v>0</v>
      </c>
      <c r="BB95" s="128">
        <f>'01 - ASŘ'!F35</f>
        <v>0</v>
      </c>
      <c r="BC95" s="128">
        <f>'01 - ASŘ'!F36</f>
        <v>0</v>
      </c>
      <c r="BD95" s="130">
        <f>'01 - ASŘ'!F37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'VORN - Vedlejší a ostatní...'!J30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91</v>
      </c>
      <c r="AR96" s="126"/>
      <c r="AS96" s="132">
        <v>0</v>
      </c>
      <c r="AT96" s="133">
        <f>ROUND(SUM(AV96:AW96),2)</f>
        <v>0</v>
      </c>
      <c r="AU96" s="134">
        <f>'VORN - Vedlejší a ostatní...'!P121</f>
        <v>0</v>
      </c>
      <c r="AV96" s="133">
        <f>'VORN - Vedlejší a ostatní...'!J33</f>
        <v>0</v>
      </c>
      <c r="AW96" s="133">
        <f>'VORN - Vedlejší a ostatní...'!J34</f>
        <v>0</v>
      </c>
      <c r="AX96" s="133">
        <f>'VORN - Vedlejší a ostatní...'!J35</f>
        <v>0</v>
      </c>
      <c r="AY96" s="133">
        <f>'VORN - Vedlejší a ostatní...'!J36</f>
        <v>0</v>
      </c>
      <c r="AZ96" s="133">
        <f>'VORN - Vedlejší a ostatní...'!F33</f>
        <v>0</v>
      </c>
      <c r="BA96" s="133">
        <f>'VORN - Vedlejší a ostatní...'!F34</f>
        <v>0</v>
      </c>
      <c r="BB96" s="133">
        <f>'VORN - Vedlejší a ostatní...'!F35</f>
        <v>0</v>
      </c>
      <c r="BC96" s="133">
        <f>'VORN - Vedlejší a ostatní...'!F36</f>
        <v>0</v>
      </c>
      <c r="BD96" s="135">
        <f>'VORN - Vedlejší a ostatní...'!F37</f>
        <v>0</v>
      </c>
      <c r="BE96" s="7"/>
      <c r="BT96" s="131" t="s">
        <v>86</v>
      </c>
      <c r="BV96" s="131" t="s">
        <v>80</v>
      </c>
      <c r="BW96" s="131" t="s">
        <v>92</v>
      </c>
      <c r="BX96" s="131" t="s">
        <v>5</v>
      </c>
      <c r="CL96" s="131" t="s">
        <v>1</v>
      </c>
      <c r="CM96" s="131" t="s">
        <v>88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ASŘ'!C2" display="/"/>
    <hyperlink ref="A96" location="'VORN - Vedlejší a ostat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Sociální zázemí pro zaměstnance stravovacího provozu v Novém Bydžově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14. 3. 2020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36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ROUND(J144,2)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ROUND((SUM(BE144:BE558)),2)</f>
        <v>0</v>
      </c>
      <c r="G33" s="38"/>
      <c r="H33" s="38"/>
      <c r="I33" s="155">
        <v>0.21</v>
      </c>
      <c r="J33" s="154">
        <f>ROUND(((SUM(BE144:BE558))*I33),2)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ROUND((SUM(BF144:BF558)),2)</f>
        <v>0</v>
      </c>
      <c r="G34" s="38"/>
      <c r="H34" s="38"/>
      <c r="I34" s="155">
        <v>0.15</v>
      </c>
      <c r="J34" s="154">
        <f>ROUND(((SUM(BF144:BF558))*I34),2)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ROUND((SUM(BG144:BG558)),2)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ROUND((SUM(BH144:BH558)),2)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ROUND((SUM(BI144:BI558)),2)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Sociální zázemí pro zaměstnance stravovacího provozu v Novém Bydžově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ASŘ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Areál nemocnice Nový Bydžov - objekt č.p. 494</v>
      </c>
      <c r="G89" s="40"/>
      <c r="H89" s="40"/>
      <c r="I89" s="32" t="s">
        <v>22</v>
      </c>
      <c r="J89" s="79" t="str">
        <f>IF(J12="","",J12)</f>
        <v>14. 3. 2020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Královehradecký kraj</v>
      </c>
      <c r="G91" s="40"/>
      <c r="H91" s="40"/>
      <c r="I91" s="32" t="s">
        <v>30</v>
      </c>
      <c r="J91" s="36" t="str">
        <f>E21</f>
        <v>AA Consult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Jan Petr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J144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J145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J146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J154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J169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J223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J280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J286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108</v>
      </c>
      <c r="E104" s="182"/>
      <c r="F104" s="182"/>
      <c r="G104" s="182"/>
      <c r="H104" s="182"/>
      <c r="I104" s="182"/>
      <c r="J104" s="183">
        <f>J288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109</v>
      </c>
      <c r="E105" s="188"/>
      <c r="F105" s="188"/>
      <c r="G105" s="188"/>
      <c r="H105" s="188"/>
      <c r="I105" s="188"/>
      <c r="J105" s="189">
        <f>J289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110</v>
      </c>
      <c r="E106" s="188"/>
      <c r="F106" s="188"/>
      <c r="G106" s="188"/>
      <c r="H106" s="188"/>
      <c r="I106" s="188"/>
      <c r="J106" s="189">
        <f>J297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111</v>
      </c>
      <c r="E107" s="188"/>
      <c r="F107" s="188"/>
      <c r="G107" s="188"/>
      <c r="H107" s="188"/>
      <c r="I107" s="188"/>
      <c r="J107" s="189">
        <f>J308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112</v>
      </c>
      <c r="E108" s="188"/>
      <c r="F108" s="188"/>
      <c r="G108" s="188"/>
      <c r="H108" s="188"/>
      <c r="I108" s="188"/>
      <c r="J108" s="189">
        <f>J323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113</v>
      </c>
      <c r="E109" s="188"/>
      <c r="F109" s="188"/>
      <c r="G109" s="188"/>
      <c r="H109" s="188"/>
      <c r="I109" s="188"/>
      <c r="J109" s="189">
        <f>J339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114</v>
      </c>
      <c r="E110" s="188"/>
      <c r="F110" s="188"/>
      <c r="G110" s="188"/>
      <c r="H110" s="188"/>
      <c r="I110" s="188"/>
      <c r="J110" s="189">
        <f>J344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115</v>
      </c>
      <c r="E111" s="188"/>
      <c r="F111" s="188"/>
      <c r="G111" s="188"/>
      <c r="H111" s="188"/>
      <c r="I111" s="188"/>
      <c r="J111" s="189">
        <f>J349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116</v>
      </c>
      <c r="E112" s="188"/>
      <c r="F112" s="188"/>
      <c r="G112" s="188"/>
      <c r="H112" s="188"/>
      <c r="I112" s="188"/>
      <c r="J112" s="189">
        <f>J353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5"/>
      <c r="C113" s="186"/>
      <c r="D113" s="187" t="s">
        <v>117</v>
      </c>
      <c r="E113" s="188"/>
      <c r="F113" s="188"/>
      <c r="G113" s="188"/>
      <c r="H113" s="188"/>
      <c r="I113" s="188"/>
      <c r="J113" s="189">
        <f>J358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5"/>
      <c r="C114" s="186"/>
      <c r="D114" s="187" t="s">
        <v>118</v>
      </c>
      <c r="E114" s="188"/>
      <c r="F114" s="188"/>
      <c r="G114" s="188"/>
      <c r="H114" s="188"/>
      <c r="I114" s="188"/>
      <c r="J114" s="189">
        <f>J385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5"/>
      <c r="C115" s="186"/>
      <c r="D115" s="187" t="s">
        <v>119</v>
      </c>
      <c r="E115" s="188"/>
      <c r="F115" s="188"/>
      <c r="G115" s="188"/>
      <c r="H115" s="188"/>
      <c r="I115" s="188"/>
      <c r="J115" s="189">
        <f>J394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5"/>
      <c r="C116" s="186"/>
      <c r="D116" s="187" t="s">
        <v>120</v>
      </c>
      <c r="E116" s="188"/>
      <c r="F116" s="188"/>
      <c r="G116" s="188"/>
      <c r="H116" s="188"/>
      <c r="I116" s="188"/>
      <c r="J116" s="189">
        <f>J423</f>
        <v>0</v>
      </c>
      <c r="K116" s="186"/>
      <c r="L116" s="19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5"/>
      <c r="C117" s="186"/>
      <c r="D117" s="187" t="s">
        <v>121</v>
      </c>
      <c r="E117" s="188"/>
      <c r="F117" s="188"/>
      <c r="G117" s="188"/>
      <c r="H117" s="188"/>
      <c r="I117" s="188"/>
      <c r="J117" s="189">
        <f>J438</f>
        <v>0</v>
      </c>
      <c r="K117" s="186"/>
      <c r="L117" s="19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5"/>
      <c r="C118" s="186"/>
      <c r="D118" s="187" t="s">
        <v>122</v>
      </c>
      <c r="E118" s="188"/>
      <c r="F118" s="188"/>
      <c r="G118" s="188"/>
      <c r="H118" s="188"/>
      <c r="I118" s="188"/>
      <c r="J118" s="189">
        <f>J456</f>
        <v>0</v>
      </c>
      <c r="K118" s="186"/>
      <c r="L118" s="19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5"/>
      <c r="C119" s="186"/>
      <c r="D119" s="187" t="s">
        <v>123</v>
      </c>
      <c r="E119" s="188"/>
      <c r="F119" s="188"/>
      <c r="G119" s="188"/>
      <c r="H119" s="188"/>
      <c r="I119" s="188"/>
      <c r="J119" s="189">
        <f>J467</f>
        <v>0</v>
      </c>
      <c r="K119" s="186"/>
      <c r="L119" s="19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5"/>
      <c r="C120" s="186"/>
      <c r="D120" s="187" t="s">
        <v>124</v>
      </c>
      <c r="E120" s="188"/>
      <c r="F120" s="188"/>
      <c r="G120" s="188"/>
      <c r="H120" s="188"/>
      <c r="I120" s="188"/>
      <c r="J120" s="189">
        <f>J486</f>
        <v>0</v>
      </c>
      <c r="K120" s="186"/>
      <c r="L120" s="19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5"/>
      <c r="C121" s="186"/>
      <c r="D121" s="187" t="s">
        <v>125</v>
      </c>
      <c r="E121" s="188"/>
      <c r="F121" s="188"/>
      <c r="G121" s="188"/>
      <c r="H121" s="188"/>
      <c r="I121" s="188"/>
      <c r="J121" s="189">
        <f>J496</f>
        <v>0</v>
      </c>
      <c r="K121" s="186"/>
      <c r="L121" s="19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5"/>
      <c r="C122" s="186"/>
      <c r="D122" s="187" t="s">
        <v>126</v>
      </c>
      <c r="E122" s="188"/>
      <c r="F122" s="188"/>
      <c r="G122" s="188"/>
      <c r="H122" s="188"/>
      <c r="I122" s="188"/>
      <c r="J122" s="189">
        <f>J522</f>
        <v>0</v>
      </c>
      <c r="K122" s="186"/>
      <c r="L122" s="19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5"/>
      <c r="C123" s="186"/>
      <c r="D123" s="187" t="s">
        <v>127</v>
      </c>
      <c r="E123" s="188"/>
      <c r="F123" s="188"/>
      <c r="G123" s="188"/>
      <c r="H123" s="188"/>
      <c r="I123" s="188"/>
      <c r="J123" s="189">
        <f>J537</f>
        <v>0</v>
      </c>
      <c r="K123" s="186"/>
      <c r="L123" s="19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9" customFormat="1" ht="24.95" customHeight="1">
      <c r="A124" s="9"/>
      <c r="B124" s="179"/>
      <c r="C124" s="180"/>
      <c r="D124" s="181" t="s">
        <v>128</v>
      </c>
      <c r="E124" s="182"/>
      <c r="F124" s="182"/>
      <c r="G124" s="182"/>
      <c r="H124" s="182"/>
      <c r="I124" s="182"/>
      <c r="J124" s="183">
        <f>J548</f>
        <v>0</v>
      </c>
      <c r="K124" s="180"/>
      <c r="L124" s="184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2" customFormat="1" ht="21.8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30" spans="1:31" s="2" customFormat="1" ht="6.95" customHeight="1">
      <c r="A130" s="38"/>
      <c r="B130" s="68"/>
      <c r="C130" s="69"/>
      <c r="D130" s="69"/>
      <c r="E130" s="69"/>
      <c r="F130" s="69"/>
      <c r="G130" s="69"/>
      <c r="H130" s="69"/>
      <c r="I130" s="69"/>
      <c r="J130" s="69"/>
      <c r="K130" s="69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24.95" customHeight="1">
      <c r="A131" s="38"/>
      <c r="B131" s="39"/>
      <c r="C131" s="23" t="s">
        <v>129</v>
      </c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2" customHeight="1">
      <c r="A133" s="38"/>
      <c r="B133" s="39"/>
      <c r="C133" s="32" t="s">
        <v>16</v>
      </c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6.5" customHeight="1">
      <c r="A134" s="38"/>
      <c r="B134" s="39"/>
      <c r="C134" s="40"/>
      <c r="D134" s="40"/>
      <c r="E134" s="174" t="str">
        <f>E7</f>
        <v>Sociální zázemí pro zaměstnance stravovacího provozu v Novém Bydžově</v>
      </c>
      <c r="F134" s="32"/>
      <c r="G134" s="32"/>
      <c r="H134" s="32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2" customHeight="1">
      <c r="A135" s="38"/>
      <c r="B135" s="39"/>
      <c r="C135" s="32" t="s">
        <v>94</v>
      </c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6.5" customHeight="1">
      <c r="A136" s="38"/>
      <c r="B136" s="39"/>
      <c r="C136" s="40"/>
      <c r="D136" s="40"/>
      <c r="E136" s="76" t="str">
        <f>E9</f>
        <v>01 - ASŘ</v>
      </c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6.95" customHeight="1">
      <c r="A137" s="38"/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2" customHeight="1">
      <c r="A138" s="38"/>
      <c r="B138" s="39"/>
      <c r="C138" s="32" t="s">
        <v>20</v>
      </c>
      <c r="D138" s="40"/>
      <c r="E138" s="40"/>
      <c r="F138" s="27" t="str">
        <f>F12</f>
        <v>Areál nemocnice Nový Bydžov - objekt č.p. 494</v>
      </c>
      <c r="G138" s="40"/>
      <c r="H138" s="40"/>
      <c r="I138" s="32" t="s">
        <v>22</v>
      </c>
      <c r="J138" s="79" t="str">
        <f>IF(J12="","",J12)</f>
        <v>14. 3. 2020</v>
      </c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5.15" customHeight="1">
      <c r="A140" s="38"/>
      <c r="B140" s="39"/>
      <c r="C140" s="32" t="s">
        <v>24</v>
      </c>
      <c r="D140" s="40"/>
      <c r="E140" s="40"/>
      <c r="F140" s="27" t="str">
        <f>E15</f>
        <v>Královehradecký kraj</v>
      </c>
      <c r="G140" s="40"/>
      <c r="H140" s="40"/>
      <c r="I140" s="32" t="s">
        <v>30</v>
      </c>
      <c r="J140" s="36" t="str">
        <f>E21</f>
        <v>AA Consult s.r.o.</v>
      </c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15.15" customHeight="1">
      <c r="A141" s="38"/>
      <c r="B141" s="39"/>
      <c r="C141" s="32" t="s">
        <v>28</v>
      </c>
      <c r="D141" s="40"/>
      <c r="E141" s="40"/>
      <c r="F141" s="27" t="str">
        <f>IF(E18="","",E18)</f>
        <v>Vyplň údaj</v>
      </c>
      <c r="G141" s="40"/>
      <c r="H141" s="40"/>
      <c r="I141" s="32" t="s">
        <v>33</v>
      </c>
      <c r="J141" s="36" t="str">
        <f>E24</f>
        <v>Jan Petr</v>
      </c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10.3" customHeight="1">
      <c r="A142" s="38"/>
      <c r="B142" s="39"/>
      <c r="C142" s="40"/>
      <c r="D142" s="40"/>
      <c r="E142" s="40"/>
      <c r="F142" s="40"/>
      <c r="G142" s="40"/>
      <c r="H142" s="40"/>
      <c r="I142" s="40"/>
      <c r="J142" s="40"/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11" customFormat="1" ht="29.25" customHeight="1">
      <c r="A143" s="191"/>
      <c r="B143" s="192"/>
      <c r="C143" s="193" t="s">
        <v>130</v>
      </c>
      <c r="D143" s="194" t="s">
        <v>63</v>
      </c>
      <c r="E143" s="194" t="s">
        <v>59</v>
      </c>
      <c r="F143" s="194" t="s">
        <v>60</v>
      </c>
      <c r="G143" s="194" t="s">
        <v>131</v>
      </c>
      <c r="H143" s="194" t="s">
        <v>132</v>
      </c>
      <c r="I143" s="194" t="s">
        <v>133</v>
      </c>
      <c r="J143" s="194" t="s">
        <v>98</v>
      </c>
      <c r="K143" s="195" t="s">
        <v>134</v>
      </c>
      <c r="L143" s="196"/>
      <c r="M143" s="100" t="s">
        <v>1</v>
      </c>
      <c r="N143" s="101" t="s">
        <v>42</v>
      </c>
      <c r="O143" s="101" t="s">
        <v>135</v>
      </c>
      <c r="P143" s="101" t="s">
        <v>136</v>
      </c>
      <c r="Q143" s="101" t="s">
        <v>137</v>
      </c>
      <c r="R143" s="101" t="s">
        <v>138</v>
      </c>
      <c r="S143" s="101" t="s">
        <v>139</v>
      </c>
      <c r="T143" s="102" t="s">
        <v>140</v>
      </c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</row>
    <row r="144" spans="1:63" s="2" customFormat="1" ht="22.8" customHeight="1">
      <c r="A144" s="38"/>
      <c r="B144" s="39"/>
      <c r="C144" s="107" t="s">
        <v>141</v>
      </c>
      <c r="D144" s="40"/>
      <c r="E144" s="40"/>
      <c r="F144" s="40"/>
      <c r="G144" s="40"/>
      <c r="H144" s="40"/>
      <c r="I144" s="40"/>
      <c r="J144" s="197">
        <f>BK144</f>
        <v>0</v>
      </c>
      <c r="K144" s="40"/>
      <c r="L144" s="44"/>
      <c r="M144" s="103"/>
      <c r="N144" s="198"/>
      <c r="O144" s="104"/>
      <c r="P144" s="199">
        <f>P145+P288+P548</f>
        <v>0</v>
      </c>
      <c r="Q144" s="104"/>
      <c r="R144" s="199">
        <f>R145+R288+R548</f>
        <v>12.86532975</v>
      </c>
      <c r="S144" s="104"/>
      <c r="T144" s="200">
        <f>T145+T288+T548</f>
        <v>12.62268102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77</v>
      </c>
      <c r="AU144" s="17" t="s">
        <v>100</v>
      </c>
      <c r="BK144" s="201">
        <f>BK145+BK288+BK548</f>
        <v>0</v>
      </c>
    </row>
    <row r="145" spans="1:63" s="12" customFormat="1" ht="25.9" customHeight="1">
      <c r="A145" s="12"/>
      <c r="B145" s="202"/>
      <c r="C145" s="203"/>
      <c r="D145" s="204" t="s">
        <v>77</v>
      </c>
      <c r="E145" s="205" t="s">
        <v>142</v>
      </c>
      <c r="F145" s="205" t="s">
        <v>143</v>
      </c>
      <c r="G145" s="203"/>
      <c r="H145" s="203"/>
      <c r="I145" s="206"/>
      <c r="J145" s="207">
        <f>BK145</f>
        <v>0</v>
      </c>
      <c r="K145" s="203"/>
      <c r="L145" s="208"/>
      <c r="M145" s="209"/>
      <c r="N145" s="210"/>
      <c r="O145" s="210"/>
      <c r="P145" s="211">
        <f>P146+P154+P169+P223+P280+P286</f>
        <v>0</v>
      </c>
      <c r="Q145" s="210"/>
      <c r="R145" s="211">
        <f>R146+R154+R169+R223+R280+R286</f>
        <v>7.9253610000000005</v>
      </c>
      <c r="S145" s="210"/>
      <c r="T145" s="212">
        <f>T146+T154+T169+T223+T280+T286</f>
        <v>10.765888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86</v>
      </c>
      <c r="AT145" s="214" t="s">
        <v>77</v>
      </c>
      <c r="AU145" s="214" t="s">
        <v>78</v>
      </c>
      <c r="AY145" s="213" t="s">
        <v>144</v>
      </c>
      <c r="BK145" s="215">
        <f>BK146+BK154+BK169+BK223+BK280+BK286</f>
        <v>0</v>
      </c>
    </row>
    <row r="146" spans="1:63" s="12" customFormat="1" ht="22.8" customHeight="1">
      <c r="A146" s="12"/>
      <c r="B146" s="202"/>
      <c r="C146" s="203"/>
      <c r="D146" s="204" t="s">
        <v>77</v>
      </c>
      <c r="E146" s="216" t="s">
        <v>145</v>
      </c>
      <c r="F146" s="216" t="s">
        <v>146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SUM(P147:P153)</f>
        <v>0</v>
      </c>
      <c r="Q146" s="210"/>
      <c r="R146" s="211">
        <f>SUM(R147:R153)</f>
        <v>0.4374479</v>
      </c>
      <c r="S146" s="210"/>
      <c r="T146" s="212">
        <f>SUM(T147:T153)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86</v>
      </c>
      <c r="AT146" s="214" t="s">
        <v>77</v>
      </c>
      <c r="AU146" s="214" t="s">
        <v>86</v>
      </c>
      <c r="AY146" s="213" t="s">
        <v>144</v>
      </c>
      <c r="BK146" s="215">
        <f>SUM(BK147:BK153)</f>
        <v>0</v>
      </c>
    </row>
    <row r="147" spans="1:65" s="2" customFormat="1" ht="24.15" customHeight="1">
      <c r="A147" s="38"/>
      <c r="B147" s="39"/>
      <c r="C147" s="218" t="s">
        <v>86</v>
      </c>
      <c r="D147" s="218" t="s">
        <v>147</v>
      </c>
      <c r="E147" s="219" t="s">
        <v>148</v>
      </c>
      <c r="F147" s="220" t="s">
        <v>149</v>
      </c>
      <c r="G147" s="221" t="s">
        <v>150</v>
      </c>
      <c r="H147" s="222">
        <v>0.02</v>
      </c>
      <c r="I147" s="223"/>
      <c r="J147" s="224">
        <f>ROUND(I147*H147,2)</f>
        <v>0</v>
      </c>
      <c r="K147" s="220" t="s">
        <v>151</v>
      </c>
      <c r="L147" s="44"/>
      <c r="M147" s="225" t="s">
        <v>1</v>
      </c>
      <c r="N147" s="226" t="s">
        <v>43</v>
      </c>
      <c r="O147" s="91"/>
      <c r="P147" s="227">
        <f>O147*H147</f>
        <v>0</v>
      </c>
      <c r="Q147" s="227">
        <v>1.09</v>
      </c>
      <c r="R147" s="227">
        <f>Q147*H147</f>
        <v>0.021800000000000003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152</v>
      </c>
      <c r="AT147" s="229" t="s">
        <v>147</v>
      </c>
      <c r="AU147" s="229" t="s">
        <v>88</v>
      </c>
      <c r="AY147" s="17" t="s">
        <v>144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86</v>
      </c>
      <c r="BK147" s="230">
        <f>ROUND(I147*H147,2)</f>
        <v>0</v>
      </c>
      <c r="BL147" s="17" t="s">
        <v>152</v>
      </c>
      <c r="BM147" s="229" t="s">
        <v>153</v>
      </c>
    </row>
    <row r="148" spans="1:51" s="13" customFormat="1" ht="12">
      <c r="A148" s="13"/>
      <c r="B148" s="231"/>
      <c r="C148" s="232"/>
      <c r="D148" s="233" t="s">
        <v>154</v>
      </c>
      <c r="E148" s="234" t="s">
        <v>1</v>
      </c>
      <c r="F148" s="235" t="s">
        <v>155</v>
      </c>
      <c r="G148" s="232"/>
      <c r="H148" s="236">
        <v>0.02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154</v>
      </c>
      <c r="AU148" s="242" t="s">
        <v>88</v>
      </c>
      <c r="AV148" s="13" t="s">
        <v>88</v>
      </c>
      <c r="AW148" s="13" t="s">
        <v>32</v>
      </c>
      <c r="AX148" s="13" t="s">
        <v>78</v>
      </c>
      <c r="AY148" s="242" t="s">
        <v>144</v>
      </c>
    </row>
    <row r="149" spans="1:51" s="14" customFormat="1" ht="12">
      <c r="A149" s="14"/>
      <c r="B149" s="243"/>
      <c r="C149" s="244"/>
      <c r="D149" s="233" t="s">
        <v>154</v>
      </c>
      <c r="E149" s="245" t="s">
        <v>1</v>
      </c>
      <c r="F149" s="246" t="s">
        <v>156</v>
      </c>
      <c r="G149" s="244"/>
      <c r="H149" s="247">
        <v>0.02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154</v>
      </c>
      <c r="AU149" s="253" t="s">
        <v>88</v>
      </c>
      <c r="AV149" s="14" t="s">
        <v>152</v>
      </c>
      <c r="AW149" s="14" t="s">
        <v>32</v>
      </c>
      <c r="AX149" s="14" t="s">
        <v>86</v>
      </c>
      <c r="AY149" s="253" t="s">
        <v>144</v>
      </c>
    </row>
    <row r="150" spans="1:65" s="2" customFormat="1" ht="24.15" customHeight="1">
      <c r="A150" s="38"/>
      <c r="B150" s="39"/>
      <c r="C150" s="218" t="s">
        <v>88</v>
      </c>
      <c r="D150" s="218" t="s">
        <v>147</v>
      </c>
      <c r="E150" s="219" t="s">
        <v>157</v>
      </c>
      <c r="F150" s="220" t="s">
        <v>158</v>
      </c>
      <c r="G150" s="221" t="s">
        <v>159</v>
      </c>
      <c r="H150" s="222">
        <v>5.49</v>
      </c>
      <c r="I150" s="223"/>
      <c r="J150" s="224">
        <f>ROUND(I150*H150,2)</f>
        <v>0</v>
      </c>
      <c r="K150" s="220" t="s">
        <v>151</v>
      </c>
      <c r="L150" s="44"/>
      <c r="M150" s="225" t="s">
        <v>1</v>
      </c>
      <c r="N150" s="226" t="s">
        <v>43</v>
      </c>
      <c r="O150" s="91"/>
      <c r="P150" s="227">
        <f>O150*H150</f>
        <v>0</v>
      </c>
      <c r="Q150" s="227">
        <v>0.07571</v>
      </c>
      <c r="R150" s="227">
        <f>Q150*H150</f>
        <v>0.4156479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152</v>
      </c>
      <c r="AT150" s="229" t="s">
        <v>147</v>
      </c>
      <c r="AU150" s="229" t="s">
        <v>88</v>
      </c>
      <c r="AY150" s="17" t="s">
        <v>144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86</v>
      </c>
      <c r="BK150" s="230">
        <f>ROUND(I150*H150,2)</f>
        <v>0</v>
      </c>
      <c r="BL150" s="17" t="s">
        <v>152</v>
      </c>
      <c r="BM150" s="229" t="s">
        <v>160</v>
      </c>
    </row>
    <row r="151" spans="1:51" s="15" customFormat="1" ht="12">
      <c r="A151" s="15"/>
      <c r="B151" s="254"/>
      <c r="C151" s="255"/>
      <c r="D151" s="233" t="s">
        <v>154</v>
      </c>
      <c r="E151" s="256" t="s">
        <v>1</v>
      </c>
      <c r="F151" s="257" t="s">
        <v>161</v>
      </c>
      <c r="G151" s="255"/>
      <c r="H151" s="256" t="s">
        <v>1</v>
      </c>
      <c r="I151" s="258"/>
      <c r="J151" s="255"/>
      <c r="K151" s="255"/>
      <c r="L151" s="259"/>
      <c r="M151" s="260"/>
      <c r="N151" s="261"/>
      <c r="O151" s="261"/>
      <c r="P151" s="261"/>
      <c r="Q151" s="261"/>
      <c r="R151" s="261"/>
      <c r="S151" s="261"/>
      <c r="T151" s="26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3" t="s">
        <v>154</v>
      </c>
      <c r="AU151" s="263" t="s">
        <v>88</v>
      </c>
      <c r="AV151" s="15" t="s">
        <v>86</v>
      </c>
      <c r="AW151" s="15" t="s">
        <v>32</v>
      </c>
      <c r="AX151" s="15" t="s">
        <v>78</v>
      </c>
      <c r="AY151" s="263" t="s">
        <v>144</v>
      </c>
    </row>
    <row r="152" spans="1:51" s="13" customFormat="1" ht="12">
      <c r="A152" s="13"/>
      <c r="B152" s="231"/>
      <c r="C152" s="232"/>
      <c r="D152" s="233" t="s">
        <v>154</v>
      </c>
      <c r="E152" s="234" t="s">
        <v>1</v>
      </c>
      <c r="F152" s="235" t="s">
        <v>162</v>
      </c>
      <c r="G152" s="232"/>
      <c r="H152" s="236">
        <v>5.49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154</v>
      </c>
      <c r="AU152" s="242" t="s">
        <v>88</v>
      </c>
      <c r="AV152" s="13" t="s">
        <v>88</v>
      </c>
      <c r="AW152" s="13" t="s">
        <v>32</v>
      </c>
      <c r="AX152" s="13" t="s">
        <v>78</v>
      </c>
      <c r="AY152" s="242" t="s">
        <v>144</v>
      </c>
    </row>
    <row r="153" spans="1:51" s="14" customFormat="1" ht="12">
      <c r="A153" s="14"/>
      <c r="B153" s="243"/>
      <c r="C153" s="244"/>
      <c r="D153" s="233" t="s">
        <v>154</v>
      </c>
      <c r="E153" s="245" t="s">
        <v>1</v>
      </c>
      <c r="F153" s="246" t="s">
        <v>156</v>
      </c>
      <c r="G153" s="244"/>
      <c r="H153" s="247">
        <v>5.49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154</v>
      </c>
      <c r="AU153" s="253" t="s">
        <v>88</v>
      </c>
      <c r="AV153" s="14" t="s">
        <v>152</v>
      </c>
      <c r="AW153" s="14" t="s">
        <v>32</v>
      </c>
      <c r="AX153" s="14" t="s">
        <v>86</v>
      </c>
      <c r="AY153" s="253" t="s">
        <v>144</v>
      </c>
    </row>
    <row r="154" spans="1:63" s="12" customFormat="1" ht="22.8" customHeight="1">
      <c r="A154" s="12"/>
      <c r="B154" s="202"/>
      <c r="C154" s="203"/>
      <c r="D154" s="204" t="s">
        <v>77</v>
      </c>
      <c r="E154" s="216" t="s">
        <v>152</v>
      </c>
      <c r="F154" s="216" t="s">
        <v>163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SUM(P155:P168)</f>
        <v>0</v>
      </c>
      <c r="Q154" s="210"/>
      <c r="R154" s="211">
        <f>SUM(R155:R168)</f>
        <v>1.22525878</v>
      </c>
      <c r="S154" s="210"/>
      <c r="T154" s="212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86</v>
      </c>
      <c r="AT154" s="214" t="s">
        <v>77</v>
      </c>
      <c r="AU154" s="214" t="s">
        <v>86</v>
      </c>
      <c r="AY154" s="213" t="s">
        <v>144</v>
      </c>
      <c r="BK154" s="215">
        <f>SUM(BK155:BK168)</f>
        <v>0</v>
      </c>
    </row>
    <row r="155" spans="1:65" s="2" customFormat="1" ht="24.15" customHeight="1">
      <c r="A155" s="38"/>
      <c r="B155" s="39"/>
      <c r="C155" s="218" t="s">
        <v>145</v>
      </c>
      <c r="D155" s="218" t="s">
        <v>147</v>
      </c>
      <c r="E155" s="219" t="s">
        <v>164</v>
      </c>
      <c r="F155" s="220" t="s">
        <v>165</v>
      </c>
      <c r="G155" s="221" t="s">
        <v>166</v>
      </c>
      <c r="H155" s="222">
        <v>1</v>
      </c>
      <c r="I155" s="223"/>
      <c r="J155" s="224">
        <f>ROUND(I155*H155,2)</f>
        <v>0</v>
      </c>
      <c r="K155" s="220" t="s">
        <v>151</v>
      </c>
      <c r="L155" s="44"/>
      <c r="M155" s="225" t="s">
        <v>1</v>
      </c>
      <c r="N155" s="226" t="s">
        <v>43</v>
      </c>
      <c r="O155" s="91"/>
      <c r="P155" s="227">
        <f>O155*H155</f>
        <v>0</v>
      </c>
      <c r="Q155" s="227">
        <v>0.21312</v>
      </c>
      <c r="R155" s="227">
        <f>Q155*H155</f>
        <v>0.21312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152</v>
      </c>
      <c r="AT155" s="229" t="s">
        <v>147</v>
      </c>
      <c r="AU155" s="229" t="s">
        <v>88</v>
      </c>
      <c r="AY155" s="17" t="s">
        <v>144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86</v>
      </c>
      <c r="BK155" s="230">
        <f>ROUND(I155*H155,2)</f>
        <v>0</v>
      </c>
      <c r="BL155" s="17" t="s">
        <v>152</v>
      </c>
      <c r="BM155" s="229" t="s">
        <v>167</v>
      </c>
    </row>
    <row r="156" spans="1:51" s="15" customFormat="1" ht="12">
      <c r="A156" s="15"/>
      <c r="B156" s="254"/>
      <c r="C156" s="255"/>
      <c r="D156" s="233" t="s">
        <v>154</v>
      </c>
      <c r="E156" s="256" t="s">
        <v>1</v>
      </c>
      <c r="F156" s="257" t="s">
        <v>168</v>
      </c>
      <c r="G156" s="255"/>
      <c r="H156" s="256" t="s">
        <v>1</v>
      </c>
      <c r="I156" s="258"/>
      <c r="J156" s="255"/>
      <c r="K156" s="255"/>
      <c r="L156" s="259"/>
      <c r="M156" s="260"/>
      <c r="N156" s="261"/>
      <c r="O156" s="261"/>
      <c r="P156" s="261"/>
      <c r="Q156" s="261"/>
      <c r="R156" s="261"/>
      <c r="S156" s="261"/>
      <c r="T156" s="26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3" t="s">
        <v>154</v>
      </c>
      <c r="AU156" s="263" t="s">
        <v>88</v>
      </c>
      <c r="AV156" s="15" t="s">
        <v>86</v>
      </c>
      <c r="AW156" s="15" t="s">
        <v>32</v>
      </c>
      <c r="AX156" s="15" t="s">
        <v>78</v>
      </c>
      <c r="AY156" s="263" t="s">
        <v>144</v>
      </c>
    </row>
    <row r="157" spans="1:51" s="13" customFormat="1" ht="12">
      <c r="A157" s="13"/>
      <c r="B157" s="231"/>
      <c r="C157" s="232"/>
      <c r="D157" s="233" t="s">
        <v>154</v>
      </c>
      <c r="E157" s="234" t="s">
        <v>1</v>
      </c>
      <c r="F157" s="235" t="s">
        <v>86</v>
      </c>
      <c r="G157" s="232"/>
      <c r="H157" s="236">
        <v>1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154</v>
      </c>
      <c r="AU157" s="242" t="s">
        <v>88</v>
      </c>
      <c r="AV157" s="13" t="s">
        <v>88</v>
      </c>
      <c r="AW157" s="13" t="s">
        <v>32</v>
      </c>
      <c r="AX157" s="13" t="s">
        <v>78</v>
      </c>
      <c r="AY157" s="242" t="s">
        <v>144</v>
      </c>
    </row>
    <row r="158" spans="1:51" s="14" customFormat="1" ht="12">
      <c r="A158" s="14"/>
      <c r="B158" s="243"/>
      <c r="C158" s="244"/>
      <c r="D158" s="233" t="s">
        <v>154</v>
      </c>
      <c r="E158" s="245" t="s">
        <v>1</v>
      </c>
      <c r="F158" s="246" t="s">
        <v>156</v>
      </c>
      <c r="G158" s="244"/>
      <c r="H158" s="247">
        <v>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154</v>
      </c>
      <c r="AU158" s="253" t="s">
        <v>88</v>
      </c>
      <c r="AV158" s="14" t="s">
        <v>152</v>
      </c>
      <c r="AW158" s="14" t="s">
        <v>32</v>
      </c>
      <c r="AX158" s="14" t="s">
        <v>86</v>
      </c>
      <c r="AY158" s="253" t="s">
        <v>144</v>
      </c>
    </row>
    <row r="159" spans="1:65" s="2" customFormat="1" ht="14.4" customHeight="1">
      <c r="A159" s="38"/>
      <c r="B159" s="39"/>
      <c r="C159" s="218" t="s">
        <v>152</v>
      </c>
      <c r="D159" s="218" t="s">
        <v>147</v>
      </c>
      <c r="E159" s="219" t="s">
        <v>169</v>
      </c>
      <c r="F159" s="220" t="s">
        <v>170</v>
      </c>
      <c r="G159" s="221" t="s">
        <v>171</v>
      </c>
      <c r="H159" s="222">
        <v>0.394</v>
      </c>
      <c r="I159" s="223"/>
      <c r="J159" s="224">
        <f>ROUND(I159*H159,2)</f>
        <v>0</v>
      </c>
      <c r="K159" s="220" t="s">
        <v>1</v>
      </c>
      <c r="L159" s="44"/>
      <c r="M159" s="225" t="s">
        <v>1</v>
      </c>
      <c r="N159" s="226" t="s">
        <v>43</v>
      </c>
      <c r="O159" s="91"/>
      <c r="P159" s="227">
        <f>O159*H159</f>
        <v>0</v>
      </c>
      <c r="Q159" s="227">
        <v>2.45337</v>
      </c>
      <c r="R159" s="227">
        <f>Q159*H159</f>
        <v>0.96662778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152</v>
      </c>
      <c r="AT159" s="229" t="s">
        <v>147</v>
      </c>
      <c r="AU159" s="229" t="s">
        <v>88</v>
      </c>
      <c r="AY159" s="17" t="s">
        <v>144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86</v>
      </c>
      <c r="BK159" s="230">
        <f>ROUND(I159*H159,2)</f>
        <v>0</v>
      </c>
      <c r="BL159" s="17" t="s">
        <v>152</v>
      </c>
      <c r="BM159" s="229" t="s">
        <v>172</v>
      </c>
    </row>
    <row r="160" spans="1:51" s="15" customFormat="1" ht="12">
      <c r="A160" s="15"/>
      <c r="B160" s="254"/>
      <c r="C160" s="255"/>
      <c r="D160" s="233" t="s">
        <v>154</v>
      </c>
      <c r="E160" s="256" t="s">
        <v>1</v>
      </c>
      <c r="F160" s="257" t="s">
        <v>173</v>
      </c>
      <c r="G160" s="255"/>
      <c r="H160" s="256" t="s">
        <v>1</v>
      </c>
      <c r="I160" s="258"/>
      <c r="J160" s="255"/>
      <c r="K160" s="255"/>
      <c r="L160" s="259"/>
      <c r="M160" s="260"/>
      <c r="N160" s="261"/>
      <c r="O160" s="261"/>
      <c r="P160" s="261"/>
      <c r="Q160" s="261"/>
      <c r="R160" s="261"/>
      <c r="S160" s="261"/>
      <c r="T160" s="26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3" t="s">
        <v>154</v>
      </c>
      <c r="AU160" s="263" t="s">
        <v>88</v>
      </c>
      <c r="AV160" s="15" t="s">
        <v>86</v>
      </c>
      <c r="AW160" s="15" t="s">
        <v>32</v>
      </c>
      <c r="AX160" s="15" t="s">
        <v>78</v>
      </c>
      <c r="AY160" s="263" t="s">
        <v>144</v>
      </c>
    </row>
    <row r="161" spans="1:51" s="13" customFormat="1" ht="12">
      <c r="A161" s="13"/>
      <c r="B161" s="231"/>
      <c r="C161" s="232"/>
      <c r="D161" s="233" t="s">
        <v>154</v>
      </c>
      <c r="E161" s="234" t="s">
        <v>1</v>
      </c>
      <c r="F161" s="235" t="s">
        <v>174</v>
      </c>
      <c r="G161" s="232"/>
      <c r="H161" s="236">
        <v>0.394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154</v>
      </c>
      <c r="AU161" s="242" t="s">
        <v>88</v>
      </c>
      <c r="AV161" s="13" t="s">
        <v>88</v>
      </c>
      <c r="AW161" s="13" t="s">
        <v>32</v>
      </c>
      <c r="AX161" s="13" t="s">
        <v>78</v>
      </c>
      <c r="AY161" s="242" t="s">
        <v>144</v>
      </c>
    </row>
    <row r="162" spans="1:51" s="14" customFormat="1" ht="12">
      <c r="A162" s="14"/>
      <c r="B162" s="243"/>
      <c r="C162" s="244"/>
      <c r="D162" s="233" t="s">
        <v>154</v>
      </c>
      <c r="E162" s="245" t="s">
        <v>1</v>
      </c>
      <c r="F162" s="246" t="s">
        <v>156</v>
      </c>
      <c r="G162" s="244"/>
      <c r="H162" s="247">
        <v>0.394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154</v>
      </c>
      <c r="AU162" s="253" t="s">
        <v>88</v>
      </c>
      <c r="AV162" s="14" t="s">
        <v>152</v>
      </c>
      <c r="AW162" s="14" t="s">
        <v>32</v>
      </c>
      <c r="AX162" s="14" t="s">
        <v>86</v>
      </c>
      <c r="AY162" s="253" t="s">
        <v>144</v>
      </c>
    </row>
    <row r="163" spans="1:65" s="2" customFormat="1" ht="24.15" customHeight="1">
      <c r="A163" s="38"/>
      <c r="B163" s="39"/>
      <c r="C163" s="218" t="s">
        <v>175</v>
      </c>
      <c r="D163" s="218" t="s">
        <v>147</v>
      </c>
      <c r="E163" s="219" t="s">
        <v>176</v>
      </c>
      <c r="F163" s="220" t="s">
        <v>177</v>
      </c>
      <c r="G163" s="221" t="s">
        <v>159</v>
      </c>
      <c r="H163" s="222">
        <v>3.55</v>
      </c>
      <c r="I163" s="223"/>
      <c r="J163" s="224">
        <f>ROUND(I163*H163,2)</f>
        <v>0</v>
      </c>
      <c r="K163" s="220" t="s">
        <v>151</v>
      </c>
      <c r="L163" s="44"/>
      <c r="M163" s="225" t="s">
        <v>1</v>
      </c>
      <c r="N163" s="226" t="s">
        <v>43</v>
      </c>
      <c r="O163" s="91"/>
      <c r="P163" s="227">
        <f>O163*H163</f>
        <v>0</v>
      </c>
      <c r="Q163" s="227">
        <v>0.01282</v>
      </c>
      <c r="R163" s="227">
        <f>Q163*H163</f>
        <v>0.045510999999999996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152</v>
      </c>
      <c r="AT163" s="229" t="s">
        <v>147</v>
      </c>
      <c r="AU163" s="229" t="s">
        <v>88</v>
      </c>
      <c r="AY163" s="17" t="s">
        <v>144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86</v>
      </c>
      <c r="BK163" s="230">
        <f>ROUND(I163*H163,2)</f>
        <v>0</v>
      </c>
      <c r="BL163" s="17" t="s">
        <v>152</v>
      </c>
      <c r="BM163" s="229" t="s">
        <v>178</v>
      </c>
    </row>
    <row r="164" spans="1:51" s="15" customFormat="1" ht="12">
      <c r="A164" s="15"/>
      <c r="B164" s="254"/>
      <c r="C164" s="255"/>
      <c r="D164" s="233" t="s">
        <v>154</v>
      </c>
      <c r="E164" s="256" t="s">
        <v>1</v>
      </c>
      <c r="F164" s="257" t="s">
        <v>179</v>
      </c>
      <c r="G164" s="255"/>
      <c r="H164" s="256" t="s">
        <v>1</v>
      </c>
      <c r="I164" s="258"/>
      <c r="J164" s="255"/>
      <c r="K164" s="255"/>
      <c r="L164" s="259"/>
      <c r="M164" s="260"/>
      <c r="N164" s="261"/>
      <c r="O164" s="261"/>
      <c r="P164" s="261"/>
      <c r="Q164" s="261"/>
      <c r="R164" s="261"/>
      <c r="S164" s="261"/>
      <c r="T164" s="26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3" t="s">
        <v>154</v>
      </c>
      <c r="AU164" s="263" t="s">
        <v>88</v>
      </c>
      <c r="AV164" s="15" t="s">
        <v>86</v>
      </c>
      <c r="AW164" s="15" t="s">
        <v>32</v>
      </c>
      <c r="AX164" s="15" t="s">
        <v>78</v>
      </c>
      <c r="AY164" s="263" t="s">
        <v>144</v>
      </c>
    </row>
    <row r="165" spans="1:51" s="13" customFormat="1" ht="12">
      <c r="A165" s="13"/>
      <c r="B165" s="231"/>
      <c r="C165" s="232"/>
      <c r="D165" s="233" t="s">
        <v>154</v>
      </c>
      <c r="E165" s="234" t="s">
        <v>1</v>
      </c>
      <c r="F165" s="235" t="s">
        <v>180</v>
      </c>
      <c r="G165" s="232"/>
      <c r="H165" s="236">
        <v>2.5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154</v>
      </c>
      <c r="AU165" s="242" t="s">
        <v>88</v>
      </c>
      <c r="AV165" s="13" t="s">
        <v>88</v>
      </c>
      <c r="AW165" s="13" t="s">
        <v>32</v>
      </c>
      <c r="AX165" s="13" t="s">
        <v>78</v>
      </c>
      <c r="AY165" s="242" t="s">
        <v>144</v>
      </c>
    </row>
    <row r="166" spans="1:51" s="13" customFormat="1" ht="12">
      <c r="A166" s="13"/>
      <c r="B166" s="231"/>
      <c r="C166" s="232"/>
      <c r="D166" s="233" t="s">
        <v>154</v>
      </c>
      <c r="E166" s="234" t="s">
        <v>1</v>
      </c>
      <c r="F166" s="235" t="s">
        <v>181</v>
      </c>
      <c r="G166" s="232"/>
      <c r="H166" s="236">
        <v>1.05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154</v>
      </c>
      <c r="AU166" s="242" t="s">
        <v>88</v>
      </c>
      <c r="AV166" s="13" t="s">
        <v>88</v>
      </c>
      <c r="AW166" s="13" t="s">
        <v>32</v>
      </c>
      <c r="AX166" s="13" t="s">
        <v>78</v>
      </c>
      <c r="AY166" s="242" t="s">
        <v>144</v>
      </c>
    </row>
    <row r="167" spans="1:51" s="14" customFormat="1" ht="12">
      <c r="A167" s="14"/>
      <c r="B167" s="243"/>
      <c r="C167" s="244"/>
      <c r="D167" s="233" t="s">
        <v>154</v>
      </c>
      <c r="E167" s="245" t="s">
        <v>1</v>
      </c>
      <c r="F167" s="246" t="s">
        <v>156</v>
      </c>
      <c r="G167" s="244"/>
      <c r="H167" s="247">
        <v>3.55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154</v>
      </c>
      <c r="AU167" s="253" t="s">
        <v>88</v>
      </c>
      <c r="AV167" s="14" t="s">
        <v>152</v>
      </c>
      <c r="AW167" s="14" t="s">
        <v>32</v>
      </c>
      <c r="AX167" s="14" t="s">
        <v>86</v>
      </c>
      <c r="AY167" s="253" t="s">
        <v>144</v>
      </c>
    </row>
    <row r="168" spans="1:65" s="2" customFormat="1" ht="24.15" customHeight="1">
      <c r="A168" s="38"/>
      <c r="B168" s="39"/>
      <c r="C168" s="218" t="s">
        <v>182</v>
      </c>
      <c r="D168" s="218" t="s">
        <v>147</v>
      </c>
      <c r="E168" s="219" t="s">
        <v>183</v>
      </c>
      <c r="F168" s="220" t="s">
        <v>184</v>
      </c>
      <c r="G168" s="221" t="s">
        <v>159</v>
      </c>
      <c r="H168" s="222">
        <v>3.55</v>
      </c>
      <c r="I168" s="223"/>
      <c r="J168" s="224">
        <f>ROUND(I168*H168,2)</f>
        <v>0</v>
      </c>
      <c r="K168" s="220" t="s">
        <v>151</v>
      </c>
      <c r="L168" s="44"/>
      <c r="M168" s="225" t="s">
        <v>1</v>
      </c>
      <c r="N168" s="226" t="s">
        <v>43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152</v>
      </c>
      <c r="AT168" s="229" t="s">
        <v>147</v>
      </c>
      <c r="AU168" s="229" t="s">
        <v>88</v>
      </c>
      <c r="AY168" s="17" t="s">
        <v>144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86</v>
      </c>
      <c r="BK168" s="230">
        <f>ROUND(I168*H168,2)</f>
        <v>0</v>
      </c>
      <c r="BL168" s="17" t="s">
        <v>152</v>
      </c>
      <c r="BM168" s="229" t="s">
        <v>185</v>
      </c>
    </row>
    <row r="169" spans="1:63" s="12" customFormat="1" ht="22.8" customHeight="1">
      <c r="A169" s="12"/>
      <c r="B169" s="202"/>
      <c r="C169" s="203"/>
      <c r="D169" s="204" t="s">
        <v>77</v>
      </c>
      <c r="E169" s="216" t="s">
        <v>182</v>
      </c>
      <c r="F169" s="216" t="s">
        <v>186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SUM(P170:P222)</f>
        <v>0</v>
      </c>
      <c r="Q169" s="210"/>
      <c r="R169" s="211">
        <f>SUM(R170:R222)</f>
        <v>6.18811612</v>
      </c>
      <c r="S169" s="210"/>
      <c r="T169" s="212">
        <f>SUM(T170:T222)</f>
        <v>0.935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86</v>
      </c>
      <c r="AT169" s="214" t="s">
        <v>77</v>
      </c>
      <c r="AU169" s="214" t="s">
        <v>86</v>
      </c>
      <c r="AY169" s="213" t="s">
        <v>144</v>
      </c>
      <c r="BK169" s="215">
        <f>SUM(BK170:BK222)</f>
        <v>0</v>
      </c>
    </row>
    <row r="170" spans="1:65" s="2" customFormat="1" ht="14.4" customHeight="1">
      <c r="A170" s="38"/>
      <c r="B170" s="39"/>
      <c r="C170" s="218" t="s">
        <v>187</v>
      </c>
      <c r="D170" s="218" t="s">
        <v>147</v>
      </c>
      <c r="E170" s="219" t="s">
        <v>188</v>
      </c>
      <c r="F170" s="220" t="s">
        <v>189</v>
      </c>
      <c r="G170" s="221" t="s">
        <v>159</v>
      </c>
      <c r="H170" s="222">
        <v>27.92</v>
      </c>
      <c r="I170" s="223"/>
      <c r="J170" s="224">
        <f>ROUND(I170*H170,2)</f>
        <v>0</v>
      </c>
      <c r="K170" s="220" t="s">
        <v>151</v>
      </c>
      <c r="L170" s="44"/>
      <c r="M170" s="225" t="s">
        <v>1</v>
      </c>
      <c r="N170" s="226" t="s">
        <v>43</v>
      </c>
      <c r="O170" s="91"/>
      <c r="P170" s="227">
        <f>O170*H170</f>
        <v>0</v>
      </c>
      <c r="Q170" s="227">
        <v>0.0065</v>
      </c>
      <c r="R170" s="227">
        <f>Q170*H170</f>
        <v>0.18148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152</v>
      </c>
      <c r="AT170" s="229" t="s">
        <v>147</v>
      </c>
      <c r="AU170" s="229" t="s">
        <v>88</v>
      </c>
      <c r="AY170" s="17" t="s">
        <v>144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86</v>
      </c>
      <c r="BK170" s="230">
        <f>ROUND(I170*H170,2)</f>
        <v>0</v>
      </c>
      <c r="BL170" s="17" t="s">
        <v>152</v>
      </c>
      <c r="BM170" s="229" t="s">
        <v>190</v>
      </c>
    </row>
    <row r="171" spans="1:65" s="2" customFormat="1" ht="24.15" customHeight="1">
      <c r="A171" s="38"/>
      <c r="B171" s="39"/>
      <c r="C171" s="218" t="s">
        <v>191</v>
      </c>
      <c r="D171" s="218" t="s">
        <v>147</v>
      </c>
      <c r="E171" s="219" t="s">
        <v>192</v>
      </c>
      <c r="F171" s="220" t="s">
        <v>193</v>
      </c>
      <c r="G171" s="221" t="s">
        <v>159</v>
      </c>
      <c r="H171" s="222">
        <v>44.75</v>
      </c>
      <c r="I171" s="223"/>
      <c r="J171" s="224">
        <f>ROUND(I171*H171,2)</f>
        <v>0</v>
      </c>
      <c r="K171" s="220" t="s">
        <v>151</v>
      </c>
      <c r="L171" s="44"/>
      <c r="M171" s="225" t="s">
        <v>1</v>
      </c>
      <c r="N171" s="226" t="s">
        <v>43</v>
      </c>
      <c r="O171" s="91"/>
      <c r="P171" s="227">
        <f>O171*H171</f>
        <v>0</v>
      </c>
      <c r="Q171" s="227">
        <v>0.00438</v>
      </c>
      <c r="R171" s="227">
        <f>Q171*H171</f>
        <v>0.196005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152</v>
      </c>
      <c r="AT171" s="229" t="s">
        <v>147</v>
      </c>
      <c r="AU171" s="229" t="s">
        <v>88</v>
      </c>
      <c r="AY171" s="17" t="s">
        <v>144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86</v>
      </c>
      <c r="BK171" s="230">
        <f>ROUND(I171*H171,2)</f>
        <v>0</v>
      </c>
      <c r="BL171" s="17" t="s">
        <v>152</v>
      </c>
      <c r="BM171" s="229" t="s">
        <v>194</v>
      </c>
    </row>
    <row r="172" spans="1:51" s="15" customFormat="1" ht="12">
      <c r="A172" s="15"/>
      <c r="B172" s="254"/>
      <c r="C172" s="255"/>
      <c r="D172" s="233" t="s">
        <v>154</v>
      </c>
      <c r="E172" s="256" t="s">
        <v>1</v>
      </c>
      <c r="F172" s="257" t="s">
        <v>195</v>
      </c>
      <c r="G172" s="255"/>
      <c r="H172" s="256" t="s">
        <v>1</v>
      </c>
      <c r="I172" s="258"/>
      <c r="J172" s="255"/>
      <c r="K172" s="255"/>
      <c r="L172" s="259"/>
      <c r="M172" s="260"/>
      <c r="N172" s="261"/>
      <c r="O172" s="261"/>
      <c r="P172" s="261"/>
      <c r="Q172" s="261"/>
      <c r="R172" s="261"/>
      <c r="S172" s="261"/>
      <c r="T172" s="26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3" t="s">
        <v>154</v>
      </c>
      <c r="AU172" s="263" t="s">
        <v>88</v>
      </c>
      <c r="AV172" s="15" t="s">
        <v>86</v>
      </c>
      <c r="AW172" s="15" t="s">
        <v>32</v>
      </c>
      <c r="AX172" s="15" t="s">
        <v>78</v>
      </c>
      <c r="AY172" s="263" t="s">
        <v>144</v>
      </c>
    </row>
    <row r="173" spans="1:51" s="13" customFormat="1" ht="12">
      <c r="A173" s="13"/>
      <c r="B173" s="231"/>
      <c r="C173" s="232"/>
      <c r="D173" s="233" t="s">
        <v>154</v>
      </c>
      <c r="E173" s="234" t="s">
        <v>1</v>
      </c>
      <c r="F173" s="235" t="s">
        <v>196</v>
      </c>
      <c r="G173" s="232"/>
      <c r="H173" s="236">
        <v>44.75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154</v>
      </c>
      <c r="AU173" s="242" t="s">
        <v>88</v>
      </c>
      <c r="AV173" s="13" t="s">
        <v>88</v>
      </c>
      <c r="AW173" s="13" t="s">
        <v>32</v>
      </c>
      <c r="AX173" s="13" t="s">
        <v>78</v>
      </c>
      <c r="AY173" s="242" t="s">
        <v>144</v>
      </c>
    </row>
    <row r="174" spans="1:51" s="14" customFormat="1" ht="12">
      <c r="A174" s="14"/>
      <c r="B174" s="243"/>
      <c r="C174" s="244"/>
      <c r="D174" s="233" t="s">
        <v>154</v>
      </c>
      <c r="E174" s="245" t="s">
        <v>1</v>
      </c>
      <c r="F174" s="246" t="s">
        <v>156</v>
      </c>
      <c r="G174" s="244"/>
      <c r="H174" s="247">
        <v>44.75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154</v>
      </c>
      <c r="AU174" s="253" t="s">
        <v>88</v>
      </c>
      <c r="AV174" s="14" t="s">
        <v>152</v>
      </c>
      <c r="AW174" s="14" t="s">
        <v>32</v>
      </c>
      <c r="AX174" s="14" t="s">
        <v>86</v>
      </c>
      <c r="AY174" s="253" t="s">
        <v>144</v>
      </c>
    </row>
    <row r="175" spans="1:65" s="2" customFormat="1" ht="24.15" customHeight="1">
      <c r="A175" s="38"/>
      <c r="B175" s="39"/>
      <c r="C175" s="218" t="s">
        <v>197</v>
      </c>
      <c r="D175" s="218" t="s">
        <v>147</v>
      </c>
      <c r="E175" s="219" t="s">
        <v>198</v>
      </c>
      <c r="F175" s="220" t="s">
        <v>199</v>
      </c>
      <c r="G175" s="221" t="s">
        <v>159</v>
      </c>
      <c r="H175" s="222">
        <v>27.92</v>
      </c>
      <c r="I175" s="223"/>
      <c r="J175" s="224">
        <f>ROUND(I175*H175,2)</f>
        <v>0</v>
      </c>
      <c r="K175" s="220" t="s">
        <v>151</v>
      </c>
      <c r="L175" s="44"/>
      <c r="M175" s="225" t="s">
        <v>1</v>
      </c>
      <c r="N175" s="226" t="s">
        <v>43</v>
      </c>
      <c r="O175" s="91"/>
      <c r="P175" s="227">
        <f>O175*H175</f>
        <v>0</v>
      </c>
      <c r="Q175" s="227">
        <v>0.01838</v>
      </c>
      <c r="R175" s="227">
        <f>Q175*H175</f>
        <v>0.5131696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152</v>
      </c>
      <c r="AT175" s="229" t="s">
        <v>147</v>
      </c>
      <c r="AU175" s="229" t="s">
        <v>88</v>
      </c>
      <c r="AY175" s="17" t="s">
        <v>144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86</v>
      </c>
      <c r="BK175" s="230">
        <f>ROUND(I175*H175,2)</f>
        <v>0</v>
      </c>
      <c r="BL175" s="17" t="s">
        <v>152</v>
      </c>
      <c r="BM175" s="229" t="s">
        <v>200</v>
      </c>
    </row>
    <row r="176" spans="1:51" s="13" customFormat="1" ht="12">
      <c r="A176" s="13"/>
      <c r="B176" s="231"/>
      <c r="C176" s="232"/>
      <c r="D176" s="233" t="s">
        <v>154</v>
      </c>
      <c r="E176" s="234" t="s">
        <v>1</v>
      </c>
      <c r="F176" s="235" t="s">
        <v>201</v>
      </c>
      <c r="G176" s="232"/>
      <c r="H176" s="236">
        <v>27.92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154</v>
      </c>
      <c r="AU176" s="242" t="s">
        <v>88</v>
      </c>
      <c r="AV176" s="13" t="s">
        <v>88</v>
      </c>
      <c r="AW176" s="13" t="s">
        <v>32</v>
      </c>
      <c r="AX176" s="13" t="s">
        <v>78</v>
      </c>
      <c r="AY176" s="242" t="s">
        <v>144</v>
      </c>
    </row>
    <row r="177" spans="1:51" s="14" customFormat="1" ht="12">
      <c r="A177" s="14"/>
      <c r="B177" s="243"/>
      <c r="C177" s="244"/>
      <c r="D177" s="233" t="s">
        <v>154</v>
      </c>
      <c r="E177" s="245" t="s">
        <v>1</v>
      </c>
      <c r="F177" s="246" t="s">
        <v>156</v>
      </c>
      <c r="G177" s="244"/>
      <c r="H177" s="247">
        <v>27.92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154</v>
      </c>
      <c r="AU177" s="253" t="s">
        <v>88</v>
      </c>
      <c r="AV177" s="14" t="s">
        <v>152</v>
      </c>
      <c r="AW177" s="14" t="s">
        <v>32</v>
      </c>
      <c r="AX177" s="14" t="s">
        <v>86</v>
      </c>
      <c r="AY177" s="253" t="s">
        <v>144</v>
      </c>
    </row>
    <row r="178" spans="1:65" s="2" customFormat="1" ht="24.15" customHeight="1">
      <c r="A178" s="38"/>
      <c r="B178" s="39"/>
      <c r="C178" s="218" t="s">
        <v>202</v>
      </c>
      <c r="D178" s="218" t="s">
        <v>147</v>
      </c>
      <c r="E178" s="219" t="s">
        <v>203</v>
      </c>
      <c r="F178" s="220" t="s">
        <v>204</v>
      </c>
      <c r="G178" s="221" t="s">
        <v>159</v>
      </c>
      <c r="H178" s="222">
        <v>0.24</v>
      </c>
      <c r="I178" s="223"/>
      <c r="J178" s="224">
        <f>ROUND(I178*H178,2)</f>
        <v>0</v>
      </c>
      <c r="K178" s="220" t="s">
        <v>151</v>
      </c>
      <c r="L178" s="44"/>
      <c r="M178" s="225" t="s">
        <v>1</v>
      </c>
      <c r="N178" s="226" t="s">
        <v>43</v>
      </c>
      <c r="O178" s="91"/>
      <c r="P178" s="227">
        <f>O178*H178</f>
        <v>0</v>
      </c>
      <c r="Q178" s="227">
        <v>0.04153</v>
      </c>
      <c r="R178" s="227">
        <f>Q178*H178</f>
        <v>0.009967199999999999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152</v>
      </c>
      <c r="AT178" s="229" t="s">
        <v>147</v>
      </c>
      <c r="AU178" s="229" t="s">
        <v>88</v>
      </c>
      <c r="AY178" s="17" t="s">
        <v>144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86</v>
      </c>
      <c r="BK178" s="230">
        <f>ROUND(I178*H178,2)</f>
        <v>0</v>
      </c>
      <c r="BL178" s="17" t="s">
        <v>152</v>
      </c>
      <c r="BM178" s="229" t="s">
        <v>205</v>
      </c>
    </row>
    <row r="179" spans="1:51" s="15" customFormat="1" ht="12">
      <c r="A179" s="15"/>
      <c r="B179" s="254"/>
      <c r="C179" s="255"/>
      <c r="D179" s="233" t="s">
        <v>154</v>
      </c>
      <c r="E179" s="256" t="s">
        <v>1</v>
      </c>
      <c r="F179" s="257" t="s">
        <v>206</v>
      </c>
      <c r="G179" s="255"/>
      <c r="H179" s="256" t="s">
        <v>1</v>
      </c>
      <c r="I179" s="258"/>
      <c r="J179" s="255"/>
      <c r="K179" s="255"/>
      <c r="L179" s="259"/>
      <c r="M179" s="260"/>
      <c r="N179" s="261"/>
      <c r="O179" s="261"/>
      <c r="P179" s="261"/>
      <c r="Q179" s="261"/>
      <c r="R179" s="261"/>
      <c r="S179" s="261"/>
      <c r="T179" s="26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3" t="s">
        <v>154</v>
      </c>
      <c r="AU179" s="263" t="s">
        <v>88</v>
      </c>
      <c r="AV179" s="15" t="s">
        <v>86</v>
      </c>
      <c r="AW179" s="15" t="s">
        <v>32</v>
      </c>
      <c r="AX179" s="15" t="s">
        <v>78</v>
      </c>
      <c r="AY179" s="263" t="s">
        <v>144</v>
      </c>
    </row>
    <row r="180" spans="1:51" s="13" customFormat="1" ht="12">
      <c r="A180" s="13"/>
      <c r="B180" s="231"/>
      <c r="C180" s="232"/>
      <c r="D180" s="233" t="s">
        <v>154</v>
      </c>
      <c r="E180" s="234" t="s">
        <v>1</v>
      </c>
      <c r="F180" s="235" t="s">
        <v>207</v>
      </c>
      <c r="G180" s="232"/>
      <c r="H180" s="236">
        <v>0.24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154</v>
      </c>
      <c r="AU180" s="242" t="s">
        <v>88</v>
      </c>
      <c r="AV180" s="13" t="s">
        <v>88</v>
      </c>
      <c r="AW180" s="13" t="s">
        <v>32</v>
      </c>
      <c r="AX180" s="13" t="s">
        <v>78</v>
      </c>
      <c r="AY180" s="242" t="s">
        <v>144</v>
      </c>
    </row>
    <row r="181" spans="1:51" s="14" customFormat="1" ht="12">
      <c r="A181" s="14"/>
      <c r="B181" s="243"/>
      <c r="C181" s="244"/>
      <c r="D181" s="233" t="s">
        <v>154</v>
      </c>
      <c r="E181" s="245" t="s">
        <v>1</v>
      </c>
      <c r="F181" s="246" t="s">
        <v>156</v>
      </c>
      <c r="G181" s="244"/>
      <c r="H181" s="247">
        <v>0.24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154</v>
      </c>
      <c r="AU181" s="253" t="s">
        <v>88</v>
      </c>
      <c r="AV181" s="14" t="s">
        <v>152</v>
      </c>
      <c r="AW181" s="14" t="s">
        <v>32</v>
      </c>
      <c r="AX181" s="14" t="s">
        <v>86</v>
      </c>
      <c r="AY181" s="253" t="s">
        <v>144</v>
      </c>
    </row>
    <row r="182" spans="1:65" s="2" customFormat="1" ht="24.15" customHeight="1">
      <c r="A182" s="38"/>
      <c r="B182" s="39"/>
      <c r="C182" s="218" t="s">
        <v>208</v>
      </c>
      <c r="D182" s="218" t="s">
        <v>147</v>
      </c>
      <c r="E182" s="219" t="s">
        <v>209</v>
      </c>
      <c r="F182" s="220" t="s">
        <v>210</v>
      </c>
      <c r="G182" s="221" t="s">
        <v>159</v>
      </c>
      <c r="H182" s="222">
        <v>54.38</v>
      </c>
      <c r="I182" s="223"/>
      <c r="J182" s="224">
        <f>ROUND(I182*H182,2)</f>
        <v>0</v>
      </c>
      <c r="K182" s="220" t="s">
        <v>151</v>
      </c>
      <c r="L182" s="44"/>
      <c r="M182" s="225" t="s">
        <v>1</v>
      </c>
      <c r="N182" s="226" t="s">
        <v>43</v>
      </c>
      <c r="O182" s="91"/>
      <c r="P182" s="227">
        <f>O182*H182</f>
        <v>0</v>
      </c>
      <c r="Q182" s="227">
        <v>0.017</v>
      </c>
      <c r="R182" s="227">
        <f>Q182*H182</f>
        <v>0.9244600000000001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152</v>
      </c>
      <c r="AT182" s="229" t="s">
        <v>147</v>
      </c>
      <c r="AU182" s="229" t="s">
        <v>88</v>
      </c>
      <c r="AY182" s="17" t="s">
        <v>144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86</v>
      </c>
      <c r="BK182" s="230">
        <f>ROUND(I182*H182,2)</f>
        <v>0</v>
      </c>
      <c r="BL182" s="17" t="s">
        <v>152</v>
      </c>
      <c r="BM182" s="229" t="s">
        <v>211</v>
      </c>
    </row>
    <row r="183" spans="1:51" s="13" customFormat="1" ht="12">
      <c r="A183" s="13"/>
      <c r="B183" s="231"/>
      <c r="C183" s="232"/>
      <c r="D183" s="233" t="s">
        <v>154</v>
      </c>
      <c r="E183" s="234" t="s">
        <v>1</v>
      </c>
      <c r="F183" s="235" t="s">
        <v>212</v>
      </c>
      <c r="G183" s="232"/>
      <c r="H183" s="236">
        <v>12.21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154</v>
      </c>
      <c r="AU183" s="242" t="s">
        <v>88</v>
      </c>
      <c r="AV183" s="13" t="s">
        <v>88</v>
      </c>
      <c r="AW183" s="13" t="s">
        <v>32</v>
      </c>
      <c r="AX183" s="13" t="s">
        <v>78</v>
      </c>
      <c r="AY183" s="242" t="s">
        <v>144</v>
      </c>
    </row>
    <row r="184" spans="1:51" s="13" customFormat="1" ht="12">
      <c r="A184" s="13"/>
      <c r="B184" s="231"/>
      <c r="C184" s="232"/>
      <c r="D184" s="233" t="s">
        <v>154</v>
      </c>
      <c r="E184" s="234" t="s">
        <v>1</v>
      </c>
      <c r="F184" s="235" t="s">
        <v>213</v>
      </c>
      <c r="G184" s="232"/>
      <c r="H184" s="236">
        <v>11.53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154</v>
      </c>
      <c r="AU184" s="242" t="s">
        <v>88</v>
      </c>
      <c r="AV184" s="13" t="s">
        <v>88</v>
      </c>
      <c r="AW184" s="13" t="s">
        <v>32</v>
      </c>
      <c r="AX184" s="13" t="s">
        <v>78</v>
      </c>
      <c r="AY184" s="242" t="s">
        <v>144</v>
      </c>
    </row>
    <row r="185" spans="1:51" s="13" customFormat="1" ht="12">
      <c r="A185" s="13"/>
      <c r="B185" s="231"/>
      <c r="C185" s="232"/>
      <c r="D185" s="233" t="s">
        <v>154</v>
      </c>
      <c r="E185" s="234" t="s">
        <v>1</v>
      </c>
      <c r="F185" s="235" t="s">
        <v>214</v>
      </c>
      <c r="G185" s="232"/>
      <c r="H185" s="236">
        <v>30.64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154</v>
      </c>
      <c r="AU185" s="242" t="s">
        <v>88</v>
      </c>
      <c r="AV185" s="13" t="s">
        <v>88</v>
      </c>
      <c r="AW185" s="13" t="s">
        <v>32</v>
      </c>
      <c r="AX185" s="13" t="s">
        <v>78</v>
      </c>
      <c r="AY185" s="242" t="s">
        <v>144</v>
      </c>
    </row>
    <row r="186" spans="1:51" s="14" customFormat="1" ht="12">
      <c r="A186" s="14"/>
      <c r="B186" s="243"/>
      <c r="C186" s="244"/>
      <c r="D186" s="233" t="s">
        <v>154</v>
      </c>
      <c r="E186" s="245" t="s">
        <v>1</v>
      </c>
      <c r="F186" s="246" t="s">
        <v>156</v>
      </c>
      <c r="G186" s="244"/>
      <c r="H186" s="247">
        <v>54.38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154</v>
      </c>
      <c r="AU186" s="253" t="s">
        <v>88</v>
      </c>
      <c r="AV186" s="14" t="s">
        <v>152</v>
      </c>
      <c r="AW186" s="14" t="s">
        <v>32</v>
      </c>
      <c r="AX186" s="14" t="s">
        <v>86</v>
      </c>
      <c r="AY186" s="253" t="s">
        <v>144</v>
      </c>
    </row>
    <row r="187" spans="1:65" s="2" customFormat="1" ht="24.15" customHeight="1">
      <c r="A187" s="38"/>
      <c r="B187" s="39"/>
      <c r="C187" s="218" t="s">
        <v>215</v>
      </c>
      <c r="D187" s="218" t="s">
        <v>147</v>
      </c>
      <c r="E187" s="219" t="s">
        <v>216</v>
      </c>
      <c r="F187" s="220" t="s">
        <v>217</v>
      </c>
      <c r="G187" s="221" t="s">
        <v>159</v>
      </c>
      <c r="H187" s="222">
        <v>44.75</v>
      </c>
      <c r="I187" s="223"/>
      <c r="J187" s="224">
        <f>ROUND(I187*H187,2)</f>
        <v>0</v>
      </c>
      <c r="K187" s="220" t="s">
        <v>151</v>
      </c>
      <c r="L187" s="44"/>
      <c r="M187" s="225" t="s">
        <v>1</v>
      </c>
      <c r="N187" s="226" t="s">
        <v>43</v>
      </c>
      <c r="O187" s="91"/>
      <c r="P187" s="227">
        <f>O187*H187</f>
        <v>0</v>
      </c>
      <c r="Q187" s="227">
        <v>0.00268</v>
      </c>
      <c r="R187" s="227">
        <f>Q187*H187</f>
        <v>0.11993000000000001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152</v>
      </c>
      <c r="AT187" s="229" t="s">
        <v>147</v>
      </c>
      <c r="AU187" s="229" t="s">
        <v>88</v>
      </c>
      <c r="AY187" s="17" t="s">
        <v>144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86</v>
      </c>
      <c r="BK187" s="230">
        <f>ROUND(I187*H187,2)</f>
        <v>0</v>
      </c>
      <c r="BL187" s="17" t="s">
        <v>152</v>
      </c>
      <c r="BM187" s="229" t="s">
        <v>218</v>
      </c>
    </row>
    <row r="188" spans="1:65" s="2" customFormat="1" ht="14.4" customHeight="1">
      <c r="A188" s="38"/>
      <c r="B188" s="39"/>
      <c r="C188" s="218" t="s">
        <v>219</v>
      </c>
      <c r="D188" s="218" t="s">
        <v>147</v>
      </c>
      <c r="E188" s="219" t="s">
        <v>220</v>
      </c>
      <c r="F188" s="220" t="s">
        <v>221</v>
      </c>
      <c r="G188" s="221" t="s">
        <v>159</v>
      </c>
      <c r="H188" s="222">
        <v>45.744</v>
      </c>
      <c r="I188" s="223"/>
      <c r="J188" s="224">
        <f>ROUND(I188*H188,2)</f>
        <v>0</v>
      </c>
      <c r="K188" s="220" t="s">
        <v>151</v>
      </c>
      <c r="L188" s="44"/>
      <c r="M188" s="225" t="s">
        <v>1</v>
      </c>
      <c r="N188" s="226" t="s">
        <v>43</v>
      </c>
      <c r="O188" s="91"/>
      <c r="P188" s="227">
        <f>O188*H188</f>
        <v>0</v>
      </c>
      <c r="Q188" s="227">
        <v>0.0065</v>
      </c>
      <c r="R188" s="227">
        <f>Q188*H188</f>
        <v>0.297336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152</v>
      </c>
      <c r="AT188" s="229" t="s">
        <v>147</v>
      </c>
      <c r="AU188" s="229" t="s">
        <v>88</v>
      </c>
      <c r="AY188" s="17" t="s">
        <v>144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86</v>
      </c>
      <c r="BK188" s="230">
        <f>ROUND(I188*H188,2)</f>
        <v>0</v>
      </c>
      <c r="BL188" s="17" t="s">
        <v>152</v>
      </c>
      <c r="BM188" s="229" t="s">
        <v>222</v>
      </c>
    </row>
    <row r="189" spans="1:65" s="2" customFormat="1" ht="24.15" customHeight="1">
      <c r="A189" s="38"/>
      <c r="B189" s="39"/>
      <c r="C189" s="218" t="s">
        <v>223</v>
      </c>
      <c r="D189" s="218" t="s">
        <v>147</v>
      </c>
      <c r="E189" s="219" t="s">
        <v>224</v>
      </c>
      <c r="F189" s="220" t="s">
        <v>225</v>
      </c>
      <c r="G189" s="221" t="s">
        <v>159</v>
      </c>
      <c r="H189" s="222">
        <v>10.98</v>
      </c>
      <c r="I189" s="223"/>
      <c r="J189" s="224">
        <f>ROUND(I189*H189,2)</f>
        <v>0</v>
      </c>
      <c r="K189" s="220" t="s">
        <v>151</v>
      </c>
      <c r="L189" s="44"/>
      <c r="M189" s="225" t="s">
        <v>1</v>
      </c>
      <c r="N189" s="226" t="s">
        <v>43</v>
      </c>
      <c r="O189" s="91"/>
      <c r="P189" s="227">
        <f>O189*H189</f>
        <v>0</v>
      </c>
      <c r="Q189" s="227">
        <v>0.00438</v>
      </c>
      <c r="R189" s="227">
        <f>Q189*H189</f>
        <v>0.04809240000000001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152</v>
      </c>
      <c r="AT189" s="229" t="s">
        <v>147</v>
      </c>
      <c r="AU189" s="229" t="s">
        <v>88</v>
      </c>
      <c r="AY189" s="17" t="s">
        <v>144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86</v>
      </c>
      <c r="BK189" s="230">
        <f>ROUND(I189*H189,2)</f>
        <v>0</v>
      </c>
      <c r="BL189" s="17" t="s">
        <v>152</v>
      </c>
      <c r="BM189" s="229" t="s">
        <v>226</v>
      </c>
    </row>
    <row r="190" spans="1:51" s="15" customFormat="1" ht="12">
      <c r="A190" s="15"/>
      <c r="B190" s="254"/>
      <c r="C190" s="255"/>
      <c r="D190" s="233" t="s">
        <v>154</v>
      </c>
      <c r="E190" s="256" t="s">
        <v>1</v>
      </c>
      <c r="F190" s="257" t="s">
        <v>161</v>
      </c>
      <c r="G190" s="255"/>
      <c r="H190" s="256" t="s">
        <v>1</v>
      </c>
      <c r="I190" s="258"/>
      <c r="J190" s="255"/>
      <c r="K190" s="255"/>
      <c r="L190" s="259"/>
      <c r="M190" s="260"/>
      <c r="N190" s="261"/>
      <c r="O190" s="261"/>
      <c r="P190" s="261"/>
      <c r="Q190" s="261"/>
      <c r="R190" s="261"/>
      <c r="S190" s="261"/>
      <c r="T190" s="26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3" t="s">
        <v>154</v>
      </c>
      <c r="AU190" s="263" t="s">
        <v>88</v>
      </c>
      <c r="AV190" s="15" t="s">
        <v>86</v>
      </c>
      <c r="AW190" s="15" t="s">
        <v>32</v>
      </c>
      <c r="AX190" s="15" t="s">
        <v>78</v>
      </c>
      <c r="AY190" s="263" t="s">
        <v>144</v>
      </c>
    </row>
    <row r="191" spans="1:51" s="13" customFormat="1" ht="12">
      <c r="A191" s="13"/>
      <c r="B191" s="231"/>
      <c r="C191" s="232"/>
      <c r="D191" s="233" t="s">
        <v>154</v>
      </c>
      <c r="E191" s="234" t="s">
        <v>1</v>
      </c>
      <c r="F191" s="235" t="s">
        <v>227</v>
      </c>
      <c r="G191" s="232"/>
      <c r="H191" s="236">
        <v>10.98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154</v>
      </c>
      <c r="AU191" s="242" t="s">
        <v>88</v>
      </c>
      <c r="AV191" s="13" t="s">
        <v>88</v>
      </c>
      <c r="AW191" s="13" t="s">
        <v>32</v>
      </c>
      <c r="AX191" s="13" t="s">
        <v>78</v>
      </c>
      <c r="AY191" s="242" t="s">
        <v>144</v>
      </c>
    </row>
    <row r="192" spans="1:51" s="14" customFormat="1" ht="12">
      <c r="A192" s="14"/>
      <c r="B192" s="243"/>
      <c r="C192" s="244"/>
      <c r="D192" s="233" t="s">
        <v>154</v>
      </c>
      <c r="E192" s="245" t="s">
        <v>1</v>
      </c>
      <c r="F192" s="246" t="s">
        <v>156</v>
      </c>
      <c r="G192" s="244"/>
      <c r="H192" s="247">
        <v>10.98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154</v>
      </c>
      <c r="AU192" s="253" t="s">
        <v>88</v>
      </c>
      <c r="AV192" s="14" t="s">
        <v>152</v>
      </c>
      <c r="AW192" s="14" t="s">
        <v>32</v>
      </c>
      <c r="AX192" s="14" t="s">
        <v>86</v>
      </c>
      <c r="AY192" s="253" t="s">
        <v>144</v>
      </c>
    </row>
    <row r="193" spans="1:65" s="2" customFormat="1" ht="24.15" customHeight="1">
      <c r="A193" s="38"/>
      <c r="B193" s="39"/>
      <c r="C193" s="218" t="s">
        <v>8</v>
      </c>
      <c r="D193" s="218" t="s">
        <v>147</v>
      </c>
      <c r="E193" s="219" t="s">
        <v>228</v>
      </c>
      <c r="F193" s="220" t="s">
        <v>229</v>
      </c>
      <c r="G193" s="221" t="s">
        <v>159</v>
      </c>
      <c r="H193" s="222">
        <v>5.49</v>
      </c>
      <c r="I193" s="223"/>
      <c r="J193" s="224">
        <f>ROUND(I193*H193,2)</f>
        <v>0</v>
      </c>
      <c r="K193" s="220" t="s">
        <v>151</v>
      </c>
      <c r="L193" s="44"/>
      <c r="M193" s="225" t="s">
        <v>1</v>
      </c>
      <c r="N193" s="226" t="s">
        <v>43</v>
      </c>
      <c r="O193" s="91"/>
      <c r="P193" s="227">
        <f>O193*H193</f>
        <v>0</v>
      </c>
      <c r="Q193" s="227">
        <v>0.003</v>
      </c>
      <c r="R193" s="227">
        <f>Q193*H193</f>
        <v>0.016470000000000002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152</v>
      </c>
      <c r="AT193" s="229" t="s">
        <v>147</v>
      </c>
      <c r="AU193" s="229" t="s">
        <v>88</v>
      </c>
      <c r="AY193" s="17" t="s">
        <v>144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86</v>
      </c>
      <c r="BK193" s="230">
        <f>ROUND(I193*H193,2)</f>
        <v>0</v>
      </c>
      <c r="BL193" s="17" t="s">
        <v>152</v>
      </c>
      <c r="BM193" s="229" t="s">
        <v>230</v>
      </c>
    </row>
    <row r="194" spans="1:51" s="15" customFormat="1" ht="12">
      <c r="A194" s="15"/>
      <c r="B194" s="254"/>
      <c r="C194" s="255"/>
      <c r="D194" s="233" t="s">
        <v>154</v>
      </c>
      <c r="E194" s="256" t="s">
        <v>1</v>
      </c>
      <c r="F194" s="257" t="s">
        <v>161</v>
      </c>
      <c r="G194" s="255"/>
      <c r="H194" s="256" t="s">
        <v>1</v>
      </c>
      <c r="I194" s="258"/>
      <c r="J194" s="255"/>
      <c r="K194" s="255"/>
      <c r="L194" s="259"/>
      <c r="M194" s="260"/>
      <c r="N194" s="261"/>
      <c r="O194" s="261"/>
      <c r="P194" s="261"/>
      <c r="Q194" s="261"/>
      <c r="R194" s="261"/>
      <c r="S194" s="261"/>
      <c r="T194" s="26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3" t="s">
        <v>154</v>
      </c>
      <c r="AU194" s="263" t="s">
        <v>88</v>
      </c>
      <c r="AV194" s="15" t="s">
        <v>86</v>
      </c>
      <c r="AW194" s="15" t="s">
        <v>32</v>
      </c>
      <c r="AX194" s="15" t="s">
        <v>78</v>
      </c>
      <c r="AY194" s="263" t="s">
        <v>144</v>
      </c>
    </row>
    <row r="195" spans="1:51" s="13" customFormat="1" ht="12">
      <c r="A195" s="13"/>
      <c r="B195" s="231"/>
      <c r="C195" s="232"/>
      <c r="D195" s="233" t="s">
        <v>154</v>
      </c>
      <c r="E195" s="234" t="s">
        <v>1</v>
      </c>
      <c r="F195" s="235" t="s">
        <v>162</v>
      </c>
      <c r="G195" s="232"/>
      <c r="H195" s="236">
        <v>5.49</v>
      </c>
      <c r="I195" s="237"/>
      <c r="J195" s="232"/>
      <c r="K195" s="232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154</v>
      </c>
      <c r="AU195" s="242" t="s">
        <v>88</v>
      </c>
      <c r="AV195" s="13" t="s">
        <v>88</v>
      </c>
      <c r="AW195" s="13" t="s">
        <v>32</v>
      </c>
      <c r="AX195" s="13" t="s">
        <v>78</v>
      </c>
      <c r="AY195" s="242" t="s">
        <v>144</v>
      </c>
    </row>
    <row r="196" spans="1:51" s="14" customFormat="1" ht="12">
      <c r="A196" s="14"/>
      <c r="B196" s="243"/>
      <c r="C196" s="244"/>
      <c r="D196" s="233" t="s">
        <v>154</v>
      </c>
      <c r="E196" s="245" t="s">
        <v>1</v>
      </c>
      <c r="F196" s="246" t="s">
        <v>156</v>
      </c>
      <c r="G196" s="244"/>
      <c r="H196" s="247">
        <v>5.49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154</v>
      </c>
      <c r="AU196" s="253" t="s">
        <v>88</v>
      </c>
      <c r="AV196" s="14" t="s">
        <v>152</v>
      </c>
      <c r="AW196" s="14" t="s">
        <v>32</v>
      </c>
      <c r="AX196" s="14" t="s">
        <v>86</v>
      </c>
      <c r="AY196" s="253" t="s">
        <v>144</v>
      </c>
    </row>
    <row r="197" spans="1:65" s="2" customFormat="1" ht="24.15" customHeight="1">
      <c r="A197" s="38"/>
      <c r="B197" s="39"/>
      <c r="C197" s="218" t="s">
        <v>231</v>
      </c>
      <c r="D197" s="218" t="s">
        <v>147</v>
      </c>
      <c r="E197" s="219" t="s">
        <v>232</v>
      </c>
      <c r="F197" s="220" t="s">
        <v>233</v>
      </c>
      <c r="G197" s="221" t="s">
        <v>159</v>
      </c>
      <c r="H197" s="222">
        <v>45.744</v>
      </c>
      <c r="I197" s="223"/>
      <c r="J197" s="224">
        <f>ROUND(I197*H197,2)</f>
        <v>0</v>
      </c>
      <c r="K197" s="220" t="s">
        <v>151</v>
      </c>
      <c r="L197" s="44"/>
      <c r="M197" s="225" t="s">
        <v>1</v>
      </c>
      <c r="N197" s="226" t="s">
        <v>43</v>
      </c>
      <c r="O197" s="91"/>
      <c r="P197" s="227">
        <f>O197*H197</f>
        <v>0</v>
      </c>
      <c r="Q197" s="227">
        <v>0.01838</v>
      </c>
      <c r="R197" s="227">
        <f>Q197*H197</f>
        <v>0.84077472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152</v>
      </c>
      <c r="AT197" s="229" t="s">
        <v>147</v>
      </c>
      <c r="AU197" s="229" t="s">
        <v>88</v>
      </c>
      <c r="AY197" s="17" t="s">
        <v>144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86</v>
      </c>
      <c r="BK197" s="230">
        <f>ROUND(I197*H197,2)</f>
        <v>0</v>
      </c>
      <c r="BL197" s="17" t="s">
        <v>152</v>
      </c>
      <c r="BM197" s="229" t="s">
        <v>234</v>
      </c>
    </row>
    <row r="198" spans="1:51" s="13" customFormat="1" ht="12">
      <c r="A198" s="13"/>
      <c r="B198" s="231"/>
      <c r="C198" s="232"/>
      <c r="D198" s="233" t="s">
        <v>154</v>
      </c>
      <c r="E198" s="234" t="s">
        <v>1</v>
      </c>
      <c r="F198" s="235" t="s">
        <v>235</v>
      </c>
      <c r="G198" s="232"/>
      <c r="H198" s="236">
        <v>45.744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154</v>
      </c>
      <c r="AU198" s="242" t="s">
        <v>88</v>
      </c>
      <c r="AV198" s="13" t="s">
        <v>88</v>
      </c>
      <c r="AW198" s="13" t="s">
        <v>32</v>
      </c>
      <c r="AX198" s="13" t="s">
        <v>78</v>
      </c>
      <c r="AY198" s="242" t="s">
        <v>144</v>
      </c>
    </row>
    <row r="199" spans="1:51" s="14" customFormat="1" ht="12">
      <c r="A199" s="14"/>
      <c r="B199" s="243"/>
      <c r="C199" s="244"/>
      <c r="D199" s="233" t="s">
        <v>154</v>
      </c>
      <c r="E199" s="245" t="s">
        <v>1</v>
      </c>
      <c r="F199" s="246" t="s">
        <v>156</v>
      </c>
      <c r="G199" s="244"/>
      <c r="H199" s="247">
        <v>45.744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154</v>
      </c>
      <c r="AU199" s="253" t="s">
        <v>88</v>
      </c>
      <c r="AV199" s="14" t="s">
        <v>152</v>
      </c>
      <c r="AW199" s="14" t="s">
        <v>32</v>
      </c>
      <c r="AX199" s="14" t="s">
        <v>86</v>
      </c>
      <c r="AY199" s="253" t="s">
        <v>144</v>
      </c>
    </row>
    <row r="200" spans="1:65" s="2" customFormat="1" ht="24.15" customHeight="1">
      <c r="A200" s="38"/>
      <c r="B200" s="39"/>
      <c r="C200" s="218" t="s">
        <v>236</v>
      </c>
      <c r="D200" s="218" t="s">
        <v>147</v>
      </c>
      <c r="E200" s="219" t="s">
        <v>237</v>
      </c>
      <c r="F200" s="220" t="s">
        <v>238</v>
      </c>
      <c r="G200" s="221" t="s">
        <v>159</v>
      </c>
      <c r="H200" s="222">
        <v>123.689</v>
      </c>
      <c r="I200" s="223"/>
      <c r="J200" s="224">
        <f>ROUND(I200*H200,2)</f>
        <v>0</v>
      </c>
      <c r="K200" s="220" t="s">
        <v>151</v>
      </c>
      <c r="L200" s="44"/>
      <c r="M200" s="225" t="s">
        <v>1</v>
      </c>
      <c r="N200" s="226" t="s">
        <v>43</v>
      </c>
      <c r="O200" s="91"/>
      <c r="P200" s="227">
        <f>O200*H200</f>
        <v>0</v>
      </c>
      <c r="Q200" s="227">
        <v>0.017</v>
      </c>
      <c r="R200" s="227">
        <f>Q200*H200</f>
        <v>2.102713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152</v>
      </c>
      <c r="AT200" s="229" t="s">
        <v>147</v>
      </c>
      <c r="AU200" s="229" t="s">
        <v>88</v>
      </c>
      <c r="AY200" s="17" t="s">
        <v>144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86</v>
      </c>
      <c r="BK200" s="230">
        <f>ROUND(I200*H200,2)</f>
        <v>0</v>
      </c>
      <c r="BL200" s="17" t="s">
        <v>152</v>
      </c>
      <c r="BM200" s="229" t="s">
        <v>239</v>
      </c>
    </row>
    <row r="201" spans="1:51" s="15" customFormat="1" ht="12">
      <c r="A201" s="15"/>
      <c r="B201" s="254"/>
      <c r="C201" s="255"/>
      <c r="D201" s="233" t="s">
        <v>154</v>
      </c>
      <c r="E201" s="256" t="s">
        <v>1</v>
      </c>
      <c r="F201" s="257" t="s">
        <v>240</v>
      </c>
      <c r="G201" s="255"/>
      <c r="H201" s="256" t="s">
        <v>1</v>
      </c>
      <c r="I201" s="258"/>
      <c r="J201" s="255"/>
      <c r="K201" s="255"/>
      <c r="L201" s="259"/>
      <c r="M201" s="260"/>
      <c r="N201" s="261"/>
      <c r="O201" s="261"/>
      <c r="P201" s="261"/>
      <c r="Q201" s="261"/>
      <c r="R201" s="261"/>
      <c r="S201" s="261"/>
      <c r="T201" s="262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3" t="s">
        <v>154</v>
      </c>
      <c r="AU201" s="263" t="s">
        <v>88</v>
      </c>
      <c r="AV201" s="15" t="s">
        <v>86</v>
      </c>
      <c r="AW201" s="15" t="s">
        <v>32</v>
      </c>
      <c r="AX201" s="15" t="s">
        <v>78</v>
      </c>
      <c r="AY201" s="263" t="s">
        <v>144</v>
      </c>
    </row>
    <row r="202" spans="1:51" s="13" customFormat="1" ht="12">
      <c r="A202" s="13"/>
      <c r="B202" s="231"/>
      <c r="C202" s="232"/>
      <c r="D202" s="233" t="s">
        <v>154</v>
      </c>
      <c r="E202" s="234" t="s">
        <v>1</v>
      </c>
      <c r="F202" s="235" t="s">
        <v>241</v>
      </c>
      <c r="G202" s="232"/>
      <c r="H202" s="236">
        <v>43.012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154</v>
      </c>
      <c r="AU202" s="242" t="s">
        <v>88</v>
      </c>
      <c r="AV202" s="13" t="s">
        <v>88</v>
      </c>
      <c r="AW202" s="13" t="s">
        <v>32</v>
      </c>
      <c r="AX202" s="13" t="s">
        <v>78</v>
      </c>
      <c r="AY202" s="242" t="s">
        <v>144</v>
      </c>
    </row>
    <row r="203" spans="1:51" s="15" customFormat="1" ht="12">
      <c r="A203" s="15"/>
      <c r="B203" s="254"/>
      <c r="C203" s="255"/>
      <c r="D203" s="233" t="s">
        <v>154</v>
      </c>
      <c r="E203" s="256" t="s">
        <v>1</v>
      </c>
      <c r="F203" s="257" t="s">
        <v>242</v>
      </c>
      <c r="G203" s="255"/>
      <c r="H203" s="256" t="s">
        <v>1</v>
      </c>
      <c r="I203" s="258"/>
      <c r="J203" s="255"/>
      <c r="K203" s="255"/>
      <c r="L203" s="259"/>
      <c r="M203" s="260"/>
      <c r="N203" s="261"/>
      <c r="O203" s="261"/>
      <c r="P203" s="261"/>
      <c r="Q203" s="261"/>
      <c r="R203" s="261"/>
      <c r="S203" s="261"/>
      <c r="T203" s="262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3" t="s">
        <v>154</v>
      </c>
      <c r="AU203" s="263" t="s">
        <v>88</v>
      </c>
      <c r="AV203" s="15" t="s">
        <v>86</v>
      </c>
      <c r="AW203" s="15" t="s">
        <v>32</v>
      </c>
      <c r="AX203" s="15" t="s">
        <v>78</v>
      </c>
      <c r="AY203" s="263" t="s">
        <v>144</v>
      </c>
    </row>
    <row r="204" spans="1:51" s="13" customFormat="1" ht="12">
      <c r="A204" s="13"/>
      <c r="B204" s="231"/>
      <c r="C204" s="232"/>
      <c r="D204" s="233" t="s">
        <v>154</v>
      </c>
      <c r="E204" s="234" t="s">
        <v>1</v>
      </c>
      <c r="F204" s="235" t="s">
        <v>243</v>
      </c>
      <c r="G204" s="232"/>
      <c r="H204" s="236">
        <v>16.337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154</v>
      </c>
      <c r="AU204" s="242" t="s">
        <v>88</v>
      </c>
      <c r="AV204" s="13" t="s">
        <v>88</v>
      </c>
      <c r="AW204" s="13" t="s">
        <v>32</v>
      </c>
      <c r="AX204" s="13" t="s">
        <v>78</v>
      </c>
      <c r="AY204" s="242" t="s">
        <v>144</v>
      </c>
    </row>
    <row r="205" spans="1:51" s="15" customFormat="1" ht="12">
      <c r="A205" s="15"/>
      <c r="B205" s="254"/>
      <c r="C205" s="255"/>
      <c r="D205" s="233" t="s">
        <v>154</v>
      </c>
      <c r="E205" s="256" t="s">
        <v>1</v>
      </c>
      <c r="F205" s="257" t="s">
        <v>244</v>
      </c>
      <c r="G205" s="255"/>
      <c r="H205" s="256" t="s">
        <v>1</v>
      </c>
      <c r="I205" s="258"/>
      <c r="J205" s="255"/>
      <c r="K205" s="255"/>
      <c r="L205" s="259"/>
      <c r="M205" s="260"/>
      <c r="N205" s="261"/>
      <c r="O205" s="261"/>
      <c r="P205" s="261"/>
      <c r="Q205" s="261"/>
      <c r="R205" s="261"/>
      <c r="S205" s="261"/>
      <c r="T205" s="262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3" t="s">
        <v>154</v>
      </c>
      <c r="AU205" s="263" t="s">
        <v>88</v>
      </c>
      <c r="AV205" s="15" t="s">
        <v>86</v>
      </c>
      <c r="AW205" s="15" t="s">
        <v>32</v>
      </c>
      <c r="AX205" s="15" t="s">
        <v>78</v>
      </c>
      <c r="AY205" s="263" t="s">
        <v>144</v>
      </c>
    </row>
    <row r="206" spans="1:51" s="13" customFormat="1" ht="12">
      <c r="A206" s="13"/>
      <c r="B206" s="231"/>
      <c r="C206" s="232"/>
      <c r="D206" s="233" t="s">
        <v>154</v>
      </c>
      <c r="E206" s="234" t="s">
        <v>1</v>
      </c>
      <c r="F206" s="235" t="s">
        <v>245</v>
      </c>
      <c r="G206" s="232"/>
      <c r="H206" s="236">
        <v>64.34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154</v>
      </c>
      <c r="AU206" s="242" t="s">
        <v>88</v>
      </c>
      <c r="AV206" s="13" t="s">
        <v>88</v>
      </c>
      <c r="AW206" s="13" t="s">
        <v>32</v>
      </c>
      <c r="AX206" s="13" t="s">
        <v>78</v>
      </c>
      <c r="AY206" s="242" t="s">
        <v>144</v>
      </c>
    </row>
    <row r="207" spans="1:51" s="14" customFormat="1" ht="12">
      <c r="A207" s="14"/>
      <c r="B207" s="243"/>
      <c r="C207" s="244"/>
      <c r="D207" s="233" t="s">
        <v>154</v>
      </c>
      <c r="E207" s="245" t="s">
        <v>1</v>
      </c>
      <c r="F207" s="246" t="s">
        <v>156</v>
      </c>
      <c r="G207" s="244"/>
      <c r="H207" s="247">
        <v>123.68900000000001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154</v>
      </c>
      <c r="AU207" s="253" t="s">
        <v>88</v>
      </c>
      <c r="AV207" s="14" t="s">
        <v>152</v>
      </c>
      <c r="AW207" s="14" t="s">
        <v>32</v>
      </c>
      <c r="AX207" s="14" t="s">
        <v>86</v>
      </c>
      <c r="AY207" s="253" t="s">
        <v>144</v>
      </c>
    </row>
    <row r="208" spans="1:65" s="2" customFormat="1" ht="14.4" customHeight="1">
      <c r="A208" s="38"/>
      <c r="B208" s="39"/>
      <c r="C208" s="218" t="s">
        <v>246</v>
      </c>
      <c r="D208" s="218" t="s">
        <v>147</v>
      </c>
      <c r="E208" s="219" t="s">
        <v>247</v>
      </c>
      <c r="F208" s="220" t="s">
        <v>248</v>
      </c>
      <c r="G208" s="221" t="s">
        <v>159</v>
      </c>
      <c r="H208" s="222">
        <v>46.75</v>
      </c>
      <c r="I208" s="223"/>
      <c r="J208" s="224">
        <f>ROUND(I208*H208,2)</f>
        <v>0</v>
      </c>
      <c r="K208" s="220" t="s">
        <v>151</v>
      </c>
      <c r="L208" s="44"/>
      <c r="M208" s="225" t="s">
        <v>1</v>
      </c>
      <c r="N208" s="226" t="s">
        <v>43</v>
      </c>
      <c r="O208" s="91"/>
      <c r="P208" s="227">
        <f>O208*H208</f>
        <v>0</v>
      </c>
      <c r="Q208" s="227">
        <v>0.01764</v>
      </c>
      <c r="R208" s="227">
        <f>Q208*H208</f>
        <v>0.82467</v>
      </c>
      <c r="S208" s="227">
        <v>0.02</v>
      </c>
      <c r="T208" s="228">
        <f>S208*H208</f>
        <v>0.935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152</v>
      </c>
      <c r="AT208" s="229" t="s">
        <v>147</v>
      </c>
      <c r="AU208" s="229" t="s">
        <v>88</v>
      </c>
      <c r="AY208" s="17" t="s">
        <v>144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86</v>
      </c>
      <c r="BK208" s="230">
        <f>ROUND(I208*H208,2)</f>
        <v>0</v>
      </c>
      <c r="BL208" s="17" t="s">
        <v>152</v>
      </c>
      <c r="BM208" s="229" t="s">
        <v>249</v>
      </c>
    </row>
    <row r="209" spans="1:51" s="15" customFormat="1" ht="12">
      <c r="A209" s="15"/>
      <c r="B209" s="254"/>
      <c r="C209" s="255"/>
      <c r="D209" s="233" t="s">
        <v>154</v>
      </c>
      <c r="E209" s="256" t="s">
        <v>1</v>
      </c>
      <c r="F209" s="257" t="s">
        <v>250</v>
      </c>
      <c r="G209" s="255"/>
      <c r="H209" s="256" t="s">
        <v>1</v>
      </c>
      <c r="I209" s="258"/>
      <c r="J209" s="255"/>
      <c r="K209" s="255"/>
      <c r="L209" s="259"/>
      <c r="M209" s="260"/>
      <c r="N209" s="261"/>
      <c r="O209" s="261"/>
      <c r="P209" s="261"/>
      <c r="Q209" s="261"/>
      <c r="R209" s="261"/>
      <c r="S209" s="261"/>
      <c r="T209" s="262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3" t="s">
        <v>154</v>
      </c>
      <c r="AU209" s="263" t="s">
        <v>88</v>
      </c>
      <c r="AV209" s="15" t="s">
        <v>86</v>
      </c>
      <c r="AW209" s="15" t="s">
        <v>32</v>
      </c>
      <c r="AX209" s="15" t="s">
        <v>78</v>
      </c>
      <c r="AY209" s="263" t="s">
        <v>144</v>
      </c>
    </row>
    <row r="210" spans="1:51" s="13" customFormat="1" ht="12">
      <c r="A210" s="13"/>
      <c r="B210" s="231"/>
      <c r="C210" s="232"/>
      <c r="D210" s="233" t="s">
        <v>154</v>
      </c>
      <c r="E210" s="234" t="s">
        <v>1</v>
      </c>
      <c r="F210" s="235" t="s">
        <v>196</v>
      </c>
      <c r="G210" s="232"/>
      <c r="H210" s="236">
        <v>44.75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154</v>
      </c>
      <c r="AU210" s="242" t="s">
        <v>88</v>
      </c>
      <c r="AV210" s="13" t="s">
        <v>88</v>
      </c>
      <c r="AW210" s="13" t="s">
        <v>32</v>
      </c>
      <c r="AX210" s="13" t="s">
        <v>78</v>
      </c>
      <c r="AY210" s="242" t="s">
        <v>144</v>
      </c>
    </row>
    <row r="211" spans="1:51" s="15" customFormat="1" ht="12">
      <c r="A211" s="15"/>
      <c r="B211" s="254"/>
      <c r="C211" s="255"/>
      <c r="D211" s="233" t="s">
        <v>154</v>
      </c>
      <c r="E211" s="256" t="s">
        <v>1</v>
      </c>
      <c r="F211" s="257" t="s">
        <v>251</v>
      </c>
      <c r="G211" s="255"/>
      <c r="H211" s="256" t="s">
        <v>1</v>
      </c>
      <c r="I211" s="258"/>
      <c r="J211" s="255"/>
      <c r="K211" s="255"/>
      <c r="L211" s="259"/>
      <c r="M211" s="260"/>
      <c r="N211" s="261"/>
      <c r="O211" s="261"/>
      <c r="P211" s="261"/>
      <c r="Q211" s="261"/>
      <c r="R211" s="261"/>
      <c r="S211" s="261"/>
      <c r="T211" s="262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3" t="s">
        <v>154</v>
      </c>
      <c r="AU211" s="263" t="s">
        <v>88</v>
      </c>
      <c r="AV211" s="15" t="s">
        <v>86</v>
      </c>
      <c r="AW211" s="15" t="s">
        <v>32</v>
      </c>
      <c r="AX211" s="15" t="s">
        <v>78</v>
      </c>
      <c r="AY211" s="263" t="s">
        <v>144</v>
      </c>
    </row>
    <row r="212" spans="1:51" s="13" customFormat="1" ht="12">
      <c r="A212" s="13"/>
      <c r="B212" s="231"/>
      <c r="C212" s="232"/>
      <c r="D212" s="233" t="s">
        <v>154</v>
      </c>
      <c r="E212" s="234" t="s">
        <v>1</v>
      </c>
      <c r="F212" s="235" t="s">
        <v>88</v>
      </c>
      <c r="G212" s="232"/>
      <c r="H212" s="236">
        <v>2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154</v>
      </c>
      <c r="AU212" s="242" t="s">
        <v>88</v>
      </c>
      <c r="AV212" s="13" t="s">
        <v>88</v>
      </c>
      <c r="AW212" s="13" t="s">
        <v>32</v>
      </c>
      <c r="AX212" s="13" t="s">
        <v>78</v>
      </c>
      <c r="AY212" s="242" t="s">
        <v>144</v>
      </c>
    </row>
    <row r="213" spans="1:51" s="14" customFormat="1" ht="12">
      <c r="A213" s="14"/>
      <c r="B213" s="243"/>
      <c r="C213" s="244"/>
      <c r="D213" s="233" t="s">
        <v>154</v>
      </c>
      <c r="E213" s="245" t="s">
        <v>1</v>
      </c>
      <c r="F213" s="246" t="s">
        <v>156</v>
      </c>
      <c r="G213" s="244"/>
      <c r="H213" s="247">
        <v>46.75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154</v>
      </c>
      <c r="AU213" s="253" t="s">
        <v>88</v>
      </c>
      <c r="AV213" s="14" t="s">
        <v>152</v>
      </c>
      <c r="AW213" s="14" t="s">
        <v>32</v>
      </c>
      <c r="AX213" s="14" t="s">
        <v>86</v>
      </c>
      <c r="AY213" s="253" t="s">
        <v>144</v>
      </c>
    </row>
    <row r="214" spans="1:65" s="2" customFormat="1" ht="37.8" customHeight="1">
      <c r="A214" s="38"/>
      <c r="B214" s="39"/>
      <c r="C214" s="218" t="s">
        <v>252</v>
      </c>
      <c r="D214" s="218" t="s">
        <v>147</v>
      </c>
      <c r="E214" s="219" t="s">
        <v>253</v>
      </c>
      <c r="F214" s="220" t="s">
        <v>254</v>
      </c>
      <c r="G214" s="221" t="s">
        <v>159</v>
      </c>
      <c r="H214" s="222">
        <v>5.49</v>
      </c>
      <c r="I214" s="223"/>
      <c r="J214" s="224">
        <f>ROUND(I214*H214,2)</f>
        <v>0</v>
      </c>
      <c r="K214" s="220" t="s">
        <v>151</v>
      </c>
      <c r="L214" s="44"/>
      <c r="M214" s="225" t="s">
        <v>1</v>
      </c>
      <c r="N214" s="226" t="s">
        <v>43</v>
      </c>
      <c r="O214" s="91"/>
      <c r="P214" s="227">
        <f>O214*H214</f>
        <v>0</v>
      </c>
      <c r="Q214" s="227">
        <v>0.0087</v>
      </c>
      <c r="R214" s="227">
        <f>Q214*H214</f>
        <v>0.047763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152</v>
      </c>
      <c r="AT214" s="229" t="s">
        <v>147</v>
      </c>
      <c r="AU214" s="229" t="s">
        <v>88</v>
      </c>
      <c r="AY214" s="17" t="s">
        <v>144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86</v>
      </c>
      <c r="BK214" s="230">
        <f>ROUND(I214*H214,2)</f>
        <v>0</v>
      </c>
      <c r="BL214" s="17" t="s">
        <v>152</v>
      </c>
      <c r="BM214" s="229" t="s">
        <v>255</v>
      </c>
    </row>
    <row r="215" spans="1:51" s="15" customFormat="1" ht="12">
      <c r="A215" s="15"/>
      <c r="B215" s="254"/>
      <c r="C215" s="255"/>
      <c r="D215" s="233" t="s">
        <v>154</v>
      </c>
      <c r="E215" s="256" t="s">
        <v>1</v>
      </c>
      <c r="F215" s="257" t="s">
        <v>161</v>
      </c>
      <c r="G215" s="255"/>
      <c r="H215" s="256" t="s">
        <v>1</v>
      </c>
      <c r="I215" s="258"/>
      <c r="J215" s="255"/>
      <c r="K215" s="255"/>
      <c r="L215" s="259"/>
      <c r="M215" s="260"/>
      <c r="N215" s="261"/>
      <c r="O215" s="261"/>
      <c r="P215" s="261"/>
      <c r="Q215" s="261"/>
      <c r="R215" s="261"/>
      <c r="S215" s="261"/>
      <c r="T215" s="262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3" t="s">
        <v>154</v>
      </c>
      <c r="AU215" s="263" t="s">
        <v>88</v>
      </c>
      <c r="AV215" s="15" t="s">
        <v>86</v>
      </c>
      <c r="AW215" s="15" t="s">
        <v>32</v>
      </c>
      <c r="AX215" s="15" t="s">
        <v>78</v>
      </c>
      <c r="AY215" s="263" t="s">
        <v>144</v>
      </c>
    </row>
    <row r="216" spans="1:51" s="13" customFormat="1" ht="12">
      <c r="A216" s="13"/>
      <c r="B216" s="231"/>
      <c r="C216" s="232"/>
      <c r="D216" s="233" t="s">
        <v>154</v>
      </c>
      <c r="E216" s="234" t="s">
        <v>1</v>
      </c>
      <c r="F216" s="235" t="s">
        <v>162</v>
      </c>
      <c r="G216" s="232"/>
      <c r="H216" s="236">
        <v>5.49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154</v>
      </c>
      <c r="AU216" s="242" t="s">
        <v>88</v>
      </c>
      <c r="AV216" s="13" t="s">
        <v>88</v>
      </c>
      <c r="AW216" s="13" t="s">
        <v>32</v>
      </c>
      <c r="AX216" s="13" t="s">
        <v>78</v>
      </c>
      <c r="AY216" s="242" t="s">
        <v>144</v>
      </c>
    </row>
    <row r="217" spans="1:51" s="14" customFormat="1" ht="12">
      <c r="A217" s="14"/>
      <c r="B217" s="243"/>
      <c r="C217" s="244"/>
      <c r="D217" s="233" t="s">
        <v>154</v>
      </c>
      <c r="E217" s="245" t="s">
        <v>1</v>
      </c>
      <c r="F217" s="246" t="s">
        <v>156</v>
      </c>
      <c r="G217" s="244"/>
      <c r="H217" s="247">
        <v>5.49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154</v>
      </c>
      <c r="AU217" s="253" t="s">
        <v>88</v>
      </c>
      <c r="AV217" s="14" t="s">
        <v>152</v>
      </c>
      <c r="AW217" s="14" t="s">
        <v>32</v>
      </c>
      <c r="AX217" s="14" t="s">
        <v>86</v>
      </c>
      <c r="AY217" s="253" t="s">
        <v>144</v>
      </c>
    </row>
    <row r="218" spans="1:65" s="2" customFormat="1" ht="14.4" customHeight="1">
      <c r="A218" s="38"/>
      <c r="B218" s="39"/>
      <c r="C218" s="264" t="s">
        <v>256</v>
      </c>
      <c r="D218" s="264" t="s">
        <v>257</v>
      </c>
      <c r="E218" s="265" t="s">
        <v>258</v>
      </c>
      <c r="F218" s="266" t="s">
        <v>259</v>
      </c>
      <c r="G218" s="267" t="s">
        <v>159</v>
      </c>
      <c r="H218" s="268">
        <v>5.6</v>
      </c>
      <c r="I218" s="269"/>
      <c r="J218" s="270">
        <f>ROUND(I218*H218,2)</f>
        <v>0</v>
      </c>
      <c r="K218" s="266" t="s">
        <v>151</v>
      </c>
      <c r="L218" s="271"/>
      <c r="M218" s="272" t="s">
        <v>1</v>
      </c>
      <c r="N218" s="273" t="s">
        <v>43</v>
      </c>
      <c r="O218" s="91"/>
      <c r="P218" s="227">
        <f>O218*H218</f>
        <v>0</v>
      </c>
      <c r="Q218" s="227">
        <v>0.0023</v>
      </c>
      <c r="R218" s="227">
        <f>Q218*H218</f>
        <v>0.012879999999999999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191</v>
      </c>
      <c r="AT218" s="229" t="s">
        <v>257</v>
      </c>
      <c r="AU218" s="229" t="s">
        <v>88</v>
      </c>
      <c r="AY218" s="17" t="s">
        <v>144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86</v>
      </c>
      <c r="BK218" s="230">
        <f>ROUND(I218*H218,2)</f>
        <v>0</v>
      </c>
      <c r="BL218" s="17" t="s">
        <v>152</v>
      </c>
      <c r="BM218" s="229" t="s">
        <v>260</v>
      </c>
    </row>
    <row r="219" spans="1:51" s="13" customFormat="1" ht="12">
      <c r="A219" s="13"/>
      <c r="B219" s="231"/>
      <c r="C219" s="232"/>
      <c r="D219" s="233" t="s">
        <v>154</v>
      </c>
      <c r="E219" s="232"/>
      <c r="F219" s="235" t="s">
        <v>261</v>
      </c>
      <c r="G219" s="232"/>
      <c r="H219" s="236">
        <v>5.6</v>
      </c>
      <c r="I219" s="237"/>
      <c r="J219" s="232"/>
      <c r="K219" s="232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154</v>
      </c>
      <c r="AU219" s="242" t="s">
        <v>88</v>
      </c>
      <c r="AV219" s="13" t="s">
        <v>88</v>
      </c>
      <c r="AW219" s="13" t="s">
        <v>4</v>
      </c>
      <c r="AX219" s="13" t="s">
        <v>86</v>
      </c>
      <c r="AY219" s="242" t="s">
        <v>144</v>
      </c>
    </row>
    <row r="220" spans="1:65" s="2" customFormat="1" ht="24.15" customHeight="1">
      <c r="A220" s="38"/>
      <c r="B220" s="39"/>
      <c r="C220" s="218" t="s">
        <v>7</v>
      </c>
      <c r="D220" s="218" t="s">
        <v>147</v>
      </c>
      <c r="E220" s="219" t="s">
        <v>262</v>
      </c>
      <c r="F220" s="220" t="s">
        <v>263</v>
      </c>
      <c r="G220" s="221" t="s">
        <v>159</v>
      </c>
      <c r="H220" s="222">
        <v>5.49</v>
      </c>
      <c r="I220" s="223"/>
      <c r="J220" s="224">
        <f>ROUND(I220*H220,2)</f>
        <v>0</v>
      </c>
      <c r="K220" s="220" t="s">
        <v>151</v>
      </c>
      <c r="L220" s="44"/>
      <c r="M220" s="225" t="s">
        <v>1</v>
      </c>
      <c r="N220" s="226" t="s">
        <v>43</v>
      </c>
      <c r="O220" s="91"/>
      <c r="P220" s="227">
        <f>O220*H220</f>
        <v>0</v>
      </c>
      <c r="Q220" s="227">
        <v>0.00348</v>
      </c>
      <c r="R220" s="227">
        <f>Q220*H220</f>
        <v>0.0191052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152</v>
      </c>
      <c r="AT220" s="229" t="s">
        <v>147</v>
      </c>
      <c r="AU220" s="229" t="s">
        <v>88</v>
      </c>
      <c r="AY220" s="17" t="s">
        <v>144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86</v>
      </c>
      <c r="BK220" s="230">
        <f>ROUND(I220*H220,2)</f>
        <v>0</v>
      </c>
      <c r="BL220" s="17" t="s">
        <v>152</v>
      </c>
      <c r="BM220" s="229" t="s">
        <v>264</v>
      </c>
    </row>
    <row r="221" spans="1:65" s="2" customFormat="1" ht="24.15" customHeight="1">
      <c r="A221" s="38"/>
      <c r="B221" s="39"/>
      <c r="C221" s="218" t="s">
        <v>265</v>
      </c>
      <c r="D221" s="218" t="s">
        <v>147</v>
      </c>
      <c r="E221" s="219" t="s">
        <v>266</v>
      </c>
      <c r="F221" s="220" t="s">
        <v>267</v>
      </c>
      <c r="G221" s="221" t="s">
        <v>166</v>
      </c>
      <c r="H221" s="222">
        <v>1</v>
      </c>
      <c r="I221" s="223"/>
      <c r="J221" s="224">
        <f>ROUND(I221*H221,2)</f>
        <v>0</v>
      </c>
      <c r="K221" s="220" t="s">
        <v>151</v>
      </c>
      <c r="L221" s="44"/>
      <c r="M221" s="225" t="s">
        <v>1</v>
      </c>
      <c r="N221" s="226" t="s">
        <v>43</v>
      </c>
      <c r="O221" s="91"/>
      <c r="P221" s="227">
        <f>O221*H221</f>
        <v>0</v>
      </c>
      <c r="Q221" s="227">
        <v>0.01777</v>
      </c>
      <c r="R221" s="227">
        <f>Q221*H221</f>
        <v>0.01777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152</v>
      </c>
      <c r="AT221" s="229" t="s">
        <v>147</v>
      </c>
      <c r="AU221" s="229" t="s">
        <v>88</v>
      </c>
      <c r="AY221" s="17" t="s">
        <v>144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86</v>
      </c>
      <c r="BK221" s="230">
        <f>ROUND(I221*H221,2)</f>
        <v>0</v>
      </c>
      <c r="BL221" s="17" t="s">
        <v>152</v>
      </c>
      <c r="BM221" s="229" t="s">
        <v>268</v>
      </c>
    </row>
    <row r="222" spans="1:65" s="2" customFormat="1" ht="24.15" customHeight="1">
      <c r="A222" s="38"/>
      <c r="B222" s="39"/>
      <c r="C222" s="264" t="s">
        <v>269</v>
      </c>
      <c r="D222" s="264" t="s">
        <v>257</v>
      </c>
      <c r="E222" s="265" t="s">
        <v>270</v>
      </c>
      <c r="F222" s="266" t="s">
        <v>271</v>
      </c>
      <c r="G222" s="267" t="s">
        <v>166</v>
      </c>
      <c r="H222" s="268">
        <v>1</v>
      </c>
      <c r="I222" s="269"/>
      <c r="J222" s="270">
        <f>ROUND(I222*H222,2)</f>
        <v>0</v>
      </c>
      <c r="K222" s="266" t="s">
        <v>151</v>
      </c>
      <c r="L222" s="271"/>
      <c r="M222" s="272" t="s">
        <v>1</v>
      </c>
      <c r="N222" s="273" t="s">
        <v>43</v>
      </c>
      <c r="O222" s="91"/>
      <c r="P222" s="227">
        <f>O222*H222</f>
        <v>0</v>
      </c>
      <c r="Q222" s="227">
        <v>0.01553</v>
      </c>
      <c r="R222" s="227">
        <f>Q222*H222</f>
        <v>0.01553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191</v>
      </c>
      <c r="AT222" s="229" t="s">
        <v>257</v>
      </c>
      <c r="AU222" s="229" t="s">
        <v>88</v>
      </c>
      <c r="AY222" s="17" t="s">
        <v>144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86</v>
      </c>
      <c r="BK222" s="230">
        <f>ROUND(I222*H222,2)</f>
        <v>0</v>
      </c>
      <c r="BL222" s="17" t="s">
        <v>152</v>
      </c>
      <c r="BM222" s="229" t="s">
        <v>272</v>
      </c>
    </row>
    <row r="223" spans="1:63" s="12" customFormat="1" ht="22.8" customHeight="1">
      <c r="A223" s="12"/>
      <c r="B223" s="202"/>
      <c r="C223" s="203"/>
      <c r="D223" s="204" t="s">
        <v>77</v>
      </c>
      <c r="E223" s="216" t="s">
        <v>197</v>
      </c>
      <c r="F223" s="216" t="s">
        <v>273</v>
      </c>
      <c r="G223" s="203"/>
      <c r="H223" s="203"/>
      <c r="I223" s="206"/>
      <c r="J223" s="217">
        <f>BK223</f>
        <v>0</v>
      </c>
      <c r="K223" s="203"/>
      <c r="L223" s="208"/>
      <c r="M223" s="209"/>
      <c r="N223" s="210"/>
      <c r="O223" s="210"/>
      <c r="P223" s="211">
        <f>SUM(P224:P279)</f>
        <v>0</v>
      </c>
      <c r="Q223" s="210"/>
      <c r="R223" s="211">
        <f>SUM(R224:R279)</f>
        <v>0.0745382</v>
      </c>
      <c r="S223" s="210"/>
      <c r="T223" s="212">
        <f>SUM(T224:T279)</f>
        <v>9.830888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3" t="s">
        <v>86</v>
      </c>
      <c r="AT223" s="214" t="s">
        <v>77</v>
      </c>
      <c r="AU223" s="214" t="s">
        <v>86</v>
      </c>
      <c r="AY223" s="213" t="s">
        <v>144</v>
      </c>
      <c r="BK223" s="215">
        <f>SUM(BK224:BK279)</f>
        <v>0</v>
      </c>
    </row>
    <row r="224" spans="1:65" s="2" customFormat="1" ht="24.15" customHeight="1">
      <c r="A224" s="38"/>
      <c r="B224" s="39"/>
      <c r="C224" s="218" t="s">
        <v>274</v>
      </c>
      <c r="D224" s="218" t="s">
        <v>147</v>
      </c>
      <c r="E224" s="219" t="s">
        <v>275</v>
      </c>
      <c r="F224" s="220" t="s">
        <v>276</v>
      </c>
      <c r="G224" s="221" t="s">
        <v>277</v>
      </c>
      <c r="H224" s="222">
        <v>1</v>
      </c>
      <c r="I224" s="223"/>
      <c r="J224" s="224">
        <f>ROUND(I224*H224,2)</f>
        <v>0</v>
      </c>
      <c r="K224" s="220" t="s">
        <v>1</v>
      </c>
      <c r="L224" s="44"/>
      <c r="M224" s="225" t="s">
        <v>1</v>
      </c>
      <c r="N224" s="226" t="s">
        <v>43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152</v>
      </c>
      <c r="AT224" s="229" t="s">
        <v>147</v>
      </c>
      <c r="AU224" s="229" t="s">
        <v>88</v>
      </c>
      <c r="AY224" s="17" t="s">
        <v>144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86</v>
      </c>
      <c r="BK224" s="230">
        <f>ROUND(I224*H224,2)</f>
        <v>0</v>
      </c>
      <c r="BL224" s="17" t="s">
        <v>152</v>
      </c>
      <c r="BM224" s="229" t="s">
        <v>278</v>
      </c>
    </row>
    <row r="225" spans="1:65" s="2" customFormat="1" ht="24.15" customHeight="1">
      <c r="A225" s="38"/>
      <c r="B225" s="39"/>
      <c r="C225" s="218" t="s">
        <v>279</v>
      </c>
      <c r="D225" s="218" t="s">
        <v>147</v>
      </c>
      <c r="E225" s="219" t="s">
        <v>280</v>
      </c>
      <c r="F225" s="220" t="s">
        <v>281</v>
      </c>
      <c r="G225" s="221" t="s">
        <v>159</v>
      </c>
      <c r="H225" s="222">
        <v>224.5</v>
      </c>
      <c r="I225" s="223"/>
      <c r="J225" s="224">
        <f>ROUND(I225*H225,2)</f>
        <v>0</v>
      </c>
      <c r="K225" s="220" t="s">
        <v>151</v>
      </c>
      <c r="L225" s="44"/>
      <c r="M225" s="225" t="s">
        <v>1</v>
      </c>
      <c r="N225" s="226" t="s">
        <v>43</v>
      </c>
      <c r="O225" s="91"/>
      <c r="P225" s="227">
        <f>O225*H225</f>
        <v>0</v>
      </c>
      <c r="Q225" s="227">
        <v>0.00013</v>
      </c>
      <c r="R225" s="227">
        <f>Q225*H225</f>
        <v>0.029185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152</v>
      </c>
      <c r="AT225" s="229" t="s">
        <v>147</v>
      </c>
      <c r="AU225" s="229" t="s">
        <v>88</v>
      </c>
      <c r="AY225" s="17" t="s">
        <v>144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86</v>
      </c>
      <c r="BK225" s="230">
        <f>ROUND(I225*H225,2)</f>
        <v>0</v>
      </c>
      <c r="BL225" s="17" t="s">
        <v>152</v>
      </c>
      <c r="BM225" s="229" t="s">
        <v>282</v>
      </c>
    </row>
    <row r="226" spans="1:65" s="2" customFormat="1" ht="14.4" customHeight="1">
      <c r="A226" s="38"/>
      <c r="B226" s="39"/>
      <c r="C226" s="218" t="s">
        <v>283</v>
      </c>
      <c r="D226" s="218" t="s">
        <v>147</v>
      </c>
      <c r="E226" s="219" t="s">
        <v>284</v>
      </c>
      <c r="F226" s="220" t="s">
        <v>285</v>
      </c>
      <c r="G226" s="221" t="s">
        <v>286</v>
      </c>
      <c r="H226" s="222">
        <v>28</v>
      </c>
      <c r="I226" s="223"/>
      <c r="J226" s="224">
        <f>ROUND(I226*H226,2)</f>
        <v>0</v>
      </c>
      <c r="K226" s="220" t="s">
        <v>151</v>
      </c>
      <c r="L226" s="44"/>
      <c r="M226" s="225" t="s">
        <v>1</v>
      </c>
      <c r="N226" s="226" t="s">
        <v>43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152</v>
      </c>
      <c r="AT226" s="229" t="s">
        <v>147</v>
      </c>
      <c r="AU226" s="229" t="s">
        <v>88</v>
      </c>
      <c r="AY226" s="17" t="s">
        <v>144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86</v>
      </c>
      <c r="BK226" s="230">
        <f>ROUND(I226*H226,2)</f>
        <v>0</v>
      </c>
      <c r="BL226" s="17" t="s">
        <v>152</v>
      </c>
      <c r="BM226" s="229" t="s">
        <v>287</v>
      </c>
    </row>
    <row r="227" spans="1:65" s="2" customFormat="1" ht="24.15" customHeight="1">
      <c r="A227" s="38"/>
      <c r="B227" s="39"/>
      <c r="C227" s="218" t="s">
        <v>288</v>
      </c>
      <c r="D227" s="218" t="s">
        <v>147</v>
      </c>
      <c r="E227" s="219" t="s">
        <v>289</v>
      </c>
      <c r="F227" s="220" t="s">
        <v>290</v>
      </c>
      <c r="G227" s="221" t="s">
        <v>159</v>
      </c>
      <c r="H227" s="222">
        <v>115.68</v>
      </c>
      <c r="I227" s="223"/>
      <c r="J227" s="224">
        <f>ROUND(I227*H227,2)</f>
        <v>0</v>
      </c>
      <c r="K227" s="220" t="s">
        <v>151</v>
      </c>
      <c r="L227" s="44"/>
      <c r="M227" s="225" t="s">
        <v>1</v>
      </c>
      <c r="N227" s="226" t="s">
        <v>43</v>
      </c>
      <c r="O227" s="91"/>
      <c r="P227" s="227">
        <f>O227*H227</f>
        <v>0</v>
      </c>
      <c r="Q227" s="227">
        <v>4E-05</v>
      </c>
      <c r="R227" s="227">
        <f>Q227*H227</f>
        <v>0.004627200000000001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152</v>
      </c>
      <c r="AT227" s="229" t="s">
        <v>147</v>
      </c>
      <c r="AU227" s="229" t="s">
        <v>88</v>
      </c>
      <c r="AY227" s="17" t="s">
        <v>144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86</v>
      </c>
      <c r="BK227" s="230">
        <f>ROUND(I227*H227,2)</f>
        <v>0</v>
      </c>
      <c r="BL227" s="17" t="s">
        <v>152</v>
      </c>
      <c r="BM227" s="229" t="s">
        <v>291</v>
      </c>
    </row>
    <row r="228" spans="1:51" s="13" customFormat="1" ht="12">
      <c r="A228" s="13"/>
      <c r="B228" s="231"/>
      <c r="C228" s="232"/>
      <c r="D228" s="233" t="s">
        <v>154</v>
      </c>
      <c r="E228" s="234" t="s">
        <v>1</v>
      </c>
      <c r="F228" s="235" t="s">
        <v>292</v>
      </c>
      <c r="G228" s="232"/>
      <c r="H228" s="236">
        <v>82.3</v>
      </c>
      <c r="I228" s="237"/>
      <c r="J228" s="232"/>
      <c r="K228" s="232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154</v>
      </c>
      <c r="AU228" s="242" t="s">
        <v>88</v>
      </c>
      <c r="AV228" s="13" t="s">
        <v>88</v>
      </c>
      <c r="AW228" s="13" t="s">
        <v>32</v>
      </c>
      <c r="AX228" s="13" t="s">
        <v>78</v>
      </c>
      <c r="AY228" s="242" t="s">
        <v>144</v>
      </c>
    </row>
    <row r="229" spans="1:51" s="13" customFormat="1" ht="12">
      <c r="A229" s="13"/>
      <c r="B229" s="231"/>
      <c r="C229" s="232"/>
      <c r="D229" s="233" t="s">
        <v>154</v>
      </c>
      <c r="E229" s="234" t="s">
        <v>1</v>
      </c>
      <c r="F229" s="235" t="s">
        <v>293</v>
      </c>
      <c r="G229" s="232"/>
      <c r="H229" s="236">
        <v>33.38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154</v>
      </c>
      <c r="AU229" s="242" t="s">
        <v>88</v>
      </c>
      <c r="AV229" s="13" t="s">
        <v>88</v>
      </c>
      <c r="AW229" s="13" t="s">
        <v>32</v>
      </c>
      <c r="AX229" s="13" t="s">
        <v>78</v>
      </c>
      <c r="AY229" s="242" t="s">
        <v>144</v>
      </c>
    </row>
    <row r="230" spans="1:51" s="14" customFormat="1" ht="12">
      <c r="A230" s="14"/>
      <c r="B230" s="243"/>
      <c r="C230" s="244"/>
      <c r="D230" s="233" t="s">
        <v>154</v>
      </c>
      <c r="E230" s="245" t="s">
        <v>1</v>
      </c>
      <c r="F230" s="246" t="s">
        <v>156</v>
      </c>
      <c r="G230" s="244"/>
      <c r="H230" s="247">
        <v>115.68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154</v>
      </c>
      <c r="AU230" s="253" t="s">
        <v>88</v>
      </c>
      <c r="AV230" s="14" t="s">
        <v>152</v>
      </c>
      <c r="AW230" s="14" t="s">
        <v>32</v>
      </c>
      <c r="AX230" s="14" t="s">
        <v>86</v>
      </c>
      <c r="AY230" s="253" t="s">
        <v>144</v>
      </c>
    </row>
    <row r="231" spans="1:65" s="2" customFormat="1" ht="24.15" customHeight="1">
      <c r="A231" s="38"/>
      <c r="B231" s="39"/>
      <c r="C231" s="218" t="s">
        <v>294</v>
      </c>
      <c r="D231" s="218" t="s">
        <v>147</v>
      </c>
      <c r="E231" s="219" t="s">
        <v>295</v>
      </c>
      <c r="F231" s="220" t="s">
        <v>296</v>
      </c>
      <c r="G231" s="221" t="s">
        <v>159</v>
      </c>
      <c r="H231" s="222">
        <v>1001.4</v>
      </c>
      <c r="I231" s="223"/>
      <c r="J231" s="224">
        <f>ROUND(I231*H231,2)</f>
        <v>0</v>
      </c>
      <c r="K231" s="220" t="s">
        <v>151</v>
      </c>
      <c r="L231" s="44"/>
      <c r="M231" s="225" t="s">
        <v>1</v>
      </c>
      <c r="N231" s="226" t="s">
        <v>43</v>
      </c>
      <c r="O231" s="91"/>
      <c r="P231" s="227">
        <f>O231*H231</f>
        <v>0</v>
      </c>
      <c r="Q231" s="227">
        <v>4E-05</v>
      </c>
      <c r="R231" s="227">
        <f>Q231*H231</f>
        <v>0.040056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152</v>
      </c>
      <c r="AT231" s="229" t="s">
        <v>147</v>
      </c>
      <c r="AU231" s="229" t="s">
        <v>88</v>
      </c>
      <c r="AY231" s="17" t="s">
        <v>144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86</v>
      </c>
      <c r="BK231" s="230">
        <f>ROUND(I231*H231,2)</f>
        <v>0</v>
      </c>
      <c r="BL231" s="17" t="s">
        <v>152</v>
      </c>
      <c r="BM231" s="229" t="s">
        <v>297</v>
      </c>
    </row>
    <row r="232" spans="1:51" s="15" customFormat="1" ht="12">
      <c r="A232" s="15"/>
      <c r="B232" s="254"/>
      <c r="C232" s="255"/>
      <c r="D232" s="233" t="s">
        <v>154</v>
      </c>
      <c r="E232" s="256" t="s">
        <v>1</v>
      </c>
      <c r="F232" s="257" t="s">
        <v>298</v>
      </c>
      <c r="G232" s="255"/>
      <c r="H232" s="256" t="s">
        <v>1</v>
      </c>
      <c r="I232" s="258"/>
      <c r="J232" s="255"/>
      <c r="K232" s="255"/>
      <c r="L232" s="259"/>
      <c r="M232" s="260"/>
      <c r="N232" s="261"/>
      <c r="O232" s="261"/>
      <c r="P232" s="261"/>
      <c r="Q232" s="261"/>
      <c r="R232" s="261"/>
      <c r="S232" s="261"/>
      <c r="T232" s="262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3" t="s">
        <v>154</v>
      </c>
      <c r="AU232" s="263" t="s">
        <v>88</v>
      </c>
      <c r="AV232" s="15" t="s">
        <v>86</v>
      </c>
      <c r="AW232" s="15" t="s">
        <v>32</v>
      </c>
      <c r="AX232" s="15" t="s">
        <v>78</v>
      </c>
      <c r="AY232" s="263" t="s">
        <v>144</v>
      </c>
    </row>
    <row r="233" spans="1:51" s="13" customFormat="1" ht="12">
      <c r="A233" s="13"/>
      <c r="B233" s="231"/>
      <c r="C233" s="232"/>
      <c r="D233" s="233" t="s">
        <v>154</v>
      </c>
      <c r="E233" s="234" t="s">
        <v>1</v>
      </c>
      <c r="F233" s="235" t="s">
        <v>299</v>
      </c>
      <c r="G233" s="232"/>
      <c r="H233" s="236">
        <v>1001.4</v>
      </c>
      <c r="I233" s="237"/>
      <c r="J233" s="232"/>
      <c r="K233" s="232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154</v>
      </c>
      <c r="AU233" s="242" t="s">
        <v>88</v>
      </c>
      <c r="AV233" s="13" t="s">
        <v>88</v>
      </c>
      <c r="AW233" s="13" t="s">
        <v>32</v>
      </c>
      <c r="AX233" s="13" t="s">
        <v>78</v>
      </c>
      <c r="AY233" s="242" t="s">
        <v>144</v>
      </c>
    </row>
    <row r="234" spans="1:51" s="14" customFormat="1" ht="12">
      <c r="A234" s="14"/>
      <c r="B234" s="243"/>
      <c r="C234" s="244"/>
      <c r="D234" s="233" t="s">
        <v>154</v>
      </c>
      <c r="E234" s="245" t="s">
        <v>1</v>
      </c>
      <c r="F234" s="246" t="s">
        <v>156</v>
      </c>
      <c r="G234" s="244"/>
      <c r="H234" s="247">
        <v>1001.4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154</v>
      </c>
      <c r="AU234" s="253" t="s">
        <v>88</v>
      </c>
      <c r="AV234" s="14" t="s">
        <v>152</v>
      </c>
      <c r="AW234" s="14" t="s">
        <v>32</v>
      </c>
      <c r="AX234" s="14" t="s">
        <v>86</v>
      </c>
      <c r="AY234" s="253" t="s">
        <v>144</v>
      </c>
    </row>
    <row r="235" spans="1:65" s="2" customFormat="1" ht="37.8" customHeight="1">
      <c r="A235" s="38"/>
      <c r="B235" s="39"/>
      <c r="C235" s="218" t="s">
        <v>300</v>
      </c>
      <c r="D235" s="218" t="s">
        <v>147</v>
      </c>
      <c r="E235" s="219" t="s">
        <v>301</v>
      </c>
      <c r="F235" s="220" t="s">
        <v>302</v>
      </c>
      <c r="G235" s="221" t="s">
        <v>171</v>
      </c>
      <c r="H235" s="222">
        <v>1.256</v>
      </c>
      <c r="I235" s="223"/>
      <c r="J235" s="224">
        <f>ROUND(I235*H235,2)</f>
        <v>0</v>
      </c>
      <c r="K235" s="220" t="s">
        <v>151</v>
      </c>
      <c r="L235" s="44"/>
      <c r="M235" s="225" t="s">
        <v>1</v>
      </c>
      <c r="N235" s="226" t="s">
        <v>43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2.2</v>
      </c>
      <c r="T235" s="228">
        <f>S235*H235</f>
        <v>2.7632000000000003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152</v>
      </c>
      <c r="AT235" s="229" t="s">
        <v>147</v>
      </c>
      <c r="AU235" s="229" t="s">
        <v>88</v>
      </c>
      <c r="AY235" s="17" t="s">
        <v>144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86</v>
      </c>
      <c r="BK235" s="230">
        <f>ROUND(I235*H235,2)</f>
        <v>0</v>
      </c>
      <c r="BL235" s="17" t="s">
        <v>152</v>
      </c>
      <c r="BM235" s="229" t="s">
        <v>303</v>
      </c>
    </row>
    <row r="236" spans="1:51" s="15" customFormat="1" ht="12">
      <c r="A236" s="15"/>
      <c r="B236" s="254"/>
      <c r="C236" s="255"/>
      <c r="D236" s="233" t="s">
        <v>154</v>
      </c>
      <c r="E236" s="256" t="s">
        <v>1</v>
      </c>
      <c r="F236" s="257" t="s">
        <v>304</v>
      </c>
      <c r="G236" s="255"/>
      <c r="H236" s="256" t="s">
        <v>1</v>
      </c>
      <c r="I236" s="258"/>
      <c r="J236" s="255"/>
      <c r="K236" s="255"/>
      <c r="L236" s="259"/>
      <c r="M236" s="260"/>
      <c r="N236" s="261"/>
      <c r="O236" s="261"/>
      <c r="P236" s="261"/>
      <c r="Q236" s="261"/>
      <c r="R236" s="261"/>
      <c r="S236" s="261"/>
      <c r="T236" s="26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3" t="s">
        <v>154</v>
      </c>
      <c r="AU236" s="263" t="s">
        <v>88</v>
      </c>
      <c r="AV236" s="15" t="s">
        <v>86</v>
      </c>
      <c r="AW236" s="15" t="s">
        <v>32</v>
      </c>
      <c r="AX236" s="15" t="s">
        <v>78</v>
      </c>
      <c r="AY236" s="263" t="s">
        <v>144</v>
      </c>
    </row>
    <row r="237" spans="1:51" s="13" customFormat="1" ht="12">
      <c r="A237" s="13"/>
      <c r="B237" s="231"/>
      <c r="C237" s="232"/>
      <c r="D237" s="233" t="s">
        <v>154</v>
      </c>
      <c r="E237" s="234" t="s">
        <v>1</v>
      </c>
      <c r="F237" s="235" t="s">
        <v>305</v>
      </c>
      <c r="G237" s="232"/>
      <c r="H237" s="236">
        <v>1.256</v>
      </c>
      <c r="I237" s="237"/>
      <c r="J237" s="232"/>
      <c r="K237" s="232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154</v>
      </c>
      <c r="AU237" s="242" t="s">
        <v>88</v>
      </c>
      <c r="AV237" s="13" t="s">
        <v>88</v>
      </c>
      <c r="AW237" s="13" t="s">
        <v>32</v>
      </c>
      <c r="AX237" s="13" t="s">
        <v>78</v>
      </c>
      <c r="AY237" s="242" t="s">
        <v>144</v>
      </c>
    </row>
    <row r="238" spans="1:51" s="14" customFormat="1" ht="12">
      <c r="A238" s="14"/>
      <c r="B238" s="243"/>
      <c r="C238" s="244"/>
      <c r="D238" s="233" t="s">
        <v>154</v>
      </c>
      <c r="E238" s="245" t="s">
        <v>1</v>
      </c>
      <c r="F238" s="246" t="s">
        <v>156</v>
      </c>
      <c r="G238" s="244"/>
      <c r="H238" s="247">
        <v>1.256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154</v>
      </c>
      <c r="AU238" s="253" t="s">
        <v>88</v>
      </c>
      <c r="AV238" s="14" t="s">
        <v>152</v>
      </c>
      <c r="AW238" s="14" t="s">
        <v>32</v>
      </c>
      <c r="AX238" s="14" t="s">
        <v>86</v>
      </c>
      <c r="AY238" s="253" t="s">
        <v>144</v>
      </c>
    </row>
    <row r="239" spans="1:65" s="2" customFormat="1" ht="24.15" customHeight="1">
      <c r="A239" s="38"/>
      <c r="B239" s="39"/>
      <c r="C239" s="218" t="s">
        <v>306</v>
      </c>
      <c r="D239" s="218" t="s">
        <v>147</v>
      </c>
      <c r="E239" s="219" t="s">
        <v>307</v>
      </c>
      <c r="F239" s="220" t="s">
        <v>308</v>
      </c>
      <c r="G239" s="221" t="s">
        <v>171</v>
      </c>
      <c r="H239" s="222">
        <v>1.256</v>
      </c>
      <c r="I239" s="223"/>
      <c r="J239" s="224">
        <f>ROUND(I239*H239,2)</f>
        <v>0</v>
      </c>
      <c r="K239" s="220" t="s">
        <v>151</v>
      </c>
      <c r="L239" s="44"/>
      <c r="M239" s="225" t="s">
        <v>1</v>
      </c>
      <c r="N239" s="226" t="s">
        <v>43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0.029</v>
      </c>
      <c r="T239" s="228">
        <f>S239*H239</f>
        <v>0.036424000000000005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152</v>
      </c>
      <c r="AT239" s="229" t="s">
        <v>147</v>
      </c>
      <c r="AU239" s="229" t="s">
        <v>88</v>
      </c>
      <c r="AY239" s="17" t="s">
        <v>144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86</v>
      </c>
      <c r="BK239" s="230">
        <f>ROUND(I239*H239,2)</f>
        <v>0</v>
      </c>
      <c r="BL239" s="17" t="s">
        <v>152</v>
      </c>
      <c r="BM239" s="229" t="s">
        <v>309</v>
      </c>
    </row>
    <row r="240" spans="1:65" s="2" customFormat="1" ht="24.15" customHeight="1">
      <c r="A240" s="38"/>
      <c r="B240" s="39"/>
      <c r="C240" s="218" t="s">
        <v>310</v>
      </c>
      <c r="D240" s="218" t="s">
        <v>147</v>
      </c>
      <c r="E240" s="219" t="s">
        <v>311</v>
      </c>
      <c r="F240" s="220" t="s">
        <v>312</v>
      </c>
      <c r="G240" s="221" t="s">
        <v>159</v>
      </c>
      <c r="H240" s="222">
        <v>11.53</v>
      </c>
      <c r="I240" s="223"/>
      <c r="J240" s="224">
        <f>ROUND(I240*H240,2)</f>
        <v>0</v>
      </c>
      <c r="K240" s="220" t="s">
        <v>151</v>
      </c>
      <c r="L240" s="44"/>
      <c r="M240" s="225" t="s">
        <v>1</v>
      </c>
      <c r="N240" s="226" t="s">
        <v>43</v>
      </c>
      <c r="O240" s="91"/>
      <c r="P240" s="227">
        <f>O240*H240</f>
        <v>0</v>
      </c>
      <c r="Q240" s="227">
        <v>0</v>
      </c>
      <c r="R240" s="227">
        <f>Q240*H240</f>
        <v>0</v>
      </c>
      <c r="S240" s="227">
        <v>0.035</v>
      </c>
      <c r="T240" s="228">
        <f>S240*H240</f>
        <v>0.40355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152</v>
      </c>
      <c r="AT240" s="229" t="s">
        <v>147</v>
      </c>
      <c r="AU240" s="229" t="s">
        <v>88</v>
      </c>
      <c r="AY240" s="17" t="s">
        <v>144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86</v>
      </c>
      <c r="BK240" s="230">
        <f>ROUND(I240*H240,2)</f>
        <v>0</v>
      </c>
      <c r="BL240" s="17" t="s">
        <v>152</v>
      </c>
      <c r="BM240" s="229" t="s">
        <v>313</v>
      </c>
    </row>
    <row r="241" spans="1:51" s="13" customFormat="1" ht="12">
      <c r="A241" s="13"/>
      <c r="B241" s="231"/>
      <c r="C241" s="232"/>
      <c r="D241" s="233" t="s">
        <v>154</v>
      </c>
      <c r="E241" s="234" t="s">
        <v>1</v>
      </c>
      <c r="F241" s="235" t="s">
        <v>213</v>
      </c>
      <c r="G241" s="232"/>
      <c r="H241" s="236">
        <v>11.53</v>
      </c>
      <c r="I241" s="237"/>
      <c r="J241" s="232"/>
      <c r="K241" s="232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154</v>
      </c>
      <c r="AU241" s="242" t="s">
        <v>88</v>
      </c>
      <c r="AV241" s="13" t="s">
        <v>88</v>
      </c>
      <c r="AW241" s="13" t="s">
        <v>32</v>
      </c>
      <c r="AX241" s="13" t="s">
        <v>78</v>
      </c>
      <c r="AY241" s="242" t="s">
        <v>144</v>
      </c>
    </row>
    <row r="242" spans="1:51" s="14" customFormat="1" ht="12">
      <c r="A242" s="14"/>
      <c r="B242" s="243"/>
      <c r="C242" s="244"/>
      <c r="D242" s="233" t="s">
        <v>154</v>
      </c>
      <c r="E242" s="245" t="s">
        <v>1</v>
      </c>
      <c r="F242" s="246" t="s">
        <v>156</v>
      </c>
      <c r="G242" s="244"/>
      <c r="H242" s="247">
        <v>11.53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154</v>
      </c>
      <c r="AU242" s="253" t="s">
        <v>88</v>
      </c>
      <c r="AV242" s="14" t="s">
        <v>152</v>
      </c>
      <c r="AW242" s="14" t="s">
        <v>32</v>
      </c>
      <c r="AX242" s="14" t="s">
        <v>86</v>
      </c>
      <c r="AY242" s="253" t="s">
        <v>144</v>
      </c>
    </row>
    <row r="243" spans="1:65" s="2" customFormat="1" ht="24.15" customHeight="1">
      <c r="A243" s="38"/>
      <c r="B243" s="39"/>
      <c r="C243" s="218" t="s">
        <v>314</v>
      </c>
      <c r="D243" s="218" t="s">
        <v>147</v>
      </c>
      <c r="E243" s="219" t="s">
        <v>315</v>
      </c>
      <c r="F243" s="220" t="s">
        <v>316</v>
      </c>
      <c r="G243" s="221" t="s">
        <v>171</v>
      </c>
      <c r="H243" s="222">
        <v>0.645</v>
      </c>
      <c r="I243" s="223"/>
      <c r="J243" s="224">
        <f>ROUND(I243*H243,2)</f>
        <v>0</v>
      </c>
      <c r="K243" s="220" t="s">
        <v>151</v>
      </c>
      <c r="L243" s="44"/>
      <c r="M243" s="225" t="s">
        <v>1</v>
      </c>
      <c r="N243" s="226" t="s">
        <v>43</v>
      </c>
      <c r="O243" s="91"/>
      <c r="P243" s="227">
        <f>O243*H243</f>
        <v>0</v>
      </c>
      <c r="Q243" s="227">
        <v>0</v>
      </c>
      <c r="R243" s="227">
        <f>Q243*H243</f>
        <v>0</v>
      </c>
      <c r="S243" s="227">
        <v>1.8</v>
      </c>
      <c r="T243" s="228">
        <f>S243*H243</f>
        <v>1.161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152</v>
      </c>
      <c r="AT243" s="229" t="s">
        <v>147</v>
      </c>
      <c r="AU243" s="229" t="s">
        <v>88</v>
      </c>
      <c r="AY243" s="17" t="s">
        <v>144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86</v>
      </c>
      <c r="BK243" s="230">
        <f>ROUND(I243*H243,2)</f>
        <v>0</v>
      </c>
      <c r="BL243" s="17" t="s">
        <v>152</v>
      </c>
      <c r="BM243" s="229" t="s">
        <v>317</v>
      </c>
    </row>
    <row r="244" spans="1:51" s="13" customFormat="1" ht="12">
      <c r="A244" s="13"/>
      <c r="B244" s="231"/>
      <c r="C244" s="232"/>
      <c r="D244" s="233" t="s">
        <v>154</v>
      </c>
      <c r="E244" s="234" t="s">
        <v>1</v>
      </c>
      <c r="F244" s="235" t="s">
        <v>318</v>
      </c>
      <c r="G244" s="232"/>
      <c r="H244" s="236">
        <v>0.645</v>
      </c>
      <c r="I244" s="237"/>
      <c r="J244" s="232"/>
      <c r="K244" s="232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154</v>
      </c>
      <c r="AU244" s="242" t="s">
        <v>88</v>
      </c>
      <c r="AV244" s="13" t="s">
        <v>88</v>
      </c>
      <c r="AW244" s="13" t="s">
        <v>32</v>
      </c>
      <c r="AX244" s="13" t="s">
        <v>78</v>
      </c>
      <c r="AY244" s="242" t="s">
        <v>144</v>
      </c>
    </row>
    <row r="245" spans="1:51" s="14" customFormat="1" ht="12">
      <c r="A245" s="14"/>
      <c r="B245" s="243"/>
      <c r="C245" s="244"/>
      <c r="D245" s="233" t="s">
        <v>154</v>
      </c>
      <c r="E245" s="245" t="s">
        <v>1</v>
      </c>
      <c r="F245" s="246" t="s">
        <v>156</v>
      </c>
      <c r="G245" s="244"/>
      <c r="H245" s="247">
        <v>0.645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154</v>
      </c>
      <c r="AU245" s="253" t="s">
        <v>88</v>
      </c>
      <c r="AV245" s="14" t="s">
        <v>152</v>
      </c>
      <c r="AW245" s="14" t="s">
        <v>32</v>
      </c>
      <c r="AX245" s="14" t="s">
        <v>86</v>
      </c>
      <c r="AY245" s="253" t="s">
        <v>144</v>
      </c>
    </row>
    <row r="246" spans="1:65" s="2" customFormat="1" ht="24.15" customHeight="1">
      <c r="A246" s="38"/>
      <c r="B246" s="39"/>
      <c r="C246" s="218" t="s">
        <v>319</v>
      </c>
      <c r="D246" s="218" t="s">
        <v>147</v>
      </c>
      <c r="E246" s="219" t="s">
        <v>320</v>
      </c>
      <c r="F246" s="220" t="s">
        <v>321</v>
      </c>
      <c r="G246" s="221" t="s">
        <v>322</v>
      </c>
      <c r="H246" s="222">
        <v>2.4</v>
      </c>
      <c r="I246" s="223"/>
      <c r="J246" s="224">
        <f>ROUND(I246*H246,2)</f>
        <v>0</v>
      </c>
      <c r="K246" s="220" t="s">
        <v>151</v>
      </c>
      <c r="L246" s="44"/>
      <c r="M246" s="225" t="s">
        <v>1</v>
      </c>
      <c r="N246" s="226" t="s">
        <v>43</v>
      </c>
      <c r="O246" s="91"/>
      <c r="P246" s="227">
        <f>O246*H246</f>
        <v>0</v>
      </c>
      <c r="Q246" s="227">
        <v>0</v>
      </c>
      <c r="R246" s="227">
        <f>Q246*H246</f>
        <v>0</v>
      </c>
      <c r="S246" s="227">
        <v>0.042</v>
      </c>
      <c r="T246" s="228">
        <f>S246*H246</f>
        <v>0.1008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152</v>
      </c>
      <c r="AT246" s="229" t="s">
        <v>147</v>
      </c>
      <c r="AU246" s="229" t="s">
        <v>88</v>
      </c>
      <c r="AY246" s="17" t="s">
        <v>144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86</v>
      </c>
      <c r="BK246" s="230">
        <f>ROUND(I246*H246,2)</f>
        <v>0</v>
      </c>
      <c r="BL246" s="17" t="s">
        <v>152</v>
      </c>
      <c r="BM246" s="229" t="s">
        <v>323</v>
      </c>
    </row>
    <row r="247" spans="1:51" s="13" customFormat="1" ht="12">
      <c r="A247" s="13"/>
      <c r="B247" s="231"/>
      <c r="C247" s="232"/>
      <c r="D247" s="233" t="s">
        <v>154</v>
      </c>
      <c r="E247" s="234" t="s">
        <v>1</v>
      </c>
      <c r="F247" s="235" t="s">
        <v>324</v>
      </c>
      <c r="G247" s="232"/>
      <c r="H247" s="236">
        <v>2.4</v>
      </c>
      <c r="I247" s="237"/>
      <c r="J247" s="232"/>
      <c r="K247" s="232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154</v>
      </c>
      <c r="AU247" s="242" t="s">
        <v>88</v>
      </c>
      <c r="AV247" s="13" t="s">
        <v>88</v>
      </c>
      <c r="AW247" s="13" t="s">
        <v>32</v>
      </c>
      <c r="AX247" s="13" t="s">
        <v>78</v>
      </c>
      <c r="AY247" s="242" t="s">
        <v>144</v>
      </c>
    </row>
    <row r="248" spans="1:51" s="14" customFormat="1" ht="12">
      <c r="A248" s="14"/>
      <c r="B248" s="243"/>
      <c r="C248" s="244"/>
      <c r="D248" s="233" t="s">
        <v>154</v>
      </c>
      <c r="E248" s="245" t="s">
        <v>1</v>
      </c>
      <c r="F248" s="246" t="s">
        <v>156</v>
      </c>
      <c r="G248" s="244"/>
      <c r="H248" s="247">
        <v>2.4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154</v>
      </c>
      <c r="AU248" s="253" t="s">
        <v>88</v>
      </c>
      <c r="AV248" s="14" t="s">
        <v>152</v>
      </c>
      <c r="AW248" s="14" t="s">
        <v>32</v>
      </c>
      <c r="AX248" s="14" t="s">
        <v>86</v>
      </c>
      <c r="AY248" s="253" t="s">
        <v>144</v>
      </c>
    </row>
    <row r="249" spans="1:65" s="2" customFormat="1" ht="24.15" customHeight="1">
      <c r="A249" s="38"/>
      <c r="B249" s="39"/>
      <c r="C249" s="218" t="s">
        <v>325</v>
      </c>
      <c r="D249" s="218" t="s">
        <v>147</v>
      </c>
      <c r="E249" s="219" t="s">
        <v>326</v>
      </c>
      <c r="F249" s="220" t="s">
        <v>327</v>
      </c>
      <c r="G249" s="221" t="s">
        <v>166</v>
      </c>
      <c r="H249" s="222">
        <v>1</v>
      </c>
      <c r="I249" s="223"/>
      <c r="J249" s="224">
        <f>ROUND(I249*H249,2)</f>
        <v>0</v>
      </c>
      <c r="K249" s="220" t="s">
        <v>151</v>
      </c>
      <c r="L249" s="44"/>
      <c r="M249" s="225" t="s">
        <v>1</v>
      </c>
      <c r="N249" s="226" t="s">
        <v>43</v>
      </c>
      <c r="O249" s="91"/>
      <c r="P249" s="227">
        <f>O249*H249</f>
        <v>0</v>
      </c>
      <c r="Q249" s="227">
        <v>0</v>
      </c>
      <c r="R249" s="227">
        <f>Q249*H249</f>
        <v>0</v>
      </c>
      <c r="S249" s="227">
        <v>0.054</v>
      </c>
      <c r="T249" s="228">
        <f>S249*H249</f>
        <v>0.054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152</v>
      </c>
      <c r="AT249" s="229" t="s">
        <v>147</v>
      </c>
      <c r="AU249" s="229" t="s">
        <v>88</v>
      </c>
      <c r="AY249" s="17" t="s">
        <v>144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86</v>
      </c>
      <c r="BK249" s="230">
        <f>ROUND(I249*H249,2)</f>
        <v>0</v>
      </c>
      <c r="BL249" s="17" t="s">
        <v>152</v>
      </c>
      <c r="BM249" s="229" t="s">
        <v>328</v>
      </c>
    </row>
    <row r="250" spans="1:51" s="15" customFormat="1" ht="12">
      <c r="A250" s="15"/>
      <c r="B250" s="254"/>
      <c r="C250" s="255"/>
      <c r="D250" s="233" t="s">
        <v>154</v>
      </c>
      <c r="E250" s="256" t="s">
        <v>1</v>
      </c>
      <c r="F250" s="257" t="s">
        <v>329</v>
      </c>
      <c r="G250" s="255"/>
      <c r="H250" s="256" t="s">
        <v>1</v>
      </c>
      <c r="I250" s="258"/>
      <c r="J250" s="255"/>
      <c r="K250" s="255"/>
      <c r="L250" s="259"/>
      <c r="M250" s="260"/>
      <c r="N250" s="261"/>
      <c r="O250" s="261"/>
      <c r="P250" s="261"/>
      <c r="Q250" s="261"/>
      <c r="R250" s="261"/>
      <c r="S250" s="261"/>
      <c r="T250" s="262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3" t="s">
        <v>154</v>
      </c>
      <c r="AU250" s="263" t="s">
        <v>88</v>
      </c>
      <c r="AV250" s="15" t="s">
        <v>86</v>
      </c>
      <c r="AW250" s="15" t="s">
        <v>32</v>
      </c>
      <c r="AX250" s="15" t="s">
        <v>78</v>
      </c>
      <c r="AY250" s="263" t="s">
        <v>144</v>
      </c>
    </row>
    <row r="251" spans="1:51" s="13" customFormat="1" ht="12">
      <c r="A251" s="13"/>
      <c r="B251" s="231"/>
      <c r="C251" s="232"/>
      <c r="D251" s="233" t="s">
        <v>154</v>
      </c>
      <c r="E251" s="234" t="s">
        <v>1</v>
      </c>
      <c r="F251" s="235" t="s">
        <v>86</v>
      </c>
      <c r="G251" s="232"/>
      <c r="H251" s="236">
        <v>1</v>
      </c>
      <c r="I251" s="237"/>
      <c r="J251" s="232"/>
      <c r="K251" s="232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154</v>
      </c>
      <c r="AU251" s="242" t="s">
        <v>88</v>
      </c>
      <c r="AV251" s="13" t="s">
        <v>88</v>
      </c>
      <c r="AW251" s="13" t="s">
        <v>32</v>
      </c>
      <c r="AX251" s="13" t="s">
        <v>78</v>
      </c>
      <c r="AY251" s="242" t="s">
        <v>144</v>
      </c>
    </row>
    <row r="252" spans="1:51" s="14" customFormat="1" ht="12">
      <c r="A252" s="14"/>
      <c r="B252" s="243"/>
      <c r="C252" s="244"/>
      <c r="D252" s="233" t="s">
        <v>154</v>
      </c>
      <c r="E252" s="245" t="s">
        <v>1</v>
      </c>
      <c r="F252" s="246" t="s">
        <v>156</v>
      </c>
      <c r="G252" s="244"/>
      <c r="H252" s="247">
        <v>1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154</v>
      </c>
      <c r="AU252" s="253" t="s">
        <v>88</v>
      </c>
      <c r="AV252" s="14" t="s">
        <v>152</v>
      </c>
      <c r="AW252" s="14" t="s">
        <v>32</v>
      </c>
      <c r="AX252" s="14" t="s">
        <v>86</v>
      </c>
      <c r="AY252" s="253" t="s">
        <v>144</v>
      </c>
    </row>
    <row r="253" spans="1:65" s="2" customFormat="1" ht="24.15" customHeight="1">
      <c r="A253" s="38"/>
      <c r="B253" s="39"/>
      <c r="C253" s="218" t="s">
        <v>330</v>
      </c>
      <c r="D253" s="218" t="s">
        <v>147</v>
      </c>
      <c r="E253" s="219" t="s">
        <v>331</v>
      </c>
      <c r="F253" s="220" t="s">
        <v>332</v>
      </c>
      <c r="G253" s="221" t="s">
        <v>322</v>
      </c>
      <c r="H253" s="222">
        <v>1</v>
      </c>
      <c r="I253" s="223"/>
      <c r="J253" s="224">
        <f>ROUND(I253*H253,2)</f>
        <v>0</v>
      </c>
      <c r="K253" s="220" t="s">
        <v>151</v>
      </c>
      <c r="L253" s="44"/>
      <c r="M253" s="225" t="s">
        <v>1</v>
      </c>
      <c r="N253" s="226" t="s">
        <v>43</v>
      </c>
      <c r="O253" s="91"/>
      <c r="P253" s="227">
        <f>O253*H253</f>
        <v>0</v>
      </c>
      <c r="Q253" s="227">
        <v>0.00067</v>
      </c>
      <c r="R253" s="227">
        <f>Q253*H253</f>
        <v>0.00067</v>
      </c>
      <c r="S253" s="227">
        <v>0.031</v>
      </c>
      <c r="T253" s="228">
        <f>S253*H253</f>
        <v>0.031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152</v>
      </c>
      <c r="AT253" s="229" t="s">
        <v>147</v>
      </c>
      <c r="AU253" s="229" t="s">
        <v>88</v>
      </c>
      <c r="AY253" s="17" t="s">
        <v>144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86</v>
      </c>
      <c r="BK253" s="230">
        <f>ROUND(I253*H253,2)</f>
        <v>0</v>
      </c>
      <c r="BL253" s="17" t="s">
        <v>152</v>
      </c>
      <c r="BM253" s="229" t="s">
        <v>333</v>
      </c>
    </row>
    <row r="254" spans="1:51" s="15" customFormat="1" ht="12">
      <c r="A254" s="15"/>
      <c r="B254" s="254"/>
      <c r="C254" s="255"/>
      <c r="D254" s="233" t="s">
        <v>154</v>
      </c>
      <c r="E254" s="256" t="s">
        <v>1</v>
      </c>
      <c r="F254" s="257" t="s">
        <v>334</v>
      </c>
      <c r="G254" s="255"/>
      <c r="H254" s="256" t="s">
        <v>1</v>
      </c>
      <c r="I254" s="258"/>
      <c r="J254" s="255"/>
      <c r="K254" s="255"/>
      <c r="L254" s="259"/>
      <c r="M254" s="260"/>
      <c r="N254" s="261"/>
      <c r="O254" s="261"/>
      <c r="P254" s="261"/>
      <c r="Q254" s="261"/>
      <c r="R254" s="261"/>
      <c r="S254" s="261"/>
      <c r="T254" s="26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3" t="s">
        <v>154</v>
      </c>
      <c r="AU254" s="263" t="s">
        <v>88</v>
      </c>
      <c r="AV254" s="15" t="s">
        <v>86</v>
      </c>
      <c r="AW254" s="15" t="s">
        <v>32</v>
      </c>
      <c r="AX254" s="15" t="s">
        <v>78</v>
      </c>
      <c r="AY254" s="263" t="s">
        <v>144</v>
      </c>
    </row>
    <row r="255" spans="1:51" s="13" customFormat="1" ht="12">
      <c r="A255" s="13"/>
      <c r="B255" s="231"/>
      <c r="C255" s="232"/>
      <c r="D255" s="233" t="s">
        <v>154</v>
      </c>
      <c r="E255" s="234" t="s">
        <v>1</v>
      </c>
      <c r="F255" s="235" t="s">
        <v>335</v>
      </c>
      <c r="G255" s="232"/>
      <c r="H255" s="236">
        <v>1</v>
      </c>
      <c r="I255" s="237"/>
      <c r="J255" s="232"/>
      <c r="K255" s="232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154</v>
      </c>
      <c r="AU255" s="242" t="s">
        <v>88</v>
      </c>
      <c r="AV255" s="13" t="s">
        <v>88</v>
      </c>
      <c r="AW255" s="13" t="s">
        <v>32</v>
      </c>
      <c r="AX255" s="13" t="s">
        <v>78</v>
      </c>
      <c r="AY255" s="242" t="s">
        <v>144</v>
      </c>
    </row>
    <row r="256" spans="1:51" s="14" customFormat="1" ht="12">
      <c r="A256" s="14"/>
      <c r="B256" s="243"/>
      <c r="C256" s="244"/>
      <c r="D256" s="233" t="s">
        <v>154</v>
      </c>
      <c r="E256" s="245" t="s">
        <v>1</v>
      </c>
      <c r="F256" s="246" t="s">
        <v>156</v>
      </c>
      <c r="G256" s="244"/>
      <c r="H256" s="247">
        <v>1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154</v>
      </c>
      <c r="AU256" s="253" t="s">
        <v>88</v>
      </c>
      <c r="AV256" s="14" t="s">
        <v>152</v>
      </c>
      <c r="AW256" s="14" t="s">
        <v>32</v>
      </c>
      <c r="AX256" s="14" t="s">
        <v>86</v>
      </c>
      <c r="AY256" s="253" t="s">
        <v>144</v>
      </c>
    </row>
    <row r="257" spans="1:65" s="2" customFormat="1" ht="24.15" customHeight="1">
      <c r="A257" s="38"/>
      <c r="B257" s="39"/>
      <c r="C257" s="218" t="s">
        <v>336</v>
      </c>
      <c r="D257" s="218" t="s">
        <v>147</v>
      </c>
      <c r="E257" s="219" t="s">
        <v>337</v>
      </c>
      <c r="F257" s="220" t="s">
        <v>338</v>
      </c>
      <c r="G257" s="221" t="s">
        <v>159</v>
      </c>
      <c r="H257" s="222">
        <v>54.38</v>
      </c>
      <c r="I257" s="223"/>
      <c r="J257" s="224">
        <f>ROUND(I257*H257,2)</f>
        <v>0</v>
      </c>
      <c r="K257" s="220" t="s">
        <v>151</v>
      </c>
      <c r="L257" s="44"/>
      <c r="M257" s="225" t="s">
        <v>1</v>
      </c>
      <c r="N257" s="226" t="s">
        <v>43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0.01</v>
      </c>
      <c r="T257" s="228">
        <f>S257*H257</f>
        <v>0.5438000000000001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152</v>
      </c>
      <c r="AT257" s="229" t="s">
        <v>147</v>
      </c>
      <c r="AU257" s="229" t="s">
        <v>88</v>
      </c>
      <c r="AY257" s="17" t="s">
        <v>144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86</v>
      </c>
      <c r="BK257" s="230">
        <f>ROUND(I257*H257,2)</f>
        <v>0</v>
      </c>
      <c r="BL257" s="17" t="s">
        <v>152</v>
      </c>
      <c r="BM257" s="229" t="s">
        <v>339</v>
      </c>
    </row>
    <row r="258" spans="1:51" s="13" customFormat="1" ht="12">
      <c r="A258" s="13"/>
      <c r="B258" s="231"/>
      <c r="C258" s="232"/>
      <c r="D258" s="233" t="s">
        <v>154</v>
      </c>
      <c r="E258" s="234" t="s">
        <v>1</v>
      </c>
      <c r="F258" s="235" t="s">
        <v>212</v>
      </c>
      <c r="G258" s="232"/>
      <c r="H258" s="236">
        <v>12.21</v>
      </c>
      <c r="I258" s="237"/>
      <c r="J258" s="232"/>
      <c r="K258" s="232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154</v>
      </c>
      <c r="AU258" s="242" t="s">
        <v>88</v>
      </c>
      <c r="AV258" s="13" t="s">
        <v>88</v>
      </c>
      <c r="AW258" s="13" t="s">
        <v>32</v>
      </c>
      <c r="AX258" s="13" t="s">
        <v>78</v>
      </c>
      <c r="AY258" s="242" t="s">
        <v>144</v>
      </c>
    </row>
    <row r="259" spans="1:51" s="13" customFormat="1" ht="12">
      <c r="A259" s="13"/>
      <c r="B259" s="231"/>
      <c r="C259" s="232"/>
      <c r="D259" s="233" t="s">
        <v>154</v>
      </c>
      <c r="E259" s="234" t="s">
        <v>1</v>
      </c>
      <c r="F259" s="235" t="s">
        <v>213</v>
      </c>
      <c r="G259" s="232"/>
      <c r="H259" s="236">
        <v>11.53</v>
      </c>
      <c r="I259" s="237"/>
      <c r="J259" s="232"/>
      <c r="K259" s="232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154</v>
      </c>
      <c r="AU259" s="242" t="s">
        <v>88</v>
      </c>
      <c r="AV259" s="13" t="s">
        <v>88</v>
      </c>
      <c r="AW259" s="13" t="s">
        <v>32</v>
      </c>
      <c r="AX259" s="13" t="s">
        <v>78</v>
      </c>
      <c r="AY259" s="242" t="s">
        <v>144</v>
      </c>
    </row>
    <row r="260" spans="1:51" s="13" customFormat="1" ht="12">
      <c r="A260" s="13"/>
      <c r="B260" s="231"/>
      <c r="C260" s="232"/>
      <c r="D260" s="233" t="s">
        <v>154</v>
      </c>
      <c r="E260" s="234" t="s">
        <v>1</v>
      </c>
      <c r="F260" s="235" t="s">
        <v>340</v>
      </c>
      <c r="G260" s="232"/>
      <c r="H260" s="236">
        <v>30.64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154</v>
      </c>
      <c r="AU260" s="242" t="s">
        <v>88</v>
      </c>
      <c r="AV260" s="13" t="s">
        <v>88</v>
      </c>
      <c r="AW260" s="13" t="s">
        <v>32</v>
      </c>
      <c r="AX260" s="13" t="s">
        <v>78</v>
      </c>
      <c r="AY260" s="242" t="s">
        <v>144</v>
      </c>
    </row>
    <row r="261" spans="1:51" s="14" customFormat="1" ht="12">
      <c r="A261" s="14"/>
      <c r="B261" s="243"/>
      <c r="C261" s="244"/>
      <c r="D261" s="233" t="s">
        <v>154</v>
      </c>
      <c r="E261" s="245" t="s">
        <v>1</v>
      </c>
      <c r="F261" s="246" t="s">
        <v>156</v>
      </c>
      <c r="G261" s="244"/>
      <c r="H261" s="247">
        <v>54.38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154</v>
      </c>
      <c r="AU261" s="253" t="s">
        <v>88</v>
      </c>
      <c r="AV261" s="14" t="s">
        <v>152</v>
      </c>
      <c r="AW261" s="14" t="s">
        <v>32</v>
      </c>
      <c r="AX261" s="14" t="s">
        <v>86</v>
      </c>
      <c r="AY261" s="253" t="s">
        <v>144</v>
      </c>
    </row>
    <row r="262" spans="1:65" s="2" customFormat="1" ht="37.8" customHeight="1">
      <c r="A262" s="38"/>
      <c r="B262" s="39"/>
      <c r="C262" s="218" t="s">
        <v>341</v>
      </c>
      <c r="D262" s="218" t="s">
        <v>147</v>
      </c>
      <c r="E262" s="219" t="s">
        <v>342</v>
      </c>
      <c r="F262" s="220" t="s">
        <v>343</v>
      </c>
      <c r="G262" s="221" t="s">
        <v>159</v>
      </c>
      <c r="H262" s="222">
        <v>27.92</v>
      </c>
      <c r="I262" s="223"/>
      <c r="J262" s="224">
        <f>ROUND(I262*H262,2)</f>
        <v>0</v>
      </c>
      <c r="K262" s="220" t="s">
        <v>151</v>
      </c>
      <c r="L262" s="44"/>
      <c r="M262" s="225" t="s">
        <v>1</v>
      </c>
      <c r="N262" s="226" t="s">
        <v>43</v>
      </c>
      <c r="O262" s="91"/>
      <c r="P262" s="227">
        <f>O262*H262</f>
        <v>0</v>
      </c>
      <c r="Q262" s="227">
        <v>0</v>
      </c>
      <c r="R262" s="227">
        <f>Q262*H262</f>
        <v>0</v>
      </c>
      <c r="S262" s="227">
        <v>0.05</v>
      </c>
      <c r="T262" s="228">
        <f>S262*H262</f>
        <v>1.3960000000000001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152</v>
      </c>
      <c r="AT262" s="229" t="s">
        <v>147</v>
      </c>
      <c r="AU262" s="229" t="s">
        <v>88</v>
      </c>
      <c r="AY262" s="17" t="s">
        <v>144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86</v>
      </c>
      <c r="BK262" s="230">
        <f>ROUND(I262*H262,2)</f>
        <v>0</v>
      </c>
      <c r="BL262" s="17" t="s">
        <v>152</v>
      </c>
      <c r="BM262" s="229" t="s">
        <v>344</v>
      </c>
    </row>
    <row r="263" spans="1:51" s="15" customFormat="1" ht="12">
      <c r="A263" s="15"/>
      <c r="B263" s="254"/>
      <c r="C263" s="255"/>
      <c r="D263" s="233" t="s">
        <v>154</v>
      </c>
      <c r="E263" s="256" t="s">
        <v>1</v>
      </c>
      <c r="F263" s="257" t="s">
        <v>345</v>
      </c>
      <c r="G263" s="255"/>
      <c r="H263" s="256" t="s">
        <v>1</v>
      </c>
      <c r="I263" s="258"/>
      <c r="J263" s="255"/>
      <c r="K263" s="255"/>
      <c r="L263" s="259"/>
      <c r="M263" s="260"/>
      <c r="N263" s="261"/>
      <c r="O263" s="261"/>
      <c r="P263" s="261"/>
      <c r="Q263" s="261"/>
      <c r="R263" s="261"/>
      <c r="S263" s="261"/>
      <c r="T263" s="262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3" t="s">
        <v>154</v>
      </c>
      <c r="AU263" s="263" t="s">
        <v>88</v>
      </c>
      <c r="AV263" s="15" t="s">
        <v>86</v>
      </c>
      <c r="AW263" s="15" t="s">
        <v>32</v>
      </c>
      <c r="AX263" s="15" t="s">
        <v>78</v>
      </c>
      <c r="AY263" s="263" t="s">
        <v>144</v>
      </c>
    </row>
    <row r="264" spans="1:51" s="13" customFormat="1" ht="12">
      <c r="A264" s="13"/>
      <c r="B264" s="231"/>
      <c r="C264" s="232"/>
      <c r="D264" s="233" t="s">
        <v>154</v>
      </c>
      <c r="E264" s="234" t="s">
        <v>1</v>
      </c>
      <c r="F264" s="235" t="s">
        <v>346</v>
      </c>
      <c r="G264" s="232"/>
      <c r="H264" s="236">
        <v>27.92</v>
      </c>
      <c r="I264" s="237"/>
      <c r="J264" s="232"/>
      <c r="K264" s="232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154</v>
      </c>
      <c r="AU264" s="242" t="s">
        <v>88</v>
      </c>
      <c r="AV264" s="13" t="s">
        <v>88</v>
      </c>
      <c r="AW264" s="13" t="s">
        <v>32</v>
      </c>
      <c r="AX264" s="13" t="s">
        <v>78</v>
      </c>
      <c r="AY264" s="242" t="s">
        <v>144</v>
      </c>
    </row>
    <row r="265" spans="1:51" s="14" customFormat="1" ht="12">
      <c r="A265" s="14"/>
      <c r="B265" s="243"/>
      <c r="C265" s="244"/>
      <c r="D265" s="233" t="s">
        <v>154</v>
      </c>
      <c r="E265" s="245" t="s">
        <v>1</v>
      </c>
      <c r="F265" s="246" t="s">
        <v>156</v>
      </c>
      <c r="G265" s="244"/>
      <c r="H265" s="247">
        <v>27.92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154</v>
      </c>
      <c r="AU265" s="253" t="s">
        <v>88</v>
      </c>
      <c r="AV265" s="14" t="s">
        <v>152</v>
      </c>
      <c r="AW265" s="14" t="s">
        <v>32</v>
      </c>
      <c r="AX265" s="14" t="s">
        <v>86</v>
      </c>
      <c r="AY265" s="253" t="s">
        <v>144</v>
      </c>
    </row>
    <row r="266" spans="1:65" s="2" customFormat="1" ht="24.15" customHeight="1">
      <c r="A266" s="38"/>
      <c r="B266" s="39"/>
      <c r="C266" s="218" t="s">
        <v>347</v>
      </c>
      <c r="D266" s="218" t="s">
        <v>147</v>
      </c>
      <c r="E266" s="219" t="s">
        <v>348</v>
      </c>
      <c r="F266" s="220" t="s">
        <v>349</v>
      </c>
      <c r="G266" s="221" t="s">
        <v>159</v>
      </c>
      <c r="H266" s="222">
        <v>123.689</v>
      </c>
      <c r="I266" s="223"/>
      <c r="J266" s="224">
        <f>ROUND(I266*H266,2)</f>
        <v>0</v>
      </c>
      <c r="K266" s="220" t="s">
        <v>151</v>
      </c>
      <c r="L266" s="44"/>
      <c r="M266" s="225" t="s">
        <v>1</v>
      </c>
      <c r="N266" s="226" t="s">
        <v>43</v>
      </c>
      <c r="O266" s="91"/>
      <c r="P266" s="227">
        <f>O266*H266</f>
        <v>0</v>
      </c>
      <c r="Q266" s="227">
        <v>0</v>
      </c>
      <c r="R266" s="227">
        <f>Q266*H266</f>
        <v>0</v>
      </c>
      <c r="S266" s="227">
        <v>0.01</v>
      </c>
      <c r="T266" s="228">
        <f>S266*H266</f>
        <v>1.23689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152</v>
      </c>
      <c r="AT266" s="229" t="s">
        <v>147</v>
      </c>
      <c r="AU266" s="229" t="s">
        <v>88</v>
      </c>
      <c r="AY266" s="17" t="s">
        <v>144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86</v>
      </c>
      <c r="BK266" s="230">
        <f>ROUND(I266*H266,2)</f>
        <v>0</v>
      </c>
      <c r="BL266" s="17" t="s">
        <v>152</v>
      </c>
      <c r="BM266" s="229" t="s">
        <v>350</v>
      </c>
    </row>
    <row r="267" spans="1:51" s="15" customFormat="1" ht="12">
      <c r="A267" s="15"/>
      <c r="B267" s="254"/>
      <c r="C267" s="255"/>
      <c r="D267" s="233" t="s">
        <v>154</v>
      </c>
      <c r="E267" s="256" t="s">
        <v>1</v>
      </c>
      <c r="F267" s="257" t="s">
        <v>240</v>
      </c>
      <c r="G267" s="255"/>
      <c r="H267" s="256" t="s">
        <v>1</v>
      </c>
      <c r="I267" s="258"/>
      <c r="J267" s="255"/>
      <c r="K267" s="255"/>
      <c r="L267" s="259"/>
      <c r="M267" s="260"/>
      <c r="N267" s="261"/>
      <c r="O267" s="261"/>
      <c r="P267" s="261"/>
      <c r="Q267" s="261"/>
      <c r="R267" s="261"/>
      <c r="S267" s="261"/>
      <c r="T267" s="262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3" t="s">
        <v>154</v>
      </c>
      <c r="AU267" s="263" t="s">
        <v>88</v>
      </c>
      <c r="AV267" s="15" t="s">
        <v>86</v>
      </c>
      <c r="AW267" s="15" t="s">
        <v>32</v>
      </c>
      <c r="AX267" s="15" t="s">
        <v>78</v>
      </c>
      <c r="AY267" s="263" t="s">
        <v>144</v>
      </c>
    </row>
    <row r="268" spans="1:51" s="13" customFormat="1" ht="12">
      <c r="A268" s="13"/>
      <c r="B268" s="231"/>
      <c r="C268" s="232"/>
      <c r="D268" s="233" t="s">
        <v>154</v>
      </c>
      <c r="E268" s="234" t="s">
        <v>1</v>
      </c>
      <c r="F268" s="235" t="s">
        <v>241</v>
      </c>
      <c r="G268" s="232"/>
      <c r="H268" s="236">
        <v>43.012</v>
      </c>
      <c r="I268" s="237"/>
      <c r="J268" s="232"/>
      <c r="K268" s="232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154</v>
      </c>
      <c r="AU268" s="242" t="s">
        <v>88</v>
      </c>
      <c r="AV268" s="13" t="s">
        <v>88</v>
      </c>
      <c r="AW268" s="13" t="s">
        <v>32</v>
      </c>
      <c r="AX268" s="13" t="s">
        <v>78</v>
      </c>
      <c r="AY268" s="242" t="s">
        <v>144</v>
      </c>
    </row>
    <row r="269" spans="1:51" s="15" customFormat="1" ht="12">
      <c r="A269" s="15"/>
      <c r="B269" s="254"/>
      <c r="C269" s="255"/>
      <c r="D269" s="233" t="s">
        <v>154</v>
      </c>
      <c r="E269" s="256" t="s">
        <v>1</v>
      </c>
      <c r="F269" s="257" t="s">
        <v>242</v>
      </c>
      <c r="G269" s="255"/>
      <c r="H269" s="256" t="s">
        <v>1</v>
      </c>
      <c r="I269" s="258"/>
      <c r="J269" s="255"/>
      <c r="K269" s="255"/>
      <c r="L269" s="259"/>
      <c r="M269" s="260"/>
      <c r="N269" s="261"/>
      <c r="O269" s="261"/>
      <c r="P269" s="261"/>
      <c r="Q269" s="261"/>
      <c r="R269" s="261"/>
      <c r="S269" s="261"/>
      <c r="T269" s="262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3" t="s">
        <v>154</v>
      </c>
      <c r="AU269" s="263" t="s">
        <v>88</v>
      </c>
      <c r="AV269" s="15" t="s">
        <v>86</v>
      </c>
      <c r="AW269" s="15" t="s">
        <v>32</v>
      </c>
      <c r="AX269" s="15" t="s">
        <v>78</v>
      </c>
      <c r="AY269" s="263" t="s">
        <v>144</v>
      </c>
    </row>
    <row r="270" spans="1:51" s="13" customFormat="1" ht="12">
      <c r="A270" s="13"/>
      <c r="B270" s="231"/>
      <c r="C270" s="232"/>
      <c r="D270" s="233" t="s">
        <v>154</v>
      </c>
      <c r="E270" s="234" t="s">
        <v>1</v>
      </c>
      <c r="F270" s="235" t="s">
        <v>243</v>
      </c>
      <c r="G270" s="232"/>
      <c r="H270" s="236">
        <v>16.337</v>
      </c>
      <c r="I270" s="237"/>
      <c r="J270" s="232"/>
      <c r="K270" s="232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154</v>
      </c>
      <c r="AU270" s="242" t="s">
        <v>88</v>
      </c>
      <c r="AV270" s="13" t="s">
        <v>88</v>
      </c>
      <c r="AW270" s="13" t="s">
        <v>32</v>
      </c>
      <c r="AX270" s="13" t="s">
        <v>78</v>
      </c>
      <c r="AY270" s="242" t="s">
        <v>144</v>
      </c>
    </row>
    <row r="271" spans="1:51" s="15" customFormat="1" ht="12">
      <c r="A271" s="15"/>
      <c r="B271" s="254"/>
      <c r="C271" s="255"/>
      <c r="D271" s="233" t="s">
        <v>154</v>
      </c>
      <c r="E271" s="256" t="s">
        <v>1</v>
      </c>
      <c r="F271" s="257" t="s">
        <v>244</v>
      </c>
      <c r="G271" s="255"/>
      <c r="H271" s="256" t="s">
        <v>1</v>
      </c>
      <c r="I271" s="258"/>
      <c r="J271" s="255"/>
      <c r="K271" s="255"/>
      <c r="L271" s="259"/>
      <c r="M271" s="260"/>
      <c r="N271" s="261"/>
      <c r="O271" s="261"/>
      <c r="P271" s="261"/>
      <c r="Q271" s="261"/>
      <c r="R271" s="261"/>
      <c r="S271" s="261"/>
      <c r="T271" s="262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3" t="s">
        <v>154</v>
      </c>
      <c r="AU271" s="263" t="s">
        <v>88</v>
      </c>
      <c r="AV271" s="15" t="s">
        <v>86</v>
      </c>
      <c r="AW271" s="15" t="s">
        <v>32</v>
      </c>
      <c r="AX271" s="15" t="s">
        <v>78</v>
      </c>
      <c r="AY271" s="263" t="s">
        <v>144</v>
      </c>
    </row>
    <row r="272" spans="1:51" s="13" customFormat="1" ht="12">
      <c r="A272" s="13"/>
      <c r="B272" s="231"/>
      <c r="C272" s="232"/>
      <c r="D272" s="233" t="s">
        <v>154</v>
      </c>
      <c r="E272" s="234" t="s">
        <v>1</v>
      </c>
      <c r="F272" s="235" t="s">
        <v>245</v>
      </c>
      <c r="G272" s="232"/>
      <c r="H272" s="236">
        <v>64.34</v>
      </c>
      <c r="I272" s="237"/>
      <c r="J272" s="232"/>
      <c r="K272" s="232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154</v>
      </c>
      <c r="AU272" s="242" t="s">
        <v>88</v>
      </c>
      <c r="AV272" s="13" t="s">
        <v>88</v>
      </c>
      <c r="AW272" s="13" t="s">
        <v>32</v>
      </c>
      <c r="AX272" s="13" t="s">
        <v>78</v>
      </c>
      <c r="AY272" s="242" t="s">
        <v>144</v>
      </c>
    </row>
    <row r="273" spans="1:51" s="14" customFormat="1" ht="12">
      <c r="A273" s="14"/>
      <c r="B273" s="243"/>
      <c r="C273" s="244"/>
      <c r="D273" s="233" t="s">
        <v>154</v>
      </c>
      <c r="E273" s="245" t="s">
        <v>1</v>
      </c>
      <c r="F273" s="246" t="s">
        <v>156</v>
      </c>
      <c r="G273" s="244"/>
      <c r="H273" s="247">
        <v>123.68900000000001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154</v>
      </c>
      <c r="AU273" s="253" t="s">
        <v>88</v>
      </c>
      <c r="AV273" s="14" t="s">
        <v>152</v>
      </c>
      <c r="AW273" s="14" t="s">
        <v>32</v>
      </c>
      <c r="AX273" s="14" t="s">
        <v>86</v>
      </c>
      <c r="AY273" s="253" t="s">
        <v>144</v>
      </c>
    </row>
    <row r="274" spans="1:65" s="2" customFormat="1" ht="24.15" customHeight="1">
      <c r="A274" s="38"/>
      <c r="B274" s="39"/>
      <c r="C274" s="218" t="s">
        <v>351</v>
      </c>
      <c r="D274" s="218" t="s">
        <v>147</v>
      </c>
      <c r="E274" s="219" t="s">
        <v>352</v>
      </c>
      <c r="F274" s="220" t="s">
        <v>353</v>
      </c>
      <c r="G274" s="221" t="s">
        <v>159</v>
      </c>
      <c r="H274" s="222">
        <v>45.744</v>
      </c>
      <c r="I274" s="223"/>
      <c r="J274" s="224">
        <f>ROUND(I274*H274,2)</f>
        <v>0</v>
      </c>
      <c r="K274" s="220" t="s">
        <v>151</v>
      </c>
      <c r="L274" s="44"/>
      <c r="M274" s="225" t="s">
        <v>1</v>
      </c>
      <c r="N274" s="226" t="s">
        <v>43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0.046</v>
      </c>
      <c r="T274" s="228">
        <f>S274*H274</f>
        <v>2.104224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152</v>
      </c>
      <c r="AT274" s="229" t="s">
        <v>147</v>
      </c>
      <c r="AU274" s="229" t="s">
        <v>88</v>
      </c>
      <c r="AY274" s="17" t="s">
        <v>144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86</v>
      </c>
      <c r="BK274" s="230">
        <f>ROUND(I274*H274,2)</f>
        <v>0</v>
      </c>
      <c r="BL274" s="17" t="s">
        <v>152</v>
      </c>
      <c r="BM274" s="229" t="s">
        <v>354</v>
      </c>
    </row>
    <row r="275" spans="1:51" s="15" customFormat="1" ht="12">
      <c r="A275" s="15"/>
      <c r="B275" s="254"/>
      <c r="C275" s="255"/>
      <c r="D275" s="233" t="s">
        <v>154</v>
      </c>
      <c r="E275" s="256" t="s">
        <v>1</v>
      </c>
      <c r="F275" s="257" t="s">
        <v>355</v>
      </c>
      <c r="G275" s="255"/>
      <c r="H275" s="256" t="s">
        <v>1</v>
      </c>
      <c r="I275" s="258"/>
      <c r="J275" s="255"/>
      <c r="K275" s="255"/>
      <c r="L275" s="259"/>
      <c r="M275" s="260"/>
      <c r="N275" s="261"/>
      <c r="O275" s="261"/>
      <c r="P275" s="261"/>
      <c r="Q275" s="261"/>
      <c r="R275" s="261"/>
      <c r="S275" s="261"/>
      <c r="T275" s="26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3" t="s">
        <v>154</v>
      </c>
      <c r="AU275" s="263" t="s">
        <v>88</v>
      </c>
      <c r="AV275" s="15" t="s">
        <v>86</v>
      </c>
      <c r="AW275" s="15" t="s">
        <v>32</v>
      </c>
      <c r="AX275" s="15" t="s">
        <v>78</v>
      </c>
      <c r="AY275" s="263" t="s">
        <v>144</v>
      </c>
    </row>
    <row r="276" spans="1:51" s="13" customFormat="1" ht="12">
      <c r="A276" s="13"/>
      <c r="B276" s="231"/>
      <c r="C276" s="232"/>
      <c r="D276" s="233" t="s">
        <v>154</v>
      </c>
      <c r="E276" s="234" t="s">
        <v>1</v>
      </c>
      <c r="F276" s="235" t="s">
        <v>356</v>
      </c>
      <c r="G276" s="232"/>
      <c r="H276" s="236">
        <v>42.145</v>
      </c>
      <c r="I276" s="237"/>
      <c r="J276" s="232"/>
      <c r="K276" s="232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154</v>
      </c>
      <c r="AU276" s="242" t="s">
        <v>88</v>
      </c>
      <c r="AV276" s="13" t="s">
        <v>88</v>
      </c>
      <c r="AW276" s="13" t="s">
        <v>32</v>
      </c>
      <c r="AX276" s="13" t="s">
        <v>78</v>
      </c>
      <c r="AY276" s="242" t="s">
        <v>144</v>
      </c>
    </row>
    <row r="277" spans="1:51" s="13" customFormat="1" ht="12">
      <c r="A277" s="13"/>
      <c r="B277" s="231"/>
      <c r="C277" s="232"/>
      <c r="D277" s="233" t="s">
        <v>154</v>
      </c>
      <c r="E277" s="234" t="s">
        <v>1</v>
      </c>
      <c r="F277" s="235" t="s">
        <v>357</v>
      </c>
      <c r="G277" s="232"/>
      <c r="H277" s="236">
        <v>2.605</v>
      </c>
      <c r="I277" s="237"/>
      <c r="J277" s="232"/>
      <c r="K277" s="232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154</v>
      </c>
      <c r="AU277" s="242" t="s">
        <v>88</v>
      </c>
      <c r="AV277" s="13" t="s">
        <v>88</v>
      </c>
      <c r="AW277" s="13" t="s">
        <v>32</v>
      </c>
      <c r="AX277" s="13" t="s">
        <v>78</v>
      </c>
      <c r="AY277" s="242" t="s">
        <v>144</v>
      </c>
    </row>
    <row r="278" spans="1:51" s="13" customFormat="1" ht="12">
      <c r="A278" s="13"/>
      <c r="B278" s="231"/>
      <c r="C278" s="232"/>
      <c r="D278" s="233" t="s">
        <v>154</v>
      </c>
      <c r="E278" s="234" t="s">
        <v>1</v>
      </c>
      <c r="F278" s="235" t="s">
        <v>358</v>
      </c>
      <c r="G278" s="232"/>
      <c r="H278" s="236">
        <v>0.994</v>
      </c>
      <c r="I278" s="237"/>
      <c r="J278" s="232"/>
      <c r="K278" s="232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154</v>
      </c>
      <c r="AU278" s="242" t="s">
        <v>88</v>
      </c>
      <c r="AV278" s="13" t="s">
        <v>88</v>
      </c>
      <c r="AW278" s="13" t="s">
        <v>32</v>
      </c>
      <c r="AX278" s="13" t="s">
        <v>78</v>
      </c>
      <c r="AY278" s="242" t="s">
        <v>144</v>
      </c>
    </row>
    <row r="279" spans="1:51" s="14" customFormat="1" ht="12">
      <c r="A279" s="14"/>
      <c r="B279" s="243"/>
      <c r="C279" s="244"/>
      <c r="D279" s="233" t="s">
        <v>154</v>
      </c>
      <c r="E279" s="245" t="s">
        <v>1</v>
      </c>
      <c r="F279" s="246" t="s">
        <v>156</v>
      </c>
      <c r="G279" s="244"/>
      <c r="H279" s="247">
        <v>45.744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154</v>
      </c>
      <c r="AU279" s="253" t="s">
        <v>88</v>
      </c>
      <c r="AV279" s="14" t="s">
        <v>152</v>
      </c>
      <c r="AW279" s="14" t="s">
        <v>32</v>
      </c>
      <c r="AX279" s="14" t="s">
        <v>86</v>
      </c>
      <c r="AY279" s="253" t="s">
        <v>144</v>
      </c>
    </row>
    <row r="280" spans="1:63" s="12" customFormat="1" ht="22.8" customHeight="1">
      <c r="A280" s="12"/>
      <c r="B280" s="202"/>
      <c r="C280" s="203"/>
      <c r="D280" s="204" t="s">
        <v>77</v>
      </c>
      <c r="E280" s="216" t="s">
        <v>359</v>
      </c>
      <c r="F280" s="216" t="s">
        <v>360</v>
      </c>
      <c r="G280" s="203"/>
      <c r="H280" s="203"/>
      <c r="I280" s="206"/>
      <c r="J280" s="217">
        <f>BK280</f>
        <v>0</v>
      </c>
      <c r="K280" s="203"/>
      <c r="L280" s="208"/>
      <c r="M280" s="209"/>
      <c r="N280" s="210"/>
      <c r="O280" s="210"/>
      <c r="P280" s="211">
        <f>SUM(P281:P285)</f>
        <v>0</v>
      </c>
      <c r="Q280" s="210"/>
      <c r="R280" s="211">
        <f>SUM(R281:R285)</f>
        <v>0</v>
      </c>
      <c r="S280" s="210"/>
      <c r="T280" s="212">
        <f>SUM(T281:T285)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3" t="s">
        <v>86</v>
      </c>
      <c r="AT280" s="214" t="s">
        <v>77</v>
      </c>
      <c r="AU280" s="214" t="s">
        <v>86</v>
      </c>
      <c r="AY280" s="213" t="s">
        <v>144</v>
      </c>
      <c r="BK280" s="215">
        <f>SUM(BK281:BK285)</f>
        <v>0</v>
      </c>
    </row>
    <row r="281" spans="1:65" s="2" customFormat="1" ht="24.15" customHeight="1">
      <c r="A281" s="38"/>
      <c r="B281" s="39"/>
      <c r="C281" s="218" t="s">
        <v>361</v>
      </c>
      <c r="D281" s="218" t="s">
        <v>147</v>
      </c>
      <c r="E281" s="219" t="s">
        <v>362</v>
      </c>
      <c r="F281" s="220" t="s">
        <v>363</v>
      </c>
      <c r="G281" s="221" t="s">
        <v>150</v>
      </c>
      <c r="H281" s="222">
        <v>12.623</v>
      </c>
      <c r="I281" s="223"/>
      <c r="J281" s="224">
        <f>ROUND(I281*H281,2)</f>
        <v>0</v>
      </c>
      <c r="K281" s="220" t="s">
        <v>151</v>
      </c>
      <c r="L281" s="44"/>
      <c r="M281" s="225" t="s">
        <v>1</v>
      </c>
      <c r="N281" s="226" t="s">
        <v>43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152</v>
      </c>
      <c r="AT281" s="229" t="s">
        <v>147</v>
      </c>
      <c r="AU281" s="229" t="s">
        <v>88</v>
      </c>
      <c r="AY281" s="17" t="s">
        <v>144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86</v>
      </c>
      <c r="BK281" s="230">
        <f>ROUND(I281*H281,2)</f>
        <v>0</v>
      </c>
      <c r="BL281" s="17" t="s">
        <v>152</v>
      </c>
      <c r="BM281" s="229" t="s">
        <v>364</v>
      </c>
    </row>
    <row r="282" spans="1:65" s="2" customFormat="1" ht="24.15" customHeight="1">
      <c r="A282" s="38"/>
      <c r="B282" s="39"/>
      <c r="C282" s="218" t="s">
        <v>365</v>
      </c>
      <c r="D282" s="218" t="s">
        <v>147</v>
      </c>
      <c r="E282" s="219" t="s">
        <v>366</v>
      </c>
      <c r="F282" s="220" t="s">
        <v>367</v>
      </c>
      <c r="G282" s="221" t="s">
        <v>150</v>
      </c>
      <c r="H282" s="222">
        <v>378.69</v>
      </c>
      <c r="I282" s="223"/>
      <c r="J282" s="224">
        <f>ROUND(I282*H282,2)</f>
        <v>0</v>
      </c>
      <c r="K282" s="220" t="s">
        <v>151</v>
      </c>
      <c r="L282" s="44"/>
      <c r="M282" s="225" t="s">
        <v>1</v>
      </c>
      <c r="N282" s="226" t="s">
        <v>43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152</v>
      </c>
      <c r="AT282" s="229" t="s">
        <v>147</v>
      </c>
      <c r="AU282" s="229" t="s">
        <v>88</v>
      </c>
      <c r="AY282" s="17" t="s">
        <v>144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86</v>
      </c>
      <c r="BK282" s="230">
        <f>ROUND(I282*H282,2)</f>
        <v>0</v>
      </c>
      <c r="BL282" s="17" t="s">
        <v>152</v>
      </c>
      <c r="BM282" s="229" t="s">
        <v>368</v>
      </c>
    </row>
    <row r="283" spans="1:51" s="13" customFormat="1" ht="12">
      <c r="A283" s="13"/>
      <c r="B283" s="231"/>
      <c r="C283" s="232"/>
      <c r="D283" s="233" t="s">
        <v>154</v>
      </c>
      <c r="E283" s="232"/>
      <c r="F283" s="235" t="s">
        <v>369</v>
      </c>
      <c r="G283" s="232"/>
      <c r="H283" s="236">
        <v>378.69</v>
      </c>
      <c r="I283" s="237"/>
      <c r="J283" s="232"/>
      <c r="K283" s="232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154</v>
      </c>
      <c r="AU283" s="242" t="s">
        <v>88</v>
      </c>
      <c r="AV283" s="13" t="s">
        <v>88</v>
      </c>
      <c r="AW283" s="13" t="s">
        <v>4</v>
      </c>
      <c r="AX283" s="13" t="s">
        <v>86</v>
      </c>
      <c r="AY283" s="242" t="s">
        <v>144</v>
      </c>
    </row>
    <row r="284" spans="1:65" s="2" customFormat="1" ht="24.15" customHeight="1">
      <c r="A284" s="38"/>
      <c r="B284" s="39"/>
      <c r="C284" s="218" t="s">
        <v>370</v>
      </c>
      <c r="D284" s="218" t="s">
        <v>147</v>
      </c>
      <c r="E284" s="219" t="s">
        <v>371</v>
      </c>
      <c r="F284" s="220" t="s">
        <v>372</v>
      </c>
      <c r="G284" s="221" t="s">
        <v>150</v>
      </c>
      <c r="H284" s="222">
        <v>12.623</v>
      </c>
      <c r="I284" s="223"/>
      <c r="J284" s="224">
        <f>ROUND(I284*H284,2)</f>
        <v>0</v>
      </c>
      <c r="K284" s="220" t="s">
        <v>151</v>
      </c>
      <c r="L284" s="44"/>
      <c r="M284" s="225" t="s">
        <v>1</v>
      </c>
      <c r="N284" s="226" t="s">
        <v>43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152</v>
      </c>
      <c r="AT284" s="229" t="s">
        <v>147</v>
      </c>
      <c r="AU284" s="229" t="s">
        <v>88</v>
      </c>
      <c r="AY284" s="17" t="s">
        <v>144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86</v>
      </c>
      <c r="BK284" s="230">
        <f>ROUND(I284*H284,2)</f>
        <v>0</v>
      </c>
      <c r="BL284" s="17" t="s">
        <v>152</v>
      </c>
      <c r="BM284" s="229" t="s">
        <v>373</v>
      </c>
    </row>
    <row r="285" spans="1:65" s="2" customFormat="1" ht="24.15" customHeight="1">
      <c r="A285" s="38"/>
      <c r="B285" s="39"/>
      <c r="C285" s="218" t="s">
        <v>374</v>
      </c>
      <c r="D285" s="218" t="s">
        <v>147</v>
      </c>
      <c r="E285" s="219" t="s">
        <v>375</v>
      </c>
      <c r="F285" s="220" t="s">
        <v>376</v>
      </c>
      <c r="G285" s="221" t="s">
        <v>150</v>
      </c>
      <c r="H285" s="222">
        <v>12.623</v>
      </c>
      <c r="I285" s="223"/>
      <c r="J285" s="224">
        <f>ROUND(I285*H285,2)</f>
        <v>0</v>
      </c>
      <c r="K285" s="220" t="s">
        <v>151</v>
      </c>
      <c r="L285" s="44"/>
      <c r="M285" s="225" t="s">
        <v>1</v>
      </c>
      <c r="N285" s="226" t="s">
        <v>43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152</v>
      </c>
      <c r="AT285" s="229" t="s">
        <v>147</v>
      </c>
      <c r="AU285" s="229" t="s">
        <v>88</v>
      </c>
      <c r="AY285" s="17" t="s">
        <v>144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86</v>
      </c>
      <c r="BK285" s="230">
        <f>ROUND(I285*H285,2)</f>
        <v>0</v>
      </c>
      <c r="BL285" s="17" t="s">
        <v>152</v>
      </c>
      <c r="BM285" s="229" t="s">
        <v>377</v>
      </c>
    </row>
    <row r="286" spans="1:63" s="12" customFormat="1" ht="22.8" customHeight="1">
      <c r="A286" s="12"/>
      <c r="B286" s="202"/>
      <c r="C286" s="203"/>
      <c r="D286" s="204" t="s">
        <v>77</v>
      </c>
      <c r="E286" s="216" t="s">
        <v>378</v>
      </c>
      <c r="F286" s="216" t="s">
        <v>379</v>
      </c>
      <c r="G286" s="203"/>
      <c r="H286" s="203"/>
      <c r="I286" s="206"/>
      <c r="J286" s="217">
        <f>BK286</f>
        <v>0</v>
      </c>
      <c r="K286" s="203"/>
      <c r="L286" s="208"/>
      <c r="M286" s="209"/>
      <c r="N286" s="210"/>
      <c r="O286" s="210"/>
      <c r="P286" s="211">
        <f>P287</f>
        <v>0</v>
      </c>
      <c r="Q286" s="210"/>
      <c r="R286" s="211">
        <f>R287</f>
        <v>0</v>
      </c>
      <c r="S286" s="210"/>
      <c r="T286" s="212">
        <f>T287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3" t="s">
        <v>86</v>
      </c>
      <c r="AT286" s="214" t="s">
        <v>77</v>
      </c>
      <c r="AU286" s="214" t="s">
        <v>86</v>
      </c>
      <c r="AY286" s="213" t="s">
        <v>144</v>
      </c>
      <c r="BK286" s="215">
        <f>BK287</f>
        <v>0</v>
      </c>
    </row>
    <row r="287" spans="1:65" s="2" customFormat="1" ht="14.4" customHeight="1">
      <c r="A287" s="38"/>
      <c r="B287" s="39"/>
      <c r="C287" s="218" t="s">
        <v>380</v>
      </c>
      <c r="D287" s="218" t="s">
        <v>147</v>
      </c>
      <c r="E287" s="219" t="s">
        <v>381</v>
      </c>
      <c r="F287" s="220" t="s">
        <v>382</v>
      </c>
      <c r="G287" s="221" t="s">
        <v>150</v>
      </c>
      <c r="H287" s="222">
        <v>8.039</v>
      </c>
      <c r="I287" s="223"/>
      <c r="J287" s="224">
        <f>ROUND(I287*H287,2)</f>
        <v>0</v>
      </c>
      <c r="K287" s="220" t="s">
        <v>151</v>
      </c>
      <c r="L287" s="44"/>
      <c r="M287" s="225" t="s">
        <v>1</v>
      </c>
      <c r="N287" s="226" t="s">
        <v>43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152</v>
      </c>
      <c r="AT287" s="229" t="s">
        <v>147</v>
      </c>
      <c r="AU287" s="229" t="s">
        <v>88</v>
      </c>
      <c r="AY287" s="17" t="s">
        <v>144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86</v>
      </c>
      <c r="BK287" s="230">
        <f>ROUND(I287*H287,2)</f>
        <v>0</v>
      </c>
      <c r="BL287" s="17" t="s">
        <v>152</v>
      </c>
      <c r="BM287" s="229" t="s">
        <v>383</v>
      </c>
    </row>
    <row r="288" spans="1:63" s="12" customFormat="1" ht="25.9" customHeight="1">
      <c r="A288" s="12"/>
      <c r="B288" s="202"/>
      <c r="C288" s="203"/>
      <c r="D288" s="204" t="s">
        <v>77</v>
      </c>
      <c r="E288" s="205" t="s">
        <v>384</v>
      </c>
      <c r="F288" s="205" t="s">
        <v>385</v>
      </c>
      <c r="G288" s="203"/>
      <c r="H288" s="203"/>
      <c r="I288" s="206"/>
      <c r="J288" s="207">
        <f>BK288</f>
        <v>0</v>
      </c>
      <c r="K288" s="203"/>
      <c r="L288" s="208"/>
      <c r="M288" s="209"/>
      <c r="N288" s="210"/>
      <c r="O288" s="210"/>
      <c r="P288" s="211">
        <f>P289+P297+P308+P323+P339+P344+P349+P353+P358+P385+P394+P423+P438+P456+P467+P486+P496+P522+P537</f>
        <v>0</v>
      </c>
      <c r="Q288" s="210"/>
      <c r="R288" s="211">
        <f>R289+R297+R308+R323+R339+R344+R349+R353+R358+R385+R394+R423+R438+R456+R467+R486+R496+R522+R537</f>
        <v>4.939968749999999</v>
      </c>
      <c r="S288" s="210"/>
      <c r="T288" s="212">
        <f>T289+T297+T308+T323+T339+T344+T349+T353+T358+T385+T394+T423+T438+T456+T467+T486+T496+T522+T537</f>
        <v>1.85679302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3" t="s">
        <v>88</v>
      </c>
      <c r="AT288" s="214" t="s">
        <v>77</v>
      </c>
      <c r="AU288" s="214" t="s">
        <v>78</v>
      </c>
      <c r="AY288" s="213" t="s">
        <v>144</v>
      </c>
      <c r="BK288" s="215">
        <f>BK289+BK297+BK308+BK323+BK339+BK344+BK349+BK353+BK358+BK385+BK394+BK423+BK438+BK456+BK467+BK486+BK496+BK522+BK537</f>
        <v>0</v>
      </c>
    </row>
    <row r="289" spans="1:63" s="12" customFormat="1" ht="22.8" customHeight="1">
      <c r="A289" s="12"/>
      <c r="B289" s="202"/>
      <c r="C289" s="203"/>
      <c r="D289" s="204" t="s">
        <v>77</v>
      </c>
      <c r="E289" s="216" t="s">
        <v>386</v>
      </c>
      <c r="F289" s="216" t="s">
        <v>387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SUM(P290:P296)</f>
        <v>0</v>
      </c>
      <c r="Q289" s="210"/>
      <c r="R289" s="211">
        <f>SUM(R290:R296)</f>
        <v>0.3305772</v>
      </c>
      <c r="S289" s="210"/>
      <c r="T289" s="212">
        <f>SUM(T290:T296)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88</v>
      </c>
      <c r="AT289" s="214" t="s">
        <v>77</v>
      </c>
      <c r="AU289" s="214" t="s">
        <v>86</v>
      </c>
      <c r="AY289" s="213" t="s">
        <v>144</v>
      </c>
      <c r="BK289" s="215">
        <f>SUM(BK290:BK296)</f>
        <v>0</v>
      </c>
    </row>
    <row r="290" spans="1:65" s="2" customFormat="1" ht="24.15" customHeight="1">
      <c r="A290" s="38"/>
      <c r="B290" s="39"/>
      <c r="C290" s="218" t="s">
        <v>388</v>
      </c>
      <c r="D290" s="218" t="s">
        <v>147</v>
      </c>
      <c r="E290" s="219" t="s">
        <v>389</v>
      </c>
      <c r="F290" s="220" t="s">
        <v>390</v>
      </c>
      <c r="G290" s="221" t="s">
        <v>159</v>
      </c>
      <c r="H290" s="222">
        <v>44.75</v>
      </c>
      <c r="I290" s="223"/>
      <c r="J290" s="224">
        <f>ROUND(I290*H290,2)</f>
        <v>0</v>
      </c>
      <c r="K290" s="220" t="s">
        <v>151</v>
      </c>
      <c r="L290" s="44"/>
      <c r="M290" s="225" t="s">
        <v>1</v>
      </c>
      <c r="N290" s="226" t="s">
        <v>43</v>
      </c>
      <c r="O290" s="91"/>
      <c r="P290" s="227">
        <f>O290*H290</f>
        <v>0</v>
      </c>
      <c r="Q290" s="227">
        <v>0.006</v>
      </c>
      <c r="R290" s="227">
        <f>Q290*H290</f>
        <v>0.2685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231</v>
      </c>
      <c r="AT290" s="229" t="s">
        <v>147</v>
      </c>
      <c r="AU290" s="229" t="s">
        <v>88</v>
      </c>
      <c r="AY290" s="17" t="s">
        <v>144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86</v>
      </c>
      <c r="BK290" s="230">
        <f>ROUND(I290*H290,2)</f>
        <v>0</v>
      </c>
      <c r="BL290" s="17" t="s">
        <v>231</v>
      </c>
      <c r="BM290" s="229" t="s">
        <v>391</v>
      </c>
    </row>
    <row r="291" spans="1:51" s="15" customFormat="1" ht="12">
      <c r="A291" s="15"/>
      <c r="B291" s="254"/>
      <c r="C291" s="255"/>
      <c r="D291" s="233" t="s">
        <v>154</v>
      </c>
      <c r="E291" s="256" t="s">
        <v>1</v>
      </c>
      <c r="F291" s="257" t="s">
        <v>195</v>
      </c>
      <c r="G291" s="255"/>
      <c r="H291" s="256" t="s">
        <v>1</v>
      </c>
      <c r="I291" s="258"/>
      <c r="J291" s="255"/>
      <c r="K291" s="255"/>
      <c r="L291" s="259"/>
      <c r="M291" s="260"/>
      <c r="N291" s="261"/>
      <c r="O291" s="261"/>
      <c r="P291" s="261"/>
      <c r="Q291" s="261"/>
      <c r="R291" s="261"/>
      <c r="S291" s="261"/>
      <c r="T291" s="262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3" t="s">
        <v>154</v>
      </c>
      <c r="AU291" s="263" t="s">
        <v>88</v>
      </c>
      <c r="AV291" s="15" t="s">
        <v>86</v>
      </c>
      <c r="AW291" s="15" t="s">
        <v>32</v>
      </c>
      <c r="AX291" s="15" t="s">
        <v>78</v>
      </c>
      <c r="AY291" s="263" t="s">
        <v>144</v>
      </c>
    </row>
    <row r="292" spans="1:51" s="13" customFormat="1" ht="12">
      <c r="A292" s="13"/>
      <c r="B292" s="231"/>
      <c r="C292" s="232"/>
      <c r="D292" s="233" t="s">
        <v>154</v>
      </c>
      <c r="E292" s="234" t="s">
        <v>1</v>
      </c>
      <c r="F292" s="235" t="s">
        <v>196</v>
      </c>
      <c r="G292" s="232"/>
      <c r="H292" s="236">
        <v>44.75</v>
      </c>
      <c r="I292" s="237"/>
      <c r="J292" s="232"/>
      <c r="K292" s="232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154</v>
      </c>
      <c r="AU292" s="242" t="s">
        <v>88</v>
      </c>
      <c r="AV292" s="13" t="s">
        <v>88</v>
      </c>
      <c r="AW292" s="13" t="s">
        <v>32</v>
      </c>
      <c r="AX292" s="13" t="s">
        <v>78</v>
      </c>
      <c r="AY292" s="242" t="s">
        <v>144</v>
      </c>
    </row>
    <row r="293" spans="1:51" s="14" customFormat="1" ht="12">
      <c r="A293" s="14"/>
      <c r="B293" s="243"/>
      <c r="C293" s="244"/>
      <c r="D293" s="233" t="s">
        <v>154</v>
      </c>
      <c r="E293" s="245" t="s">
        <v>1</v>
      </c>
      <c r="F293" s="246" t="s">
        <v>156</v>
      </c>
      <c r="G293" s="244"/>
      <c r="H293" s="247">
        <v>44.75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3" t="s">
        <v>154</v>
      </c>
      <c r="AU293" s="253" t="s">
        <v>88</v>
      </c>
      <c r="AV293" s="14" t="s">
        <v>152</v>
      </c>
      <c r="AW293" s="14" t="s">
        <v>32</v>
      </c>
      <c r="AX293" s="14" t="s">
        <v>86</v>
      </c>
      <c r="AY293" s="253" t="s">
        <v>144</v>
      </c>
    </row>
    <row r="294" spans="1:65" s="2" customFormat="1" ht="14.4" customHeight="1">
      <c r="A294" s="38"/>
      <c r="B294" s="39"/>
      <c r="C294" s="264" t="s">
        <v>392</v>
      </c>
      <c r="D294" s="264" t="s">
        <v>257</v>
      </c>
      <c r="E294" s="265" t="s">
        <v>393</v>
      </c>
      <c r="F294" s="266" t="s">
        <v>394</v>
      </c>
      <c r="G294" s="267" t="s">
        <v>159</v>
      </c>
      <c r="H294" s="268">
        <v>45.645</v>
      </c>
      <c r="I294" s="269"/>
      <c r="J294" s="270">
        <f>ROUND(I294*H294,2)</f>
        <v>0</v>
      </c>
      <c r="K294" s="266" t="s">
        <v>151</v>
      </c>
      <c r="L294" s="271"/>
      <c r="M294" s="272" t="s">
        <v>1</v>
      </c>
      <c r="N294" s="273" t="s">
        <v>43</v>
      </c>
      <c r="O294" s="91"/>
      <c r="P294" s="227">
        <f>O294*H294</f>
        <v>0</v>
      </c>
      <c r="Q294" s="227">
        <v>0.00136</v>
      </c>
      <c r="R294" s="227">
        <f>Q294*H294</f>
        <v>0.062077200000000006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314</v>
      </c>
      <c r="AT294" s="229" t="s">
        <v>257</v>
      </c>
      <c r="AU294" s="229" t="s">
        <v>88</v>
      </c>
      <c r="AY294" s="17" t="s">
        <v>144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86</v>
      </c>
      <c r="BK294" s="230">
        <f>ROUND(I294*H294,2)</f>
        <v>0</v>
      </c>
      <c r="BL294" s="17" t="s">
        <v>231</v>
      </c>
      <c r="BM294" s="229" t="s">
        <v>395</v>
      </c>
    </row>
    <row r="295" spans="1:51" s="13" customFormat="1" ht="12">
      <c r="A295" s="13"/>
      <c r="B295" s="231"/>
      <c r="C295" s="232"/>
      <c r="D295" s="233" t="s">
        <v>154</v>
      </c>
      <c r="E295" s="232"/>
      <c r="F295" s="235" t="s">
        <v>396</v>
      </c>
      <c r="G295" s="232"/>
      <c r="H295" s="236">
        <v>45.645</v>
      </c>
      <c r="I295" s="237"/>
      <c r="J295" s="232"/>
      <c r="K295" s="232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154</v>
      </c>
      <c r="AU295" s="242" t="s">
        <v>88</v>
      </c>
      <c r="AV295" s="13" t="s">
        <v>88</v>
      </c>
      <c r="AW295" s="13" t="s">
        <v>4</v>
      </c>
      <c r="AX295" s="13" t="s">
        <v>86</v>
      </c>
      <c r="AY295" s="242" t="s">
        <v>144</v>
      </c>
    </row>
    <row r="296" spans="1:65" s="2" customFormat="1" ht="24.15" customHeight="1">
      <c r="A296" s="38"/>
      <c r="B296" s="39"/>
      <c r="C296" s="218" t="s">
        <v>397</v>
      </c>
      <c r="D296" s="218" t="s">
        <v>147</v>
      </c>
      <c r="E296" s="219" t="s">
        <v>398</v>
      </c>
      <c r="F296" s="220" t="s">
        <v>399</v>
      </c>
      <c r="G296" s="221" t="s">
        <v>150</v>
      </c>
      <c r="H296" s="222">
        <v>0.331</v>
      </c>
      <c r="I296" s="223"/>
      <c r="J296" s="224">
        <f>ROUND(I296*H296,2)</f>
        <v>0</v>
      </c>
      <c r="K296" s="220" t="s">
        <v>151</v>
      </c>
      <c r="L296" s="44"/>
      <c r="M296" s="225" t="s">
        <v>1</v>
      </c>
      <c r="N296" s="226" t="s">
        <v>43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231</v>
      </c>
      <c r="AT296" s="229" t="s">
        <v>147</v>
      </c>
      <c r="AU296" s="229" t="s">
        <v>88</v>
      </c>
      <c r="AY296" s="17" t="s">
        <v>144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86</v>
      </c>
      <c r="BK296" s="230">
        <f>ROUND(I296*H296,2)</f>
        <v>0</v>
      </c>
      <c r="BL296" s="17" t="s">
        <v>231</v>
      </c>
      <c r="BM296" s="229" t="s">
        <v>400</v>
      </c>
    </row>
    <row r="297" spans="1:63" s="12" customFormat="1" ht="22.8" customHeight="1">
      <c r="A297" s="12"/>
      <c r="B297" s="202"/>
      <c r="C297" s="203"/>
      <c r="D297" s="204" t="s">
        <v>77</v>
      </c>
      <c r="E297" s="216" t="s">
        <v>401</v>
      </c>
      <c r="F297" s="216" t="s">
        <v>402</v>
      </c>
      <c r="G297" s="203"/>
      <c r="H297" s="203"/>
      <c r="I297" s="206"/>
      <c r="J297" s="217">
        <f>BK297</f>
        <v>0</v>
      </c>
      <c r="K297" s="203"/>
      <c r="L297" s="208"/>
      <c r="M297" s="209"/>
      <c r="N297" s="210"/>
      <c r="O297" s="210"/>
      <c r="P297" s="211">
        <f>SUM(P298:P307)</f>
        <v>0</v>
      </c>
      <c r="Q297" s="210"/>
      <c r="R297" s="211">
        <f>SUM(R298:R307)</f>
        <v>0.043519999999999996</v>
      </c>
      <c r="S297" s="210"/>
      <c r="T297" s="212">
        <f>SUM(T298:T307)</f>
        <v>0.02961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3" t="s">
        <v>88</v>
      </c>
      <c r="AT297" s="214" t="s">
        <v>77</v>
      </c>
      <c r="AU297" s="214" t="s">
        <v>86</v>
      </c>
      <c r="AY297" s="213" t="s">
        <v>144</v>
      </c>
      <c r="BK297" s="215">
        <f>SUM(BK298:BK307)</f>
        <v>0</v>
      </c>
    </row>
    <row r="298" spans="1:65" s="2" customFormat="1" ht="14.4" customHeight="1">
      <c r="A298" s="38"/>
      <c r="B298" s="39"/>
      <c r="C298" s="218" t="s">
        <v>403</v>
      </c>
      <c r="D298" s="218" t="s">
        <v>147</v>
      </c>
      <c r="E298" s="219" t="s">
        <v>404</v>
      </c>
      <c r="F298" s="220" t="s">
        <v>405</v>
      </c>
      <c r="G298" s="221" t="s">
        <v>166</v>
      </c>
      <c r="H298" s="222">
        <v>2</v>
      </c>
      <c r="I298" s="223"/>
      <c r="J298" s="224">
        <f>ROUND(I298*H298,2)</f>
        <v>0</v>
      </c>
      <c r="K298" s="220" t="s">
        <v>151</v>
      </c>
      <c r="L298" s="44"/>
      <c r="M298" s="225" t="s">
        <v>1</v>
      </c>
      <c r="N298" s="226" t="s">
        <v>43</v>
      </c>
      <c r="O298" s="91"/>
      <c r="P298" s="227">
        <f>O298*H298</f>
        <v>0</v>
      </c>
      <c r="Q298" s="227">
        <v>0.00179</v>
      </c>
      <c r="R298" s="227">
        <f>Q298*H298</f>
        <v>0.00358</v>
      </c>
      <c r="S298" s="227">
        <v>0</v>
      </c>
      <c r="T298" s="22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231</v>
      </c>
      <c r="AT298" s="229" t="s">
        <v>147</v>
      </c>
      <c r="AU298" s="229" t="s">
        <v>88</v>
      </c>
      <c r="AY298" s="17" t="s">
        <v>144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86</v>
      </c>
      <c r="BK298" s="230">
        <f>ROUND(I298*H298,2)</f>
        <v>0</v>
      </c>
      <c r="BL298" s="17" t="s">
        <v>231</v>
      </c>
      <c r="BM298" s="229" t="s">
        <v>406</v>
      </c>
    </row>
    <row r="299" spans="1:65" s="2" customFormat="1" ht="14.4" customHeight="1">
      <c r="A299" s="38"/>
      <c r="B299" s="39"/>
      <c r="C299" s="218" t="s">
        <v>407</v>
      </c>
      <c r="D299" s="218" t="s">
        <v>147</v>
      </c>
      <c r="E299" s="219" t="s">
        <v>408</v>
      </c>
      <c r="F299" s="220" t="s">
        <v>409</v>
      </c>
      <c r="G299" s="221" t="s">
        <v>322</v>
      </c>
      <c r="H299" s="222">
        <v>8</v>
      </c>
      <c r="I299" s="223"/>
      <c r="J299" s="224">
        <f>ROUND(I299*H299,2)</f>
        <v>0</v>
      </c>
      <c r="K299" s="220" t="s">
        <v>151</v>
      </c>
      <c r="L299" s="44"/>
      <c r="M299" s="225" t="s">
        <v>1</v>
      </c>
      <c r="N299" s="226" t="s">
        <v>43</v>
      </c>
      <c r="O299" s="91"/>
      <c r="P299" s="227">
        <f>O299*H299</f>
        <v>0</v>
      </c>
      <c r="Q299" s="227">
        <v>0.00048</v>
      </c>
      <c r="R299" s="227">
        <f>Q299*H299</f>
        <v>0.00384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231</v>
      </c>
      <c r="AT299" s="229" t="s">
        <v>147</v>
      </c>
      <c r="AU299" s="229" t="s">
        <v>88</v>
      </c>
      <c r="AY299" s="17" t="s">
        <v>144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86</v>
      </c>
      <c r="BK299" s="230">
        <f>ROUND(I299*H299,2)</f>
        <v>0</v>
      </c>
      <c r="BL299" s="17" t="s">
        <v>231</v>
      </c>
      <c r="BM299" s="229" t="s">
        <v>410</v>
      </c>
    </row>
    <row r="300" spans="1:65" s="2" customFormat="1" ht="14.4" customHeight="1">
      <c r="A300" s="38"/>
      <c r="B300" s="39"/>
      <c r="C300" s="218" t="s">
        <v>411</v>
      </c>
      <c r="D300" s="218" t="s">
        <v>147</v>
      </c>
      <c r="E300" s="219" t="s">
        <v>412</v>
      </c>
      <c r="F300" s="220" t="s">
        <v>413</v>
      </c>
      <c r="G300" s="221" t="s">
        <v>322</v>
      </c>
      <c r="H300" s="222">
        <v>10</v>
      </c>
      <c r="I300" s="223"/>
      <c r="J300" s="224">
        <f>ROUND(I300*H300,2)</f>
        <v>0</v>
      </c>
      <c r="K300" s="220" t="s">
        <v>151</v>
      </c>
      <c r="L300" s="44"/>
      <c r="M300" s="225" t="s">
        <v>1</v>
      </c>
      <c r="N300" s="226" t="s">
        <v>43</v>
      </c>
      <c r="O300" s="91"/>
      <c r="P300" s="227">
        <f>O300*H300</f>
        <v>0</v>
      </c>
      <c r="Q300" s="227">
        <v>0.00224</v>
      </c>
      <c r="R300" s="227">
        <f>Q300*H300</f>
        <v>0.022399999999999996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231</v>
      </c>
      <c r="AT300" s="229" t="s">
        <v>147</v>
      </c>
      <c r="AU300" s="229" t="s">
        <v>88</v>
      </c>
      <c r="AY300" s="17" t="s">
        <v>144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86</v>
      </c>
      <c r="BK300" s="230">
        <f>ROUND(I300*H300,2)</f>
        <v>0</v>
      </c>
      <c r="BL300" s="17" t="s">
        <v>231</v>
      </c>
      <c r="BM300" s="229" t="s">
        <v>414</v>
      </c>
    </row>
    <row r="301" spans="1:65" s="2" customFormat="1" ht="14.4" customHeight="1">
      <c r="A301" s="38"/>
      <c r="B301" s="39"/>
      <c r="C301" s="218" t="s">
        <v>415</v>
      </c>
      <c r="D301" s="218" t="s">
        <v>147</v>
      </c>
      <c r="E301" s="219" t="s">
        <v>416</v>
      </c>
      <c r="F301" s="220" t="s">
        <v>417</v>
      </c>
      <c r="G301" s="221" t="s">
        <v>166</v>
      </c>
      <c r="H301" s="222">
        <v>4</v>
      </c>
      <c r="I301" s="223"/>
      <c r="J301" s="224">
        <f>ROUND(I301*H301,2)</f>
        <v>0</v>
      </c>
      <c r="K301" s="220" t="s">
        <v>151</v>
      </c>
      <c r="L301" s="44"/>
      <c r="M301" s="225" t="s">
        <v>1</v>
      </c>
      <c r="N301" s="226" t="s">
        <v>43</v>
      </c>
      <c r="O301" s="91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231</v>
      </c>
      <c r="AT301" s="229" t="s">
        <v>147</v>
      </c>
      <c r="AU301" s="229" t="s">
        <v>88</v>
      </c>
      <c r="AY301" s="17" t="s">
        <v>144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86</v>
      </c>
      <c r="BK301" s="230">
        <f>ROUND(I301*H301,2)</f>
        <v>0</v>
      </c>
      <c r="BL301" s="17" t="s">
        <v>231</v>
      </c>
      <c r="BM301" s="229" t="s">
        <v>418</v>
      </c>
    </row>
    <row r="302" spans="1:65" s="2" customFormat="1" ht="14.4" customHeight="1">
      <c r="A302" s="38"/>
      <c r="B302" s="39"/>
      <c r="C302" s="218" t="s">
        <v>419</v>
      </c>
      <c r="D302" s="218" t="s">
        <v>147</v>
      </c>
      <c r="E302" s="219" t="s">
        <v>420</v>
      </c>
      <c r="F302" s="220" t="s">
        <v>421</v>
      </c>
      <c r="G302" s="221" t="s">
        <v>166</v>
      </c>
      <c r="H302" s="222">
        <v>2</v>
      </c>
      <c r="I302" s="223"/>
      <c r="J302" s="224">
        <f>ROUND(I302*H302,2)</f>
        <v>0</v>
      </c>
      <c r="K302" s="220" t="s">
        <v>151</v>
      </c>
      <c r="L302" s="44"/>
      <c r="M302" s="225" t="s">
        <v>1</v>
      </c>
      <c r="N302" s="226" t="s">
        <v>43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231</v>
      </c>
      <c r="AT302" s="229" t="s">
        <v>147</v>
      </c>
      <c r="AU302" s="229" t="s">
        <v>88</v>
      </c>
      <c r="AY302" s="17" t="s">
        <v>144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86</v>
      </c>
      <c r="BK302" s="230">
        <f>ROUND(I302*H302,2)</f>
        <v>0</v>
      </c>
      <c r="BL302" s="17" t="s">
        <v>231</v>
      </c>
      <c r="BM302" s="229" t="s">
        <v>422</v>
      </c>
    </row>
    <row r="303" spans="1:65" s="2" customFormat="1" ht="24.15" customHeight="1">
      <c r="A303" s="38"/>
      <c r="B303" s="39"/>
      <c r="C303" s="218" t="s">
        <v>423</v>
      </c>
      <c r="D303" s="218" t="s">
        <v>147</v>
      </c>
      <c r="E303" s="219" t="s">
        <v>424</v>
      </c>
      <c r="F303" s="220" t="s">
        <v>425</v>
      </c>
      <c r="G303" s="221" t="s">
        <v>166</v>
      </c>
      <c r="H303" s="222">
        <v>1</v>
      </c>
      <c r="I303" s="223"/>
      <c r="J303" s="224">
        <f>ROUND(I303*H303,2)</f>
        <v>0</v>
      </c>
      <c r="K303" s="220" t="s">
        <v>151</v>
      </c>
      <c r="L303" s="44"/>
      <c r="M303" s="225" t="s">
        <v>1</v>
      </c>
      <c r="N303" s="226" t="s">
        <v>43</v>
      </c>
      <c r="O303" s="91"/>
      <c r="P303" s="227">
        <f>O303*H303</f>
        <v>0</v>
      </c>
      <c r="Q303" s="227">
        <v>0</v>
      </c>
      <c r="R303" s="227">
        <f>Q303*H303</f>
        <v>0</v>
      </c>
      <c r="S303" s="227">
        <v>0.02961</v>
      </c>
      <c r="T303" s="228">
        <f>S303*H303</f>
        <v>0.02961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9" t="s">
        <v>231</v>
      </c>
      <c r="AT303" s="229" t="s">
        <v>147</v>
      </c>
      <c r="AU303" s="229" t="s">
        <v>88</v>
      </c>
      <c r="AY303" s="17" t="s">
        <v>144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7" t="s">
        <v>86</v>
      </c>
      <c r="BK303" s="230">
        <f>ROUND(I303*H303,2)</f>
        <v>0</v>
      </c>
      <c r="BL303" s="17" t="s">
        <v>231</v>
      </c>
      <c r="BM303" s="229" t="s">
        <v>426</v>
      </c>
    </row>
    <row r="304" spans="1:65" s="2" customFormat="1" ht="24.15" customHeight="1">
      <c r="A304" s="38"/>
      <c r="B304" s="39"/>
      <c r="C304" s="218" t="s">
        <v>427</v>
      </c>
      <c r="D304" s="218" t="s">
        <v>147</v>
      </c>
      <c r="E304" s="219" t="s">
        <v>428</v>
      </c>
      <c r="F304" s="220" t="s">
        <v>429</v>
      </c>
      <c r="G304" s="221" t="s">
        <v>166</v>
      </c>
      <c r="H304" s="222">
        <v>2</v>
      </c>
      <c r="I304" s="223"/>
      <c r="J304" s="224">
        <f>ROUND(I304*H304,2)</f>
        <v>0</v>
      </c>
      <c r="K304" s="220" t="s">
        <v>151</v>
      </c>
      <c r="L304" s="44"/>
      <c r="M304" s="225" t="s">
        <v>1</v>
      </c>
      <c r="N304" s="226" t="s">
        <v>43</v>
      </c>
      <c r="O304" s="91"/>
      <c r="P304" s="227">
        <f>O304*H304</f>
        <v>0</v>
      </c>
      <c r="Q304" s="227">
        <v>0.0009</v>
      </c>
      <c r="R304" s="227">
        <f>Q304*H304</f>
        <v>0.0018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231</v>
      </c>
      <c r="AT304" s="229" t="s">
        <v>147</v>
      </c>
      <c r="AU304" s="229" t="s">
        <v>88</v>
      </c>
      <c r="AY304" s="17" t="s">
        <v>144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86</v>
      </c>
      <c r="BK304" s="230">
        <f>ROUND(I304*H304,2)</f>
        <v>0</v>
      </c>
      <c r="BL304" s="17" t="s">
        <v>231</v>
      </c>
      <c r="BM304" s="229" t="s">
        <v>430</v>
      </c>
    </row>
    <row r="305" spans="1:65" s="2" customFormat="1" ht="24.15" customHeight="1">
      <c r="A305" s="38"/>
      <c r="B305" s="39"/>
      <c r="C305" s="218" t="s">
        <v>431</v>
      </c>
      <c r="D305" s="218" t="s">
        <v>147</v>
      </c>
      <c r="E305" s="219" t="s">
        <v>432</v>
      </c>
      <c r="F305" s="220" t="s">
        <v>433</v>
      </c>
      <c r="G305" s="221" t="s">
        <v>166</v>
      </c>
      <c r="H305" s="222">
        <v>2</v>
      </c>
      <c r="I305" s="223"/>
      <c r="J305" s="224">
        <f>ROUND(I305*H305,2)</f>
        <v>0</v>
      </c>
      <c r="K305" s="220" t="s">
        <v>151</v>
      </c>
      <c r="L305" s="44"/>
      <c r="M305" s="225" t="s">
        <v>1</v>
      </c>
      <c r="N305" s="226" t="s">
        <v>43</v>
      </c>
      <c r="O305" s="91"/>
      <c r="P305" s="227">
        <f>O305*H305</f>
        <v>0</v>
      </c>
      <c r="Q305" s="227">
        <v>0.00595</v>
      </c>
      <c r="R305" s="227">
        <f>Q305*H305</f>
        <v>0.0119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231</v>
      </c>
      <c r="AT305" s="229" t="s">
        <v>147</v>
      </c>
      <c r="AU305" s="229" t="s">
        <v>88</v>
      </c>
      <c r="AY305" s="17" t="s">
        <v>144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86</v>
      </c>
      <c r="BK305" s="230">
        <f>ROUND(I305*H305,2)</f>
        <v>0</v>
      </c>
      <c r="BL305" s="17" t="s">
        <v>231</v>
      </c>
      <c r="BM305" s="229" t="s">
        <v>434</v>
      </c>
    </row>
    <row r="306" spans="1:65" s="2" customFormat="1" ht="24.15" customHeight="1">
      <c r="A306" s="38"/>
      <c r="B306" s="39"/>
      <c r="C306" s="218" t="s">
        <v>435</v>
      </c>
      <c r="D306" s="218" t="s">
        <v>147</v>
      </c>
      <c r="E306" s="219" t="s">
        <v>436</v>
      </c>
      <c r="F306" s="220" t="s">
        <v>437</v>
      </c>
      <c r="G306" s="221" t="s">
        <v>322</v>
      </c>
      <c r="H306" s="222">
        <v>18</v>
      </c>
      <c r="I306" s="223"/>
      <c r="J306" s="224">
        <f>ROUND(I306*H306,2)</f>
        <v>0</v>
      </c>
      <c r="K306" s="220" t="s">
        <v>151</v>
      </c>
      <c r="L306" s="44"/>
      <c r="M306" s="225" t="s">
        <v>1</v>
      </c>
      <c r="N306" s="226" t="s">
        <v>43</v>
      </c>
      <c r="O306" s="91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231</v>
      </c>
      <c r="AT306" s="229" t="s">
        <v>147</v>
      </c>
      <c r="AU306" s="229" t="s">
        <v>88</v>
      </c>
      <c r="AY306" s="17" t="s">
        <v>144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86</v>
      </c>
      <c r="BK306" s="230">
        <f>ROUND(I306*H306,2)</f>
        <v>0</v>
      </c>
      <c r="BL306" s="17" t="s">
        <v>231</v>
      </c>
      <c r="BM306" s="229" t="s">
        <v>438</v>
      </c>
    </row>
    <row r="307" spans="1:65" s="2" customFormat="1" ht="24.15" customHeight="1">
      <c r="A307" s="38"/>
      <c r="B307" s="39"/>
      <c r="C307" s="218" t="s">
        <v>439</v>
      </c>
      <c r="D307" s="218" t="s">
        <v>147</v>
      </c>
      <c r="E307" s="219" t="s">
        <v>440</v>
      </c>
      <c r="F307" s="220" t="s">
        <v>441</v>
      </c>
      <c r="G307" s="221" t="s">
        <v>150</v>
      </c>
      <c r="H307" s="222">
        <v>0.044</v>
      </c>
      <c r="I307" s="223"/>
      <c r="J307" s="224">
        <f>ROUND(I307*H307,2)</f>
        <v>0</v>
      </c>
      <c r="K307" s="220" t="s">
        <v>151</v>
      </c>
      <c r="L307" s="44"/>
      <c r="M307" s="225" t="s">
        <v>1</v>
      </c>
      <c r="N307" s="226" t="s">
        <v>43</v>
      </c>
      <c r="O307" s="91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231</v>
      </c>
      <c r="AT307" s="229" t="s">
        <v>147</v>
      </c>
      <c r="AU307" s="229" t="s">
        <v>88</v>
      </c>
      <c r="AY307" s="17" t="s">
        <v>144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86</v>
      </c>
      <c r="BK307" s="230">
        <f>ROUND(I307*H307,2)</f>
        <v>0</v>
      </c>
      <c r="BL307" s="17" t="s">
        <v>231</v>
      </c>
      <c r="BM307" s="229" t="s">
        <v>442</v>
      </c>
    </row>
    <row r="308" spans="1:63" s="12" customFormat="1" ht="22.8" customHeight="1">
      <c r="A308" s="12"/>
      <c r="B308" s="202"/>
      <c r="C308" s="203"/>
      <c r="D308" s="204" t="s">
        <v>77</v>
      </c>
      <c r="E308" s="216" t="s">
        <v>443</v>
      </c>
      <c r="F308" s="216" t="s">
        <v>444</v>
      </c>
      <c r="G308" s="203"/>
      <c r="H308" s="203"/>
      <c r="I308" s="206"/>
      <c r="J308" s="217">
        <f>BK308</f>
        <v>0</v>
      </c>
      <c r="K308" s="203"/>
      <c r="L308" s="208"/>
      <c r="M308" s="209"/>
      <c r="N308" s="210"/>
      <c r="O308" s="210"/>
      <c r="P308" s="211">
        <f>SUM(P309:P322)</f>
        <v>0</v>
      </c>
      <c r="Q308" s="210"/>
      <c r="R308" s="211">
        <f>SUM(R309:R322)</f>
        <v>0.016909999999999998</v>
      </c>
      <c r="S308" s="210"/>
      <c r="T308" s="212">
        <f>SUM(T309:T322)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3" t="s">
        <v>88</v>
      </c>
      <c r="AT308" s="214" t="s">
        <v>77</v>
      </c>
      <c r="AU308" s="214" t="s">
        <v>86</v>
      </c>
      <c r="AY308" s="213" t="s">
        <v>144</v>
      </c>
      <c r="BK308" s="215">
        <f>SUM(BK309:BK322)</f>
        <v>0</v>
      </c>
    </row>
    <row r="309" spans="1:65" s="2" customFormat="1" ht="24.15" customHeight="1">
      <c r="A309" s="38"/>
      <c r="B309" s="39"/>
      <c r="C309" s="218" t="s">
        <v>445</v>
      </c>
      <c r="D309" s="218" t="s">
        <v>147</v>
      </c>
      <c r="E309" s="219" t="s">
        <v>446</v>
      </c>
      <c r="F309" s="220" t="s">
        <v>447</v>
      </c>
      <c r="G309" s="221" t="s">
        <v>322</v>
      </c>
      <c r="H309" s="222">
        <v>8.5</v>
      </c>
      <c r="I309" s="223"/>
      <c r="J309" s="224">
        <f>ROUND(I309*H309,2)</f>
        <v>0</v>
      </c>
      <c r="K309" s="220" t="s">
        <v>151</v>
      </c>
      <c r="L309" s="44"/>
      <c r="M309" s="225" t="s">
        <v>1</v>
      </c>
      <c r="N309" s="226" t="s">
        <v>43</v>
      </c>
      <c r="O309" s="91"/>
      <c r="P309" s="227">
        <f>O309*H309</f>
        <v>0</v>
      </c>
      <c r="Q309" s="227">
        <v>0.00018</v>
      </c>
      <c r="R309" s="227">
        <f>Q309*H309</f>
        <v>0.0015300000000000001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231</v>
      </c>
      <c r="AT309" s="229" t="s">
        <v>147</v>
      </c>
      <c r="AU309" s="229" t="s">
        <v>88</v>
      </c>
      <c r="AY309" s="17" t="s">
        <v>144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86</v>
      </c>
      <c r="BK309" s="230">
        <f>ROUND(I309*H309,2)</f>
        <v>0</v>
      </c>
      <c r="BL309" s="17" t="s">
        <v>231</v>
      </c>
      <c r="BM309" s="229" t="s">
        <v>448</v>
      </c>
    </row>
    <row r="310" spans="1:47" s="2" customFormat="1" ht="12">
      <c r="A310" s="38"/>
      <c r="B310" s="39"/>
      <c r="C310" s="40"/>
      <c r="D310" s="233" t="s">
        <v>449</v>
      </c>
      <c r="E310" s="40"/>
      <c r="F310" s="274" t="s">
        <v>450</v>
      </c>
      <c r="G310" s="40"/>
      <c r="H310" s="40"/>
      <c r="I310" s="275"/>
      <c r="J310" s="40"/>
      <c r="K310" s="40"/>
      <c r="L310" s="44"/>
      <c r="M310" s="276"/>
      <c r="N310" s="277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449</v>
      </c>
      <c r="AU310" s="17" t="s">
        <v>88</v>
      </c>
    </row>
    <row r="311" spans="1:65" s="2" customFormat="1" ht="24.15" customHeight="1">
      <c r="A311" s="38"/>
      <c r="B311" s="39"/>
      <c r="C311" s="218" t="s">
        <v>451</v>
      </c>
      <c r="D311" s="218" t="s">
        <v>147</v>
      </c>
      <c r="E311" s="219" t="s">
        <v>452</v>
      </c>
      <c r="F311" s="220" t="s">
        <v>453</v>
      </c>
      <c r="G311" s="221" t="s">
        <v>322</v>
      </c>
      <c r="H311" s="222">
        <v>11.5</v>
      </c>
      <c r="I311" s="223"/>
      <c r="J311" s="224">
        <f>ROUND(I311*H311,2)</f>
        <v>0</v>
      </c>
      <c r="K311" s="220" t="s">
        <v>151</v>
      </c>
      <c r="L311" s="44"/>
      <c r="M311" s="225" t="s">
        <v>1</v>
      </c>
      <c r="N311" s="226" t="s">
        <v>43</v>
      </c>
      <c r="O311" s="91"/>
      <c r="P311" s="227">
        <f>O311*H311</f>
        <v>0</v>
      </c>
      <c r="Q311" s="227">
        <v>0.00028</v>
      </c>
      <c r="R311" s="227">
        <f>Q311*H311</f>
        <v>0.0032199999999999998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231</v>
      </c>
      <c r="AT311" s="229" t="s">
        <v>147</v>
      </c>
      <c r="AU311" s="229" t="s">
        <v>88</v>
      </c>
      <c r="AY311" s="17" t="s">
        <v>144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86</v>
      </c>
      <c r="BK311" s="230">
        <f>ROUND(I311*H311,2)</f>
        <v>0</v>
      </c>
      <c r="BL311" s="17" t="s">
        <v>231</v>
      </c>
      <c r="BM311" s="229" t="s">
        <v>454</v>
      </c>
    </row>
    <row r="312" spans="1:47" s="2" customFormat="1" ht="12">
      <c r="A312" s="38"/>
      <c r="B312" s="39"/>
      <c r="C312" s="40"/>
      <c r="D312" s="233" t="s">
        <v>449</v>
      </c>
      <c r="E312" s="40"/>
      <c r="F312" s="274" t="s">
        <v>450</v>
      </c>
      <c r="G312" s="40"/>
      <c r="H312" s="40"/>
      <c r="I312" s="275"/>
      <c r="J312" s="40"/>
      <c r="K312" s="40"/>
      <c r="L312" s="44"/>
      <c r="M312" s="276"/>
      <c r="N312" s="277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449</v>
      </c>
      <c r="AU312" s="17" t="s">
        <v>88</v>
      </c>
    </row>
    <row r="313" spans="1:65" s="2" customFormat="1" ht="14.4" customHeight="1">
      <c r="A313" s="38"/>
      <c r="B313" s="39"/>
      <c r="C313" s="218" t="s">
        <v>455</v>
      </c>
      <c r="D313" s="218" t="s">
        <v>147</v>
      </c>
      <c r="E313" s="219" t="s">
        <v>456</v>
      </c>
      <c r="F313" s="220" t="s">
        <v>457</v>
      </c>
      <c r="G313" s="221" t="s">
        <v>166</v>
      </c>
      <c r="H313" s="222">
        <v>4</v>
      </c>
      <c r="I313" s="223"/>
      <c r="J313" s="224">
        <f>ROUND(I313*H313,2)</f>
        <v>0</v>
      </c>
      <c r="K313" s="220" t="s">
        <v>151</v>
      </c>
      <c r="L313" s="44"/>
      <c r="M313" s="225" t="s">
        <v>1</v>
      </c>
      <c r="N313" s="226" t="s">
        <v>43</v>
      </c>
      <c r="O313" s="91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231</v>
      </c>
      <c r="AT313" s="229" t="s">
        <v>147</v>
      </c>
      <c r="AU313" s="229" t="s">
        <v>88</v>
      </c>
      <c r="AY313" s="17" t="s">
        <v>144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86</v>
      </c>
      <c r="BK313" s="230">
        <f>ROUND(I313*H313,2)</f>
        <v>0</v>
      </c>
      <c r="BL313" s="17" t="s">
        <v>231</v>
      </c>
      <c r="BM313" s="229" t="s">
        <v>458</v>
      </c>
    </row>
    <row r="314" spans="1:51" s="13" customFormat="1" ht="12">
      <c r="A314" s="13"/>
      <c r="B314" s="231"/>
      <c r="C314" s="232"/>
      <c r="D314" s="233" t="s">
        <v>154</v>
      </c>
      <c r="E314" s="234" t="s">
        <v>1</v>
      </c>
      <c r="F314" s="235" t="s">
        <v>459</v>
      </c>
      <c r="G314" s="232"/>
      <c r="H314" s="236">
        <v>4</v>
      </c>
      <c r="I314" s="237"/>
      <c r="J314" s="232"/>
      <c r="K314" s="232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154</v>
      </c>
      <c r="AU314" s="242" t="s">
        <v>88</v>
      </c>
      <c r="AV314" s="13" t="s">
        <v>88</v>
      </c>
      <c r="AW314" s="13" t="s">
        <v>32</v>
      </c>
      <c r="AX314" s="13" t="s">
        <v>78</v>
      </c>
      <c r="AY314" s="242" t="s">
        <v>144</v>
      </c>
    </row>
    <row r="315" spans="1:51" s="14" customFormat="1" ht="12">
      <c r="A315" s="14"/>
      <c r="B315" s="243"/>
      <c r="C315" s="244"/>
      <c r="D315" s="233" t="s">
        <v>154</v>
      </c>
      <c r="E315" s="245" t="s">
        <v>1</v>
      </c>
      <c r="F315" s="246" t="s">
        <v>156</v>
      </c>
      <c r="G315" s="244"/>
      <c r="H315" s="247">
        <v>4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154</v>
      </c>
      <c r="AU315" s="253" t="s">
        <v>88</v>
      </c>
      <c r="AV315" s="14" t="s">
        <v>152</v>
      </c>
      <c r="AW315" s="14" t="s">
        <v>32</v>
      </c>
      <c r="AX315" s="14" t="s">
        <v>86</v>
      </c>
      <c r="AY315" s="253" t="s">
        <v>144</v>
      </c>
    </row>
    <row r="316" spans="1:65" s="2" customFormat="1" ht="37.8" customHeight="1">
      <c r="A316" s="38"/>
      <c r="B316" s="39"/>
      <c r="C316" s="218" t="s">
        <v>460</v>
      </c>
      <c r="D316" s="218" t="s">
        <v>147</v>
      </c>
      <c r="E316" s="219" t="s">
        <v>461</v>
      </c>
      <c r="F316" s="220" t="s">
        <v>462</v>
      </c>
      <c r="G316" s="221" t="s">
        <v>322</v>
      </c>
      <c r="H316" s="222">
        <v>20</v>
      </c>
      <c r="I316" s="223"/>
      <c r="J316" s="224">
        <f>ROUND(I316*H316,2)</f>
        <v>0</v>
      </c>
      <c r="K316" s="220" t="s">
        <v>151</v>
      </c>
      <c r="L316" s="44"/>
      <c r="M316" s="225" t="s">
        <v>1</v>
      </c>
      <c r="N316" s="226" t="s">
        <v>43</v>
      </c>
      <c r="O316" s="91"/>
      <c r="P316" s="227">
        <f>O316*H316</f>
        <v>0</v>
      </c>
      <c r="Q316" s="227">
        <v>5E-05</v>
      </c>
      <c r="R316" s="227">
        <f>Q316*H316</f>
        <v>0.001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231</v>
      </c>
      <c r="AT316" s="229" t="s">
        <v>147</v>
      </c>
      <c r="AU316" s="229" t="s">
        <v>88</v>
      </c>
      <c r="AY316" s="17" t="s">
        <v>144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86</v>
      </c>
      <c r="BK316" s="230">
        <f>ROUND(I316*H316,2)</f>
        <v>0</v>
      </c>
      <c r="BL316" s="17" t="s">
        <v>231</v>
      </c>
      <c r="BM316" s="229" t="s">
        <v>463</v>
      </c>
    </row>
    <row r="317" spans="1:65" s="2" customFormat="1" ht="14.4" customHeight="1">
      <c r="A317" s="38"/>
      <c r="B317" s="39"/>
      <c r="C317" s="218" t="s">
        <v>464</v>
      </c>
      <c r="D317" s="218" t="s">
        <v>147</v>
      </c>
      <c r="E317" s="219" t="s">
        <v>465</v>
      </c>
      <c r="F317" s="220" t="s">
        <v>466</v>
      </c>
      <c r="G317" s="221" t="s">
        <v>166</v>
      </c>
      <c r="H317" s="222">
        <v>8</v>
      </c>
      <c r="I317" s="223"/>
      <c r="J317" s="224">
        <f>ROUND(I317*H317,2)</f>
        <v>0</v>
      </c>
      <c r="K317" s="220" t="s">
        <v>151</v>
      </c>
      <c r="L317" s="44"/>
      <c r="M317" s="225" t="s">
        <v>1</v>
      </c>
      <c r="N317" s="226" t="s">
        <v>43</v>
      </c>
      <c r="O317" s="91"/>
      <c r="P317" s="227">
        <f>O317*H317</f>
        <v>0</v>
      </c>
      <c r="Q317" s="227">
        <v>0</v>
      </c>
      <c r="R317" s="227">
        <f>Q317*H317</f>
        <v>0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231</v>
      </c>
      <c r="AT317" s="229" t="s">
        <v>147</v>
      </c>
      <c r="AU317" s="229" t="s">
        <v>88</v>
      </c>
      <c r="AY317" s="17" t="s">
        <v>144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86</v>
      </c>
      <c r="BK317" s="230">
        <f>ROUND(I317*H317,2)</f>
        <v>0</v>
      </c>
      <c r="BL317" s="17" t="s">
        <v>231</v>
      </c>
      <c r="BM317" s="229" t="s">
        <v>467</v>
      </c>
    </row>
    <row r="318" spans="1:65" s="2" customFormat="1" ht="14.4" customHeight="1">
      <c r="A318" s="38"/>
      <c r="B318" s="39"/>
      <c r="C318" s="218" t="s">
        <v>468</v>
      </c>
      <c r="D318" s="218" t="s">
        <v>147</v>
      </c>
      <c r="E318" s="219" t="s">
        <v>469</v>
      </c>
      <c r="F318" s="220" t="s">
        <v>470</v>
      </c>
      <c r="G318" s="221" t="s">
        <v>166</v>
      </c>
      <c r="H318" s="222">
        <v>8</v>
      </c>
      <c r="I318" s="223"/>
      <c r="J318" s="224">
        <f>ROUND(I318*H318,2)</f>
        <v>0</v>
      </c>
      <c r="K318" s="220" t="s">
        <v>1</v>
      </c>
      <c r="L318" s="44"/>
      <c r="M318" s="225" t="s">
        <v>1</v>
      </c>
      <c r="N318" s="226" t="s">
        <v>43</v>
      </c>
      <c r="O318" s="91"/>
      <c r="P318" s="227">
        <f>O318*H318</f>
        <v>0</v>
      </c>
      <c r="Q318" s="227">
        <v>0.00017</v>
      </c>
      <c r="R318" s="227">
        <f>Q318*H318</f>
        <v>0.00136</v>
      </c>
      <c r="S318" s="227">
        <v>0</v>
      </c>
      <c r="T318" s="22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231</v>
      </c>
      <c r="AT318" s="229" t="s">
        <v>147</v>
      </c>
      <c r="AU318" s="229" t="s">
        <v>88</v>
      </c>
      <c r="AY318" s="17" t="s">
        <v>144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86</v>
      </c>
      <c r="BK318" s="230">
        <f>ROUND(I318*H318,2)</f>
        <v>0</v>
      </c>
      <c r="BL318" s="17" t="s">
        <v>231</v>
      </c>
      <c r="BM318" s="229" t="s">
        <v>471</v>
      </c>
    </row>
    <row r="319" spans="1:65" s="2" customFormat="1" ht="14.4" customHeight="1">
      <c r="A319" s="38"/>
      <c r="B319" s="39"/>
      <c r="C319" s="218" t="s">
        <v>472</v>
      </c>
      <c r="D319" s="218" t="s">
        <v>147</v>
      </c>
      <c r="E319" s="219" t="s">
        <v>473</v>
      </c>
      <c r="F319" s="220" t="s">
        <v>474</v>
      </c>
      <c r="G319" s="221" t="s">
        <v>166</v>
      </c>
      <c r="H319" s="222">
        <v>8</v>
      </c>
      <c r="I319" s="223"/>
      <c r="J319" s="224">
        <f>ROUND(I319*H319,2)</f>
        <v>0</v>
      </c>
      <c r="K319" s="220" t="s">
        <v>1</v>
      </c>
      <c r="L319" s="44"/>
      <c r="M319" s="225" t="s">
        <v>1</v>
      </c>
      <c r="N319" s="226" t="s">
        <v>43</v>
      </c>
      <c r="O319" s="91"/>
      <c r="P319" s="227">
        <f>O319*H319</f>
        <v>0</v>
      </c>
      <c r="Q319" s="227">
        <v>0.0002</v>
      </c>
      <c r="R319" s="227">
        <f>Q319*H319</f>
        <v>0.0016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231</v>
      </c>
      <c r="AT319" s="229" t="s">
        <v>147</v>
      </c>
      <c r="AU319" s="229" t="s">
        <v>88</v>
      </c>
      <c r="AY319" s="17" t="s">
        <v>144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86</v>
      </c>
      <c r="BK319" s="230">
        <f>ROUND(I319*H319,2)</f>
        <v>0</v>
      </c>
      <c r="BL319" s="17" t="s">
        <v>231</v>
      </c>
      <c r="BM319" s="229" t="s">
        <v>475</v>
      </c>
    </row>
    <row r="320" spans="1:65" s="2" customFormat="1" ht="24.15" customHeight="1">
      <c r="A320" s="38"/>
      <c r="B320" s="39"/>
      <c r="C320" s="218" t="s">
        <v>476</v>
      </c>
      <c r="D320" s="218" t="s">
        <v>147</v>
      </c>
      <c r="E320" s="219" t="s">
        <v>477</v>
      </c>
      <c r="F320" s="220" t="s">
        <v>478</v>
      </c>
      <c r="G320" s="221" t="s">
        <v>322</v>
      </c>
      <c r="H320" s="222">
        <v>20</v>
      </c>
      <c r="I320" s="223"/>
      <c r="J320" s="224">
        <f>ROUND(I320*H320,2)</f>
        <v>0</v>
      </c>
      <c r="K320" s="220" t="s">
        <v>151</v>
      </c>
      <c r="L320" s="44"/>
      <c r="M320" s="225" t="s">
        <v>1</v>
      </c>
      <c r="N320" s="226" t="s">
        <v>43</v>
      </c>
      <c r="O320" s="91"/>
      <c r="P320" s="227">
        <f>O320*H320</f>
        <v>0</v>
      </c>
      <c r="Q320" s="227">
        <v>0.0004</v>
      </c>
      <c r="R320" s="227">
        <f>Q320*H320</f>
        <v>0.008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231</v>
      </c>
      <c r="AT320" s="229" t="s">
        <v>147</v>
      </c>
      <c r="AU320" s="229" t="s">
        <v>88</v>
      </c>
      <c r="AY320" s="17" t="s">
        <v>144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86</v>
      </c>
      <c r="BK320" s="230">
        <f>ROUND(I320*H320,2)</f>
        <v>0</v>
      </c>
      <c r="BL320" s="17" t="s">
        <v>231</v>
      </c>
      <c r="BM320" s="229" t="s">
        <v>479</v>
      </c>
    </row>
    <row r="321" spans="1:65" s="2" customFormat="1" ht="14.4" customHeight="1">
      <c r="A321" s="38"/>
      <c r="B321" s="39"/>
      <c r="C321" s="218" t="s">
        <v>480</v>
      </c>
      <c r="D321" s="218" t="s">
        <v>147</v>
      </c>
      <c r="E321" s="219" t="s">
        <v>481</v>
      </c>
      <c r="F321" s="220" t="s">
        <v>482</v>
      </c>
      <c r="G321" s="221" t="s">
        <v>322</v>
      </c>
      <c r="H321" s="222">
        <v>20</v>
      </c>
      <c r="I321" s="223"/>
      <c r="J321" s="224">
        <f>ROUND(I321*H321,2)</f>
        <v>0</v>
      </c>
      <c r="K321" s="220" t="s">
        <v>151</v>
      </c>
      <c r="L321" s="44"/>
      <c r="M321" s="225" t="s">
        <v>1</v>
      </c>
      <c r="N321" s="226" t="s">
        <v>43</v>
      </c>
      <c r="O321" s="91"/>
      <c r="P321" s="227">
        <f>O321*H321</f>
        <v>0</v>
      </c>
      <c r="Q321" s="227">
        <v>1E-05</v>
      </c>
      <c r="R321" s="227">
        <f>Q321*H321</f>
        <v>0.0002</v>
      </c>
      <c r="S321" s="227">
        <v>0</v>
      </c>
      <c r="T321" s="22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9" t="s">
        <v>231</v>
      </c>
      <c r="AT321" s="229" t="s">
        <v>147</v>
      </c>
      <c r="AU321" s="229" t="s">
        <v>88</v>
      </c>
      <c r="AY321" s="17" t="s">
        <v>144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7" t="s">
        <v>86</v>
      </c>
      <c r="BK321" s="230">
        <f>ROUND(I321*H321,2)</f>
        <v>0</v>
      </c>
      <c r="BL321" s="17" t="s">
        <v>231</v>
      </c>
      <c r="BM321" s="229" t="s">
        <v>483</v>
      </c>
    </row>
    <row r="322" spans="1:65" s="2" customFormat="1" ht="24.15" customHeight="1">
      <c r="A322" s="38"/>
      <c r="B322" s="39"/>
      <c r="C322" s="218" t="s">
        <v>484</v>
      </c>
      <c r="D322" s="218" t="s">
        <v>147</v>
      </c>
      <c r="E322" s="219" t="s">
        <v>485</v>
      </c>
      <c r="F322" s="220" t="s">
        <v>486</v>
      </c>
      <c r="G322" s="221" t="s">
        <v>150</v>
      </c>
      <c r="H322" s="222">
        <v>0.017</v>
      </c>
      <c r="I322" s="223"/>
      <c r="J322" s="224">
        <f>ROUND(I322*H322,2)</f>
        <v>0</v>
      </c>
      <c r="K322" s="220" t="s">
        <v>151</v>
      </c>
      <c r="L322" s="44"/>
      <c r="M322" s="225" t="s">
        <v>1</v>
      </c>
      <c r="N322" s="226" t="s">
        <v>43</v>
      </c>
      <c r="O322" s="91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231</v>
      </c>
      <c r="AT322" s="229" t="s">
        <v>147</v>
      </c>
      <c r="AU322" s="229" t="s">
        <v>88</v>
      </c>
      <c r="AY322" s="17" t="s">
        <v>144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86</v>
      </c>
      <c r="BK322" s="230">
        <f>ROUND(I322*H322,2)</f>
        <v>0</v>
      </c>
      <c r="BL322" s="17" t="s">
        <v>231</v>
      </c>
      <c r="BM322" s="229" t="s">
        <v>487</v>
      </c>
    </row>
    <row r="323" spans="1:63" s="12" customFormat="1" ht="22.8" customHeight="1">
      <c r="A323" s="12"/>
      <c r="B323" s="202"/>
      <c r="C323" s="203"/>
      <c r="D323" s="204" t="s">
        <v>77</v>
      </c>
      <c r="E323" s="216" t="s">
        <v>488</v>
      </c>
      <c r="F323" s="216" t="s">
        <v>489</v>
      </c>
      <c r="G323" s="203"/>
      <c r="H323" s="203"/>
      <c r="I323" s="206"/>
      <c r="J323" s="217">
        <f>BK323</f>
        <v>0</v>
      </c>
      <c r="K323" s="203"/>
      <c r="L323" s="208"/>
      <c r="M323" s="209"/>
      <c r="N323" s="210"/>
      <c r="O323" s="210"/>
      <c r="P323" s="211">
        <f>SUM(P324:P338)</f>
        <v>0</v>
      </c>
      <c r="Q323" s="210"/>
      <c r="R323" s="211">
        <f>SUM(R324:R338)</f>
        <v>0.17106999999999997</v>
      </c>
      <c r="S323" s="210"/>
      <c r="T323" s="212">
        <f>SUM(T324:T338)</f>
        <v>0.10017999999999999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3" t="s">
        <v>88</v>
      </c>
      <c r="AT323" s="214" t="s">
        <v>77</v>
      </c>
      <c r="AU323" s="214" t="s">
        <v>86</v>
      </c>
      <c r="AY323" s="213" t="s">
        <v>144</v>
      </c>
      <c r="BK323" s="215">
        <f>SUM(BK324:BK338)</f>
        <v>0</v>
      </c>
    </row>
    <row r="324" spans="1:65" s="2" customFormat="1" ht="14.4" customHeight="1">
      <c r="A324" s="38"/>
      <c r="B324" s="39"/>
      <c r="C324" s="218" t="s">
        <v>490</v>
      </c>
      <c r="D324" s="218" t="s">
        <v>147</v>
      </c>
      <c r="E324" s="219" t="s">
        <v>491</v>
      </c>
      <c r="F324" s="220" t="s">
        <v>492</v>
      </c>
      <c r="G324" s="221" t="s">
        <v>277</v>
      </c>
      <c r="H324" s="222">
        <v>1</v>
      </c>
      <c r="I324" s="223"/>
      <c r="J324" s="224">
        <f>ROUND(I324*H324,2)</f>
        <v>0</v>
      </c>
      <c r="K324" s="220" t="s">
        <v>151</v>
      </c>
      <c r="L324" s="44"/>
      <c r="M324" s="225" t="s">
        <v>1</v>
      </c>
      <c r="N324" s="226" t="s">
        <v>43</v>
      </c>
      <c r="O324" s="91"/>
      <c r="P324" s="227">
        <f>O324*H324</f>
        <v>0</v>
      </c>
      <c r="Q324" s="227">
        <v>0</v>
      </c>
      <c r="R324" s="227">
        <f>Q324*H324</f>
        <v>0</v>
      </c>
      <c r="S324" s="227">
        <v>0.01933</v>
      </c>
      <c r="T324" s="228">
        <f>S324*H324</f>
        <v>0.01933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231</v>
      </c>
      <c r="AT324" s="229" t="s">
        <v>147</v>
      </c>
      <c r="AU324" s="229" t="s">
        <v>88</v>
      </c>
      <c r="AY324" s="17" t="s">
        <v>144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86</v>
      </c>
      <c r="BK324" s="230">
        <f>ROUND(I324*H324,2)</f>
        <v>0</v>
      </c>
      <c r="BL324" s="17" t="s">
        <v>231</v>
      </c>
      <c r="BM324" s="229" t="s">
        <v>493</v>
      </c>
    </row>
    <row r="325" spans="1:65" s="2" customFormat="1" ht="24.15" customHeight="1">
      <c r="A325" s="38"/>
      <c r="B325" s="39"/>
      <c r="C325" s="218" t="s">
        <v>494</v>
      </c>
      <c r="D325" s="218" t="s">
        <v>147</v>
      </c>
      <c r="E325" s="219" t="s">
        <v>495</v>
      </c>
      <c r="F325" s="220" t="s">
        <v>496</v>
      </c>
      <c r="G325" s="221" t="s">
        <v>277</v>
      </c>
      <c r="H325" s="222">
        <v>1</v>
      </c>
      <c r="I325" s="223"/>
      <c r="J325" s="224">
        <f>ROUND(I325*H325,2)</f>
        <v>0</v>
      </c>
      <c r="K325" s="220" t="s">
        <v>151</v>
      </c>
      <c r="L325" s="44"/>
      <c r="M325" s="225" t="s">
        <v>1</v>
      </c>
      <c r="N325" s="226" t="s">
        <v>43</v>
      </c>
      <c r="O325" s="91"/>
      <c r="P325" s="227">
        <f>O325*H325</f>
        <v>0</v>
      </c>
      <c r="Q325" s="227">
        <v>0.01476</v>
      </c>
      <c r="R325" s="227">
        <f>Q325*H325</f>
        <v>0.01476</v>
      </c>
      <c r="S325" s="227">
        <v>0</v>
      </c>
      <c r="T325" s="228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9" t="s">
        <v>231</v>
      </c>
      <c r="AT325" s="229" t="s">
        <v>147</v>
      </c>
      <c r="AU325" s="229" t="s">
        <v>88</v>
      </c>
      <c r="AY325" s="17" t="s">
        <v>144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7" t="s">
        <v>86</v>
      </c>
      <c r="BK325" s="230">
        <f>ROUND(I325*H325,2)</f>
        <v>0</v>
      </c>
      <c r="BL325" s="17" t="s">
        <v>231</v>
      </c>
      <c r="BM325" s="229" t="s">
        <v>497</v>
      </c>
    </row>
    <row r="326" spans="1:65" s="2" customFormat="1" ht="24.15" customHeight="1">
      <c r="A326" s="38"/>
      <c r="B326" s="39"/>
      <c r="C326" s="218" t="s">
        <v>498</v>
      </c>
      <c r="D326" s="218" t="s">
        <v>147</v>
      </c>
      <c r="E326" s="219" t="s">
        <v>499</v>
      </c>
      <c r="F326" s="220" t="s">
        <v>500</v>
      </c>
      <c r="G326" s="221" t="s">
        <v>277</v>
      </c>
      <c r="H326" s="222">
        <v>2</v>
      </c>
      <c r="I326" s="223"/>
      <c r="J326" s="224">
        <f>ROUND(I326*H326,2)</f>
        <v>0</v>
      </c>
      <c r="K326" s="220" t="s">
        <v>151</v>
      </c>
      <c r="L326" s="44"/>
      <c r="M326" s="225" t="s">
        <v>1</v>
      </c>
      <c r="N326" s="226" t="s">
        <v>43</v>
      </c>
      <c r="O326" s="91"/>
      <c r="P326" s="227">
        <f>O326*H326</f>
        <v>0</v>
      </c>
      <c r="Q326" s="227">
        <v>0.01697</v>
      </c>
      <c r="R326" s="227">
        <f>Q326*H326</f>
        <v>0.03394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231</v>
      </c>
      <c r="AT326" s="229" t="s">
        <v>147</v>
      </c>
      <c r="AU326" s="229" t="s">
        <v>88</v>
      </c>
      <c r="AY326" s="17" t="s">
        <v>144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86</v>
      </c>
      <c r="BK326" s="230">
        <f>ROUND(I326*H326,2)</f>
        <v>0</v>
      </c>
      <c r="BL326" s="17" t="s">
        <v>231</v>
      </c>
      <c r="BM326" s="229" t="s">
        <v>501</v>
      </c>
    </row>
    <row r="327" spans="1:65" s="2" customFormat="1" ht="14.4" customHeight="1">
      <c r="A327" s="38"/>
      <c r="B327" s="39"/>
      <c r="C327" s="218" t="s">
        <v>502</v>
      </c>
      <c r="D327" s="218" t="s">
        <v>147</v>
      </c>
      <c r="E327" s="219" t="s">
        <v>503</v>
      </c>
      <c r="F327" s="220" t="s">
        <v>504</v>
      </c>
      <c r="G327" s="221" t="s">
        <v>277</v>
      </c>
      <c r="H327" s="222">
        <v>2</v>
      </c>
      <c r="I327" s="223"/>
      <c r="J327" s="224">
        <f>ROUND(I327*H327,2)</f>
        <v>0</v>
      </c>
      <c r="K327" s="220" t="s">
        <v>151</v>
      </c>
      <c r="L327" s="44"/>
      <c r="M327" s="225" t="s">
        <v>1</v>
      </c>
      <c r="N327" s="226" t="s">
        <v>43</v>
      </c>
      <c r="O327" s="91"/>
      <c r="P327" s="227">
        <f>O327*H327</f>
        <v>0</v>
      </c>
      <c r="Q327" s="227">
        <v>0</v>
      </c>
      <c r="R327" s="227">
        <f>Q327*H327</f>
        <v>0</v>
      </c>
      <c r="S327" s="227">
        <v>0.01946</v>
      </c>
      <c r="T327" s="228">
        <f>S327*H327</f>
        <v>0.03892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9" t="s">
        <v>231</v>
      </c>
      <c r="AT327" s="229" t="s">
        <v>147</v>
      </c>
      <c r="AU327" s="229" t="s">
        <v>88</v>
      </c>
      <c r="AY327" s="17" t="s">
        <v>144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7" t="s">
        <v>86</v>
      </c>
      <c r="BK327" s="230">
        <f>ROUND(I327*H327,2)</f>
        <v>0</v>
      </c>
      <c r="BL327" s="17" t="s">
        <v>231</v>
      </c>
      <c r="BM327" s="229" t="s">
        <v>505</v>
      </c>
    </row>
    <row r="328" spans="1:65" s="2" customFormat="1" ht="24.15" customHeight="1">
      <c r="A328" s="38"/>
      <c r="B328" s="39"/>
      <c r="C328" s="218" t="s">
        <v>506</v>
      </c>
      <c r="D328" s="218" t="s">
        <v>147</v>
      </c>
      <c r="E328" s="219" t="s">
        <v>507</v>
      </c>
      <c r="F328" s="220" t="s">
        <v>508</v>
      </c>
      <c r="G328" s="221" t="s">
        <v>277</v>
      </c>
      <c r="H328" s="222">
        <v>4</v>
      </c>
      <c r="I328" s="223"/>
      <c r="J328" s="224">
        <f>ROUND(I328*H328,2)</f>
        <v>0</v>
      </c>
      <c r="K328" s="220" t="s">
        <v>151</v>
      </c>
      <c r="L328" s="44"/>
      <c r="M328" s="225" t="s">
        <v>1</v>
      </c>
      <c r="N328" s="226" t="s">
        <v>43</v>
      </c>
      <c r="O328" s="91"/>
      <c r="P328" s="227">
        <f>O328*H328</f>
        <v>0</v>
      </c>
      <c r="Q328" s="227">
        <v>0.01647</v>
      </c>
      <c r="R328" s="227">
        <f>Q328*H328</f>
        <v>0.06588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152</v>
      </c>
      <c r="AT328" s="229" t="s">
        <v>147</v>
      </c>
      <c r="AU328" s="229" t="s">
        <v>88</v>
      </c>
      <c r="AY328" s="17" t="s">
        <v>144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86</v>
      </c>
      <c r="BK328" s="230">
        <f>ROUND(I328*H328,2)</f>
        <v>0</v>
      </c>
      <c r="BL328" s="17" t="s">
        <v>152</v>
      </c>
      <c r="BM328" s="229" t="s">
        <v>509</v>
      </c>
    </row>
    <row r="329" spans="1:65" s="2" customFormat="1" ht="24.15" customHeight="1">
      <c r="A329" s="38"/>
      <c r="B329" s="39"/>
      <c r="C329" s="218" t="s">
        <v>510</v>
      </c>
      <c r="D329" s="218" t="s">
        <v>147</v>
      </c>
      <c r="E329" s="219" t="s">
        <v>511</v>
      </c>
      <c r="F329" s="220" t="s">
        <v>512</v>
      </c>
      <c r="G329" s="221" t="s">
        <v>277</v>
      </c>
      <c r="H329" s="222">
        <v>1</v>
      </c>
      <c r="I329" s="223"/>
      <c r="J329" s="224">
        <f>ROUND(I329*H329,2)</f>
        <v>0</v>
      </c>
      <c r="K329" s="220" t="s">
        <v>1</v>
      </c>
      <c r="L329" s="44"/>
      <c r="M329" s="225" t="s">
        <v>1</v>
      </c>
      <c r="N329" s="226" t="s">
        <v>43</v>
      </c>
      <c r="O329" s="91"/>
      <c r="P329" s="227">
        <f>O329*H329</f>
        <v>0</v>
      </c>
      <c r="Q329" s="227">
        <v>0.02622</v>
      </c>
      <c r="R329" s="227">
        <f>Q329*H329</f>
        <v>0.02622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9" t="s">
        <v>231</v>
      </c>
      <c r="AT329" s="229" t="s">
        <v>147</v>
      </c>
      <c r="AU329" s="229" t="s">
        <v>88</v>
      </c>
      <c r="AY329" s="17" t="s">
        <v>144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7" t="s">
        <v>86</v>
      </c>
      <c r="BK329" s="230">
        <f>ROUND(I329*H329,2)</f>
        <v>0</v>
      </c>
      <c r="BL329" s="17" t="s">
        <v>231</v>
      </c>
      <c r="BM329" s="229" t="s">
        <v>513</v>
      </c>
    </row>
    <row r="330" spans="1:65" s="2" customFormat="1" ht="14.4" customHeight="1">
      <c r="A330" s="38"/>
      <c r="B330" s="39"/>
      <c r="C330" s="218" t="s">
        <v>514</v>
      </c>
      <c r="D330" s="218" t="s">
        <v>147</v>
      </c>
      <c r="E330" s="219" t="s">
        <v>515</v>
      </c>
      <c r="F330" s="220" t="s">
        <v>516</v>
      </c>
      <c r="G330" s="221" t="s">
        <v>277</v>
      </c>
      <c r="H330" s="222">
        <v>1</v>
      </c>
      <c r="I330" s="223"/>
      <c r="J330" s="224">
        <f>ROUND(I330*H330,2)</f>
        <v>0</v>
      </c>
      <c r="K330" s="220" t="s">
        <v>151</v>
      </c>
      <c r="L330" s="44"/>
      <c r="M330" s="225" t="s">
        <v>1</v>
      </c>
      <c r="N330" s="226" t="s">
        <v>43</v>
      </c>
      <c r="O330" s="91"/>
      <c r="P330" s="227">
        <f>O330*H330</f>
        <v>0</v>
      </c>
      <c r="Q330" s="227">
        <v>0</v>
      </c>
      <c r="R330" s="227">
        <f>Q330*H330</f>
        <v>0</v>
      </c>
      <c r="S330" s="227">
        <v>0.0347</v>
      </c>
      <c r="T330" s="228">
        <f>S330*H330</f>
        <v>0.0347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231</v>
      </c>
      <c r="AT330" s="229" t="s">
        <v>147</v>
      </c>
      <c r="AU330" s="229" t="s">
        <v>88</v>
      </c>
      <c r="AY330" s="17" t="s">
        <v>144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86</v>
      </c>
      <c r="BK330" s="230">
        <f>ROUND(I330*H330,2)</f>
        <v>0</v>
      </c>
      <c r="BL330" s="17" t="s">
        <v>231</v>
      </c>
      <c r="BM330" s="229" t="s">
        <v>517</v>
      </c>
    </row>
    <row r="331" spans="1:65" s="2" customFormat="1" ht="24.15" customHeight="1">
      <c r="A331" s="38"/>
      <c r="B331" s="39"/>
      <c r="C331" s="218" t="s">
        <v>518</v>
      </c>
      <c r="D331" s="218" t="s">
        <v>147</v>
      </c>
      <c r="E331" s="219" t="s">
        <v>519</v>
      </c>
      <c r="F331" s="220" t="s">
        <v>520</v>
      </c>
      <c r="G331" s="221" t="s">
        <v>277</v>
      </c>
      <c r="H331" s="222">
        <v>1</v>
      </c>
      <c r="I331" s="223"/>
      <c r="J331" s="224">
        <f>ROUND(I331*H331,2)</f>
        <v>0</v>
      </c>
      <c r="K331" s="220" t="s">
        <v>151</v>
      </c>
      <c r="L331" s="44"/>
      <c r="M331" s="225" t="s">
        <v>1</v>
      </c>
      <c r="N331" s="226" t="s">
        <v>43</v>
      </c>
      <c r="O331" s="91"/>
      <c r="P331" s="227">
        <f>O331*H331</f>
        <v>0</v>
      </c>
      <c r="Q331" s="227">
        <v>0.01475</v>
      </c>
      <c r="R331" s="227">
        <f>Q331*H331</f>
        <v>0.01475</v>
      </c>
      <c r="S331" s="227">
        <v>0</v>
      </c>
      <c r="T331" s="22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9" t="s">
        <v>231</v>
      </c>
      <c r="AT331" s="229" t="s">
        <v>147</v>
      </c>
      <c r="AU331" s="229" t="s">
        <v>88</v>
      </c>
      <c r="AY331" s="17" t="s">
        <v>144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7" t="s">
        <v>86</v>
      </c>
      <c r="BK331" s="230">
        <f>ROUND(I331*H331,2)</f>
        <v>0</v>
      </c>
      <c r="BL331" s="17" t="s">
        <v>231</v>
      </c>
      <c r="BM331" s="229" t="s">
        <v>521</v>
      </c>
    </row>
    <row r="332" spans="1:65" s="2" customFormat="1" ht="24.15" customHeight="1">
      <c r="A332" s="38"/>
      <c r="B332" s="39"/>
      <c r="C332" s="218" t="s">
        <v>522</v>
      </c>
      <c r="D332" s="218" t="s">
        <v>147</v>
      </c>
      <c r="E332" s="219" t="s">
        <v>523</v>
      </c>
      <c r="F332" s="220" t="s">
        <v>524</v>
      </c>
      <c r="G332" s="221" t="s">
        <v>277</v>
      </c>
      <c r="H332" s="222">
        <v>12</v>
      </c>
      <c r="I332" s="223"/>
      <c r="J332" s="224">
        <f>ROUND(I332*H332,2)</f>
        <v>0</v>
      </c>
      <c r="K332" s="220" t="s">
        <v>151</v>
      </c>
      <c r="L332" s="44"/>
      <c r="M332" s="225" t="s">
        <v>1</v>
      </c>
      <c r="N332" s="226" t="s">
        <v>43</v>
      </c>
      <c r="O332" s="91"/>
      <c r="P332" s="227">
        <f>O332*H332</f>
        <v>0</v>
      </c>
      <c r="Q332" s="227">
        <v>0.00024</v>
      </c>
      <c r="R332" s="227">
        <f>Q332*H332</f>
        <v>0.00288</v>
      </c>
      <c r="S332" s="227">
        <v>0</v>
      </c>
      <c r="T332" s="22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231</v>
      </c>
      <c r="AT332" s="229" t="s">
        <v>147</v>
      </c>
      <c r="AU332" s="229" t="s">
        <v>88</v>
      </c>
      <c r="AY332" s="17" t="s">
        <v>144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86</v>
      </c>
      <c r="BK332" s="230">
        <f>ROUND(I332*H332,2)</f>
        <v>0</v>
      </c>
      <c r="BL332" s="17" t="s">
        <v>231</v>
      </c>
      <c r="BM332" s="229" t="s">
        <v>525</v>
      </c>
    </row>
    <row r="333" spans="1:65" s="2" customFormat="1" ht="14.4" customHeight="1">
      <c r="A333" s="38"/>
      <c r="B333" s="39"/>
      <c r="C333" s="218" t="s">
        <v>526</v>
      </c>
      <c r="D333" s="218" t="s">
        <v>147</v>
      </c>
      <c r="E333" s="219" t="s">
        <v>527</v>
      </c>
      <c r="F333" s="220" t="s">
        <v>528</v>
      </c>
      <c r="G333" s="221" t="s">
        <v>277</v>
      </c>
      <c r="H333" s="222">
        <v>3</v>
      </c>
      <c r="I333" s="223"/>
      <c r="J333" s="224">
        <f>ROUND(I333*H333,2)</f>
        <v>0</v>
      </c>
      <c r="K333" s="220" t="s">
        <v>151</v>
      </c>
      <c r="L333" s="44"/>
      <c r="M333" s="225" t="s">
        <v>1</v>
      </c>
      <c r="N333" s="226" t="s">
        <v>43</v>
      </c>
      <c r="O333" s="91"/>
      <c r="P333" s="227">
        <f>O333*H333</f>
        <v>0</v>
      </c>
      <c r="Q333" s="227">
        <v>0</v>
      </c>
      <c r="R333" s="227">
        <f>Q333*H333</f>
        <v>0</v>
      </c>
      <c r="S333" s="227">
        <v>0.00156</v>
      </c>
      <c r="T333" s="228">
        <f>S333*H333</f>
        <v>0.00468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9" t="s">
        <v>231</v>
      </c>
      <c r="AT333" s="229" t="s">
        <v>147</v>
      </c>
      <c r="AU333" s="229" t="s">
        <v>88</v>
      </c>
      <c r="AY333" s="17" t="s">
        <v>144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7" t="s">
        <v>86</v>
      </c>
      <c r="BK333" s="230">
        <f>ROUND(I333*H333,2)</f>
        <v>0</v>
      </c>
      <c r="BL333" s="17" t="s">
        <v>231</v>
      </c>
      <c r="BM333" s="229" t="s">
        <v>529</v>
      </c>
    </row>
    <row r="334" spans="1:65" s="2" customFormat="1" ht="24.15" customHeight="1">
      <c r="A334" s="38"/>
      <c r="B334" s="39"/>
      <c r="C334" s="218" t="s">
        <v>530</v>
      </c>
      <c r="D334" s="218" t="s">
        <v>147</v>
      </c>
      <c r="E334" s="219" t="s">
        <v>531</v>
      </c>
      <c r="F334" s="220" t="s">
        <v>532</v>
      </c>
      <c r="G334" s="221" t="s">
        <v>277</v>
      </c>
      <c r="H334" s="222">
        <v>4</v>
      </c>
      <c r="I334" s="223"/>
      <c r="J334" s="224">
        <f>ROUND(I334*H334,2)</f>
        <v>0</v>
      </c>
      <c r="K334" s="220" t="s">
        <v>151</v>
      </c>
      <c r="L334" s="44"/>
      <c r="M334" s="225" t="s">
        <v>1</v>
      </c>
      <c r="N334" s="226" t="s">
        <v>43</v>
      </c>
      <c r="O334" s="91"/>
      <c r="P334" s="227">
        <f>O334*H334</f>
        <v>0</v>
      </c>
      <c r="Q334" s="227">
        <v>0.00154</v>
      </c>
      <c r="R334" s="227">
        <f>Q334*H334</f>
        <v>0.00616</v>
      </c>
      <c r="S334" s="227">
        <v>0</v>
      </c>
      <c r="T334" s="228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9" t="s">
        <v>231</v>
      </c>
      <c r="AT334" s="229" t="s">
        <v>147</v>
      </c>
      <c r="AU334" s="229" t="s">
        <v>88</v>
      </c>
      <c r="AY334" s="17" t="s">
        <v>144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7" t="s">
        <v>86</v>
      </c>
      <c r="BK334" s="230">
        <f>ROUND(I334*H334,2)</f>
        <v>0</v>
      </c>
      <c r="BL334" s="17" t="s">
        <v>231</v>
      </c>
      <c r="BM334" s="229" t="s">
        <v>533</v>
      </c>
    </row>
    <row r="335" spans="1:65" s="2" customFormat="1" ht="14.4" customHeight="1">
      <c r="A335" s="38"/>
      <c r="B335" s="39"/>
      <c r="C335" s="218" t="s">
        <v>534</v>
      </c>
      <c r="D335" s="218" t="s">
        <v>147</v>
      </c>
      <c r="E335" s="219" t="s">
        <v>535</v>
      </c>
      <c r="F335" s="220" t="s">
        <v>536</v>
      </c>
      <c r="G335" s="221" t="s">
        <v>277</v>
      </c>
      <c r="H335" s="222">
        <v>3</v>
      </c>
      <c r="I335" s="223"/>
      <c r="J335" s="224">
        <f>ROUND(I335*H335,2)</f>
        <v>0</v>
      </c>
      <c r="K335" s="220" t="s">
        <v>151</v>
      </c>
      <c r="L335" s="44"/>
      <c r="M335" s="225" t="s">
        <v>1</v>
      </c>
      <c r="N335" s="226" t="s">
        <v>43</v>
      </c>
      <c r="O335" s="91"/>
      <c r="P335" s="227">
        <f>O335*H335</f>
        <v>0</v>
      </c>
      <c r="Q335" s="227">
        <v>0.00184</v>
      </c>
      <c r="R335" s="227">
        <f>Q335*H335</f>
        <v>0.005520000000000001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231</v>
      </c>
      <c r="AT335" s="229" t="s">
        <v>147</v>
      </c>
      <c r="AU335" s="229" t="s">
        <v>88</v>
      </c>
      <c r="AY335" s="17" t="s">
        <v>144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86</v>
      </c>
      <c r="BK335" s="230">
        <f>ROUND(I335*H335,2)</f>
        <v>0</v>
      </c>
      <c r="BL335" s="17" t="s">
        <v>231</v>
      </c>
      <c r="BM335" s="229" t="s">
        <v>537</v>
      </c>
    </row>
    <row r="336" spans="1:65" s="2" customFormat="1" ht="14.4" customHeight="1">
      <c r="A336" s="38"/>
      <c r="B336" s="39"/>
      <c r="C336" s="218" t="s">
        <v>538</v>
      </c>
      <c r="D336" s="218" t="s">
        <v>147</v>
      </c>
      <c r="E336" s="219" t="s">
        <v>539</v>
      </c>
      <c r="F336" s="220" t="s">
        <v>540</v>
      </c>
      <c r="G336" s="221" t="s">
        <v>166</v>
      </c>
      <c r="H336" s="222">
        <v>3</v>
      </c>
      <c r="I336" s="223"/>
      <c r="J336" s="224">
        <f>ROUND(I336*H336,2)</f>
        <v>0</v>
      </c>
      <c r="K336" s="220" t="s">
        <v>151</v>
      </c>
      <c r="L336" s="44"/>
      <c r="M336" s="225" t="s">
        <v>1</v>
      </c>
      <c r="N336" s="226" t="s">
        <v>43</v>
      </c>
      <c r="O336" s="91"/>
      <c r="P336" s="227">
        <f>O336*H336</f>
        <v>0</v>
      </c>
      <c r="Q336" s="227">
        <v>0</v>
      </c>
      <c r="R336" s="227">
        <f>Q336*H336</f>
        <v>0</v>
      </c>
      <c r="S336" s="227">
        <v>0.00085</v>
      </c>
      <c r="T336" s="228">
        <f>S336*H336</f>
        <v>0.0025499999999999997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9" t="s">
        <v>231</v>
      </c>
      <c r="AT336" s="229" t="s">
        <v>147</v>
      </c>
      <c r="AU336" s="229" t="s">
        <v>88</v>
      </c>
      <c r="AY336" s="17" t="s">
        <v>144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17" t="s">
        <v>86</v>
      </c>
      <c r="BK336" s="230">
        <f>ROUND(I336*H336,2)</f>
        <v>0</v>
      </c>
      <c r="BL336" s="17" t="s">
        <v>231</v>
      </c>
      <c r="BM336" s="229" t="s">
        <v>541</v>
      </c>
    </row>
    <row r="337" spans="1:65" s="2" customFormat="1" ht="14.4" customHeight="1">
      <c r="A337" s="38"/>
      <c r="B337" s="39"/>
      <c r="C337" s="218" t="s">
        <v>542</v>
      </c>
      <c r="D337" s="218" t="s">
        <v>147</v>
      </c>
      <c r="E337" s="219" t="s">
        <v>543</v>
      </c>
      <c r="F337" s="220" t="s">
        <v>544</v>
      </c>
      <c r="G337" s="221" t="s">
        <v>166</v>
      </c>
      <c r="H337" s="222">
        <v>4</v>
      </c>
      <c r="I337" s="223"/>
      <c r="J337" s="224">
        <f>ROUND(I337*H337,2)</f>
        <v>0</v>
      </c>
      <c r="K337" s="220" t="s">
        <v>151</v>
      </c>
      <c r="L337" s="44"/>
      <c r="M337" s="225" t="s">
        <v>1</v>
      </c>
      <c r="N337" s="226" t="s">
        <v>43</v>
      </c>
      <c r="O337" s="91"/>
      <c r="P337" s="227">
        <f>O337*H337</f>
        <v>0</v>
      </c>
      <c r="Q337" s="227">
        <v>0.00024</v>
      </c>
      <c r="R337" s="227">
        <f>Q337*H337</f>
        <v>0.00096</v>
      </c>
      <c r="S337" s="227">
        <v>0</v>
      </c>
      <c r="T337" s="228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9" t="s">
        <v>231</v>
      </c>
      <c r="AT337" s="229" t="s">
        <v>147</v>
      </c>
      <c r="AU337" s="229" t="s">
        <v>88</v>
      </c>
      <c r="AY337" s="17" t="s">
        <v>144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7" t="s">
        <v>86</v>
      </c>
      <c r="BK337" s="230">
        <f>ROUND(I337*H337,2)</f>
        <v>0</v>
      </c>
      <c r="BL337" s="17" t="s">
        <v>231</v>
      </c>
      <c r="BM337" s="229" t="s">
        <v>545</v>
      </c>
    </row>
    <row r="338" spans="1:65" s="2" customFormat="1" ht="24.15" customHeight="1">
      <c r="A338" s="38"/>
      <c r="B338" s="39"/>
      <c r="C338" s="218" t="s">
        <v>546</v>
      </c>
      <c r="D338" s="218" t="s">
        <v>147</v>
      </c>
      <c r="E338" s="219" t="s">
        <v>547</v>
      </c>
      <c r="F338" s="220" t="s">
        <v>548</v>
      </c>
      <c r="G338" s="221" t="s">
        <v>150</v>
      </c>
      <c r="H338" s="222">
        <v>0.105</v>
      </c>
      <c r="I338" s="223"/>
      <c r="J338" s="224">
        <f>ROUND(I338*H338,2)</f>
        <v>0</v>
      </c>
      <c r="K338" s="220" t="s">
        <v>151</v>
      </c>
      <c r="L338" s="44"/>
      <c r="M338" s="225" t="s">
        <v>1</v>
      </c>
      <c r="N338" s="226" t="s">
        <v>43</v>
      </c>
      <c r="O338" s="91"/>
      <c r="P338" s="227">
        <f>O338*H338</f>
        <v>0</v>
      </c>
      <c r="Q338" s="227">
        <v>0</v>
      </c>
      <c r="R338" s="227">
        <f>Q338*H338</f>
        <v>0</v>
      </c>
      <c r="S338" s="227">
        <v>0</v>
      </c>
      <c r="T338" s="22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9" t="s">
        <v>231</v>
      </c>
      <c r="AT338" s="229" t="s">
        <v>147</v>
      </c>
      <c r="AU338" s="229" t="s">
        <v>88</v>
      </c>
      <c r="AY338" s="17" t="s">
        <v>144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7" t="s">
        <v>86</v>
      </c>
      <c r="BK338" s="230">
        <f>ROUND(I338*H338,2)</f>
        <v>0</v>
      </c>
      <c r="BL338" s="17" t="s">
        <v>231</v>
      </c>
      <c r="BM338" s="229" t="s">
        <v>549</v>
      </c>
    </row>
    <row r="339" spans="1:63" s="12" customFormat="1" ht="22.8" customHeight="1">
      <c r="A339" s="12"/>
      <c r="B339" s="202"/>
      <c r="C339" s="203"/>
      <c r="D339" s="204" t="s">
        <v>77</v>
      </c>
      <c r="E339" s="216" t="s">
        <v>550</v>
      </c>
      <c r="F339" s="216" t="s">
        <v>551</v>
      </c>
      <c r="G339" s="203"/>
      <c r="H339" s="203"/>
      <c r="I339" s="206"/>
      <c r="J339" s="217">
        <f>BK339</f>
        <v>0</v>
      </c>
      <c r="K339" s="203"/>
      <c r="L339" s="208"/>
      <c r="M339" s="209"/>
      <c r="N339" s="210"/>
      <c r="O339" s="210"/>
      <c r="P339" s="211">
        <f>SUM(P340:P343)</f>
        <v>0</v>
      </c>
      <c r="Q339" s="210"/>
      <c r="R339" s="211">
        <f>SUM(R340:R343)</f>
        <v>0.034600000000000006</v>
      </c>
      <c r="S339" s="210"/>
      <c r="T339" s="212">
        <f>SUM(T340:T343)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3" t="s">
        <v>88</v>
      </c>
      <c r="AT339" s="214" t="s">
        <v>77</v>
      </c>
      <c r="AU339" s="214" t="s">
        <v>86</v>
      </c>
      <c r="AY339" s="213" t="s">
        <v>144</v>
      </c>
      <c r="BK339" s="215">
        <f>SUM(BK340:BK343)</f>
        <v>0</v>
      </c>
    </row>
    <row r="340" spans="1:65" s="2" customFormat="1" ht="24.15" customHeight="1">
      <c r="A340" s="38"/>
      <c r="B340" s="39"/>
      <c r="C340" s="218" t="s">
        <v>552</v>
      </c>
      <c r="D340" s="218" t="s">
        <v>147</v>
      </c>
      <c r="E340" s="219" t="s">
        <v>553</v>
      </c>
      <c r="F340" s="220" t="s">
        <v>554</v>
      </c>
      <c r="G340" s="221" t="s">
        <v>277</v>
      </c>
      <c r="H340" s="222">
        <v>2</v>
      </c>
      <c r="I340" s="223"/>
      <c r="J340" s="224">
        <f>ROUND(I340*H340,2)</f>
        <v>0</v>
      </c>
      <c r="K340" s="220" t="s">
        <v>151</v>
      </c>
      <c r="L340" s="44"/>
      <c r="M340" s="225" t="s">
        <v>1</v>
      </c>
      <c r="N340" s="226" t="s">
        <v>43</v>
      </c>
      <c r="O340" s="91"/>
      <c r="P340" s="227">
        <f>O340*H340</f>
        <v>0</v>
      </c>
      <c r="Q340" s="227">
        <v>0.01665</v>
      </c>
      <c r="R340" s="227">
        <f>Q340*H340</f>
        <v>0.0333</v>
      </c>
      <c r="S340" s="227">
        <v>0</v>
      </c>
      <c r="T340" s="228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9" t="s">
        <v>231</v>
      </c>
      <c r="AT340" s="229" t="s">
        <v>147</v>
      </c>
      <c r="AU340" s="229" t="s">
        <v>88</v>
      </c>
      <c r="AY340" s="17" t="s">
        <v>144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7" t="s">
        <v>86</v>
      </c>
      <c r="BK340" s="230">
        <f>ROUND(I340*H340,2)</f>
        <v>0</v>
      </c>
      <c r="BL340" s="17" t="s">
        <v>231</v>
      </c>
      <c r="BM340" s="229" t="s">
        <v>555</v>
      </c>
    </row>
    <row r="341" spans="1:65" s="2" customFormat="1" ht="14.4" customHeight="1">
      <c r="A341" s="38"/>
      <c r="B341" s="39"/>
      <c r="C341" s="218" t="s">
        <v>556</v>
      </c>
      <c r="D341" s="218" t="s">
        <v>147</v>
      </c>
      <c r="E341" s="219" t="s">
        <v>557</v>
      </c>
      <c r="F341" s="220" t="s">
        <v>558</v>
      </c>
      <c r="G341" s="221" t="s">
        <v>277</v>
      </c>
      <c r="H341" s="222">
        <v>2</v>
      </c>
      <c r="I341" s="223"/>
      <c r="J341" s="224">
        <f>ROUND(I341*H341,2)</f>
        <v>0</v>
      </c>
      <c r="K341" s="220" t="s">
        <v>151</v>
      </c>
      <c r="L341" s="44"/>
      <c r="M341" s="225" t="s">
        <v>1</v>
      </c>
      <c r="N341" s="226" t="s">
        <v>43</v>
      </c>
      <c r="O341" s="91"/>
      <c r="P341" s="227">
        <f>O341*H341</f>
        <v>0</v>
      </c>
      <c r="Q341" s="227">
        <v>0.00015</v>
      </c>
      <c r="R341" s="227">
        <f>Q341*H341</f>
        <v>0.0003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231</v>
      </c>
      <c r="AT341" s="229" t="s">
        <v>147</v>
      </c>
      <c r="AU341" s="229" t="s">
        <v>88</v>
      </c>
      <c r="AY341" s="17" t="s">
        <v>144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86</v>
      </c>
      <c r="BK341" s="230">
        <f>ROUND(I341*H341,2)</f>
        <v>0</v>
      </c>
      <c r="BL341" s="17" t="s">
        <v>231</v>
      </c>
      <c r="BM341" s="229" t="s">
        <v>559</v>
      </c>
    </row>
    <row r="342" spans="1:65" s="2" customFormat="1" ht="14.4" customHeight="1">
      <c r="A342" s="38"/>
      <c r="B342" s="39"/>
      <c r="C342" s="218" t="s">
        <v>560</v>
      </c>
      <c r="D342" s="218" t="s">
        <v>147</v>
      </c>
      <c r="E342" s="219" t="s">
        <v>561</v>
      </c>
      <c r="F342" s="220" t="s">
        <v>562</v>
      </c>
      <c r="G342" s="221" t="s">
        <v>277</v>
      </c>
      <c r="H342" s="222">
        <v>2</v>
      </c>
      <c r="I342" s="223"/>
      <c r="J342" s="224">
        <f>ROUND(I342*H342,2)</f>
        <v>0</v>
      </c>
      <c r="K342" s="220" t="s">
        <v>151</v>
      </c>
      <c r="L342" s="44"/>
      <c r="M342" s="225" t="s">
        <v>1</v>
      </c>
      <c r="N342" s="226" t="s">
        <v>43</v>
      </c>
      <c r="O342" s="91"/>
      <c r="P342" s="227">
        <f>O342*H342</f>
        <v>0</v>
      </c>
      <c r="Q342" s="227">
        <v>0.0005</v>
      </c>
      <c r="R342" s="227">
        <f>Q342*H342</f>
        <v>0.001</v>
      </c>
      <c r="S342" s="227">
        <v>0</v>
      </c>
      <c r="T342" s="228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9" t="s">
        <v>231</v>
      </c>
      <c r="AT342" s="229" t="s">
        <v>147</v>
      </c>
      <c r="AU342" s="229" t="s">
        <v>88</v>
      </c>
      <c r="AY342" s="17" t="s">
        <v>144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17" t="s">
        <v>86</v>
      </c>
      <c r="BK342" s="230">
        <f>ROUND(I342*H342,2)</f>
        <v>0</v>
      </c>
      <c r="BL342" s="17" t="s">
        <v>231</v>
      </c>
      <c r="BM342" s="229" t="s">
        <v>563</v>
      </c>
    </row>
    <row r="343" spans="1:65" s="2" customFormat="1" ht="24.15" customHeight="1">
      <c r="A343" s="38"/>
      <c r="B343" s="39"/>
      <c r="C343" s="218" t="s">
        <v>564</v>
      </c>
      <c r="D343" s="218" t="s">
        <v>147</v>
      </c>
      <c r="E343" s="219" t="s">
        <v>565</v>
      </c>
      <c r="F343" s="220" t="s">
        <v>566</v>
      </c>
      <c r="G343" s="221" t="s">
        <v>150</v>
      </c>
      <c r="H343" s="222">
        <v>0.035</v>
      </c>
      <c r="I343" s="223"/>
      <c r="J343" s="224">
        <f>ROUND(I343*H343,2)</f>
        <v>0</v>
      </c>
      <c r="K343" s="220" t="s">
        <v>151</v>
      </c>
      <c r="L343" s="44"/>
      <c r="M343" s="225" t="s">
        <v>1</v>
      </c>
      <c r="N343" s="226" t="s">
        <v>43</v>
      </c>
      <c r="O343" s="91"/>
      <c r="P343" s="227">
        <f>O343*H343</f>
        <v>0</v>
      </c>
      <c r="Q343" s="227">
        <v>0</v>
      </c>
      <c r="R343" s="227">
        <f>Q343*H343</f>
        <v>0</v>
      </c>
      <c r="S343" s="227">
        <v>0</v>
      </c>
      <c r="T343" s="22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9" t="s">
        <v>231</v>
      </c>
      <c r="AT343" s="229" t="s">
        <v>147</v>
      </c>
      <c r="AU343" s="229" t="s">
        <v>88</v>
      </c>
      <c r="AY343" s="17" t="s">
        <v>144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7" t="s">
        <v>86</v>
      </c>
      <c r="BK343" s="230">
        <f>ROUND(I343*H343,2)</f>
        <v>0</v>
      </c>
      <c r="BL343" s="17" t="s">
        <v>231</v>
      </c>
      <c r="BM343" s="229" t="s">
        <v>567</v>
      </c>
    </row>
    <row r="344" spans="1:63" s="12" customFormat="1" ht="22.8" customHeight="1">
      <c r="A344" s="12"/>
      <c r="B344" s="202"/>
      <c r="C344" s="203"/>
      <c r="D344" s="204" t="s">
        <v>77</v>
      </c>
      <c r="E344" s="216" t="s">
        <v>568</v>
      </c>
      <c r="F344" s="216" t="s">
        <v>569</v>
      </c>
      <c r="G344" s="203"/>
      <c r="H344" s="203"/>
      <c r="I344" s="206"/>
      <c r="J344" s="217">
        <f>BK344</f>
        <v>0</v>
      </c>
      <c r="K344" s="203"/>
      <c r="L344" s="208"/>
      <c r="M344" s="209"/>
      <c r="N344" s="210"/>
      <c r="O344" s="210"/>
      <c r="P344" s="211">
        <f>SUM(P345:P348)</f>
        <v>0</v>
      </c>
      <c r="Q344" s="210"/>
      <c r="R344" s="211">
        <f>SUM(R345:R348)</f>
        <v>0.01248</v>
      </c>
      <c r="S344" s="210"/>
      <c r="T344" s="212">
        <f>SUM(T345:T348)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3" t="s">
        <v>88</v>
      </c>
      <c r="AT344" s="214" t="s">
        <v>77</v>
      </c>
      <c r="AU344" s="214" t="s">
        <v>86</v>
      </c>
      <c r="AY344" s="213" t="s">
        <v>144</v>
      </c>
      <c r="BK344" s="215">
        <f>SUM(BK345:BK348)</f>
        <v>0</v>
      </c>
    </row>
    <row r="345" spans="1:65" s="2" customFormat="1" ht="24.15" customHeight="1">
      <c r="A345" s="38"/>
      <c r="B345" s="39"/>
      <c r="C345" s="218" t="s">
        <v>570</v>
      </c>
      <c r="D345" s="218" t="s">
        <v>147</v>
      </c>
      <c r="E345" s="219" t="s">
        <v>571</v>
      </c>
      <c r="F345" s="220" t="s">
        <v>572</v>
      </c>
      <c r="G345" s="221" t="s">
        <v>322</v>
      </c>
      <c r="H345" s="222">
        <v>24</v>
      </c>
      <c r="I345" s="223"/>
      <c r="J345" s="224">
        <f>ROUND(I345*H345,2)</f>
        <v>0</v>
      </c>
      <c r="K345" s="220" t="s">
        <v>151</v>
      </c>
      <c r="L345" s="44"/>
      <c r="M345" s="225" t="s">
        <v>1</v>
      </c>
      <c r="N345" s="226" t="s">
        <v>43</v>
      </c>
      <c r="O345" s="91"/>
      <c r="P345" s="227">
        <f>O345*H345</f>
        <v>0</v>
      </c>
      <c r="Q345" s="227">
        <v>0.00047</v>
      </c>
      <c r="R345" s="227">
        <f>Q345*H345</f>
        <v>0.01128</v>
      </c>
      <c r="S345" s="227">
        <v>0</v>
      </c>
      <c r="T345" s="228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9" t="s">
        <v>231</v>
      </c>
      <c r="AT345" s="229" t="s">
        <v>147</v>
      </c>
      <c r="AU345" s="229" t="s">
        <v>88</v>
      </c>
      <c r="AY345" s="17" t="s">
        <v>144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17" t="s">
        <v>86</v>
      </c>
      <c r="BK345" s="230">
        <f>ROUND(I345*H345,2)</f>
        <v>0</v>
      </c>
      <c r="BL345" s="17" t="s">
        <v>231</v>
      </c>
      <c r="BM345" s="229" t="s">
        <v>573</v>
      </c>
    </row>
    <row r="346" spans="1:65" s="2" customFormat="1" ht="14.4" customHeight="1">
      <c r="A346" s="38"/>
      <c r="B346" s="39"/>
      <c r="C346" s="218" t="s">
        <v>574</v>
      </c>
      <c r="D346" s="218" t="s">
        <v>147</v>
      </c>
      <c r="E346" s="219" t="s">
        <v>575</v>
      </c>
      <c r="F346" s="220" t="s">
        <v>576</v>
      </c>
      <c r="G346" s="221" t="s">
        <v>322</v>
      </c>
      <c r="H346" s="222">
        <v>24</v>
      </c>
      <c r="I346" s="223"/>
      <c r="J346" s="224">
        <f>ROUND(I346*H346,2)</f>
        <v>0</v>
      </c>
      <c r="K346" s="220" t="s">
        <v>151</v>
      </c>
      <c r="L346" s="44"/>
      <c r="M346" s="225" t="s">
        <v>1</v>
      </c>
      <c r="N346" s="226" t="s">
        <v>43</v>
      </c>
      <c r="O346" s="91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9" t="s">
        <v>231</v>
      </c>
      <c r="AT346" s="229" t="s">
        <v>147</v>
      </c>
      <c r="AU346" s="229" t="s">
        <v>88</v>
      </c>
      <c r="AY346" s="17" t="s">
        <v>144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7" t="s">
        <v>86</v>
      </c>
      <c r="BK346" s="230">
        <f>ROUND(I346*H346,2)</f>
        <v>0</v>
      </c>
      <c r="BL346" s="17" t="s">
        <v>231</v>
      </c>
      <c r="BM346" s="229" t="s">
        <v>577</v>
      </c>
    </row>
    <row r="347" spans="1:65" s="2" customFormat="1" ht="24.15" customHeight="1">
      <c r="A347" s="38"/>
      <c r="B347" s="39"/>
      <c r="C347" s="218" t="s">
        <v>578</v>
      </c>
      <c r="D347" s="218" t="s">
        <v>147</v>
      </c>
      <c r="E347" s="219" t="s">
        <v>579</v>
      </c>
      <c r="F347" s="220" t="s">
        <v>580</v>
      </c>
      <c r="G347" s="221" t="s">
        <v>322</v>
      </c>
      <c r="H347" s="222">
        <v>24</v>
      </c>
      <c r="I347" s="223"/>
      <c r="J347" s="224">
        <f>ROUND(I347*H347,2)</f>
        <v>0</v>
      </c>
      <c r="K347" s="220" t="s">
        <v>151</v>
      </c>
      <c r="L347" s="44"/>
      <c r="M347" s="225" t="s">
        <v>1</v>
      </c>
      <c r="N347" s="226" t="s">
        <v>43</v>
      </c>
      <c r="O347" s="91"/>
      <c r="P347" s="227">
        <f>O347*H347</f>
        <v>0</v>
      </c>
      <c r="Q347" s="227">
        <v>5E-05</v>
      </c>
      <c r="R347" s="227">
        <f>Q347*H347</f>
        <v>0.0012000000000000001</v>
      </c>
      <c r="S347" s="227">
        <v>0</v>
      </c>
      <c r="T347" s="22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9" t="s">
        <v>231</v>
      </c>
      <c r="AT347" s="229" t="s">
        <v>147</v>
      </c>
      <c r="AU347" s="229" t="s">
        <v>88</v>
      </c>
      <c r="AY347" s="17" t="s">
        <v>144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7" t="s">
        <v>86</v>
      </c>
      <c r="BK347" s="230">
        <f>ROUND(I347*H347,2)</f>
        <v>0</v>
      </c>
      <c r="BL347" s="17" t="s">
        <v>231</v>
      </c>
      <c r="BM347" s="229" t="s">
        <v>581</v>
      </c>
    </row>
    <row r="348" spans="1:65" s="2" customFormat="1" ht="24.15" customHeight="1">
      <c r="A348" s="38"/>
      <c r="B348" s="39"/>
      <c r="C348" s="218" t="s">
        <v>582</v>
      </c>
      <c r="D348" s="218" t="s">
        <v>147</v>
      </c>
      <c r="E348" s="219" t="s">
        <v>583</v>
      </c>
      <c r="F348" s="220" t="s">
        <v>584</v>
      </c>
      <c r="G348" s="221" t="s">
        <v>150</v>
      </c>
      <c r="H348" s="222">
        <v>0.012</v>
      </c>
      <c r="I348" s="223"/>
      <c r="J348" s="224">
        <f>ROUND(I348*H348,2)</f>
        <v>0</v>
      </c>
      <c r="K348" s="220" t="s">
        <v>151</v>
      </c>
      <c r="L348" s="44"/>
      <c r="M348" s="225" t="s">
        <v>1</v>
      </c>
      <c r="N348" s="226" t="s">
        <v>43</v>
      </c>
      <c r="O348" s="91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9" t="s">
        <v>231</v>
      </c>
      <c r="AT348" s="229" t="s">
        <v>147</v>
      </c>
      <c r="AU348" s="229" t="s">
        <v>88</v>
      </c>
      <c r="AY348" s="17" t="s">
        <v>144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7" t="s">
        <v>86</v>
      </c>
      <c r="BK348" s="230">
        <f>ROUND(I348*H348,2)</f>
        <v>0</v>
      </c>
      <c r="BL348" s="17" t="s">
        <v>231</v>
      </c>
      <c r="BM348" s="229" t="s">
        <v>585</v>
      </c>
    </row>
    <row r="349" spans="1:63" s="12" customFormat="1" ht="22.8" customHeight="1">
      <c r="A349" s="12"/>
      <c r="B349" s="202"/>
      <c r="C349" s="203"/>
      <c r="D349" s="204" t="s">
        <v>77</v>
      </c>
      <c r="E349" s="216" t="s">
        <v>586</v>
      </c>
      <c r="F349" s="216" t="s">
        <v>587</v>
      </c>
      <c r="G349" s="203"/>
      <c r="H349" s="203"/>
      <c r="I349" s="206"/>
      <c r="J349" s="217">
        <f>BK349</f>
        <v>0</v>
      </c>
      <c r="K349" s="203"/>
      <c r="L349" s="208"/>
      <c r="M349" s="209"/>
      <c r="N349" s="210"/>
      <c r="O349" s="210"/>
      <c r="P349" s="211">
        <f>SUM(P350:P352)</f>
        <v>0</v>
      </c>
      <c r="Q349" s="210"/>
      <c r="R349" s="211">
        <f>SUM(R350:R352)</f>
        <v>0.00243</v>
      </c>
      <c r="S349" s="210"/>
      <c r="T349" s="212">
        <f>SUM(T350:T352)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3" t="s">
        <v>88</v>
      </c>
      <c r="AT349" s="214" t="s">
        <v>77</v>
      </c>
      <c r="AU349" s="214" t="s">
        <v>86</v>
      </c>
      <c r="AY349" s="213" t="s">
        <v>144</v>
      </c>
      <c r="BK349" s="215">
        <f>SUM(BK350:BK352)</f>
        <v>0</v>
      </c>
    </row>
    <row r="350" spans="1:65" s="2" customFormat="1" ht="24.15" customHeight="1">
      <c r="A350" s="38"/>
      <c r="B350" s="39"/>
      <c r="C350" s="218" t="s">
        <v>588</v>
      </c>
      <c r="D350" s="218" t="s">
        <v>147</v>
      </c>
      <c r="E350" s="219" t="s">
        <v>589</v>
      </c>
      <c r="F350" s="220" t="s">
        <v>590</v>
      </c>
      <c r="G350" s="221" t="s">
        <v>166</v>
      </c>
      <c r="H350" s="222">
        <v>3</v>
      </c>
      <c r="I350" s="223"/>
      <c r="J350" s="224">
        <f>ROUND(I350*H350,2)</f>
        <v>0</v>
      </c>
      <c r="K350" s="220" t="s">
        <v>151</v>
      </c>
      <c r="L350" s="44"/>
      <c r="M350" s="225" t="s">
        <v>1</v>
      </c>
      <c r="N350" s="226" t="s">
        <v>43</v>
      </c>
      <c r="O350" s="91"/>
      <c r="P350" s="227">
        <f>O350*H350</f>
        <v>0</v>
      </c>
      <c r="Q350" s="227">
        <v>0.00011</v>
      </c>
      <c r="R350" s="227">
        <f>Q350*H350</f>
        <v>0.00033</v>
      </c>
      <c r="S350" s="227">
        <v>0</v>
      </c>
      <c r="T350" s="228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9" t="s">
        <v>231</v>
      </c>
      <c r="AT350" s="229" t="s">
        <v>147</v>
      </c>
      <c r="AU350" s="229" t="s">
        <v>88</v>
      </c>
      <c r="AY350" s="17" t="s">
        <v>144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7" t="s">
        <v>86</v>
      </c>
      <c r="BK350" s="230">
        <f>ROUND(I350*H350,2)</f>
        <v>0</v>
      </c>
      <c r="BL350" s="17" t="s">
        <v>231</v>
      </c>
      <c r="BM350" s="229" t="s">
        <v>591</v>
      </c>
    </row>
    <row r="351" spans="1:65" s="2" customFormat="1" ht="24.15" customHeight="1">
      <c r="A351" s="38"/>
      <c r="B351" s="39"/>
      <c r="C351" s="218" t="s">
        <v>592</v>
      </c>
      <c r="D351" s="218" t="s">
        <v>147</v>
      </c>
      <c r="E351" s="219" t="s">
        <v>593</v>
      </c>
      <c r="F351" s="220" t="s">
        <v>594</v>
      </c>
      <c r="G351" s="221" t="s">
        <v>166</v>
      </c>
      <c r="H351" s="222">
        <v>3</v>
      </c>
      <c r="I351" s="223"/>
      <c r="J351" s="224">
        <f>ROUND(I351*H351,2)</f>
        <v>0</v>
      </c>
      <c r="K351" s="220" t="s">
        <v>151</v>
      </c>
      <c r="L351" s="44"/>
      <c r="M351" s="225" t="s">
        <v>1</v>
      </c>
      <c r="N351" s="226" t="s">
        <v>43</v>
      </c>
      <c r="O351" s="91"/>
      <c r="P351" s="227">
        <f>O351*H351</f>
        <v>0</v>
      </c>
      <c r="Q351" s="227">
        <v>0.0007</v>
      </c>
      <c r="R351" s="227">
        <f>Q351*H351</f>
        <v>0.0021</v>
      </c>
      <c r="S351" s="227">
        <v>0</v>
      </c>
      <c r="T351" s="228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9" t="s">
        <v>231</v>
      </c>
      <c r="AT351" s="229" t="s">
        <v>147</v>
      </c>
      <c r="AU351" s="229" t="s">
        <v>88</v>
      </c>
      <c r="AY351" s="17" t="s">
        <v>144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7" t="s">
        <v>86</v>
      </c>
      <c r="BK351" s="230">
        <f>ROUND(I351*H351,2)</f>
        <v>0</v>
      </c>
      <c r="BL351" s="17" t="s">
        <v>231</v>
      </c>
      <c r="BM351" s="229" t="s">
        <v>595</v>
      </c>
    </row>
    <row r="352" spans="1:65" s="2" customFormat="1" ht="14.4" customHeight="1">
      <c r="A352" s="38"/>
      <c r="B352" s="39"/>
      <c r="C352" s="218" t="s">
        <v>596</v>
      </c>
      <c r="D352" s="218" t="s">
        <v>147</v>
      </c>
      <c r="E352" s="219" t="s">
        <v>597</v>
      </c>
      <c r="F352" s="220" t="s">
        <v>598</v>
      </c>
      <c r="G352" s="221" t="s">
        <v>150</v>
      </c>
      <c r="H352" s="222">
        <v>0.002</v>
      </c>
      <c r="I352" s="223"/>
      <c r="J352" s="224">
        <f>ROUND(I352*H352,2)</f>
        <v>0</v>
      </c>
      <c r="K352" s="220" t="s">
        <v>151</v>
      </c>
      <c r="L352" s="44"/>
      <c r="M352" s="225" t="s">
        <v>1</v>
      </c>
      <c r="N352" s="226" t="s">
        <v>43</v>
      </c>
      <c r="O352" s="91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231</v>
      </c>
      <c r="AT352" s="229" t="s">
        <v>147</v>
      </c>
      <c r="AU352" s="229" t="s">
        <v>88</v>
      </c>
      <c r="AY352" s="17" t="s">
        <v>144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86</v>
      </c>
      <c r="BK352" s="230">
        <f>ROUND(I352*H352,2)</f>
        <v>0</v>
      </c>
      <c r="BL352" s="17" t="s">
        <v>231</v>
      </c>
      <c r="BM352" s="229" t="s">
        <v>599</v>
      </c>
    </row>
    <row r="353" spans="1:63" s="12" customFormat="1" ht="22.8" customHeight="1">
      <c r="A353" s="12"/>
      <c r="B353" s="202"/>
      <c r="C353" s="203"/>
      <c r="D353" s="204" t="s">
        <v>77</v>
      </c>
      <c r="E353" s="216" t="s">
        <v>600</v>
      </c>
      <c r="F353" s="216" t="s">
        <v>601</v>
      </c>
      <c r="G353" s="203"/>
      <c r="H353" s="203"/>
      <c r="I353" s="206"/>
      <c r="J353" s="217">
        <f>BK353</f>
        <v>0</v>
      </c>
      <c r="K353" s="203"/>
      <c r="L353" s="208"/>
      <c r="M353" s="209"/>
      <c r="N353" s="210"/>
      <c r="O353" s="210"/>
      <c r="P353" s="211">
        <f>SUM(P354:P357)</f>
        <v>0</v>
      </c>
      <c r="Q353" s="210"/>
      <c r="R353" s="211">
        <f>SUM(R354:R357)</f>
        <v>0.16129</v>
      </c>
      <c r="S353" s="210"/>
      <c r="T353" s="212">
        <f>SUM(T354:T357)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3" t="s">
        <v>88</v>
      </c>
      <c r="AT353" s="214" t="s">
        <v>77</v>
      </c>
      <c r="AU353" s="214" t="s">
        <v>86</v>
      </c>
      <c r="AY353" s="213" t="s">
        <v>144</v>
      </c>
      <c r="BK353" s="215">
        <f>SUM(BK354:BK357)</f>
        <v>0</v>
      </c>
    </row>
    <row r="354" spans="1:65" s="2" customFormat="1" ht="37.8" customHeight="1">
      <c r="A354" s="38"/>
      <c r="B354" s="39"/>
      <c r="C354" s="218" t="s">
        <v>602</v>
      </c>
      <c r="D354" s="218" t="s">
        <v>147</v>
      </c>
      <c r="E354" s="219" t="s">
        <v>603</v>
      </c>
      <c r="F354" s="220" t="s">
        <v>604</v>
      </c>
      <c r="G354" s="221" t="s">
        <v>166</v>
      </c>
      <c r="H354" s="222">
        <v>1</v>
      </c>
      <c r="I354" s="223"/>
      <c r="J354" s="224">
        <f>ROUND(I354*H354,2)</f>
        <v>0</v>
      </c>
      <c r="K354" s="220" t="s">
        <v>151</v>
      </c>
      <c r="L354" s="44"/>
      <c r="M354" s="225" t="s">
        <v>1</v>
      </c>
      <c r="N354" s="226" t="s">
        <v>43</v>
      </c>
      <c r="O354" s="91"/>
      <c r="P354" s="227">
        <f>O354*H354</f>
        <v>0</v>
      </c>
      <c r="Q354" s="227">
        <v>0.03428</v>
      </c>
      <c r="R354" s="227">
        <f>Q354*H354</f>
        <v>0.03428</v>
      </c>
      <c r="S354" s="227">
        <v>0</v>
      </c>
      <c r="T354" s="228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9" t="s">
        <v>231</v>
      </c>
      <c r="AT354" s="229" t="s">
        <v>147</v>
      </c>
      <c r="AU354" s="229" t="s">
        <v>88</v>
      </c>
      <c r="AY354" s="17" t="s">
        <v>144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17" t="s">
        <v>86</v>
      </c>
      <c r="BK354" s="230">
        <f>ROUND(I354*H354,2)</f>
        <v>0</v>
      </c>
      <c r="BL354" s="17" t="s">
        <v>231</v>
      </c>
      <c r="BM354" s="229" t="s">
        <v>605</v>
      </c>
    </row>
    <row r="355" spans="1:65" s="2" customFormat="1" ht="37.8" customHeight="1">
      <c r="A355" s="38"/>
      <c r="B355" s="39"/>
      <c r="C355" s="218" t="s">
        <v>606</v>
      </c>
      <c r="D355" s="218" t="s">
        <v>147</v>
      </c>
      <c r="E355" s="219" t="s">
        <v>607</v>
      </c>
      <c r="F355" s="220" t="s">
        <v>608</v>
      </c>
      <c r="G355" s="221" t="s">
        <v>166</v>
      </c>
      <c r="H355" s="222">
        <v>1</v>
      </c>
      <c r="I355" s="223"/>
      <c r="J355" s="224">
        <f>ROUND(I355*H355,2)</f>
        <v>0</v>
      </c>
      <c r="K355" s="220" t="s">
        <v>151</v>
      </c>
      <c r="L355" s="44"/>
      <c r="M355" s="225" t="s">
        <v>1</v>
      </c>
      <c r="N355" s="226" t="s">
        <v>43</v>
      </c>
      <c r="O355" s="91"/>
      <c r="P355" s="227">
        <f>O355*H355</f>
        <v>0</v>
      </c>
      <c r="Q355" s="227">
        <v>0.06916</v>
      </c>
      <c r="R355" s="227">
        <f>Q355*H355</f>
        <v>0.06916</v>
      </c>
      <c r="S355" s="227">
        <v>0</v>
      </c>
      <c r="T355" s="228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9" t="s">
        <v>231</v>
      </c>
      <c r="AT355" s="229" t="s">
        <v>147</v>
      </c>
      <c r="AU355" s="229" t="s">
        <v>88</v>
      </c>
      <c r="AY355" s="17" t="s">
        <v>144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17" t="s">
        <v>86</v>
      </c>
      <c r="BK355" s="230">
        <f>ROUND(I355*H355,2)</f>
        <v>0</v>
      </c>
      <c r="BL355" s="17" t="s">
        <v>231</v>
      </c>
      <c r="BM355" s="229" t="s">
        <v>609</v>
      </c>
    </row>
    <row r="356" spans="1:65" s="2" customFormat="1" ht="37.8" customHeight="1">
      <c r="A356" s="38"/>
      <c r="B356" s="39"/>
      <c r="C356" s="218" t="s">
        <v>610</v>
      </c>
      <c r="D356" s="218" t="s">
        <v>147</v>
      </c>
      <c r="E356" s="219" t="s">
        <v>611</v>
      </c>
      <c r="F356" s="220" t="s">
        <v>612</v>
      </c>
      <c r="G356" s="221" t="s">
        <v>166</v>
      </c>
      <c r="H356" s="222">
        <v>1</v>
      </c>
      <c r="I356" s="223"/>
      <c r="J356" s="224">
        <f>ROUND(I356*H356,2)</f>
        <v>0</v>
      </c>
      <c r="K356" s="220" t="s">
        <v>151</v>
      </c>
      <c r="L356" s="44"/>
      <c r="M356" s="225" t="s">
        <v>1</v>
      </c>
      <c r="N356" s="226" t="s">
        <v>43</v>
      </c>
      <c r="O356" s="91"/>
      <c r="P356" s="227">
        <f>O356*H356</f>
        <v>0</v>
      </c>
      <c r="Q356" s="227">
        <v>0.05785</v>
      </c>
      <c r="R356" s="227">
        <f>Q356*H356</f>
        <v>0.05785</v>
      </c>
      <c r="S356" s="227">
        <v>0</v>
      </c>
      <c r="T356" s="228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9" t="s">
        <v>231</v>
      </c>
      <c r="AT356" s="229" t="s">
        <v>147</v>
      </c>
      <c r="AU356" s="229" t="s">
        <v>88</v>
      </c>
      <c r="AY356" s="17" t="s">
        <v>144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7" t="s">
        <v>86</v>
      </c>
      <c r="BK356" s="230">
        <f>ROUND(I356*H356,2)</f>
        <v>0</v>
      </c>
      <c r="BL356" s="17" t="s">
        <v>231</v>
      </c>
      <c r="BM356" s="229" t="s">
        <v>613</v>
      </c>
    </row>
    <row r="357" spans="1:65" s="2" customFormat="1" ht="24.15" customHeight="1">
      <c r="A357" s="38"/>
      <c r="B357" s="39"/>
      <c r="C357" s="218" t="s">
        <v>614</v>
      </c>
      <c r="D357" s="218" t="s">
        <v>147</v>
      </c>
      <c r="E357" s="219" t="s">
        <v>615</v>
      </c>
      <c r="F357" s="220" t="s">
        <v>616</v>
      </c>
      <c r="G357" s="221" t="s">
        <v>150</v>
      </c>
      <c r="H357" s="222">
        <v>0.161</v>
      </c>
      <c r="I357" s="223"/>
      <c r="J357" s="224">
        <f>ROUND(I357*H357,2)</f>
        <v>0</v>
      </c>
      <c r="K357" s="220" t="s">
        <v>151</v>
      </c>
      <c r="L357" s="44"/>
      <c r="M357" s="225" t="s">
        <v>1</v>
      </c>
      <c r="N357" s="226" t="s">
        <v>43</v>
      </c>
      <c r="O357" s="91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9" t="s">
        <v>231</v>
      </c>
      <c r="AT357" s="229" t="s">
        <v>147</v>
      </c>
      <c r="AU357" s="229" t="s">
        <v>88</v>
      </c>
      <c r="AY357" s="17" t="s">
        <v>144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7" t="s">
        <v>86</v>
      </c>
      <c r="BK357" s="230">
        <f>ROUND(I357*H357,2)</f>
        <v>0</v>
      </c>
      <c r="BL357" s="17" t="s">
        <v>231</v>
      </c>
      <c r="BM357" s="229" t="s">
        <v>617</v>
      </c>
    </row>
    <row r="358" spans="1:63" s="12" customFormat="1" ht="22.8" customHeight="1">
      <c r="A358" s="12"/>
      <c r="B358" s="202"/>
      <c r="C358" s="203"/>
      <c r="D358" s="204" t="s">
        <v>77</v>
      </c>
      <c r="E358" s="216" t="s">
        <v>618</v>
      </c>
      <c r="F358" s="216" t="s">
        <v>619</v>
      </c>
      <c r="G358" s="203"/>
      <c r="H358" s="203"/>
      <c r="I358" s="206"/>
      <c r="J358" s="217">
        <f>BK358</f>
        <v>0</v>
      </c>
      <c r="K358" s="203"/>
      <c r="L358" s="208"/>
      <c r="M358" s="209"/>
      <c r="N358" s="210"/>
      <c r="O358" s="210"/>
      <c r="P358" s="211">
        <f>SUM(P359:P384)</f>
        <v>0</v>
      </c>
      <c r="Q358" s="210"/>
      <c r="R358" s="211">
        <f>SUM(R359:R384)</f>
        <v>0.056352</v>
      </c>
      <c r="S358" s="210"/>
      <c r="T358" s="212">
        <f>SUM(T359:T384)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3" t="s">
        <v>88</v>
      </c>
      <c r="AT358" s="214" t="s">
        <v>77</v>
      </c>
      <c r="AU358" s="214" t="s">
        <v>86</v>
      </c>
      <c r="AY358" s="213" t="s">
        <v>144</v>
      </c>
      <c r="BK358" s="215">
        <f>SUM(BK359:BK384)</f>
        <v>0</v>
      </c>
    </row>
    <row r="359" spans="1:65" s="2" customFormat="1" ht="14.4" customHeight="1">
      <c r="A359" s="38"/>
      <c r="B359" s="39"/>
      <c r="C359" s="218" t="s">
        <v>620</v>
      </c>
      <c r="D359" s="218" t="s">
        <v>147</v>
      </c>
      <c r="E359" s="219" t="s">
        <v>621</v>
      </c>
      <c r="F359" s="220" t="s">
        <v>622</v>
      </c>
      <c r="G359" s="221" t="s">
        <v>166</v>
      </c>
      <c r="H359" s="222">
        <v>20</v>
      </c>
      <c r="I359" s="223"/>
      <c r="J359" s="224">
        <f>ROUND(I359*H359,2)</f>
        <v>0</v>
      </c>
      <c r="K359" s="220" t="s">
        <v>151</v>
      </c>
      <c r="L359" s="44"/>
      <c r="M359" s="225" t="s">
        <v>1</v>
      </c>
      <c r="N359" s="226" t="s">
        <v>43</v>
      </c>
      <c r="O359" s="91"/>
      <c r="P359" s="227">
        <f>O359*H359</f>
        <v>0</v>
      </c>
      <c r="Q359" s="227">
        <v>0</v>
      </c>
      <c r="R359" s="227">
        <f>Q359*H359</f>
        <v>0</v>
      </c>
      <c r="S359" s="227">
        <v>0</v>
      </c>
      <c r="T359" s="228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9" t="s">
        <v>231</v>
      </c>
      <c r="AT359" s="229" t="s">
        <v>147</v>
      </c>
      <c r="AU359" s="229" t="s">
        <v>88</v>
      </c>
      <c r="AY359" s="17" t="s">
        <v>144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17" t="s">
        <v>86</v>
      </c>
      <c r="BK359" s="230">
        <f>ROUND(I359*H359,2)</f>
        <v>0</v>
      </c>
      <c r="BL359" s="17" t="s">
        <v>231</v>
      </c>
      <c r="BM359" s="229" t="s">
        <v>623</v>
      </c>
    </row>
    <row r="360" spans="1:65" s="2" customFormat="1" ht="14.4" customHeight="1">
      <c r="A360" s="38"/>
      <c r="B360" s="39"/>
      <c r="C360" s="264" t="s">
        <v>624</v>
      </c>
      <c r="D360" s="264" t="s">
        <v>257</v>
      </c>
      <c r="E360" s="265" t="s">
        <v>625</v>
      </c>
      <c r="F360" s="266" t="s">
        <v>626</v>
      </c>
      <c r="G360" s="267" t="s">
        <v>166</v>
      </c>
      <c r="H360" s="268">
        <v>20</v>
      </c>
      <c r="I360" s="269"/>
      <c r="J360" s="270">
        <f>ROUND(I360*H360,2)</f>
        <v>0</v>
      </c>
      <c r="K360" s="266" t="s">
        <v>151</v>
      </c>
      <c r="L360" s="271"/>
      <c r="M360" s="272" t="s">
        <v>1</v>
      </c>
      <c r="N360" s="273" t="s">
        <v>43</v>
      </c>
      <c r="O360" s="91"/>
      <c r="P360" s="227">
        <f>O360*H360</f>
        <v>0</v>
      </c>
      <c r="Q360" s="227">
        <v>3E-05</v>
      </c>
      <c r="R360" s="227">
        <f>Q360*H360</f>
        <v>0.0006000000000000001</v>
      </c>
      <c r="S360" s="227">
        <v>0</v>
      </c>
      <c r="T360" s="228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9" t="s">
        <v>314</v>
      </c>
      <c r="AT360" s="229" t="s">
        <v>257</v>
      </c>
      <c r="AU360" s="229" t="s">
        <v>88</v>
      </c>
      <c r="AY360" s="17" t="s">
        <v>144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17" t="s">
        <v>86</v>
      </c>
      <c r="BK360" s="230">
        <f>ROUND(I360*H360,2)</f>
        <v>0</v>
      </c>
      <c r="BL360" s="17" t="s">
        <v>231</v>
      </c>
      <c r="BM360" s="229" t="s">
        <v>627</v>
      </c>
    </row>
    <row r="361" spans="1:65" s="2" customFormat="1" ht="14.4" customHeight="1">
      <c r="A361" s="38"/>
      <c r="B361" s="39"/>
      <c r="C361" s="264" t="s">
        <v>628</v>
      </c>
      <c r="D361" s="264" t="s">
        <v>257</v>
      </c>
      <c r="E361" s="265" t="s">
        <v>629</v>
      </c>
      <c r="F361" s="266" t="s">
        <v>630</v>
      </c>
      <c r="G361" s="267" t="s">
        <v>166</v>
      </c>
      <c r="H361" s="268">
        <v>20</v>
      </c>
      <c r="I361" s="269"/>
      <c r="J361" s="270">
        <f>ROUND(I361*H361,2)</f>
        <v>0</v>
      </c>
      <c r="K361" s="266" t="s">
        <v>151</v>
      </c>
      <c r="L361" s="271"/>
      <c r="M361" s="272" t="s">
        <v>1</v>
      </c>
      <c r="N361" s="273" t="s">
        <v>43</v>
      </c>
      <c r="O361" s="91"/>
      <c r="P361" s="227">
        <f>O361*H361</f>
        <v>0</v>
      </c>
      <c r="Q361" s="227">
        <v>3E-05</v>
      </c>
      <c r="R361" s="227">
        <f>Q361*H361</f>
        <v>0.0006000000000000001</v>
      </c>
      <c r="S361" s="227">
        <v>0</v>
      </c>
      <c r="T361" s="22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9" t="s">
        <v>314</v>
      </c>
      <c r="AT361" s="229" t="s">
        <v>257</v>
      </c>
      <c r="AU361" s="229" t="s">
        <v>88</v>
      </c>
      <c r="AY361" s="17" t="s">
        <v>144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17" t="s">
        <v>86</v>
      </c>
      <c r="BK361" s="230">
        <f>ROUND(I361*H361,2)</f>
        <v>0</v>
      </c>
      <c r="BL361" s="17" t="s">
        <v>231</v>
      </c>
      <c r="BM361" s="229" t="s">
        <v>631</v>
      </c>
    </row>
    <row r="362" spans="1:65" s="2" customFormat="1" ht="24.15" customHeight="1">
      <c r="A362" s="38"/>
      <c r="B362" s="39"/>
      <c r="C362" s="218" t="s">
        <v>632</v>
      </c>
      <c r="D362" s="218" t="s">
        <v>147</v>
      </c>
      <c r="E362" s="219" t="s">
        <v>633</v>
      </c>
      <c r="F362" s="220" t="s">
        <v>634</v>
      </c>
      <c r="G362" s="221" t="s">
        <v>322</v>
      </c>
      <c r="H362" s="222">
        <v>92.5</v>
      </c>
      <c r="I362" s="223"/>
      <c r="J362" s="224">
        <f>ROUND(I362*H362,2)</f>
        <v>0</v>
      </c>
      <c r="K362" s="220" t="s">
        <v>151</v>
      </c>
      <c r="L362" s="44"/>
      <c r="M362" s="225" t="s">
        <v>1</v>
      </c>
      <c r="N362" s="226" t="s">
        <v>43</v>
      </c>
      <c r="O362" s="91"/>
      <c r="P362" s="227">
        <f>O362*H362</f>
        <v>0</v>
      </c>
      <c r="Q362" s="227">
        <v>0</v>
      </c>
      <c r="R362" s="227">
        <f>Q362*H362</f>
        <v>0</v>
      </c>
      <c r="S362" s="227">
        <v>0</v>
      </c>
      <c r="T362" s="228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9" t="s">
        <v>231</v>
      </c>
      <c r="AT362" s="229" t="s">
        <v>147</v>
      </c>
      <c r="AU362" s="229" t="s">
        <v>88</v>
      </c>
      <c r="AY362" s="17" t="s">
        <v>144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17" t="s">
        <v>86</v>
      </c>
      <c r="BK362" s="230">
        <f>ROUND(I362*H362,2)</f>
        <v>0</v>
      </c>
      <c r="BL362" s="17" t="s">
        <v>231</v>
      </c>
      <c r="BM362" s="229" t="s">
        <v>635</v>
      </c>
    </row>
    <row r="363" spans="1:65" s="2" customFormat="1" ht="14.4" customHeight="1">
      <c r="A363" s="38"/>
      <c r="B363" s="39"/>
      <c r="C363" s="264" t="s">
        <v>636</v>
      </c>
      <c r="D363" s="264" t="s">
        <v>257</v>
      </c>
      <c r="E363" s="265" t="s">
        <v>637</v>
      </c>
      <c r="F363" s="266" t="s">
        <v>638</v>
      </c>
      <c r="G363" s="267" t="s">
        <v>322</v>
      </c>
      <c r="H363" s="268">
        <v>111</v>
      </c>
      <c r="I363" s="269"/>
      <c r="J363" s="270">
        <f>ROUND(I363*H363,2)</f>
        <v>0</v>
      </c>
      <c r="K363" s="266" t="s">
        <v>151</v>
      </c>
      <c r="L363" s="271"/>
      <c r="M363" s="272" t="s">
        <v>1</v>
      </c>
      <c r="N363" s="273" t="s">
        <v>43</v>
      </c>
      <c r="O363" s="91"/>
      <c r="P363" s="227">
        <f>O363*H363</f>
        <v>0</v>
      </c>
      <c r="Q363" s="227">
        <v>0.00012</v>
      </c>
      <c r="R363" s="227">
        <f>Q363*H363</f>
        <v>0.01332</v>
      </c>
      <c r="S363" s="227">
        <v>0</v>
      </c>
      <c r="T363" s="228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9" t="s">
        <v>314</v>
      </c>
      <c r="AT363" s="229" t="s">
        <v>257</v>
      </c>
      <c r="AU363" s="229" t="s">
        <v>88</v>
      </c>
      <c r="AY363" s="17" t="s">
        <v>144</v>
      </c>
      <c r="BE363" s="230">
        <f>IF(N363="základní",J363,0)</f>
        <v>0</v>
      </c>
      <c r="BF363" s="230">
        <f>IF(N363="snížená",J363,0)</f>
        <v>0</v>
      </c>
      <c r="BG363" s="230">
        <f>IF(N363="zákl. přenesená",J363,0)</f>
        <v>0</v>
      </c>
      <c r="BH363" s="230">
        <f>IF(N363="sníž. přenesená",J363,0)</f>
        <v>0</v>
      </c>
      <c r="BI363" s="230">
        <f>IF(N363="nulová",J363,0)</f>
        <v>0</v>
      </c>
      <c r="BJ363" s="17" t="s">
        <v>86</v>
      </c>
      <c r="BK363" s="230">
        <f>ROUND(I363*H363,2)</f>
        <v>0</v>
      </c>
      <c r="BL363" s="17" t="s">
        <v>231</v>
      </c>
      <c r="BM363" s="229" t="s">
        <v>639</v>
      </c>
    </row>
    <row r="364" spans="1:51" s="13" customFormat="1" ht="12">
      <c r="A364" s="13"/>
      <c r="B364" s="231"/>
      <c r="C364" s="232"/>
      <c r="D364" s="233" t="s">
        <v>154</v>
      </c>
      <c r="E364" s="232"/>
      <c r="F364" s="235" t="s">
        <v>640</v>
      </c>
      <c r="G364" s="232"/>
      <c r="H364" s="236">
        <v>111</v>
      </c>
      <c r="I364" s="237"/>
      <c r="J364" s="232"/>
      <c r="K364" s="232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154</v>
      </c>
      <c r="AU364" s="242" t="s">
        <v>88</v>
      </c>
      <c r="AV364" s="13" t="s">
        <v>88</v>
      </c>
      <c r="AW364" s="13" t="s">
        <v>4</v>
      </c>
      <c r="AX364" s="13" t="s">
        <v>86</v>
      </c>
      <c r="AY364" s="242" t="s">
        <v>144</v>
      </c>
    </row>
    <row r="365" spans="1:65" s="2" customFormat="1" ht="24.15" customHeight="1">
      <c r="A365" s="38"/>
      <c r="B365" s="39"/>
      <c r="C365" s="218" t="s">
        <v>641</v>
      </c>
      <c r="D365" s="218" t="s">
        <v>147</v>
      </c>
      <c r="E365" s="219" t="s">
        <v>642</v>
      </c>
      <c r="F365" s="220" t="s">
        <v>643</v>
      </c>
      <c r="G365" s="221" t="s">
        <v>322</v>
      </c>
      <c r="H365" s="222">
        <v>45.5</v>
      </c>
      <c r="I365" s="223"/>
      <c r="J365" s="224">
        <f>ROUND(I365*H365,2)</f>
        <v>0</v>
      </c>
      <c r="K365" s="220" t="s">
        <v>151</v>
      </c>
      <c r="L365" s="44"/>
      <c r="M365" s="225" t="s">
        <v>1</v>
      </c>
      <c r="N365" s="226" t="s">
        <v>43</v>
      </c>
      <c r="O365" s="91"/>
      <c r="P365" s="227">
        <f>O365*H365</f>
        <v>0</v>
      </c>
      <c r="Q365" s="227">
        <v>0</v>
      </c>
      <c r="R365" s="227">
        <f>Q365*H365</f>
        <v>0</v>
      </c>
      <c r="S365" s="227">
        <v>0</v>
      </c>
      <c r="T365" s="22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9" t="s">
        <v>231</v>
      </c>
      <c r="AT365" s="229" t="s">
        <v>147</v>
      </c>
      <c r="AU365" s="229" t="s">
        <v>88</v>
      </c>
      <c r="AY365" s="17" t="s">
        <v>144</v>
      </c>
      <c r="BE365" s="230">
        <f>IF(N365="základní",J365,0)</f>
        <v>0</v>
      </c>
      <c r="BF365" s="230">
        <f>IF(N365="snížená",J365,0)</f>
        <v>0</v>
      </c>
      <c r="BG365" s="230">
        <f>IF(N365="zákl. přenesená",J365,0)</f>
        <v>0</v>
      </c>
      <c r="BH365" s="230">
        <f>IF(N365="sníž. přenesená",J365,0)</f>
        <v>0</v>
      </c>
      <c r="BI365" s="230">
        <f>IF(N365="nulová",J365,0)</f>
        <v>0</v>
      </c>
      <c r="BJ365" s="17" t="s">
        <v>86</v>
      </c>
      <c r="BK365" s="230">
        <f>ROUND(I365*H365,2)</f>
        <v>0</v>
      </c>
      <c r="BL365" s="17" t="s">
        <v>231</v>
      </c>
      <c r="BM365" s="229" t="s">
        <v>644</v>
      </c>
    </row>
    <row r="366" spans="1:65" s="2" customFormat="1" ht="14.4" customHeight="1">
      <c r="A366" s="38"/>
      <c r="B366" s="39"/>
      <c r="C366" s="264" t="s">
        <v>645</v>
      </c>
      <c r="D366" s="264" t="s">
        <v>257</v>
      </c>
      <c r="E366" s="265" t="s">
        <v>646</v>
      </c>
      <c r="F366" s="266" t="s">
        <v>647</v>
      </c>
      <c r="G366" s="267" t="s">
        <v>322</v>
      </c>
      <c r="H366" s="268">
        <v>54.6</v>
      </c>
      <c r="I366" s="269"/>
      <c r="J366" s="270">
        <f>ROUND(I366*H366,2)</f>
        <v>0</v>
      </c>
      <c r="K366" s="266" t="s">
        <v>151</v>
      </c>
      <c r="L366" s="271"/>
      <c r="M366" s="272" t="s">
        <v>1</v>
      </c>
      <c r="N366" s="273" t="s">
        <v>43</v>
      </c>
      <c r="O366" s="91"/>
      <c r="P366" s="227">
        <f>O366*H366</f>
        <v>0</v>
      </c>
      <c r="Q366" s="227">
        <v>0.00017</v>
      </c>
      <c r="R366" s="227">
        <f>Q366*H366</f>
        <v>0.009282</v>
      </c>
      <c r="S366" s="227">
        <v>0</v>
      </c>
      <c r="T366" s="228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9" t="s">
        <v>314</v>
      </c>
      <c r="AT366" s="229" t="s">
        <v>257</v>
      </c>
      <c r="AU366" s="229" t="s">
        <v>88</v>
      </c>
      <c r="AY366" s="17" t="s">
        <v>144</v>
      </c>
      <c r="BE366" s="230">
        <f>IF(N366="základní",J366,0)</f>
        <v>0</v>
      </c>
      <c r="BF366" s="230">
        <f>IF(N366="snížená",J366,0)</f>
        <v>0</v>
      </c>
      <c r="BG366" s="230">
        <f>IF(N366="zákl. přenesená",J366,0)</f>
        <v>0</v>
      </c>
      <c r="BH366" s="230">
        <f>IF(N366="sníž. přenesená",J366,0)</f>
        <v>0</v>
      </c>
      <c r="BI366" s="230">
        <f>IF(N366="nulová",J366,0)</f>
        <v>0</v>
      </c>
      <c r="BJ366" s="17" t="s">
        <v>86</v>
      </c>
      <c r="BK366" s="230">
        <f>ROUND(I366*H366,2)</f>
        <v>0</v>
      </c>
      <c r="BL366" s="17" t="s">
        <v>231</v>
      </c>
      <c r="BM366" s="229" t="s">
        <v>648</v>
      </c>
    </row>
    <row r="367" spans="1:51" s="13" customFormat="1" ht="12">
      <c r="A367" s="13"/>
      <c r="B367" s="231"/>
      <c r="C367" s="232"/>
      <c r="D367" s="233" t="s">
        <v>154</v>
      </c>
      <c r="E367" s="232"/>
      <c r="F367" s="235" t="s">
        <v>649</v>
      </c>
      <c r="G367" s="232"/>
      <c r="H367" s="236">
        <v>54.6</v>
      </c>
      <c r="I367" s="237"/>
      <c r="J367" s="232"/>
      <c r="K367" s="232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154</v>
      </c>
      <c r="AU367" s="242" t="s">
        <v>88</v>
      </c>
      <c r="AV367" s="13" t="s">
        <v>88</v>
      </c>
      <c r="AW367" s="13" t="s">
        <v>4</v>
      </c>
      <c r="AX367" s="13" t="s">
        <v>86</v>
      </c>
      <c r="AY367" s="242" t="s">
        <v>144</v>
      </c>
    </row>
    <row r="368" spans="1:65" s="2" customFormat="1" ht="24.15" customHeight="1">
      <c r="A368" s="38"/>
      <c r="B368" s="39"/>
      <c r="C368" s="218" t="s">
        <v>650</v>
      </c>
      <c r="D368" s="218" t="s">
        <v>147</v>
      </c>
      <c r="E368" s="219" t="s">
        <v>651</v>
      </c>
      <c r="F368" s="220" t="s">
        <v>652</v>
      </c>
      <c r="G368" s="221" t="s">
        <v>166</v>
      </c>
      <c r="H368" s="222">
        <v>5</v>
      </c>
      <c r="I368" s="223"/>
      <c r="J368" s="224">
        <f>ROUND(I368*H368,2)</f>
        <v>0</v>
      </c>
      <c r="K368" s="220" t="s">
        <v>151</v>
      </c>
      <c r="L368" s="44"/>
      <c r="M368" s="225" t="s">
        <v>1</v>
      </c>
      <c r="N368" s="226" t="s">
        <v>43</v>
      </c>
      <c r="O368" s="91"/>
      <c r="P368" s="227">
        <f>O368*H368</f>
        <v>0</v>
      </c>
      <c r="Q368" s="227">
        <v>0</v>
      </c>
      <c r="R368" s="227">
        <f>Q368*H368</f>
        <v>0</v>
      </c>
      <c r="S368" s="227">
        <v>0</v>
      </c>
      <c r="T368" s="228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9" t="s">
        <v>231</v>
      </c>
      <c r="AT368" s="229" t="s">
        <v>147</v>
      </c>
      <c r="AU368" s="229" t="s">
        <v>88</v>
      </c>
      <c r="AY368" s="17" t="s">
        <v>144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7" t="s">
        <v>86</v>
      </c>
      <c r="BK368" s="230">
        <f>ROUND(I368*H368,2)</f>
        <v>0</v>
      </c>
      <c r="BL368" s="17" t="s">
        <v>231</v>
      </c>
      <c r="BM368" s="229" t="s">
        <v>653</v>
      </c>
    </row>
    <row r="369" spans="1:65" s="2" customFormat="1" ht="24.15" customHeight="1">
      <c r="A369" s="38"/>
      <c r="B369" s="39"/>
      <c r="C369" s="218" t="s">
        <v>654</v>
      </c>
      <c r="D369" s="218" t="s">
        <v>147</v>
      </c>
      <c r="E369" s="219" t="s">
        <v>655</v>
      </c>
      <c r="F369" s="220" t="s">
        <v>656</v>
      </c>
      <c r="G369" s="221" t="s">
        <v>166</v>
      </c>
      <c r="H369" s="222">
        <v>10</v>
      </c>
      <c r="I369" s="223"/>
      <c r="J369" s="224">
        <f>ROUND(I369*H369,2)</f>
        <v>0</v>
      </c>
      <c r="K369" s="220" t="s">
        <v>151</v>
      </c>
      <c r="L369" s="44"/>
      <c r="M369" s="225" t="s">
        <v>1</v>
      </c>
      <c r="N369" s="226" t="s">
        <v>43</v>
      </c>
      <c r="O369" s="91"/>
      <c r="P369" s="227">
        <f>O369*H369</f>
        <v>0</v>
      </c>
      <c r="Q369" s="227">
        <v>0</v>
      </c>
      <c r="R369" s="227">
        <f>Q369*H369</f>
        <v>0</v>
      </c>
      <c r="S369" s="227">
        <v>0</v>
      </c>
      <c r="T369" s="22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9" t="s">
        <v>231</v>
      </c>
      <c r="AT369" s="229" t="s">
        <v>147</v>
      </c>
      <c r="AU369" s="229" t="s">
        <v>88</v>
      </c>
      <c r="AY369" s="17" t="s">
        <v>144</v>
      </c>
      <c r="BE369" s="230">
        <f>IF(N369="základní",J369,0)</f>
        <v>0</v>
      </c>
      <c r="BF369" s="230">
        <f>IF(N369="snížená",J369,0)</f>
        <v>0</v>
      </c>
      <c r="BG369" s="230">
        <f>IF(N369="zákl. přenesená",J369,0)</f>
        <v>0</v>
      </c>
      <c r="BH369" s="230">
        <f>IF(N369="sníž. přenesená",J369,0)</f>
        <v>0</v>
      </c>
      <c r="BI369" s="230">
        <f>IF(N369="nulová",J369,0)</f>
        <v>0</v>
      </c>
      <c r="BJ369" s="17" t="s">
        <v>86</v>
      </c>
      <c r="BK369" s="230">
        <f>ROUND(I369*H369,2)</f>
        <v>0</v>
      </c>
      <c r="BL369" s="17" t="s">
        <v>231</v>
      </c>
      <c r="BM369" s="229" t="s">
        <v>657</v>
      </c>
    </row>
    <row r="370" spans="1:65" s="2" customFormat="1" ht="14.4" customHeight="1">
      <c r="A370" s="38"/>
      <c r="B370" s="39"/>
      <c r="C370" s="264" t="s">
        <v>658</v>
      </c>
      <c r="D370" s="264" t="s">
        <v>257</v>
      </c>
      <c r="E370" s="265" t="s">
        <v>659</v>
      </c>
      <c r="F370" s="266" t="s">
        <v>660</v>
      </c>
      <c r="G370" s="267" t="s">
        <v>166</v>
      </c>
      <c r="H370" s="268">
        <v>10</v>
      </c>
      <c r="I370" s="269"/>
      <c r="J370" s="270">
        <f>ROUND(I370*H370,2)</f>
        <v>0</v>
      </c>
      <c r="K370" s="266" t="s">
        <v>151</v>
      </c>
      <c r="L370" s="271"/>
      <c r="M370" s="272" t="s">
        <v>1</v>
      </c>
      <c r="N370" s="273" t="s">
        <v>43</v>
      </c>
      <c r="O370" s="91"/>
      <c r="P370" s="227">
        <f>O370*H370</f>
        <v>0</v>
      </c>
      <c r="Q370" s="227">
        <v>5E-05</v>
      </c>
      <c r="R370" s="227">
        <f>Q370*H370</f>
        <v>0.0005</v>
      </c>
      <c r="S370" s="227">
        <v>0</v>
      </c>
      <c r="T370" s="228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9" t="s">
        <v>314</v>
      </c>
      <c r="AT370" s="229" t="s">
        <v>257</v>
      </c>
      <c r="AU370" s="229" t="s">
        <v>88</v>
      </c>
      <c r="AY370" s="17" t="s">
        <v>144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7" t="s">
        <v>86</v>
      </c>
      <c r="BK370" s="230">
        <f>ROUND(I370*H370,2)</f>
        <v>0</v>
      </c>
      <c r="BL370" s="17" t="s">
        <v>231</v>
      </c>
      <c r="BM370" s="229" t="s">
        <v>661</v>
      </c>
    </row>
    <row r="371" spans="1:65" s="2" customFormat="1" ht="24.15" customHeight="1">
      <c r="A371" s="38"/>
      <c r="B371" s="39"/>
      <c r="C371" s="218" t="s">
        <v>662</v>
      </c>
      <c r="D371" s="218" t="s">
        <v>147</v>
      </c>
      <c r="E371" s="219" t="s">
        <v>663</v>
      </c>
      <c r="F371" s="220" t="s">
        <v>664</v>
      </c>
      <c r="G371" s="221" t="s">
        <v>166</v>
      </c>
      <c r="H371" s="222">
        <v>2</v>
      </c>
      <c r="I371" s="223"/>
      <c r="J371" s="224">
        <f>ROUND(I371*H371,2)</f>
        <v>0</v>
      </c>
      <c r="K371" s="220" t="s">
        <v>151</v>
      </c>
      <c r="L371" s="44"/>
      <c r="M371" s="225" t="s">
        <v>1</v>
      </c>
      <c r="N371" s="226" t="s">
        <v>43</v>
      </c>
      <c r="O371" s="91"/>
      <c r="P371" s="227">
        <f>O371*H371</f>
        <v>0</v>
      </c>
      <c r="Q371" s="227">
        <v>0</v>
      </c>
      <c r="R371" s="227">
        <f>Q371*H371</f>
        <v>0</v>
      </c>
      <c r="S371" s="227">
        <v>0</v>
      </c>
      <c r="T371" s="228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9" t="s">
        <v>231</v>
      </c>
      <c r="AT371" s="229" t="s">
        <v>147</v>
      </c>
      <c r="AU371" s="229" t="s">
        <v>88</v>
      </c>
      <c r="AY371" s="17" t="s">
        <v>144</v>
      </c>
      <c r="BE371" s="230">
        <f>IF(N371="základní",J371,0)</f>
        <v>0</v>
      </c>
      <c r="BF371" s="230">
        <f>IF(N371="snížená",J371,0)</f>
        <v>0</v>
      </c>
      <c r="BG371" s="230">
        <f>IF(N371="zákl. přenesená",J371,0)</f>
        <v>0</v>
      </c>
      <c r="BH371" s="230">
        <f>IF(N371="sníž. přenesená",J371,0)</f>
        <v>0</v>
      </c>
      <c r="BI371" s="230">
        <f>IF(N371="nulová",J371,0)</f>
        <v>0</v>
      </c>
      <c r="BJ371" s="17" t="s">
        <v>86</v>
      </c>
      <c r="BK371" s="230">
        <f>ROUND(I371*H371,2)</f>
        <v>0</v>
      </c>
      <c r="BL371" s="17" t="s">
        <v>231</v>
      </c>
      <c r="BM371" s="229" t="s">
        <v>665</v>
      </c>
    </row>
    <row r="372" spans="1:65" s="2" customFormat="1" ht="14.4" customHeight="1">
      <c r="A372" s="38"/>
      <c r="B372" s="39"/>
      <c r="C372" s="264" t="s">
        <v>666</v>
      </c>
      <c r="D372" s="264" t="s">
        <v>257</v>
      </c>
      <c r="E372" s="265" t="s">
        <v>667</v>
      </c>
      <c r="F372" s="266" t="s">
        <v>668</v>
      </c>
      <c r="G372" s="267" t="s">
        <v>166</v>
      </c>
      <c r="H372" s="268">
        <v>2</v>
      </c>
      <c r="I372" s="269"/>
      <c r="J372" s="270">
        <f>ROUND(I372*H372,2)</f>
        <v>0</v>
      </c>
      <c r="K372" s="266" t="s">
        <v>151</v>
      </c>
      <c r="L372" s="271"/>
      <c r="M372" s="272" t="s">
        <v>1</v>
      </c>
      <c r="N372" s="273" t="s">
        <v>43</v>
      </c>
      <c r="O372" s="91"/>
      <c r="P372" s="227">
        <f>O372*H372</f>
        <v>0</v>
      </c>
      <c r="Q372" s="227">
        <v>0.00025</v>
      </c>
      <c r="R372" s="227">
        <f>Q372*H372</f>
        <v>0.0005</v>
      </c>
      <c r="S372" s="227">
        <v>0</v>
      </c>
      <c r="T372" s="228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9" t="s">
        <v>314</v>
      </c>
      <c r="AT372" s="229" t="s">
        <v>257</v>
      </c>
      <c r="AU372" s="229" t="s">
        <v>88</v>
      </c>
      <c r="AY372" s="17" t="s">
        <v>144</v>
      </c>
      <c r="BE372" s="230">
        <f>IF(N372="základní",J372,0)</f>
        <v>0</v>
      </c>
      <c r="BF372" s="230">
        <f>IF(N372="snížená",J372,0)</f>
        <v>0</v>
      </c>
      <c r="BG372" s="230">
        <f>IF(N372="zákl. přenesená",J372,0)</f>
        <v>0</v>
      </c>
      <c r="BH372" s="230">
        <f>IF(N372="sníž. přenesená",J372,0)</f>
        <v>0</v>
      </c>
      <c r="BI372" s="230">
        <f>IF(N372="nulová",J372,0)</f>
        <v>0</v>
      </c>
      <c r="BJ372" s="17" t="s">
        <v>86</v>
      </c>
      <c r="BK372" s="230">
        <f>ROUND(I372*H372,2)</f>
        <v>0</v>
      </c>
      <c r="BL372" s="17" t="s">
        <v>231</v>
      </c>
      <c r="BM372" s="229" t="s">
        <v>669</v>
      </c>
    </row>
    <row r="373" spans="1:65" s="2" customFormat="1" ht="24.15" customHeight="1">
      <c r="A373" s="38"/>
      <c r="B373" s="39"/>
      <c r="C373" s="218" t="s">
        <v>670</v>
      </c>
      <c r="D373" s="218" t="s">
        <v>147</v>
      </c>
      <c r="E373" s="219" t="s">
        <v>671</v>
      </c>
      <c r="F373" s="220" t="s">
        <v>672</v>
      </c>
      <c r="G373" s="221" t="s">
        <v>166</v>
      </c>
      <c r="H373" s="222">
        <v>6</v>
      </c>
      <c r="I373" s="223"/>
      <c r="J373" s="224">
        <f>ROUND(I373*H373,2)</f>
        <v>0</v>
      </c>
      <c r="K373" s="220" t="s">
        <v>151</v>
      </c>
      <c r="L373" s="44"/>
      <c r="M373" s="225" t="s">
        <v>1</v>
      </c>
      <c r="N373" s="226" t="s">
        <v>43</v>
      </c>
      <c r="O373" s="91"/>
      <c r="P373" s="227">
        <f>O373*H373</f>
        <v>0</v>
      </c>
      <c r="Q373" s="227">
        <v>0</v>
      </c>
      <c r="R373" s="227">
        <f>Q373*H373</f>
        <v>0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231</v>
      </c>
      <c r="AT373" s="229" t="s">
        <v>147</v>
      </c>
      <c r="AU373" s="229" t="s">
        <v>88</v>
      </c>
      <c r="AY373" s="17" t="s">
        <v>144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86</v>
      </c>
      <c r="BK373" s="230">
        <f>ROUND(I373*H373,2)</f>
        <v>0</v>
      </c>
      <c r="BL373" s="17" t="s">
        <v>231</v>
      </c>
      <c r="BM373" s="229" t="s">
        <v>673</v>
      </c>
    </row>
    <row r="374" spans="1:65" s="2" customFormat="1" ht="14.4" customHeight="1">
      <c r="A374" s="38"/>
      <c r="B374" s="39"/>
      <c r="C374" s="264" t="s">
        <v>674</v>
      </c>
      <c r="D374" s="264" t="s">
        <v>257</v>
      </c>
      <c r="E374" s="265" t="s">
        <v>675</v>
      </c>
      <c r="F374" s="266" t="s">
        <v>676</v>
      </c>
      <c r="G374" s="267" t="s">
        <v>166</v>
      </c>
      <c r="H374" s="268">
        <v>6</v>
      </c>
      <c r="I374" s="269"/>
      <c r="J374" s="270">
        <f>ROUND(I374*H374,2)</f>
        <v>0</v>
      </c>
      <c r="K374" s="266" t="s">
        <v>151</v>
      </c>
      <c r="L374" s="271"/>
      <c r="M374" s="272" t="s">
        <v>1</v>
      </c>
      <c r="N374" s="273" t="s">
        <v>43</v>
      </c>
      <c r="O374" s="91"/>
      <c r="P374" s="227">
        <f>O374*H374</f>
        <v>0</v>
      </c>
      <c r="Q374" s="227">
        <v>6E-05</v>
      </c>
      <c r="R374" s="227">
        <f>Q374*H374</f>
        <v>0.00036</v>
      </c>
      <c r="S374" s="227">
        <v>0</v>
      </c>
      <c r="T374" s="228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9" t="s">
        <v>314</v>
      </c>
      <c r="AT374" s="229" t="s">
        <v>257</v>
      </c>
      <c r="AU374" s="229" t="s">
        <v>88</v>
      </c>
      <c r="AY374" s="17" t="s">
        <v>144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17" t="s">
        <v>86</v>
      </c>
      <c r="BK374" s="230">
        <f>ROUND(I374*H374,2)</f>
        <v>0</v>
      </c>
      <c r="BL374" s="17" t="s">
        <v>231</v>
      </c>
      <c r="BM374" s="229" t="s">
        <v>677</v>
      </c>
    </row>
    <row r="375" spans="1:65" s="2" customFormat="1" ht="24.15" customHeight="1">
      <c r="A375" s="38"/>
      <c r="B375" s="39"/>
      <c r="C375" s="218" t="s">
        <v>678</v>
      </c>
      <c r="D375" s="218" t="s">
        <v>147</v>
      </c>
      <c r="E375" s="219" t="s">
        <v>679</v>
      </c>
      <c r="F375" s="220" t="s">
        <v>680</v>
      </c>
      <c r="G375" s="221" t="s">
        <v>166</v>
      </c>
      <c r="H375" s="222">
        <v>2</v>
      </c>
      <c r="I375" s="223"/>
      <c r="J375" s="224">
        <f>ROUND(I375*H375,2)</f>
        <v>0</v>
      </c>
      <c r="K375" s="220" t="s">
        <v>151</v>
      </c>
      <c r="L375" s="44"/>
      <c r="M375" s="225" t="s">
        <v>1</v>
      </c>
      <c r="N375" s="226" t="s">
        <v>43</v>
      </c>
      <c r="O375" s="91"/>
      <c r="P375" s="227">
        <f>O375*H375</f>
        <v>0</v>
      </c>
      <c r="Q375" s="227">
        <v>0</v>
      </c>
      <c r="R375" s="227">
        <f>Q375*H375</f>
        <v>0</v>
      </c>
      <c r="S375" s="227">
        <v>0</v>
      </c>
      <c r="T375" s="228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9" t="s">
        <v>231</v>
      </c>
      <c r="AT375" s="229" t="s">
        <v>147</v>
      </c>
      <c r="AU375" s="229" t="s">
        <v>88</v>
      </c>
      <c r="AY375" s="17" t="s">
        <v>144</v>
      </c>
      <c r="BE375" s="230">
        <f>IF(N375="základní",J375,0)</f>
        <v>0</v>
      </c>
      <c r="BF375" s="230">
        <f>IF(N375="snížená",J375,0)</f>
        <v>0</v>
      </c>
      <c r="BG375" s="230">
        <f>IF(N375="zákl. přenesená",J375,0)</f>
        <v>0</v>
      </c>
      <c r="BH375" s="230">
        <f>IF(N375="sníž. přenesená",J375,0)</f>
        <v>0</v>
      </c>
      <c r="BI375" s="230">
        <f>IF(N375="nulová",J375,0)</f>
        <v>0</v>
      </c>
      <c r="BJ375" s="17" t="s">
        <v>86</v>
      </c>
      <c r="BK375" s="230">
        <f>ROUND(I375*H375,2)</f>
        <v>0</v>
      </c>
      <c r="BL375" s="17" t="s">
        <v>231</v>
      </c>
      <c r="BM375" s="229" t="s">
        <v>681</v>
      </c>
    </row>
    <row r="376" spans="1:65" s="2" customFormat="1" ht="14.4" customHeight="1">
      <c r="A376" s="38"/>
      <c r="B376" s="39"/>
      <c r="C376" s="264" t="s">
        <v>682</v>
      </c>
      <c r="D376" s="264" t="s">
        <v>257</v>
      </c>
      <c r="E376" s="265" t="s">
        <v>683</v>
      </c>
      <c r="F376" s="266" t="s">
        <v>684</v>
      </c>
      <c r="G376" s="267" t="s">
        <v>166</v>
      </c>
      <c r="H376" s="268">
        <v>2</v>
      </c>
      <c r="I376" s="269"/>
      <c r="J376" s="270">
        <f>ROUND(I376*H376,2)</f>
        <v>0</v>
      </c>
      <c r="K376" s="266" t="s">
        <v>1</v>
      </c>
      <c r="L376" s="271"/>
      <c r="M376" s="272" t="s">
        <v>1</v>
      </c>
      <c r="N376" s="273" t="s">
        <v>43</v>
      </c>
      <c r="O376" s="91"/>
      <c r="P376" s="227">
        <f>O376*H376</f>
        <v>0</v>
      </c>
      <c r="Q376" s="227">
        <v>7E-05</v>
      </c>
      <c r="R376" s="227">
        <f>Q376*H376</f>
        <v>0.00014</v>
      </c>
      <c r="S376" s="227">
        <v>0</v>
      </c>
      <c r="T376" s="22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9" t="s">
        <v>314</v>
      </c>
      <c r="AT376" s="229" t="s">
        <v>257</v>
      </c>
      <c r="AU376" s="229" t="s">
        <v>88</v>
      </c>
      <c r="AY376" s="17" t="s">
        <v>144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7" t="s">
        <v>86</v>
      </c>
      <c r="BK376" s="230">
        <f>ROUND(I376*H376,2)</f>
        <v>0</v>
      </c>
      <c r="BL376" s="17" t="s">
        <v>231</v>
      </c>
      <c r="BM376" s="229" t="s">
        <v>685</v>
      </c>
    </row>
    <row r="377" spans="1:65" s="2" customFormat="1" ht="24.15" customHeight="1">
      <c r="A377" s="38"/>
      <c r="B377" s="39"/>
      <c r="C377" s="218" t="s">
        <v>686</v>
      </c>
      <c r="D377" s="218" t="s">
        <v>147</v>
      </c>
      <c r="E377" s="219" t="s">
        <v>687</v>
      </c>
      <c r="F377" s="220" t="s">
        <v>688</v>
      </c>
      <c r="G377" s="221" t="s">
        <v>166</v>
      </c>
      <c r="H377" s="222">
        <v>9</v>
      </c>
      <c r="I377" s="223"/>
      <c r="J377" s="224">
        <f>ROUND(I377*H377,2)</f>
        <v>0</v>
      </c>
      <c r="K377" s="220" t="s">
        <v>151</v>
      </c>
      <c r="L377" s="44"/>
      <c r="M377" s="225" t="s">
        <v>1</v>
      </c>
      <c r="N377" s="226" t="s">
        <v>43</v>
      </c>
      <c r="O377" s="91"/>
      <c r="P377" s="227">
        <f>O377*H377</f>
        <v>0</v>
      </c>
      <c r="Q377" s="227">
        <v>0</v>
      </c>
      <c r="R377" s="227">
        <f>Q377*H377</f>
        <v>0</v>
      </c>
      <c r="S377" s="227">
        <v>0</v>
      </c>
      <c r="T377" s="228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9" t="s">
        <v>231</v>
      </c>
      <c r="AT377" s="229" t="s">
        <v>147</v>
      </c>
      <c r="AU377" s="229" t="s">
        <v>88</v>
      </c>
      <c r="AY377" s="17" t="s">
        <v>144</v>
      </c>
      <c r="BE377" s="230">
        <f>IF(N377="základní",J377,0)</f>
        <v>0</v>
      </c>
      <c r="BF377" s="230">
        <f>IF(N377="snížená",J377,0)</f>
        <v>0</v>
      </c>
      <c r="BG377" s="230">
        <f>IF(N377="zákl. přenesená",J377,0)</f>
        <v>0</v>
      </c>
      <c r="BH377" s="230">
        <f>IF(N377="sníž. přenesená",J377,0)</f>
        <v>0</v>
      </c>
      <c r="BI377" s="230">
        <f>IF(N377="nulová",J377,0)</f>
        <v>0</v>
      </c>
      <c r="BJ377" s="17" t="s">
        <v>86</v>
      </c>
      <c r="BK377" s="230">
        <f>ROUND(I377*H377,2)</f>
        <v>0</v>
      </c>
      <c r="BL377" s="17" t="s">
        <v>231</v>
      </c>
      <c r="BM377" s="229" t="s">
        <v>689</v>
      </c>
    </row>
    <row r="378" spans="1:65" s="2" customFormat="1" ht="14.4" customHeight="1">
      <c r="A378" s="38"/>
      <c r="B378" s="39"/>
      <c r="C378" s="264" t="s">
        <v>690</v>
      </c>
      <c r="D378" s="264" t="s">
        <v>257</v>
      </c>
      <c r="E378" s="265" t="s">
        <v>691</v>
      </c>
      <c r="F378" s="266" t="s">
        <v>692</v>
      </c>
      <c r="G378" s="267" t="s">
        <v>166</v>
      </c>
      <c r="H378" s="268">
        <v>9</v>
      </c>
      <c r="I378" s="269"/>
      <c r="J378" s="270">
        <f>ROUND(I378*H378,2)</f>
        <v>0</v>
      </c>
      <c r="K378" s="266" t="s">
        <v>151</v>
      </c>
      <c r="L378" s="271"/>
      <c r="M378" s="272" t="s">
        <v>1</v>
      </c>
      <c r="N378" s="273" t="s">
        <v>43</v>
      </c>
      <c r="O378" s="91"/>
      <c r="P378" s="227">
        <f>O378*H378</f>
        <v>0</v>
      </c>
      <c r="Q378" s="227">
        <v>0.0008</v>
      </c>
      <c r="R378" s="227">
        <f>Q378*H378</f>
        <v>0.007200000000000001</v>
      </c>
      <c r="S378" s="227">
        <v>0</v>
      </c>
      <c r="T378" s="228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9" t="s">
        <v>314</v>
      </c>
      <c r="AT378" s="229" t="s">
        <v>257</v>
      </c>
      <c r="AU378" s="229" t="s">
        <v>88</v>
      </c>
      <c r="AY378" s="17" t="s">
        <v>144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7" t="s">
        <v>86</v>
      </c>
      <c r="BK378" s="230">
        <f>ROUND(I378*H378,2)</f>
        <v>0</v>
      </c>
      <c r="BL378" s="17" t="s">
        <v>231</v>
      </c>
      <c r="BM378" s="229" t="s">
        <v>693</v>
      </c>
    </row>
    <row r="379" spans="1:65" s="2" customFormat="1" ht="14.4" customHeight="1">
      <c r="A379" s="38"/>
      <c r="B379" s="39"/>
      <c r="C379" s="264" t="s">
        <v>694</v>
      </c>
      <c r="D379" s="264" t="s">
        <v>257</v>
      </c>
      <c r="E379" s="265" t="s">
        <v>695</v>
      </c>
      <c r="F379" s="266" t="s">
        <v>696</v>
      </c>
      <c r="G379" s="267" t="s">
        <v>166</v>
      </c>
      <c r="H379" s="268">
        <v>9</v>
      </c>
      <c r="I379" s="269"/>
      <c r="J379" s="270">
        <f>ROUND(I379*H379,2)</f>
        <v>0</v>
      </c>
      <c r="K379" s="266" t="s">
        <v>151</v>
      </c>
      <c r="L379" s="271"/>
      <c r="M379" s="272" t="s">
        <v>1</v>
      </c>
      <c r="N379" s="273" t="s">
        <v>43</v>
      </c>
      <c r="O379" s="91"/>
      <c r="P379" s="227">
        <f>O379*H379</f>
        <v>0</v>
      </c>
      <c r="Q379" s="227">
        <v>5E-05</v>
      </c>
      <c r="R379" s="227">
        <f>Q379*H379</f>
        <v>0.00045000000000000004</v>
      </c>
      <c r="S379" s="227">
        <v>0</v>
      </c>
      <c r="T379" s="228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9" t="s">
        <v>314</v>
      </c>
      <c r="AT379" s="229" t="s">
        <v>257</v>
      </c>
      <c r="AU379" s="229" t="s">
        <v>88</v>
      </c>
      <c r="AY379" s="17" t="s">
        <v>144</v>
      </c>
      <c r="BE379" s="230">
        <f>IF(N379="základní",J379,0)</f>
        <v>0</v>
      </c>
      <c r="BF379" s="230">
        <f>IF(N379="snížená",J379,0)</f>
        <v>0</v>
      </c>
      <c r="BG379" s="230">
        <f>IF(N379="zákl. přenesená",J379,0)</f>
        <v>0</v>
      </c>
      <c r="BH379" s="230">
        <f>IF(N379="sníž. přenesená",J379,0)</f>
        <v>0</v>
      </c>
      <c r="BI379" s="230">
        <f>IF(N379="nulová",J379,0)</f>
        <v>0</v>
      </c>
      <c r="BJ379" s="17" t="s">
        <v>86</v>
      </c>
      <c r="BK379" s="230">
        <f>ROUND(I379*H379,2)</f>
        <v>0</v>
      </c>
      <c r="BL379" s="17" t="s">
        <v>231</v>
      </c>
      <c r="BM379" s="229" t="s">
        <v>697</v>
      </c>
    </row>
    <row r="380" spans="1:65" s="2" customFormat="1" ht="24.15" customHeight="1">
      <c r="A380" s="38"/>
      <c r="B380" s="39"/>
      <c r="C380" s="218" t="s">
        <v>698</v>
      </c>
      <c r="D380" s="218" t="s">
        <v>147</v>
      </c>
      <c r="E380" s="219" t="s">
        <v>699</v>
      </c>
      <c r="F380" s="220" t="s">
        <v>700</v>
      </c>
      <c r="G380" s="221" t="s">
        <v>166</v>
      </c>
      <c r="H380" s="222">
        <v>6</v>
      </c>
      <c r="I380" s="223"/>
      <c r="J380" s="224">
        <f>ROUND(I380*H380,2)</f>
        <v>0</v>
      </c>
      <c r="K380" s="220" t="s">
        <v>151</v>
      </c>
      <c r="L380" s="44"/>
      <c r="M380" s="225" t="s">
        <v>1</v>
      </c>
      <c r="N380" s="226" t="s">
        <v>43</v>
      </c>
      <c r="O380" s="91"/>
      <c r="P380" s="227">
        <f>O380*H380</f>
        <v>0</v>
      </c>
      <c r="Q380" s="227">
        <v>0</v>
      </c>
      <c r="R380" s="227">
        <f>Q380*H380</f>
        <v>0</v>
      </c>
      <c r="S380" s="227">
        <v>0</v>
      </c>
      <c r="T380" s="228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9" t="s">
        <v>231</v>
      </c>
      <c r="AT380" s="229" t="s">
        <v>147</v>
      </c>
      <c r="AU380" s="229" t="s">
        <v>88</v>
      </c>
      <c r="AY380" s="17" t="s">
        <v>144</v>
      </c>
      <c r="BE380" s="230">
        <f>IF(N380="základní",J380,0)</f>
        <v>0</v>
      </c>
      <c r="BF380" s="230">
        <f>IF(N380="snížená",J380,0)</f>
        <v>0</v>
      </c>
      <c r="BG380" s="230">
        <f>IF(N380="zákl. přenesená",J380,0)</f>
        <v>0</v>
      </c>
      <c r="BH380" s="230">
        <f>IF(N380="sníž. přenesená",J380,0)</f>
        <v>0</v>
      </c>
      <c r="BI380" s="230">
        <f>IF(N380="nulová",J380,0)</f>
        <v>0</v>
      </c>
      <c r="BJ380" s="17" t="s">
        <v>86</v>
      </c>
      <c r="BK380" s="230">
        <f>ROUND(I380*H380,2)</f>
        <v>0</v>
      </c>
      <c r="BL380" s="17" t="s">
        <v>231</v>
      </c>
      <c r="BM380" s="229" t="s">
        <v>701</v>
      </c>
    </row>
    <row r="381" spans="1:65" s="2" customFormat="1" ht="24.15" customHeight="1">
      <c r="A381" s="38"/>
      <c r="B381" s="39"/>
      <c r="C381" s="264" t="s">
        <v>702</v>
      </c>
      <c r="D381" s="264" t="s">
        <v>257</v>
      </c>
      <c r="E381" s="265" t="s">
        <v>703</v>
      </c>
      <c r="F381" s="266" t="s">
        <v>704</v>
      </c>
      <c r="G381" s="267" t="s">
        <v>166</v>
      </c>
      <c r="H381" s="268">
        <v>6</v>
      </c>
      <c r="I381" s="269"/>
      <c r="J381" s="270">
        <f>ROUND(I381*H381,2)</f>
        <v>0</v>
      </c>
      <c r="K381" s="266" t="s">
        <v>151</v>
      </c>
      <c r="L381" s="271"/>
      <c r="M381" s="272" t="s">
        <v>1</v>
      </c>
      <c r="N381" s="273" t="s">
        <v>43</v>
      </c>
      <c r="O381" s="91"/>
      <c r="P381" s="227">
        <f>O381*H381</f>
        <v>0</v>
      </c>
      <c r="Q381" s="227">
        <v>0.0039</v>
      </c>
      <c r="R381" s="227">
        <f>Q381*H381</f>
        <v>0.023399999999999997</v>
      </c>
      <c r="S381" s="227">
        <v>0</v>
      </c>
      <c r="T381" s="228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9" t="s">
        <v>314</v>
      </c>
      <c r="AT381" s="229" t="s">
        <v>257</v>
      </c>
      <c r="AU381" s="229" t="s">
        <v>88</v>
      </c>
      <c r="AY381" s="17" t="s">
        <v>144</v>
      </c>
      <c r="BE381" s="230">
        <f>IF(N381="základní",J381,0)</f>
        <v>0</v>
      </c>
      <c r="BF381" s="230">
        <f>IF(N381="snížená",J381,0)</f>
        <v>0</v>
      </c>
      <c r="BG381" s="230">
        <f>IF(N381="zákl. přenesená",J381,0)</f>
        <v>0</v>
      </c>
      <c r="BH381" s="230">
        <f>IF(N381="sníž. přenesená",J381,0)</f>
        <v>0</v>
      </c>
      <c r="BI381" s="230">
        <f>IF(N381="nulová",J381,0)</f>
        <v>0</v>
      </c>
      <c r="BJ381" s="17" t="s">
        <v>86</v>
      </c>
      <c r="BK381" s="230">
        <f>ROUND(I381*H381,2)</f>
        <v>0</v>
      </c>
      <c r="BL381" s="17" t="s">
        <v>231</v>
      </c>
      <c r="BM381" s="229" t="s">
        <v>705</v>
      </c>
    </row>
    <row r="382" spans="1:65" s="2" customFormat="1" ht="24.15" customHeight="1">
      <c r="A382" s="38"/>
      <c r="B382" s="39"/>
      <c r="C382" s="218" t="s">
        <v>706</v>
      </c>
      <c r="D382" s="218" t="s">
        <v>147</v>
      </c>
      <c r="E382" s="219" t="s">
        <v>707</v>
      </c>
      <c r="F382" s="220" t="s">
        <v>708</v>
      </c>
      <c r="G382" s="221" t="s">
        <v>166</v>
      </c>
      <c r="H382" s="222">
        <v>1</v>
      </c>
      <c r="I382" s="223"/>
      <c r="J382" s="224">
        <f>ROUND(I382*H382,2)</f>
        <v>0</v>
      </c>
      <c r="K382" s="220" t="s">
        <v>151</v>
      </c>
      <c r="L382" s="44"/>
      <c r="M382" s="225" t="s">
        <v>1</v>
      </c>
      <c r="N382" s="226" t="s">
        <v>43</v>
      </c>
      <c r="O382" s="91"/>
      <c r="P382" s="227">
        <f>O382*H382</f>
        <v>0</v>
      </c>
      <c r="Q382" s="227">
        <v>0</v>
      </c>
      <c r="R382" s="227">
        <f>Q382*H382</f>
        <v>0</v>
      </c>
      <c r="S382" s="227">
        <v>0</v>
      </c>
      <c r="T382" s="22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9" t="s">
        <v>231</v>
      </c>
      <c r="AT382" s="229" t="s">
        <v>147</v>
      </c>
      <c r="AU382" s="229" t="s">
        <v>88</v>
      </c>
      <c r="AY382" s="17" t="s">
        <v>144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17" t="s">
        <v>86</v>
      </c>
      <c r="BK382" s="230">
        <f>ROUND(I382*H382,2)</f>
        <v>0</v>
      </c>
      <c r="BL382" s="17" t="s">
        <v>231</v>
      </c>
      <c r="BM382" s="229" t="s">
        <v>709</v>
      </c>
    </row>
    <row r="383" spans="1:65" s="2" customFormat="1" ht="14.4" customHeight="1">
      <c r="A383" s="38"/>
      <c r="B383" s="39"/>
      <c r="C383" s="218" t="s">
        <v>710</v>
      </c>
      <c r="D383" s="218" t="s">
        <v>147</v>
      </c>
      <c r="E383" s="219" t="s">
        <v>711</v>
      </c>
      <c r="F383" s="220" t="s">
        <v>712</v>
      </c>
      <c r="G383" s="221" t="s">
        <v>277</v>
      </c>
      <c r="H383" s="222">
        <v>1</v>
      </c>
      <c r="I383" s="223"/>
      <c r="J383" s="224">
        <f>ROUND(I383*H383,2)</f>
        <v>0</v>
      </c>
      <c r="K383" s="220" t="s">
        <v>1</v>
      </c>
      <c r="L383" s="44"/>
      <c r="M383" s="225" t="s">
        <v>1</v>
      </c>
      <c r="N383" s="226" t="s">
        <v>43</v>
      </c>
      <c r="O383" s="91"/>
      <c r="P383" s="227">
        <f>O383*H383</f>
        <v>0</v>
      </c>
      <c r="Q383" s="227">
        <v>0</v>
      </c>
      <c r="R383" s="227">
        <f>Q383*H383</f>
        <v>0</v>
      </c>
      <c r="S383" s="227">
        <v>0</v>
      </c>
      <c r="T383" s="228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9" t="s">
        <v>231</v>
      </c>
      <c r="AT383" s="229" t="s">
        <v>147</v>
      </c>
      <c r="AU383" s="229" t="s">
        <v>88</v>
      </c>
      <c r="AY383" s="17" t="s">
        <v>144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17" t="s">
        <v>86</v>
      </c>
      <c r="BK383" s="230">
        <f>ROUND(I383*H383,2)</f>
        <v>0</v>
      </c>
      <c r="BL383" s="17" t="s">
        <v>231</v>
      </c>
      <c r="BM383" s="229" t="s">
        <v>713</v>
      </c>
    </row>
    <row r="384" spans="1:65" s="2" customFormat="1" ht="24.15" customHeight="1">
      <c r="A384" s="38"/>
      <c r="B384" s="39"/>
      <c r="C384" s="218" t="s">
        <v>714</v>
      </c>
      <c r="D384" s="218" t="s">
        <v>147</v>
      </c>
      <c r="E384" s="219" t="s">
        <v>715</v>
      </c>
      <c r="F384" s="220" t="s">
        <v>716</v>
      </c>
      <c r="G384" s="221" t="s">
        <v>150</v>
      </c>
      <c r="H384" s="222">
        <v>0.056</v>
      </c>
      <c r="I384" s="223"/>
      <c r="J384" s="224">
        <f>ROUND(I384*H384,2)</f>
        <v>0</v>
      </c>
      <c r="K384" s="220" t="s">
        <v>151</v>
      </c>
      <c r="L384" s="44"/>
      <c r="M384" s="225" t="s">
        <v>1</v>
      </c>
      <c r="N384" s="226" t="s">
        <v>43</v>
      </c>
      <c r="O384" s="91"/>
      <c r="P384" s="227">
        <f>O384*H384</f>
        <v>0</v>
      </c>
      <c r="Q384" s="227">
        <v>0</v>
      </c>
      <c r="R384" s="227">
        <f>Q384*H384</f>
        <v>0</v>
      </c>
      <c r="S384" s="227">
        <v>0</v>
      </c>
      <c r="T384" s="228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9" t="s">
        <v>231</v>
      </c>
      <c r="AT384" s="229" t="s">
        <v>147</v>
      </c>
      <c r="AU384" s="229" t="s">
        <v>88</v>
      </c>
      <c r="AY384" s="17" t="s">
        <v>144</v>
      </c>
      <c r="BE384" s="230">
        <f>IF(N384="základní",J384,0)</f>
        <v>0</v>
      </c>
      <c r="BF384" s="230">
        <f>IF(N384="snížená",J384,0)</f>
        <v>0</v>
      </c>
      <c r="BG384" s="230">
        <f>IF(N384="zákl. přenesená",J384,0)</f>
        <v>0</v>
      </c>
      <c r="BH384" s="230">
        <f>IF(N384="sníž. přenesená",J384,0)</f>
        <v>0</v>
      </c>
      <c r="BI384" s="230">
        <f>IF(N384="nulová",J384,0)</f>
        <v>0</v>
      </c>
      <c r="BJ384" s="17" t="s">
        <v>86</v>
      </c>
      <c r="BK384" s="230">
        <f>ROUND(I384*H384,2)</f>
        <v>0</v>
      </c>
      <c r="BL384" s="17" t="s">
        <v>231</v>
      </c>
      <c r="BM384" s="229" t="s">
        <v>717</v>
      </c>
    </row>
    <row r="385" spans="1:63" s="12" customFormat="1" ht="22.8" customHeight="1">
      <c r="A385" s="12"/>
      <c r="B385" s="202"/>
      <c r="C385" s="203"/>
      <c r="D385" s="204" t="s">
        <v>77</v>
      </c>
      <c r="E385" s="216" t="s">
        <v>718</v>
      </c>
      <c r="F385" s="216" t="s">
        <v>719</v>
      </c>
      <c r="G385" s="203"/>
      <c r="H385" s="203"/>
      <c r="I385" s="206"/>
      <c r="J385" s="217">
        <f>BK385</f>
        <v>0</v>
      </c>
      <c r="K385" s="203"/>
      <c r="L385" s="208"/>
      <c r="M385" s="209"/>
      <c r="N385" s="210"/>
      <c r="O385" s="210"/>
      <c r="P385" s="211">
        <f>SUM(P386:P393)</f>
        <v>0</v>
      </c>
      <c r="Q385" s="210"/>
      <c r="R385" s="211">
        <f>SUM(R386:R393)</f>
        <v>0.0069299999999999995</v>
      </c>
      <c r="S385" s="210"/>
      <c r="T385" s="212">
        <f>SUM(T386:T393)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13" t="s">
        <v>88</v>
      </c>
      <c r="AT385" s="214" t="s">
        <v>77</v>
      </c>
      <c r="AU385" s="214" t="s">
        <v>86</v>
      </c>
      <c r="AY385" s="213" t="s">
        <v>144</v>
      </c>
      <c r="BK385" s="215">
        <f>SUM(BK386:BK393)</f>
        <v>0</v>
      </c>
    </row>
    <row r="386" spans="1:65" s="2" customFormat="1" ht="14.4" customHeight="1">
      <c r="A386" s="38"/>
      <c r="B386" s="39"/>
      <c r="C386" s="218" t="s">
        <v>720</v>
      </c>
      <c r="D386" s="218" t="s">
        <v>147</v>
      </c>
      <c r="E386" s="219" t="s">
        <v>721</v>
      </c>
      <c r="F386" s="220" t="s">
        <v>722</v>
      </c>
      <c r="G386" s="221" t="s">
        <v>166</v>
      </c>
      <c r="H386" s="222">
        <v>1</v>
      </c>
      <c r="I386" s="223"/>
      <c r="J386" s="224">
        <f>ROUND(I386*H386,2)</f>
        <v>0</v>
      </c>
      <c r="K386" s="220" t="s">
        <v>151</v>
      </c>
      <c r="L386" s="44"/>
      <c r="M386" s="225" t="s">
        <v>1</v>
      </c>
      <c r="N386" s="226" t="s">
        <v>43</v>
      </c>
      <c r="O386" s="91"/>
      <c r="P386" s="227">
        <f>O386*H386</f>
        <v>0</v>
      </c>
      <c r="Q386" s="227">
        <v>0</v>
      </c>
      <c r="R386" s="227">
        <f>Q386*H386</f>
        <v>0</v>
      </c>
      <c r="S386" s="227">
        <v>0</v>
      </c>
      <c r="T386" s="228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9" t="s">
        <v>231</v>
      </c>
      <c r="AT386" s="229" t="s">
        <v>147</v>
      </c>
      <c r="AU386" s="229" t="s">
        <v>88</v>
      </c>
      <c r="AY386" s="17" t="s">
        <v>144</v>
      </c>
      <c r="BE386" s="230">
        <f>IF(N386="základní",J386,0)</f>
        <v>0</v>
      </c>
      <c r="BF386" s="230">
        <f>IF(N386="snížená",J386,0)</f>
        <v>0</v>
      </c>
      <c r="BG386" s="230">
        <f>IF(N386="zákl. přenesená",J386,0)</f>
        <v>0</v>
      </c>
      <c r="BH386" s="230">
        <f>IF(N386="sníž. přenesená",J386,0)</f>
        <v>0</v>
      </c>
      <c r="BI386" s="230">
        <f>IF(N386="nulová",J386,0)</f>
        <v>0</v>
      </c>
      <c r="BJ386" s="17" t="s">
        <v>86</v>
      </c>
      <c r="BK386" s="230">
        <f>ROUND(I386*H386,2)</f>
        <v>0</v>
      </c>
      <c r="BL386" s="17" t="s">
        <v>231</v>
      </c>
      <c r="BM386" s="229" t="s">
        <v>723</v>
      </c>
    </row>
    <row r="387" spans="1:65" s="2" customFormat="1" ht="14.4" customHeight="1">
      <c r="A387" s="38"/>
      <c r="B387" s="39"/>
      <c r="C387" s="264" t="s">
        <v>724</v>
      </c>
      <c r="D387" s="264" t="s">
        <v>257</v>
      </c>
      <c r="E387" s="265" t="s">
        <v>725</v>
      </c>
      <c r="F387" s="266" t="s">
        <v>726</v>
      </c>
      <c r="G387" s="267" t="s">
        <v>166</v>
      </c>
      <c r="H387" s="268">
        <v>1</v>
      </c>
      <c r="I387" s="269"/>
      <c r="J387" s="270">
        <f>ROUND(I387*H387,2)</f>
        <v>0</v>
      </c>
      <c r="K387" s="266" t="s">
        <v>1</v>
      </c>
      <c r="L387" s="271"/>
      <c r="M387" s="272" t="s">
        <v>1</v>
      </c>
      <c r="N387" s="273" t="s">
        <v>43</v>
      </c>
      <c r="O387" s="91"/>
      <c r="P387" s="227">
        <f>O387*H387</f>
        <v>0</v>
      </c>
      <c r="Q387" s="227">
        <v>0.0004</v>
      </c>
      <c r="R387" s="227">
        <f>Q387*H387</f>
        <v>0.0004</v>
      </c>
      <c r="S387" s="227">
        <v>0</v>
      </c>
      <c r="T387" s="228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9" t="s">
        <v>314</v>
      </c>
      <c r="AT387" s="229" t="s">
        <v>257</v>
      </c>
      <c r="AU387" s="229" t="s">
        <v>88</v>
      </c>
      <c r="AY387" s="17" t="s">
        <v>144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7" t="s">
        <v>86</v>
      </c>
      <c r="BK387" s="230">
        <f>ROUND(I387*H387,2)</f>
        <v>0</v>
      </c>
      <c r="BL387" s="17" t="s">
        <v>231</v>
      </c>
      <c r="BM387" s="229" t="s">
        <v>727</v>
      </c>
    </row>
    <row r="388" spans="1:65" s="2" customFormat="1" ht="14.4" customHeight="1">
      <c r="A388" s="38"/>
      <c r="B388" s="39"/>
      <c r="C388" s="218" t="s">
        <v>728</v>
      </c>
      <c r="D388" s="218" t="s">
        <v>147</v>
      </c>
      <c r="E388" s="219" t="s">
        <v>729</v>
      </c>
      <c r="F388" s="220" t="s">
        <v>730</v>
      </c>
      <c r="G388" s="221" t="s">
        <v>166</v>
      </c>
      <c r="H388" s="222">
        <v>1</v>
      </c>
      <c r="I388" s="223"/>
      <c r="J388" s="224">
        <f>ROUND(I388*H388,2)</f>
        <v>0</v>
      </c>
      <c r="K388" s="220" t="s">
        <v>151</v>
      </c>
      <c r="L388" s="44"/>
      <c r="M388" s="225" t="s">
        <v>1</v>
      </c>
      <c r="N388" s="226" t="s">
        <v>43</v>
      </c>
      <c r="O388" s="91"/>
      <c r="P388" s="227">
        <f>O388*H388</f>
        <v>0</v>
      </c>
      <c r="Q388" s="227">
        <v>0</v>
      </c>
      <c r="R388" s="227">
        <f>Q388*H388</f>
        <v>0</v>
      </c>
      <c r="S388" s="227">
        <v>0</v>
      </c>
      <c r="T388" s="228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9" t="s">
        <v>231</v>
      </c>
      <c r="AT388" s="229" t="s">
        <v>147</v>
      </c>
      <c r="AU388" s="229" t="s">
        <v>88</v>
      </c>
      <c r="AY388" s="17" t="s">
        <v>144</v>
      </c>
      <c r="BE388" s="230">
        <f>IF(N388="základní",J388,0)</f>
        <v>0</v>
      </c>
      <c r="BF388" s="230">
        <f>IF(N388="snížená",J388,0)</f>
        <v>0</v>
      </c>
      <c r="BG388" s="230">
        <f>IF(N388="zákl. přenesená",J388,0)</f>
        <v>0</v>
      </c>
      <c r="BH388" s="230">
        <f>IF(N388="sníž. přenesená",J388,0)</f>
        <v>0</v>
      </c>
      <c r="BI388" s="230">
        <f>IF(N388="nulová",J388,0)</f>
        <v>0</v>
      </c>
      <c r="BJ388" s="17" t="s">
        <v>86</v>
      </c>
      <c r="BK388" s="230">
        <f>ROUND(I388*H388,2)</f>
        <v>0</v>
      </c>
      <c r="BL388" s="17" t="s">
        <v>231</v>
      </c>
      <c r="BM388" s="229" t="s">
        <v>731</v>
      </c>
    </row>
    <row r="389" spans="1:65" s="2" customFormat="1" ht="14.4" customHeight="1">
      <c r="A389" s="38"/>
      <c r="B389" s="39"/>
      <c r="C389" s="264" t="s">
        <v>732</v>
      </c>
      <c r="D389" s="264" t="s">
        <v>257</v>
      </c>
      <c r="E389" s="265" t="s">
        <v>733</v>
      </c>
      <c r="F389" s="266" t="s">
        <v>734</v>
      </c>
      <c r="G389" s="267" t="s">
        <v>166</v>
      </c>
      <c r="H389" s="268">
        <v>1</v>
      </c>
      <c r="I389" s="269"/>
      <c r="J389" s="270">
        <f>ROUND(I389*H389,2)</f>
        <v>0</v>
      </c>
      <c r="K389" s="266" t="s">
        <v>151</v>
      </c>
      <c r="L389" s="271"/>
      <c r="M389" s="272" t="s">
        <v>1</v>
      </c>
      <c r="N389" s="273" t="s">
        <v>43</v>
      </c>
      <c r="O389" s="91"/>
      <c r="P389" s="227">
        <f>O389*H389</f>
        <v>0</v>
      </c>
      <c r="Q389" s="227">
        <v>3E-05</v>
      </c>
      <c r="R389" s="227">
        <f>Q389*H389</f>
        <v>3E-05</v>
      </c>
      <c r="S389" s="227">
        <v>0</v>
      </c>
      <c r="T389" s="228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9" t="s">
        <v>314</v>
      </c>
      <c r="AT389" s="229" t="s">
        <v>257</v>
      </c>
      <c r="AU389" s="229" t="s">
        <v>88</v>
      </c>
      <c r="AY389" s="17" t="s">
        <v>144</v>
      </c>
      <c r="BE389" s="230">
        <f>IF(N389="základní",J389,0)</f>
        <v>0</v>
      </c>
      <c r="BF389" s="230">
        <f>IF(N389="snížená",J389,0)</f>
        <v>0</v>
      </c>
      <c r="BG389" s="230">
        <f>IF(N389="zákl. přenesená",J389,0)</f>
        <v>0</v>
      </c>
      <c r="BH389" s="230">
        <f>IF(N389="sníž. přenesená",J389,0)</f>
        <v>0</v>
      </c>
      <c r="BI389" s="230">
        <f>IF(N389="nulová",J389,0)</f>
        <v>0</v>
      </c>
      <c r="BJ389" s="17" t="s">
        <v>86</v>
      </c>
      <c r="BK389" s="230">
        <f>ROUND(I389*H389,2)</f>
        <v>0</v>
      </c>
      <c r="BL389" s="17" t="s">
        <v>231</v>
      </c>
      <c r="BM389" s="229" t="s">
        <v>735</v>
      </c>
    </row>
    <row r="390" spans="1:65" s="2" customFormat="1" ht="24.15" customHeight="1">
      <c r="A390" s="38"/>
      <c r="B390" s="39"/>
      <c r="C390" s="218" t="s">
        <v>736</v>
      </c>
      <c r="D390" s="218" t="s">
        <v>147</v>
      </c>
      <c r="E390" s="219" t="s">
        <v>737</v>
      </c>
      <c r="F390" s="220" t="s">
        <v>738</v>
      </c>
      <c r="G390" s="221" t="s">
        <v>322</v>
      </c>
      <c r="H390" s="222">
        <v>5</v>
      </c>
      <c r="I390" s="223"/>
      <c r="J390" s="224">
        <f>ROUND(I390*H390,2)</f>
        <v>0</v>
      </c>
      <c r="K390" s="220" t="s">
        <v>151</v>
      </c>
      <c r="L390" s="44"/>
      <c r="M390" s="225" t="s">
        <v>1</v>
      </c>
      <c r="N390" s="226" t="s">
        <v>43</v>
      </c>
      <c r="O390" s="91"/>
      <c r="P390" s="227">
        <f>O390*H390</f>
        <v>0</v>
      </c>
      <c r="Q390" s="227">
        <v>0</v>
      </c>
      <c r="R390" s="227">
        <f>Q390*H390</f>
        <v>0</v>
      </c>
      <c r="S390" s="227">
        <v>0</v>
      </c>
      <c r="T390" s="228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9" t="s">
        <v>231</v>
      </c>
      <c r="AT390" s="229" t="s">
        <v>147</v>
      </c>
      <c r="AU390" s="229" t="s">
        <v>88</v>
      </c>
      <c r="AY390" s="17" t="s">
        <v>144</v>
      </c>
      <c r="BE390" s="230">
        <f>IF(N390="základní",J390,0)</f>
        <v>0</v>
      </c>
      <c r="BF390" s="230">
        <f>IF(N390="snížená",J390,0)</f>
        <v>0</v>
      </c>
      <c r="BG390" s="230">
        <f>IF(N390="zákl. přenesená",J390,0)</f>
        <v>0</v>
      </c>
      <c r="BH390" s="230">
        <f>IF(N390="sníž. přenesená",J390,0)</f>
        <v>0</v>
      </c>
      <c r="BI390" s="230">
        <f>IF(N390="nulová",J390,0)</f>
        <v>0</v>
      </c>
      <c r="BJ390" s="17" t="s">
        <v>86</v>
      </c>
      <c r="BK390" s="230">
        <f>ROUND(I390*H390,2)</f>
        <v>0</v>
      </c>
      <c r="BL390" s="17" t="s">
        <v>231</v>
      </c>
      <c r="BM390" s="229" t="s">
        <v>739</v>
      </c>
    </row>
    <row r="391" spans="1:65" s="2" customFormat="1" ht="24.15" customHeight="1">
      <c r="A391" s="38"/>
      <c r="B391" s="39"/>
      <c r="C391" s="264" t="s">
        <v>740</v>
      </c>
      <c r="D391" s="264" t="s">
        <v>257</v>
      </c>
      <c r="E391" s="265" t="s">
        <v>741</v>
      </c>
      <c r="F391" s="266" t="s">
        <v>742</v>
      </c>
      <c r="G391" s="267" t="s">
        <v>322</v>
      </c>
      <c r="H391" s="268">
        <v>5</v>
      </c>
      <c r="I391" s="269"/>
      <c r="J391" s="270">
        <f>ROUND(I391*H391,2)</f>
        <v>0</v>
      </c>
      <c r="K391" s="266" t="s">
        <v>151</v>
      </c>
      <c r="L391" s="271"/>
      <c r="M391" s="272" t="s">
        <v>1</v>
      </c>
      <c r="N391" s="273" t="s">
        <v>43</v>
      </c>
      <c r="O391" s="91"/>
      <c r="P391" s="227">
        <f>O391*H391</f>
        <v>0</v>
      </c>
      <c r="Q391" s="227">
        <v>0.0013</v>
      </c>
      <c r="R391" s="227">
        <f>Q391*H391</f>
        <v>0.0065</v>
      </c>
      <c r="S391" s="227">
        <v>0</v>
      </c>
      <c r="T391" s="228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9" t="s">
        <v>314</v>
      </c>
      <c r="AT391" s="229" t="s">
        <v>257</v>
      </c>
      <c r="AU391" s="229" t="s">
        <v>88</v>
      </c>
      <c r="AY391" s="17" t="s">
        <v>144</v>
      </c>
      <c r="BE391" s="230">
        <f>IF(N391="základní",J391,0)</f>
        <v>0</v>
      </c>
      <c r="BF391" s="230">
        <f>IF(N391="snížená",J391,0)</f>
        <v>0</v>
      </c>
      <c r="BG391" s="230">
        <f>IF(N391="zákl. přenesená",J391,0)</f>
        <v>0</v>
      </c>
      <c r="BH391" s="230">
        <f>IF(N391="sníž. přenesená",J391,0)</f>
        <v>0</v>
      </c>
      <c r="BI391" s="230">
        <f>IF(N391="nulová",J391,0)</f>
        <v>0</v>
      </c>
      <c r="BJ391" s="17" t="s">
        <v>86</v>
      </c>
      <c r="BK391" s="230">
        <f>ROUND(I391*H391,2)</f>
        <v>0</v>
      </c>
      <c r="BL391" s="17" t="s">
        <v>231</v>
      </c>
      <c r="BM391" s="229" t="s">
        <v>743</v>
      </c>
    </row>
    <row r="392" spans="1:65" s="2" customFormat="1" ht="14.4" customHeight="1">
      <c r="A392" s="38"/>
      <c r="B392" s="39"/>
      <c r="C392" s="218" t="s">
        <v>744</v>
      </c>
      <c r="D392" s="218" t="s">
        <v>147</v>
      </c>
      <c r="E392" s="219" t="s">
        <v>745</v>
      </c>
      <c r="F392" s="220" t="s">
        <v>746</v>
      </c>
      <c r="G392" s="221" t="s">
        <v>277</v>
      </c>
      <c r="H392" s="222">
        <v>1</v>
      </c>
      <c r="I392" s="223"/>
      <c r="J392" s="224">
        <f>ROUND(I392*H392,2)</f>
        <v>0</v>
      </c>
      <c r="K392" s="220" t="s">
        <v>1</v>
      </c>
      <c r="L392" s="44"/>
      <c r="M392" s="225" t="s">
        <v>1</v>
      </c>
      <c r="N392" s="226" t="s">
        <v>43</v>
      </c>
      <c r="O392" s="91"/>
      <c r="P392" s="227">
        <f>O392*H392</f>
        <v>0</v>
      </c>
      <c r="Q392" s="227">
        <v>0</v>
      </c>
      <c r="R392" s="227">
        <f>Q392*H392</f>
        <v>0</v>
      </c>
      <c r="S392" s="227">
        <v>0</v>
      </c>
      <c r="T392" s="228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9" t="s">
        <v>231</v>
      </c>
      <c r="AT392" s="229" t="s">
        <v>147</v>
      </c>
      <c r="AU392" s="229" t="s">
        <v>88</v>
      </c>
      <c r="AY392" s="17" t="s">
        <v>144</v>
      </c>
      <c r="BE392" s="230">
        <f>IF(N392="základní",J392,0)</f>
        <v>0</v>
      </c>
      <c r="BF392" s="230">
        <f>IF(N392="snížená",J392,0)</f>
        <v>0</v>
      </c>
      <c r="BG392" s="230">
        <f>IF(N392="zákl. přenesená",J392,0)</f>
        <v>0</v>
      </c>
      <c r="BH392" s="230">
        <f>IF(N392="sníž. přenesená",J392,0)</f>
        <v>0</v>
      </c>
      <c r="BI392" s="230">
        <f>IF(N392="nulová",J392,0)</f>
        <v>0</v>
      </c>
      <c r="BJ392" s="17" t="s">
        <v>86</v>
      </c>
      <c r="BK392" s="230">
        <f>ROUND(I392*H392,2)</f>
        <v>0</v>
      </c>
      <c r="BL392" s="17" t="s">
        <v>231</v>
      </c>
      <c r="BM392" s="229" t="s">
        <v>747</v>
      </c>
    </row>
    <row r="393" spans="1:65" s="2" customFormat="1" ht="24.15" customHeight="1">
      <c r="A393" s="38"/>
      <c r="B393" s="39"/>
      <c r="C393" s="218" t="s">
        <v>748</v>
      </c>
      <c r="D393" s="218" t="s">
        <v>147</v>
      </c>
      <c r="E393" s="219" t="s">
        <v>749</v>
      </c>
      <c r="F393" s="220" t="s">
        <v>750</v>
      </c>
      <c r="G393" s="221" t="s">
        <v>150</v>
      </c>
      <c r="H393" s="222">
        <v>0.007</v>
      </c>
      <c r="I393" s="223"/>
      <c r="J393" s="224">
        <f>ROUND(I393*H393,2)</f>
        <v>0</v>
      </c>
      <c r="K393" s="220" t="s">
        <v>151</v>
      </c>
      <c r="L393" s="44"/>
      <c r="M393" s="225" t="s">
        <v>1</v>
      </c>
      <c r="N393" s="226" t="s">
        <v>43</v>
      </c>
      <c r="O393" s="91"/>
      <c r="P393" s="227">
        <f>O393*H393</f>
        <v>0</v>
      </c>
      <c r="Q393" s="227">
        <v>0</v>
      </c>
      <c r="R393" s="227">
        <f>Q393*H393</f>
        <v>0</v>
      </c>
      <c r="S393" s="227">
        <v>0</v>
      </c>
      <c r="T393" s="228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9" t="s">
        <v>231</v>
      </c>
      <c r="AT393" s="229" t="s">
        <v>147</v>
      </c>
      <c r="AU393" s="229" t="s">
        <v>88</v>
      </c>
      <c r="AY393" s="17" t="s">
        <v>144</v>
      </c>
      <c r="BE393" s="230">
        <f>IF(N393="základní",J393,0)</f>
        <v>0</v>
      </c>
      <c r="BF393" s="230">
        <f>IF(N393="snížená",J393,0)</f>
        <v>0</v>
      </c>
      <c r="BG393" s="230">
        <f>IF(N393="zákl. přenesená",J393,0)</f>
        <v>0</v>
      </c>
      <c r="BH393" s="230">
        <f>IF(N393="sníž. přenesená",J393,0)</f>
        <v>0</v>
      </c>
      <c r="BI393" s="230">
        <f>IF(N393="nulová",J393,0)</f>
        <v>0</v>
      </c>
      <c r="BJ393" s="17" t="s">
        <v>86</v>
      </c>
      <c r="BK393" s="230">
        <f>ROUND(I393*H393,2)</f>
        <v>0</v>
      </c>
      <c r="BL393" s="17" t="s">
        <v>231</v>
      </c>
      <c r="BM393" s="229" t="s">
        <v>751</v>
      </c>
    </row>
    <row r="394" spans="1:63" s="12" customFormat="1" ht="22.8" customHeight="1">
      <c r="A394" s="12"/>
      <c r="B394" s="202"/>
      <c r="C394" s="203"/>
      <c r="D394" s="204" t="s">
        <v>77</v>
      </c>
      <c r="E394" s="216" t="s">
        <v>752</v>
      </c>
      <c r="F394" s="216" t="s">
        <v>753</v>
      </c>
      <c r="G394" s="203"/>
      <c r="H394" s="203"/>
      <c r="I394" s="206"/>
      <c r="J394" s="217">
        <f>BK394</f>
        <v>0</v>
      </c>
      <c r="K394" s="203"/>
      <c r="L394" s="208"/>
      <c r="M394" s="209"/>
      <c r="N394" s="210"/>
      <c r="O394" s="210"/>
      <c r="P394" s="211">
        <f>SUM(P395:P422)</f>
        <v>0</v>
      </c>
      <c r="Q394" s="210"/>
      <c r="R394" s="211">
        <f>SUM(R395:R422)</f>
        <v>0.88346806</v>
      </c>
      <c r="S394" s="210"/>
      <c r="T394" s="212">
        <f>SUM(T395:T422)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3" t="s">
        <v>88</v>
      </c>
      <c r="AT394" s="214" t="s">
        <v>77</v>
      </c>
      <c r="AU394" s="214" t="s">
        <v>86</v>
      </c>
      <c r="AY394" s="213" t="s">
        <v>144</v>
      </c>
      <c r="BK394" s="215">
        <f>SUM(BK395:BK422)</f>
        <v>0</v>
      </c>
    </row>
    <row r="395" spans="1:65" s="2" customFormat="1" ht="24.15" customHeight="1">
      <c r="A395" s="38"/>
      <c r="B395" s="39"/>
      <c r="C395" s="218" t="s">
        <v>754</v>
      </c>
      <c r="D395" s="218" t="s">
        <v>147</v>
      </c>
      <c r="E395" s="219" t="s">
        <v>755</v>
      </c>
      <c r="F395" s="220" t="s">
        <v>756</v>
      </c>
      <c r="G395" s="221" t="s">
        <v>159</v>
      </c>
      <c r="H395" s="222">
        <v>20.669</v>
      </c>
      <c r="I395" s="223"/>
      <c r="J395" s="224">
        <f>ROUND(I395*H395,2)</f>
        <v>0</v>
      </c>
      <c r="K395" s="220" t="s">
        <v>151</v>
      </c>
      <c r="L395" s="44"/>
      <c r="M395" s="225" t="s">
        <v>1</v>
      </c>
      <c r="N395" s="226" t="s">
        <v>43</v>
      </c>
      <c r="O395" s="91"/>
      <c r="P395" s="227">
        <f>O395*H395</f>
        <v>0</v>
      </c>
      <c r="Q395" s="227">
        <v>0.02245</v>
      </c>
      <c r="R395" s="227">
        <f>Q395*H395</f>
        <v>0.46401905000000004</v>
      </c>
      <c r="S395" s="227">
        <v>0</v>
      </c>
      <c r="T395" s="228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9" t="s">
        <v>231</v>
      </c>
      <c r="AT395" s="229" t="s">
        <v>147</v>
      </c>
      <c r="AU395" s="229" t="s">
        <v>88</v>
      </c>
      <c r="AY395" s="17" t="s">
        <v>144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17" t="s">
        <v>86</v>
      </c>
      <c r="BK395" s="230">
        <f>ROUND(I395*H395,2)</f>
        <v>0</v>
      </c>
      <c r="BL395" s="17" t="s">
        <v>231</v>
      </c>
      <c r="BM395" s="229" t="s">
        <v>757</v>
      </c>
    </row>
    <row r="396" spans="1:51" s="15" customFormat="1" ht="12">
      <c r="A396" s="15"/>
      <c r="B396" s="254"/>
      <c r="C396" s="255"/>
      <c r="D396" s="233" t="s">
        <v>154</v>
      </c>
      <c r="E396" s="256" t="s">
        <v>1</v>
      </c>
      <c r="F396" s="257" t="s">
        <v>244</v>
      </c>
      <c r="G396" s="255"/>
      <c r="H396" s="256" t="s">
        <v>1</v>
      </c>
      <c r="I396" s="258"/>
      <c r="J396" s="255"/>
      <c r="K396" s="255"/>
      <c r="L396" s="259"/>
      <c r="M396" s="260"/>
      <c r="N396" s="261"/>
      <c r="O396" s="261"/>
      <c r="P396" s="261"/>
      <c r="Q396" s="261"/>
      <c r="R396" s="261"/>
      <c r="S396" s="261"/>
      <c r="T396" s="262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3" t="s">
        <v>154</v>
      </c>
      <c r="AU396" s="263" t="s">
        <v>88</v>
      </c>
      <c r="AV396" s="15" t="s">
        <v>86</v>
      </c>
      <c r="AW396" s="15" t="s">
        <v>32</v>
      </c>
      <c r="AX396" s="15" t="s">
        <v>78</v>
      </c>
      <c r="AY396" s="263" t="s">
        <v>144</v>
      </c>
    </row>
    <row r="397" spans="1:51" s="13" customFormat="1" ht="12">
      <c r="A397" s="13"/>
      <c r="B397" s="231"/>
      <c r="C397" s="232"/>
      <c r="D397" s="233" t="s">
        <v>154</v>
      </c>
      <c r="E397" s="234" t="s">
        <v>1</v>
      </c>
      <c r="F397" s="235" t="s">
        <v>758</v>
      </c>
      <c r="G397" s="232"/>
      <c r="H397" s="236">
        <v>22.048</v>
      </c>
      <c r="I397" s="237"/>
      <c r="J397" s="232"/>
      <c r="K397" s="232"/>
      <c r="L397" s="238"/>
      <c r="M397" s="239"/>
      <c r="N397" s="240"/>
      <c r="O397" s="240"/>
      <c r="P397" s="240"/>
      <c r="Q397" s="240"/>
      <c r="R397" s="240"/>
      <c r="S397" s="240"/>
      <c r="T397" s="24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2" t="s">
        <v>154</v>
      </c>
      <c r="AU397" s="242" t="s">
        <v>88</v>
      </c>
      <c r="AV397" s="13" t="s">
        <v>88</v>
      </c>
      <c r="AW397" s="13" t="s">
        <v>32</v>
      </c>
      <c r="AX397" s="13" t="s">
        <v>78</v>
      </c>
      <c r="AY397" s="242" t="s">
        <v>144</v>
      </c>
    </row>
    <row r="398" spans="1:51" s="13" customFormat="1" ht="12">
      <c r="A398" s="13"/>
      <c r="B398" s="231"/>
      <c r="C398" s="232"/>
      <c r="D398" s="233" t="s">
        <v>154</v>
      </c>
      <c r="E398" s="234" t="s">
        <v>1</v>
      </c>
      <c r="F398" s="235" t="s">
        <v>759</v>
      </c>
      <c r="G398" s="232"/>
      <c r="H398" s="236">
        <v>-1.379</v>
      </c>
      <c r="I398" s="237"/>
      <c r="J398" s="232"/>
      <c r="K398" s="232"/>
      <c r="L398" s="238"/>
      <c r="M398" s="239"/>
      <c r="N398" s="240"/>
      <c r="O398" s="240"/>
      <c r="P398" s="240"/>
      <c r="Q398" s="240"/>
      <c r="R398" s="240"/>
      <c r="S398" s="240"/>
      <c r="T398" s="24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2" t="s">
        <v>154</v>
      </c>
      <c r="AU398" s="242" t="s">
        <v>88</v>
      </c>
      <c r="AV398" s="13" t="s">
        <v>88</v>
      </c>
      <c r="AW398" s="13" t="s">
        <v>32</v>
      </c>
      <c r="AX398" s="13" t="s">
        <v>78</v>
      </c>
      <c r="AY398" s="242" t="s">
        <v>144</v>
      </c>
    </row>
    <row r="399" spans="1:51" s="14" customFormat="1" ht="12">
      <c r="A399" s="14"/>
      <c r="B399" s="243"/>
      <c r="C399" s="244"/>
      <c r="D399" s="233" t="s">
        <v>154</v>
      </c>
      <c r="E399" s="245" t="s">
        <v>1</v>
      </c>
      <c r="F399" s="246" t="s">
        <v>156</v>
      </c>
      <c r="G399" s="244"/>
      <c r="H399" s="247">
        <v>20.668999999999997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154</v>
      </c>
      <c r="AU399" s="253" t="s">
        <v>88</v>
      </c>
      <c r="AV399" s="14" t="s">
        <v>152</v>
      </c>
      <c r="AW399" s="14" t="s">
        <v>32</v>
      </c>
      <c r="AX399" s="14" t="s">
        <v>86</v>
      </c>
      <c r="AY399" s="253" t="s">
        <v>144</v>
      </c>
    </row>
    <row r="400" spans="1:65" s="2" customFormat="1" ht="24.15" customHeight="1">
      <c r="A400" s="38"/>
      <c r="B400" s="39"/>
      <c r="C400" s="218" t="s">
        <v>760</v>
      </c>
      <c r="D400" s="218" t="s">
        <v>147</v>
      </c>
      <c r="E400" s="219" t="s">
        <v>761</v>
      </c>
      <c r="F400" s="220" t="s">
        <v>762</v>
      </c>
      <c r="G400" s="221" t="s">
        <v>159</v>
      </c>
      <c r="H400" s="222">
        <v>6.618</v>
      </c>
      <c r="I400" s="223"/>
      <c r="J400" s="224">
        <f>ROUND(I400*H400,2)</f>
        <v>0</v>
      </c>
      <c r="K400" s="220" t="s">
        <v>151</v>
      </c>
      <c r="L400" s="44"/>
      <c r="M400" s="225" t="s">
        <v>1</v>
      </c>
      <c r="N400" s="226" t="s">
        <v>43</v>
      </c>
      <c r="O400" s="91"/>
      <c r="P400" s="227">
        <f>O400*H400</f>
        <v>0</v>
      </c>
      <c r="Q400" s="227">
        <v>0.02614</v>
      </c>
      <c r="R400" s="227">
        <f>Q400*H400</f>
        <v>0.17299452</v>
      </c>
      <c r="S400" s="227">
        <v>0</v>
      </c>
      <c r="T400" s="228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9" t="s">
        <v>231</v>
      </c>
      <c r="AT400" s="229" t="s">
        <v>147</v>
      </c>
      <c r="AU400" s="229" t="s">
        <v>88</v>
      </c>
      <c r="AY400" s="17" t="s">
        <v>144</v>
      </c>
      <c r="BE400" s="230">
        <f>IF(N400="základní",J400,0)</f>
        <v>0</v>
      </c>
      <c r="BF400" s="230">
        <f>IF(N400="snížená",J400,0)</f>
        <v>0</v>
      </c>
      <c r="BG400" s="230">
        <f>IF(N400="zákl. přenesená",J400,0)</f>
        <v>0</v>
      </c>
      <c r="BH400" s="230">
        <f>IF(N400="sníž. přenesená",J400,0)</f>
        <v>0</v>
      </c>
      <c r="BI400" s="230">
        <f>IF(N400="nulová",J400,0)</f>
        <v>0</v>
      </c>
      <c r="BJ400" s="17" t="s">
        <v>86</v>
      </c>
      <c r="BK400" s="230">
        <f>ROUND(I400*H400,2)</f>
        <v>0</v>
      </c>
      <c r="BL400" s="17" t="s">
        <v>231</v>
      </c>
      <c r="BM400" s="229" t="s">
        <v>763</v>
      </c>
    </row>
    <row r="401" spans="1:51" s="15" customFormat="1" ht="12">
      <c r="A401" s="15"/>
      <c r="B401" s="254"/>
      <c r="C401" s="255"/>
      <c r="D401" s="233" t="s">
        <v>154</v>
      </c>
      <c r="E401" s="256" t="s">
        <v>1</v>
      </c>
      <c r="F401" s="257" t="s">
        <v>244</v>
      </c>
      <c r="G401" s="255"/>
      <c r="H401" s="256" t="s">
        <v>1</v>
      </c>
      <c r="I401" s="258"/>
      <c r="J401" s="255"/>
      <c r="K401" s="255"/>
      <c r="L401" s="259"/>
      <c r="M401" s="260"/>
      <c r="N401" s="261"/>
      <c r="O401" s="261"/>
      <c r="P401" s="261"/>
      <c r="Q401" s="261"/>
      <c r="R401" s="261"/>
      <c r="S401" s="261"/>
      <c r="T401" s="262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3" t="s">
        <v>154</v>
      </c>
      <c r="AU401" s="263" t="s">
        <v>88</v>
      </c>
      <c r="AV401" s="15" t="s">
        <v>86</v>
      </c>
      <c r="AW401" s="15" t="s">
        <v>32</v>
      </c>
      <c r="AX401" s="15" t="s">
        <v>78</v>
      </c>
      <c r="AY401" s="263" t="s">
        <v>144</v>
      </c>
    </row>
    <row r="402" spans="1:51" s="13" customFormat="1" ht="12">
      <c r="A402" s="13"/>
      <c r="B402" s="231"/>
      <c r="C402" s="232"/>
      <c r="D402" s="233" t="s">
        <v>154</v>
      </c>
      <c r="E402" s="234" t="s">
        <v>1</v>
      </c>
      <c r="F402" s="235" t="s">
        <v>764</v>
      </c>
      <c r="G402" s="232"/>
      <c r="H402" s="236">
        <v>9.376</v>
      </c>
      <c r="I402" s="237"/>
      <c r="J402" s="232"/>
      <c r="K402" s="232"/>
      <c r="L402" s="238"/>
      <c r="M402" s="239"/>
      <c r="N402" s="240"/>
      <c r="O402" s="240"/>
      <c r="P402" s="240"/>
      <c r="Q402" s="240"/>
      <c r="R402" s="240"/>
      <c r="S402" s="240"/>
      <c r="T402" s="24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2" t="s">
        <v>154</v>
      </c>
      <c r="AU402" s="242" t="s">
        <v>88</v>
      </c>
      <c r="AV402" s="13" t="s">
        <v>88</v>
      </c>
      <c r="AW402" s="13" t="s">
        <v>32</v>
      </c>
      <c r="AX402" s="13" t="s">
        <v>78</v>
      </c>
      <c r="AY402" s="242" t="s">
        <v>144</v>
      </c>
    </row>
    <row r="403" spans="1:51" s="13" customFormat="1" ht="12">
      <c r="A403" s="13"/>
      <c r="B403" s="231"/>
      <c r="C403" s="232"/>
      <c r="D403" s="233" t="s">
        <v>154</v>
      </c>
      <c r="E403" s="234" t="s">
        <v>1</v>
      </c>
      <c r="F403" s="235" t="s">
        <v>765</v>
      </c>
      <c r="G403" s="232"/>
      <c r="H403" s="236">
        <v>-2.758</v>
      </c>
      <c r="I403" s="237"/>
      <c r="J403" s="232"/>
      <c r="K403" s="232"/>
      <c r="L403" s="238"/>
      <c r="M403" s="239"/>
      <c r="N403" s="240"/>
      <c r="O403" s="240"/>
      <c r="P403" s="240"/>
      <c r="Q403" s="240"/>
      <c r="R403" s="240"/>
      <c r="S403" s="240"/>
      <c r="T403" s="24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2" t="s">
        <v>154</v>
      </c>
      <c r="AU403" s="242" t="s">
        <v>88</v>
      </c>
      <c r="AV403" s="13" t="s">
        <v>88</v>
      </c>
      <c r="AW403" s="13" t="s">
        <v>32</v>
      </c>
      <c r="AX403" s="13" t="s">
        <v>78</v>
      </c>
      <c r="AY403" s="242" t="s">
        <v>144</v>
      </c>
    </row>
    <row r="404" spans="1:51" s="14" customFormat="1" ht="12">
      <c r="A404" s="14"/>
      <c r="B404" s="243"/>
      <c r="C404" s="244"/>
      <c r="D404" s="233" t="s">
        <v>154</v>
      </c>
      <c r="E404" s="245" t="s">
        <v>1</v>
      </c>
      <c r="F404" s="246" t="s">
        <v>156</v>
      </c>
      <c r="G404" s="244"/>
      <c r="H404" s="247">
        <v>6.617999999999999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3" t="s">
        <v>154</v>
      </c>
      <c r="AU404" s="253" t="s">
        <v>88</v>
      </c>
      <c r="AV404" s="14" t="s">
        <v>152</v>
      </c>
      <c r="AW404" s="14" t="s">
        <v>32</v>
      </c>
      <c r="AX404" s="14" t="s">
        <v>86</v>
      </c>
      <c r="AY404" s="253" t="s">
        <v>144</v>
      </c>
    </row>
    <row r="405" spans="1:65" s="2" customFormat="1" ht="14.4" customHeight="1">
      <c r="A405" s="38"/>
      <c r="B405" s="39"/>
      <c r="C405" s="218" t="s">
        <v>766</v>
      </c>
      <c r="D405" s="218" t="s">
        <v>147</v>
      </c>
      <c r="E405" s="219" t="s">
        <v>767</v>
      </c>
      <c r="F405" s="220" t="s">
        <v>768</v>
      </c>
      <c r="G405" s="221" t="s">
        <v>159</v>
      </c>
      <c r="H405" s="222">
        <v>59.848</v>
      </c>
      <c r="I405" s="223"/>
      <c r="J405" s="224">
        <f>ROUND(I405*H405,2)</f>
        <v>0</v>
      </c>
      <c r="K405" s="220" t="s">
        <v>151</v>
      </c>
      <c r="L405" s="44"/>
      <c r="M405" s="225" t="s">
        <v>1</v>
      </c>
      <c r="N405" s="226" t="s">
        <v>43</v>
      </c>
      <c r="O405" s="91"/>
      <c r="P405" s="227">
        <f>O405*H405</f>
        <v>0</v>
      </c>
      <c r="Q405" s="227">
        <v>0.0002</v>
      </c>
      <c r="R405" s="227">
        <f>Q405*H405</f>
        <v>0.0119696</v>
      </c>
      <c r="S405" s="227">
        <v>0</v>
      </c>
      <c r="T405" s="228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9" t="s">
        <v>231</v>
      </c>
      <c r="AT405" s="229" t="s">
        <v>147</v>
      </c>
      <c r="AU405" s="229" t="s">
        <v>88</v>
      </c>
      <c r="AY405" s="17" t="s">
        <v>144</v>
      </c>
      <c r="BE405" s="230">
        <f>IF(N405="základní",J405,0)</f>
        <v>0</v>
      </c>
      <c r="BF405" s="230">
        <f>IF(N405="snížená",J405,0)</f>
        <v>0</v>
      </c>
      <c r="BG405" s="230">
        <f>IF(N405="zákl. přenesená",J405,0)</f>
        <v>0</v>
      </c>
      <c r="BH405" s="230">
        <f>IF(N405="sníž. přenesená",J405,0)</f>
        <v>0</v>
      </c>
      <c r="BI405" s="230">
        <f>IF(N405="nulová",J405,0)</f>
        <v>0</v>
      </c>
      <c r="BJ405" s="17" t="s">
        <v>86</v>
      </c>
      <c r="BK405" s="230">
        <f>ROUND(I405*H405,2)</f>
        <v>0</v>
      </c>
      <c r="BL405" s="17" t="s">
        <v>231</v>
      </c>
      <c r="BM405" s="229" t="s">
        <v>769</v>
      </c>
    </row>
    <row r="406" spans="1:51" s="13" customFormat="1" ht="12">
      <c r="A406" s="13"/>
      <c r="B406" s="231"/>
      <c r="C406" s="232"/>
      <c r="D406" s="233" t="s">
        <v>154</v>
      </c>
      <c r="E406" s="234" t="s">
        <v>1</v>
      </c>
      <c r="F406" s="235" t="s">
        <v>770</v>
      </c>
      <c r="G406" s="232"/>
      <c r="H406" s="236">
        <v>41.338</v>
      </c>
      <c r="I406" s="237"/>
      <c r="J406" s="232"/>
      <c r="K406" s="232"/>
      <c r="L406" s="238"/>
      <c r="M406" s="239"/>
      <c r="N406" s="240"/>
      <c r="O406" s="240"/>
      <c r="P406" s="240"/>
      <c r="Q406" s="240"/>
      <c r="R406" s="240"/>
      <c r="S406" s="240"/>
      <c r="T406" s="24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2" t="s">
        <v>154</v>
      </c>
      <c r="AU406" s="242" t="s">
        <v>88</v>
      </c>
      <c r="AV406" s="13" t="s">
        <v>88</v>
      </c>
      <c r="AW406" s="13" t="s">
        <v>32</v>
      </c>
      <c r="AX406" s="13" t="s">
        <v>78</v>
      </c>
      <c r="AY406" s="242" t="s">
        <v>144</v>
      </c>
    </row>
    <row r="407" spans="1:51" s="13" customFormat="1" ht="12">
      <c r="A407" s="13"/>
      <c r="B407" s="231"/>
      <c r="C407" s="232"/>
      <c r="D407" s="233" t="s">
        <v>154</v>
      </c>
      <c r="E407" s="234" t="s">
        <v>1</v>
      </c>
      <c r="F407" s="235" t="s">
        <v>771</v>
      </c>
      <c r="G407" s="232"/>
      <c r="H407" s="236">
        <v>13.236</v>
      </c>
      <c r="I407" s="237"/>
      <c r="J407" s="232"/>
      <c r="K407" s="232"/>
      <c r="L407" s="238"/>
      <c r="M407" s="239"/>
      <c r="N407" s="240"/>
      <c r="O407" s="240"/>
      <c r="P407" s="240"/>
      <c r="Q407" s="240"/>
      <c r="R407" s="240"/>
      <c r="S407" s="240"/>
      <c r="T407" s="24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2" t="s">
        <v>154</v>
      </c>
      <c r="AU407" s="242" t="s">
        <v>88</v>
      </c>
      <c r="AV407" s="13" t="s">
        <v>88</v>
      </c>
      <c r="AW407" s="13" t="s">
        <v>32</v>
      </c>
      <c r="AX407" s="13" t="s">
        <v>78</v>
      </c>
      <c r="AY407" s="242" t="s">
        <v>144</v>
      </c>
    </row>
    <row r="408" spans="1:51" s="13" customFormat="1" ht="12">
      <c r="A408" s="13"/>
      <c r="B408" s="231"/>
      <c r="C408" s="232"/>
      <c r="D408" s="233" t="s">
        <v>154</v>
      </c>
      <c r="E408" s="234" t="s">
        <v>1</v>
      </c>
      <c r="F408" s="235" t="s">
        <v>772</v>
      </c>
      <c r="G408" s="232"/>
      <c r="H408" s="236">
        <v>5.274</v>
      </c>
      <c r="I408" s="237"/>
      <c r="J408" s="232"/>
      <c r="K408" s="232"/>
      <c r="L408" s="238"/>
      <c r="M408" s="239"/>
      <c r="N408" s="240"/>
      <c r="O408" s="240"/>
      <c r="P408" s="240"/>
      <c r="Q408" s="240"/>
      <c r="R408" s="240"/>
      <c r="S408" s="240"/>
      <c r="T408" s="24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2" t="s">
        <v>154</v>
      </c>
      <c r="AU408" s="242" t="s">
        <v>88</v>
      </c>
      <c r="AV408" s="13" t="s">
        <v>88</v>
      </c>
      <c r="AW408" s="13" t="s">
        <v>32</v>
      </c>
      <c r="AX408" s="13" t="s">
        <v>78</v>
      </c>
      <c r="AY408" s="242" t="s">
        <v>144</v>
      </c>
    </row>
    <row r="409" spans="1:51" s="14" customFormat="1" ht="12">
      <c r="A409" s="14"/>
      <c r="B409" s="243"/>
      <c r="C409" s="244"/>
      <c r="D409" s="233" t="s">
        <v>154</v>
      </c>
      <c r="E409" s="245" t="s">
        <v>1</v>
      </c>
      <c r="F409" s="246" t="s">
        <v>156</v>
      </c>
      <c r="G409" s="244"/>
      <c r="H409" s="247">
        <v>59.848</v>
      </c>
      <c r="I409" s="248"/>
      <c r="J409" s="244"/>
      <c r="K409" s="244"/>
      <c r="L409" s="249"/>
      <c r="M409" s="250"/>
      <c r="N409" s="251"/>
      <c r="O409" s="251"/>
      <c r="P409" s="251"/>
      <c r="Q409" s="251"/>
      <c r="R409" s="251"/>
      <c r="S409" s="251"/>
      <c r="T409" s="25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3" t="s">
        <v>154</v>
      </c>
      <c r="AU409" s="253" t="s">
        <v>88</v>
      </c>
      <c r="AV409" s="14" t="s">
        <v>152</v>
      </c>
      <c r="AW409" s="14" t="s">
        <v>32</v>
      </c>
      <c r="AX409" s="14" t="s">
        <v>86</v>
      </c>
      <c r="AY409" s="253" t="s">
        <v>144</v>
      </c>
    </row>
    <row r="410" spans="1:65" s="2" customFormat="1" ht="37.8" customHeight="1">
      <c r="A410" s="38"/>
      <c r="B410" s="39"/>
      <c r="C410" s="218" t="s">
        <v>773</v>
      </c>
      <c r="D410" s="218" t="s">
        <v>147</v>
      </c>
      <c r="E410" s="219" t="s">
        <v>774</v>
      </c>
      <c r="F410" s="220" t="s">
        <v>775</v>
      </c>
      <c r="G410" s="221" t="s">
        <v>159</v>
      </c>
      <c r="H410" s="222">
        <v>2.637</v>
      </c>
      <c r="I410" s="223"/>
      <c r="J410" s="224">
        <f>ROUND(I410*H410,2)</f>
        <v>0</v>
      </c>
      <c r="K410" s="220" t="s">
        <v>151</v>
      </c>
      <c r="L410" s="44"/>
      <c r="M410" s="225" t="s">
        <v>1</v>
      </c>
      <c r="N410" s="226" t="s">
        <v>43</v>
      </c>
      <c r="O410" s="91"/>
      <c r="P410" s="227">
        <f>O410*H410</f>
        <v>0</v>
      </c>
      <c r="Q410" s="227">
        <v>0.04832</v>
      </c>
      <c r="R410" s="227">
        <f>Q410*H410</f>
        <v>0.12741984</v>
      </c>
      <c r="S410" s="227">
        <v>0</v>
      </c>
      <c r="T410" s="228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9" t="s">
        <v>231</v>
      </c>
      <c r="AT410" s="229" t="s">
        <v>147</v>
      </c>
      <c r="AU410" s="229" t="s">
        <v>88</v>
      </c>
      <c r="AY410" s="17" t="s">
        <v>144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17" t="s">
        <v>86</v>
      </c>
      <c r="BK410" s="230">
        <f>ROUND(I410*H410,2)</f>
        <v>0</v>
      </c>
      <c r="BL410" s="17" t="s">
        <v>231</v>
      </c>
      <c r="BM410" s="229" t="s">
        <v>776</v>
      </c>
    </row>
    <row r="411" spans="1:51" s="15" customFormat="1" ht="12">
      <c r="A411" s="15"/>
      <c r="B411" s="254"/>
      <c r="C411" s="255"/>
      <c r="D411" s="233" t="s">
        <v>154</v>
      </c>
      <c r="E411" s="256" t="s">
        <v>1</v>
      </c>
      <c r="F411" s="257" t="s">
        <v>244</v>
      </c>
      <c r="G411" s="255"/>
      <c r="H411" s="256" t="s">
        <v>1</v>
      </c>
      <c r="I411" s="258"/>
      <c r="J411" s="255"/>
      <c r="K411" s="255"/>
      <c r="L411" s="259"/>
      <c r="M411" s="260"/>
      <c r="N411" s="261"/>
      <c r="O411" s="261"/>
      <c r="P411" s="261"/>
      <c r="Q411" s="261"/>
      <c r="R411" s="261"/>
      <c r="S411" s="261"/>
      <c r="T411" s="262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63" t="s">
        <v>154</v>
      </c>
      <c r="AU411" s="263" t="s">
        <v>88</v>
      </c>
      <c r="AV411" s="15" t="s">
        <v>86</v>
      </c>
      <c r="AW411" s="15" t="s">
        <v>32</v>
      </c>
      <c r="AX411" s="15" t="s">
        <v>78</v>
      </c>
      <c r="AY411" s="263" t="s">
        <v>144</v>
      </c>
    </row>
    <row r="412" spans="1:51" s="13" customFormat="1" ht="12">
      <c r="A412" s="13"/>
      <c r="B412" s="231"/>
      <c r="C412" s="232"/>
      <c r="D412" s="233" t="s">
        <v>154</v>
      </c>
      <c r="E412" s="234" t="s">
        <v>1</v>
      </c>
      <c r="F412" s="235" t="s">
        <v>777</v>
      </c>
      <c r="G412" s="232"/>
      <c r="H412" s="236">
        <v>2.637</v>
      </c>
      <c r="I412" s="237"/>
      <c r="J412" s="232"/>
      <c r="K412" s="232"/>
      <c r="L412" s="238"/>
      <c r="M412" s="239"/>
      <c r="N412" s="240"/>
      <c r="O412" s="240"/>
      <c r="P412" s="240"/>
      <c r="Q412" s="240"/>
      <c r="R412" s="240"/>
      <c r="S412" s="240"/>
      <c r="T412" s="24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2" t="s">
        <v>154</v>
      </c>
      <c r="AU412" s="242" t="s">
        <v>88</v>
      </c>
      <c r="AV412" s="13" t="s">
        <v>88</v>
      </c>
      <c r="AW412" s="13" t="s">
        <v>32</v>
      </c>
      <c r="AX412" s="13" t="s">
        <v>78</v>
      </c>
      <c r="AY412" s="242" t="s">
        <v>144</v>
      </c>
    </row>
    <row r="413" spans="1:51" s="14" customFormat="1" ht="12">
      <c r="A413" s="14"/>
      <c r="B413" s="243"/>
      <c r="C413" s="244"/>
      <c r="D413" s="233" t="s">
        <v>154</v>
      </c>
      <c r="E413" s="245" t="s">
        <v>1</v>
      </c>
      <c r="F413" s="246" t="s">
        <v>156</v>
      </c>
      <c r="G413" s="244"/>
      <c r="H413" s="247">
        <v>2.637</v>
      </c>
      <c r="I413" s="248"/>
      <c r="J413" s="244"/>
      <c r="K413" s="244"/>
      <c r="L413" s="249"/>
      <c r="M413" s="250"/>
      <c r="N413" s="251"/>
      <c r="O413" s="251"/>
      <c r="P413" s="251"/>
      <c r="Q413" s="251"/>
      <c r="R413" s="251"/>
      <c r="S413" s="251"/>
      <c r="T413" s="25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3" t="s">
        <v>154</v>
      </c>
      <c r="AU413" s="253" t="s">
        <v>88</v>
      </c>
      <c r="AV413" s="14" t="s">
        <v>152</v>
      </c>
      <c r="AW413" s="14" t="s">
        <v>32</v>
      </c>
      <c r="AX413" s="14" t="s">
        <v>86</v>
      </c>
      <c r="AY413" s="253" t="s">
        <v>144</v>
      </c>
    </row>
    <row r="414" spans="1:65" s="2" customFormat="1" ht="24.15" customHeight="1">
      <c r="A414" s="38"/>
      <c r="B414" s="39"/>
      <c r="C414" s="218" t="s">
        <v>778</v>
      </c>
      <c r="D414" s="218" t="s">
        <v>147</v>
      </c>
      <c r="E414" s="219" t="s">
        <v>779</v>
      </c>
      <c r="F414" s="220" t="s">
        <v>780</v>
      </c>
      <c r="G414" s="221" t="s">
        <v>159</v>
      </c>
      <c r="H414" s="222">
        <v>2.637</v>
      </c>
      <c r="I414" s="223"/>
      <c r="J414" s="224">
        <f>ROUND(I414*H414,2)</f>
        <v>0</v>
      </c>
      <c r="K414" s="220" t="s">
        <v>151</v>
      </c>
      <c r="L414" s="44"/>
      <c r="M414" s="225" t="s">
        <v>1</v>
      </c>
      <c r="N414" s="226" t="s">
        <v>43</v>
      </c>
      <c r="O414" s="91"/>
      <c r="P414" s="227">
        <f>O414*H414</f>
        <v>0</v>
      </c>
      <c r="Q414" s="227">
        <v>0.01355</v>
      </c>
      <c r="R414" s="227">
        <f>Q414*H414</f>
        <v>0.03573135</v>
      </c>
      <c r="S414" s="227">
        <v>0</v>
      </c>
      <c r="T414" s="228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9" t="s">
        <v>231</v>
      </c>
      <c r="AT414" s="229" t="s">
        <v>147</v>
      </c>
      <c r="AU414" s="229" t="s">
        <v>88</v>
      </c>
      <c r="AY414" s="17" t="s">
        <v>144</v>
      </c>
      <c r="BE414" s="230">
        <f>IF(N414="základní",J414,0)</f>
        <v>0</v>
      </c>
      <c r="BF414" s="230">
        <f>IF(N414="snížená",J414,0)</f>
        <v>0</v>
      </c>
      <c r="BG414" s="230">
        <f>IF(N414="zákl. přenesená",J414,0)</f>
        <v>0</v>
      </c>
      <c r="BH414" s="230">
        <f>IF(N414="sníž. přenesená",J414,0)</f>
        <v>0</v>
      </c>
      <c r="BI414" s="230">
        <f>IF(N414="nulová",J414,0)</f>
        <v>0</v>
      </c>
      <c r="BJ414" s="17" t="s">
        <v>86</v>
      </c>
      <c r="BK414" s="230">
        <f>ROUND(I414*H414,2)</f>
        <v>0</v>
      </c>
      <c r="BL414" s="17" t="s">
        <v>231</v>
      </c>
      <c r="BM414" s="229" t="s">
        <v>781</v>
      </c>
    </row>
    <row r="415" spans="1:51" s="15" customFormat="1" ht="12">
      <c r="A415" s="15"/>
      <c r="B415" s="254"/>
      <c r="C415" s="255"/>
      <c r="D415" s="233" t="s">
        <v>154</v>
      </c>
      <c r="E415" s="256" t="s">
        <v>1</v>
      </c>
      <c r="F415" s="257" t="s">
        <v>244</v>
      </c>
      <c r="G415" s="255"/>
      <c r="H415" s="256" t="s">
        <v>1</v>
      </c>
      <c r="I415" s="258"/>
      <c r="J415" s="255"/>
      <c r="K415" s="255"/>
      <c r="L415" s="259"/>
      <c r="M415" s="260"/>
      <c r="N415" s="261"/>
      <c r="O415" s="261"/>
      <c r="P415" s="261"/>
      <c r="Q415" s="261"/>
      <c r="R415" s="261"/>
      <c r="S415" s="261"/>
      <c r="T415" s="262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63" t="s">
        <v>154</v>
      </c>
      <c r="AU415" s="263" t="s">
        <v>88</v>
      </c>
      <c r="AV415" s="15" t="s">
        <v>86</v>
      </c>
      <c r="AW415" s="15" t="s">
        <v>32</v>
      </c>
      <c r="AX415" s="15" t="s">
        <v>78</v>
      </c>
      <c r="AY415" s="263" t="s">
        <v>144</v>
      </c>
    </row>
    <row r="416" spans="1:51" s="13" customFormat="1" ht="12">
      <c r="A416" s="13"/>
      <c r="B416" s="231"/>
      <c r="C416" s="232"/>
      <c r="D416" s="233" t="s">
        <v>154</v>
      </c>
      <c r="E416" s="234" t="s">
        <v>1</v>
      </c>
      <c r="F416" s="235" t="s">
        <v>777</v>
      </c>
      <c r="G416" s="232"/>
      <c r="H416" s="236">
        <v>2.637</v>
      </c>
      <c r="I416" s="237"/>
      <c r="J416" s="232"/>
      <c r="K416" s="232"/>
      <c r="L416" s="238"/>
      <c r="M416" s="239"/>
      <c r="N416" s="240"/>
      <c r="O416" s="240"/>
      <c r="P416" s="240"/>
      <c r="Q416" s="240"/>
      <c r="R416" s="240"/>
      <c r="S416" s="240"/>
      <c r="T416" s="24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2" t="s">
        <v>154</v>
      </c>
      <c r="AU416" s="242" t="s">
        <v>88</v>
      </c>
      <c r="AV416" s="13" t="s">
        <v>88</v>
      </c>
      <c r="AW416" s="13" t="s">
        <v>32</v>
      </c>
      <c r="AX416" s="13" t="s">
        <v>78</v>
      </c>
      <c r="AY416" s="242" t="s">
        <v>144</v>
      </c>
    </row>
    <row r="417" spans="1:51" s="14" customFormat="1" ht="12">
      <c r="A417" s="14"/>
      <c r="B417" s="243"/>
      <c r="C417" s="244"/>
      <c r="D417" s="233" t="s">
        <v>154</v>
      </c>
      <c r="E417" s="245" t="s">
        <v>1</v>
      </c>
      <c r="F417" s="246" t="s">
        <v>156</v>
      </c>
      <c r="G417" s="244"/>
      <c r="H417" s="247">
        <v>2.637</v>
      </c>
      <c r="I417" s="248"/>
      <c r="J417" s="244"/>
      <c r="K417" s="244"/>
      <c r="L417" s="249"/>
      <c r="M417" s="250"/>
      <c r="N417" s="251"/>
      <c r="O417" s="251"/>
      <c r="P417" s="251"/>
      <c r="Q417" s="251"/>
      <c r="R417" s="251"/>
      <c r="S417" s="251"/>
      <c r="T417" s="252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3" t="s">
        <v>154</v>
      </c>
      <c r="AU417" s="253" t="s">
        <v>88</v>
      </c>
      <c r="AV417" s="14" t="s">
        <v>152</v>
      </c>
      <c r="AW417" s="14" t="s">
        <v>32</v>
      </c>
      <c r="AX417" s="14" t="s">
        <v>86</v>
      </c>
      <c r="AY417" s="253" t="s">
        <v>144</v>
      </c>
    </row>
    <row r="418" spans="1:65" s="2" customFormat="1" ht="14.4" customHeight="1">
      <c r="A418" s="38"/>
      <c r="B418" s="39"/>
      <c r="C418" s="218" t="s">
        <v>782</v>
      </c>
      <c r="D418" s="218" t="s">
        <v>147</v>
      </c>
      <c r="E418" s="219" t="s">
        <v>783</v>
      </c>
      <c r="F418" s="220" t="s">
        <v>784</v>
      </c>
      <c r="G418" s="221" t="s">
        <v>159</v>
      </c>
      <c r="H418" s="222">
        <v>2.637</v>
      </c>
      <c r="I418" s="223"/>
      <c r="J418" s="224">
        <f>ROUND(I418*H418,2)</f>
        <v>0</v>
      </c>
      <c r="K418" s="220" t="s">
        <v>151</v>
      </c>
      <c r="L418" s="44"/>
      <c r="M418" s="225" t="s">
        <v>1</v>
      </c>
      <c r="N418" s="226" t="s">
        <v>43</v>
      </c>
      <c r="O418" s="91"/>
      <c r="P418" s="227">
        <f>O418*H418</f>
        <v>0</v>
      </c>
      <c r="Q418" s="227">
        <v>0.0001</v>
      </c>
      <c r="R418" s="227">
        <f>Q418*H418</f>
        <v>0.0002637</v>
      </c>
      <c r="S418" s="227">
        <v>0</v>
      </c>
      <c r="T418" s="228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9" t="s">
        <v>231</v>
      </c>
      <c r="AT418" s="229" t="s">
        <v>147</v>
      </c>
      <c r="AU418" s="229" t="s">
        <v>88</v>
      </c>
      <c r="AY418" s="17" t="s">
        <v>144</v>
      </c>
      <c r="BE418" s="230">
        <f>IF(N418="základní",J418,0)</f>
        <v>0</v>
      </c>
      <c r="BF418" s="230">
        <f>IF(N418="snížená",J418,0)</f>
        <v>0</v>
      </c>
      <c r="BG418" s="230">
        <f>IF(N418="zákl. přenesená",J418,0)</f>
        <v>0</v>
      </c>
      <c r="BH418" s="230">
        <f>IF(N418="sníž. přenesená",J418,0)</f>
        <v>0</v>
      </c>
      <c r="BI418" s="230">
        <f>IF(N418="nulová",J418,0)</f>
        <v>0</v>
      </c>
      <c r="BJ418" s="17" t="s">
        <v>86</v>
      </c>
      <c r="BK418" s="230">
        <f>ROUND(I418*H418,2)</f>
        <v>0</v>
      </c>
      <c r="BL418" s="17" t="s">
        <v>231</v>
      </c>
      <c r="BM418" s="229" t="s">
        <v>785</v>
      </c>
    </row>
    <row r="419" spans="1:65" s="2" customFormat="1" ht="24.15" customHeight="1">
      <c r="A419" s="38"/>
      <c r="B419" s="39"/>
      <c r="C419" s="218" t="s">
        <v>786</v>
      </c>
      <c r="D419" s="218" t="s">
        <v>147</v>
      </c>
      <c r="E419" s="219" t="s">
        <v>787</v>
      </c>
      <c r="F419" s="220" t="s">
        <v>788</v>
      </c>
      <c r="G419" s="221" t="s">
        <v>159</v>
      </c>
      <c r="H419" s="222">
        <v>2.637</v>
      </c>
      <c r="I419" s="223"/>
      <c r="J419" s="224">
        <f>ROUND(I419*H419,2)</f>
        <v>0</v>
      </c>
      <c r="K419" s="220" t="s">
        <v>151</v>
      </c>
      <c r="L419" s="44"/>
      <c r="M419" s="225" t="s">
        <v>1</v>
      </c>
      <c r="N419" s="226" t="s">
        <v>43</v>
      </c>
      <c r="O419" s="91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9" t="s">
        <v>231</v>
      </c>
      <c r="AT419" s="229" t="s">
        <v>147</v>
      </c>
      <c r="AU419" s="229" t="s">
        <v>88</v>
      </c>
      <c r="AY419" s="17" t="s">
        <v>144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7" t="s">
        <v>86</v>
      </c>
      <c r="BK419" s="230">
        <f>ROUND(I419*H419,2)</f>
        <v>0</v>
      </c>
      <c r="BL419" s="17" t="s">
        <v>231</v>
      </c>
      <c r="BM419" s="229" t="s">
        <v>789</v>
      </c>
    </row>
    <row r="420" spans="1:65" s="2" customFormat="1" ht="14.4" customHeight="1">
      <c r="A420" s="38"/>
      <c r="B420" s="39"/>
      <c r="C420" s="218" t="s">
        <v>790</v>
      </c>
      <c r="D420" s="218" t="s">
        <v>147</v>
      </c>
      <c r="E420" s="219" t="s">
        <v>791</v>
      </c>
      <c r="F420" s="220" t="s">
        <v>792</v>
      </c>
      <c r="G420" s="221" t="s">
        <v>166</v>
      </c>
      <c r="H420" s="222">
        <v>3</v>
      </c>
      <c r="I420" s="223"/>
      <c r="J420" s="224">
        <f>ROUND(I420*H420,2)</f>
        <v>0</v>
      </c>
      <c r="K420" s="220" t="s">
        <v>151</v>
      </c>
      <c r="L420" s="44"/>
      <c r="M420" s="225" t="s">
        <v>1</v>
      </c>
      <c r="N420" s="226" t="s">
        <v>43</v>
      </c>
      <c r="O420" s="91"/>
      <c r="P420" s="227">
        <f>O420*H420</f>
        <v>0</v>
      </c>
      <c r="Q420" s="227">
        <v>0.00022</v>
      </c>
      <c r="R420" s="227">
        <f>Q420*H420</f>
        <v>0.00066</v>
      </c>
      <c r="S420" s="227">
        <v>0</v>
      </c>
      <c r="T420" s="228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9" t="s">
        <v>231</v>
      </c>
      <c r="AT420" s="229" t="s">
        <v>147</v>
      </c>
      <c r="AU420" s="229" t="s">
        <v>88</v>
      </c>
      <c r="AY420" s="17" t="s">
        <v>144</v>
      </c>
      <c r="BE420" s="230">
        <f>IF(N420="základní",J420,0)</f>
        <v>0</v>
      </c>
      <c r="BF420" s="230">
        <f>IF(N420="snížená",J420,0)</f>
        <v>0</v>
      </c>
      <c r="BG420" s="230">
        <f>IF(N420="zákl. přenesená",J420,0)</f>
        <v>0</v>
      </c>
      <c r="BH420" s="230">
        <f>IF(N420="sníž. přenesená",J420,0)</f>
        <v>0</v>
      </c>
      <c r="BI420" s="230">
        <f>IF(N420="nulová",J420,0)</f>
        <v>0</v>
      </c>
      <c r="BJ420" s="17" t="s">
        <v>86</v>
      </c>
      <c r="BK420" s="230">
        <f>ROUND(I420*H420,2)</f>
        <v>0</v>
      </c>
      <c r="BL420" s="17" t="s">
        <v>231</v>
      </c>
      <c r="BM420" s="229" t="s">
        <v>793</v>
      </c>
    </row>
    <row r="421" spans="1:65" s="2" customFormat="1" ht="14.4" customHeight="1">
      <c r="A421" s="38"/>
      <c r="B421" s="39"/>
      <c r="C421" s="264" t="s">
        <v>794</v>
      </c>
      <c r="D421" s="264" t="s">
        <v>257</v>
      </c>
      <c r="E421" s="265" t="s">
        <v>795</v>
      </c>
      <c r="F421" s="266" t="s">
        <v>796</v>
      </c>
      <c r="G421" s="267" t="s">
        <v>166</v>
      </c>
      <c r="H421" s="268">
        <v>3</v>
      </c>
      <c r="I421" s="269"/>
      <c r="J421" s="270">
        <f>ROUND(I421*H421,2)</f>
        <v>0</v>
      </c>
      <c r="K421" s="266" t="s">
        <v>151</v>
      </c>
      <c r="L421" s="271"/>
      <c r="M421" s="272" t="s">
        <v>1</v>
      </c>
      <c r="N421" s="273" t="s">
        <v>43</v>
      </c>
      <c r="O421" s="91"/>
      <c r="P421" s="227">
        <f>O421*H421</f>
        <v>0</v>
      </c>
      <c r="Q421" s="227">
        <v>0.02347</v>
      </c>
      <c r="R421" s="227">
        <f>Q421*H421</f>
        <v>0.07041</v>
      </c>
      <c r="S421" s="227">
        <v>0</v>
      </c>
      <c r="T421" s="228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9" t="s">
        <v>314</v>
      </c>
      <c r="AT421" s="229" t="s">
        <v>257</v>
      </c>
      <c r="AU421" s="229" t="s">
        <v>88</v>
      </c>
      <c r="AY421" s="17" t="s">
        <v>144</v>
      </c>
      <c r="BE421" s="230">
        <f>IF(N421="základní",J421,0)</f>
        <v>0</v>
      </c>
      <c r="BF421" s="230">
        <f>IF(N421="snížená",J421,0)</f>
        <v>0</v>
      </c>
      <c r="BG421" s="230">
        <f>IF(N421="zákl. přenesená",J421,0)</f>
        <v>0</v>
      </c>
      <c r="BH421" s="230">
        <f>IF(N421="sníž. přenesená",J421,0)</f>
        <v>0</v>
      </c>
      <c r="BI421" s="230">
        <f>IF(N421="nulová",J421,0)</f>
        <v>0</v>
      </c>
      <c r="BJ421" s="17" t="s">
        <v>86</v>
      </c>
      <c r="BK421" s="230">
        <f>ROUND(I421*H421,2)</f>
        <v>0</v>
      </c>
      <c r="BL421" s="17" t="s">
        <v>231</v>
      </c>
      <c r="BM421" s="229" t="s">
        <v>797</v>
      </c>
    </row>
    <row r="422" spans="1:65" s="2" customFormat="1" ht="24.15" customHeight="1">
      <c r="A422" s="38"/>
      <c r="B422" s="39"/>
      <c r="C422" s="218" t="s">
        <v>798</v>
      </c>
      <c r="D422" s="218" t="s">
        <v>147</v>
      </c>
      <c r="E422" s="219" t="s">
        <v>799</v>
      </c>
      <c r="F422" s="220" t="s">
        <v>800</v>
      </c>
      <c r="G422" s="221" t="s">
        <v>150</v>
      </c>
      <c r="H422" s="222">
        <v>0.883</v>
      </c>
      <c r="I422" s="223"/>
      <c r="J422" s="224">
        <f>ROUND(I422*H422,2)</f>
        <v>0</v>
      </c>
      <c r="K422" s="220" t="s">
        <v>151</v>
      </c>
      <c r="L422" s="44"/>
      <c r="M422" s="225" t="s">
        <v>1</v>
      </c>
      <c r="N422" s="226" t="s">
        <v>43</v>
      </c>
      <c r="O422" s="91"/>
      <c r="P422" s="227">
        <f>O422*H422</f>
        <v>0</v>
      </c>
      <c r="Q422" s="227">
        <v>0</v>
      </c>
      <c r="R422" s="227">
        <f>Q422*H422</f>
        <v>0</v>
      </c>
      <c r="S422" s="227">
        <v>0</v>
      </c>
      <c r="T422" s="228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9" t="s">
        <v>231</v>
      </c>
      <c r="AT422" s="229" t="s">
        <v>147</v>
      </c>
      <c r="AU422" s="229" t="s">
        <v>88</v>
      </c>
      <c r="AY422" s="17" t="s">
        <v>144</v>
      </c>
      <c r="BE422" s="230">
        <f>IF(N422="základní",J422,0)</f>
        <v>0</v>
      </c>
      <c r="BF422" s="230">
        <f>IF(N422="snížená",J422,0)</f>
        <v>0</v>
      </c>
      <c r="BG422" s="230">
        <f>IF(N422="zákl. přenesená",J422,0)</f>
        <v>0</v>
      </c>
      <c r="BH422" s="230">
        <f>IF(N422="sníž. přenesená",J422,0)</f>
        <v>0</v>
      </c>
      <c r="BI422" s="230">
        <f>IF(N422="nulová",J422,0)</f>
        <v>0</v>
      </c>
      <c r="BJ422" s="17" t="s">
        <v>86</v>
      </c>
      <c r="BK422" s="230">
        <f>ROUND(I422*H422,2)</f>
        <v>0</v>
      </c>
      <c r="BL422" s="17" t="s">
        <v>231</v>
      </c>
      <c r="BM422" s="229" t="s">
        <v>801</v>
      </c>
    </row>
    <row r="423" spans="1:63" s="12" customFormat="1" ht="22.8" customHeight="1">
      <c r="A423" s="12"/>
      <c r="B423" s="202"/>
      <c r="C423" s="203"/>
      <c r="D423" s="204" t="s">
        <v>77</v>
      </c>
      <c r="E423" s="216" t="s">
        <v>802</v>
      </c>
      <c r="F423" s="216" t="s">
        <v>803</v>
      </c>
      <c r="G423" s="203"/>
      <c r="H423" s="203"/>
      <c r="I423" s="206"/>
      <c r="J423" s="217">
        <f>BK423</f>
        <v>0</v>
      </c>
      <c r="K423" s="203"/>
      <c r="L423" s="208"/>
      <c r="M423" s="209"/>
      <c r="N423" s="210"/>
      <c r="O423" s="210"/>
      <c r="P423" s="211">
        <f>SUM(P424:P437)</f>
        <v>0</v>
      </c>
      <c r="Q423" s="210"/>
      <c r="R423" s="211">
        <f>SUM(R424:R437)</f>
        <v>0.09399999999999999</v>
      </c>
      <c r="S423" s="210"/>
      <c r="T423" s="212">
        <f>SUM(T424:T437)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3" t="s">
        <v>88</v>
      </c>
      <c r="AT423" s="214" t="s">
        <v>77</v>
      </c>
      <c r="AU423" s="214" t="s">
        <v>86</v>
      </c>
      <c r="AY423" s="213" t="s">
        <v>144</v>
      </c>
      <c r="BK423" s="215">
        <f>SUM(BK424:BK437)</f>
        <v>0</v>
      </c>
    </row>
    <row r="424" spans="1:65" s="2" customFormat="1" ht="24.15" customHeight="1">
      <c r="A424" s="38"/>
      <c r="B424" s="39"/>
      <c r="C424" s="218" t="s">
        <v>804</v>
      </c>
      <c r="D424" s="218" t="s">
        <v>147</v>
      </c>
      <c r="E424" s="219" t="s">
        <v>805</v>
      </c>
      <c r="F424" s="220" t="s">
        <v>806</v>
      </c>
      <c r="G424" s="221" t="s">
        <v>166</v>
      </c>
      <c r="H424" s="222">
        <v>3</v>
      </c>
      <c r="I424" s="223"/>
      <c r="J424" s="224">
        <f>ROUND(I424*H424,2)</f>
        <v>0</v>
      </c>
      <c r="K424" s="220" t="s">
        <v>151</v>
      </c>
      <c r="L424" s="44"/>
      <c r="M424" s="225" t="s">
        <v>1</v>
      </c>
      <c r="N424" s="226" t="s">
        <v>43</v>
      </c>
      <c r="O424" s="91"/>
      <c r="P424" s="227">
        <f>O424*H424</f>
        <v>0</v>
      </c>
      <c r="Q424" s="227">
        <v>0</v>
      </c>
      <c r="R424" s="227">
        <f>Q424*H424</f>
        <v>0</v>
      </c>
      <c r="S424" s="227">
        <v>0</v>
      </c>
      <c r="T424" s="228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9" t="s">
        <v>231</v>
      </c>
      <c r="AT424" s="229" t="s">
        <v>147</v>
      </c>
      <c r="AU424" s="229" t="s">
        <v>88</v>
      </c>
      <c r="AY424" s="17" t="s">
        <v>144</v>
      </c>
      <c r="BE424" s="230">
        <f>IF(N424="základní",J424,0)</f>
        <v>0</v>
      </c>
      <c r="BF424" s="230">
        <f>IF(N424="snížená",J424,0)</f>
        <v>0</v>
      </c>
      <c r="BG424" s="230">
        <f>IF(N424="zákl. přenesená",J424,0)</f>
        <v>0</v>
      </c>
      <c r="BH424" s="230">
        <f>IF(N424="sníž. přenesená",J424,0)</f>
        <v>0</v>
      </c>
      <c r="BI424" s="230">
        <f>IF(N424="nulová",J424,0)</f>
        <v>0</v>
      </c>
      <c r="BJ424" s="17" t="s">
        <v>86</v>
      </c>
      <c r="BK424" s="230">
        <f>ROUND(I424*H424,2)</f>
        <v>0</v>
      </c>
      <c r="BL424" s="17" t="s">
        <v>231</v>
      </c>
      <c r="BM424" s="229" t="s">
        <v>807</v>
      </c>
    </row>
    <row r="425" spans="1:65" s="2" customFormat="1" ht="24.15" customHeight="1">
      <c r="A425" s="38"/>
      <c r="B425" s="39"/>
      <c r="C425" s="264" t="s">
        <v>808</v>
      </c>
      <c r="D425" s="264" t="s">
        <v>257</v>
      </c>
      <c r="E425" s="265" t="s">
        <v>809</v>
      </c>
      <c r="F425" s="266" t="s">
        <v>810</v>
      </c>
      <c r="G425" s="267" t="s">
        <v>166</v>
      </c>
      <c r="H425" s="268">
        <v>3</v>
      </c>
      <c r="I425" s="269"/>
      <c r="J425" s="270">
        <f>ROUND(I425*H425,2)</f>
        <v>0</v>
      </c>
      <c r="K425" s="266" t="s">
        <v>151</v>
      </c>
      <c r="L425" s="271"/>
      <c r="M425" s="272" t="s">
        <v>1</v>
      </c>
      <c r="N425" s="273" t="s">
        <v>43</v>
      </c>
      <c r="O425" s="91"/>
      <c r="P425" s="227">
        <f>O425*H425</f>
        <v>0</v>
      </c>
      <c r="Q425" s="227">
        <v>0.0145</v>
      </c>
      <c r="R425" s="227">
        <f>Q425*H425</f>
        <v>0.043500000000000004</v>
      </c>
      <c r="S425" s="227">
        <v>0</v>
      </c>
      <c r="T425" s="228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9" t="s">
        <v>314</v>
      </c>
      <c r="AT425" s="229" t="s">
        <v>257</v>
      </c>
      <c r="AU425" s="229" t="s">
        <v>88</v>
      </c>
      <c r="AY425" s="17" t="s">
        <v>144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17" t="s">
        <v>86</v>
      </c>
      <c r="BK425" s="230">
        <f>ROUND(I425*H425,2)</f>
        <v>0</v>
      </c>
      <c r="BL425" s="17" t="s">
        <v>231</v>
      </c>
      <c r="BM425" s="229" t="s">
        <v>811</v>
      </c>
    </row>
    <row r="426" spans="1:65" s="2" customFormat="1" ht="24.15" customHeight="1">
      <c r="A426" s="38"/>
      <c r="B426" s="39"/>
      <c r="C426" s="218" t="s">
        <v>812</v>
      </c>
      <c r="D426" s="218" t="s">
        <v>147</v>
      </c>
      <c r="E426" s="219" t="s">
        <v>813</v>
      </c>
      <c r="F426" s="220" t="s">
        <v>814</v>
      </c>
      <c r="G426" s="221" t="s">
        <v>166</v>
      </c>
      <c r="H426" s="222">
        <v>1</v>
      </c>
      <c r="I426" s="223"/>
      <c r="J426" s="224">
        <f>ROUND(I426*H426,2)</f>
        <v>0</v>
      </c>
      <c r="K426" s="220" t="s">
        <v>151</v>
      </c>
      <c r="L426" s="44"/>
      <c r="M426" s="225" t="s">
        <v>1</v>
      </c>
      <c r="N426" s="226" t="s">
        <v>43</v>
      </c>
      <c r="O426" s="91"/>
      <c r="P426" s="227">
        <f>O426*H426</f>
        <v>0</v>
      </c>
      <c r="Q426" s="227">
        <v>0</v>
      </c>
      <c r="R426" s="227">
        <f>Q426*H426</f>
        <v>0</v>
      </c>
      <c r="S426" s="227">
        <v>0</v>
      </c>
      <c r="T426" s="228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9" t="s">
        <v>231</v>
      </c>
      <c r="AT426" s="229" t="s">
        <v>147</v>
      </c>
      <c r="AU426" s="229" t="s">
        <v>88</v>
      </c>
      <c r="AY426" s="17" t="s">
        <v>144</v>
      </c>
      <c r="BE426" s="230">
        <f>IF(N426="základní",J426,0)</f>
        <v>0</v>
      </c>
      <c r="BF426" s="230">
        <f>IF(N426="snížená",J426,0)</f>
        <v>0</v>
      </c>
      <c r="BG426" s="230">
        <f>IF(N426="zákl. přenesená",J426,0)</f>
        <v>0</v>
      </c>
      <c r="BH426" s="230">
        <f>IF(N426="sníž. přenesená",J426,0)</f>
        <v>0</v>
      </c>
      <c r="BI426" s="230">
        <f>IF(N426="nulová",J426,0)</f>
        <v>0</v>
      </c>
      <c r="BJ426" s="17" t="s">
        <v>86</v>
      </c>
      <c r="BK426" s="230">
        <f>ROUND(I426*H426,2)</f>
        <v>0</v>
      </c>
      <c r="BL426" s="17" t="s">
        <v>231</v>
      </c>
      <c r="BM426" s="229" t="s">
        <v>815</v>
      </c>
    </row>
    <row r="427" spans="1:65" s="2" customFormat="1" ht="24.15" customHeight="1">
      <c r="A427" s="38"/>
      <c r="B427" s="39"/>
      <c r="C427" s="264" t="s">
        <v>816</v>
      </c>
      <c r="D427" s="264" t="s">
        <v>257</v>
      </c>
      <c r="E427" s="265" t="s">
        <v>817</v>
      </c>
      <c r="F427" s="266" t="s">
        <v>818</v>
      </c>
      <c r="G427" s="267" t="s">
        <v>166</v>
      </c>
      <c r="H427" s="268">
        <v>1</v>
      </c>
      <c r="I427" s="269"/>
      <c r="J427" s="270">
        <f>ROUND(I427*H427,2)</f>
        <v>0</v>
      </c>
      <c r="K427" s="266" t="s">
        <v>151</v>
      </c>
      <c r="L427" s="271"/>
      <c r="M427" s="272" t="s">
        <v>1</v>
      </c>
      <c r="N427" s="273" t="s">
        <v>43</v>
      </c>
      <c r="O427" s="91"/>
      <c r="P427" s="227">
        <f>O427*H427</f>
        <v>0</v>
      </c>
      <c r="Q427" s="227">
        <v>0.043</v>
      </c>
      <c r="R427" s="227">
        <f>Q427*H427</f>
        <v>0.043</v>
      </c>
      <c r="S427" s="227">
        <v>0</v>
      </c>
      <c r="T427" s="228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9" t="s">
        <v>314</v>
      </c>
      <c r="AT427" s="229" t="s">
        <v>257</v>
      </c>
      <c r="AU427" s="229" t="s">
        <v>88</v>
      </c>
      <c r="AY427" s="17" t="s">
        <v>144</v>
      </c>
      <c r="BE427" s="230">
        <f>IF(N427="základní",J427,0)</f>
        <v>0</v>
      </c>
      <c r="BF427" s="230">
        <f>IF(N427="snížená",J427,0)</f>
        <v>0</v>
      </c>
      <c r="BG427" s="230">
        <f>IF(N427="zákl. přenesená",J427,0)</f>
        <v>0</v>
      </c>
      <c r="BH427" s="230">
        <f>IF(N427="sníž. přenesená",J427,0)</f>
        <v>0</v>
      </c>
      <c r="BI427" s="230">
        <f>IF(N427="nulová",J427,0)</f>
        <v>0</v>
      </c>
      <c r="BJ427" s="17" t="s">
        <v>86</v>
      </c>
      <c r="BK427" s="230">
        <f>ROUND(I427*H427,2)</f>
        <v>0</v>
      </c>
      <c r="BL427" s="17" t="s">
        <v>231</v>
      </c>
      <c r="BM427" s="229" t="s">
        <v>819</v>
      </c>
    </row>
    <row r="428" spans="1:65" s="2" customFormat="1" ht="24.15" customHeight="1">
      <c r="A428" s="38"/>
      <c r="B428" s="39"/>
      <c r="C428" s="218" t="s">
        <v>820</v>
      </c>
      <c r="D428" s="218" t="s">
        <v>147</v>
      </c>
      <c r="E428" s="219" t="s">
        <v>821</v>
      </c>
      <c r="F428" s="220" t="s">
        <v>822</v>
      </c>
      <c r="G428" s="221" t="s">
        <v>166</v>
      </c>
      <c r="H428" s="222">
        <v>1</v>
      </c>
      <c r="I428" s="223"/>
      <c r="J428" s="224">
        <f>ROUND(I428*H428,2)</f>
        <v>0</v>
      </c>
      <c r="K428" s="220" t="s">
        <v>151</v>
      </c>
      <c r="L428" s="44"/>
      <c r="M428" s="225" t="s">
        <v>1</v>
      </c>
      <c r="N428" s="226" t="s">
        <v>43</v>
      </c>
      <c r="O428" s="91"/>
      <c r="P428" s="227">
        <f>O428*H428</f>
        <v>0</v>
      </c>
      <c r="Q428" s="227">
        <v>0</v>
      </c>
      <c r="R428" s="227">
        <f>Q428*H428</f>
        <v>0</v>
      </c>
      <c r="S428" s="227">
        <v>0</v>
      </c>
      <c r="T428" s="228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9" t="s">
        <v>231</v>
      </c>
      <c r="AT428" s="229" t="s">
        <v>147</v>
      </c>
      <c r="AU428" s="229" t="s">
        <v>88</v>
      </c>
      <c r="AY428" s="17" t="s">
        <v>144</v>
      </c>
      <c r="BE428" s="230">
        <f>IF(N428="základní",J428,0)</f>
        <v>0</v>
      </c>
      <c r="BF428" s="230">
        <f>IF(N428="snížená",J428,0)</f>
        <v>0</v>
      </c>
      <c r="BG428" s="230">
        <f>IF(N428="zákl. přenesená",J428,0)</f>
        <v>0</v>
      </c>
      <c r="BH428" s="230">
        <f>IF(N428="sníž. přenesená",J428,0)</f>
        <v>0</v>
      </c>
      <c r="BI428" s="230">
        <f>IF(N428="nulová",J428,0)</f>
        <v>0</v>
      </c>
      <c r="BJ428" s="17" t="s">
        <v>86</v>
      </c>
      <c r="BK428" s="230">
        <f>ROUND(I428*H428,2)</f>
        <v>0</v>
      </c>
      <c r="BL428" s="17" t="s">
        <v>231</v>
      </c>
      <c r="BM428" s="229" t="s">
        <v>823</v>
      </c>
    </row>
    <row r="429" spans="1:65" s="2" customFormat="1" ht="14.4" customHeight="1">
      <c r="A429" s="38"/>
      <c r="B429" s="39"/>
      <c r="C429" s="264" t="s">
        <v>824</v>
      </c>
      <c r="D429" s="264" t="s">
        <v>257</v>
      </c>
      <c r="E429" s="265" t="s">
        <v>825</v>
      </c>
      <c r="F429" s="266" t="s">
        <v>826</v>
      </c>
      <c r="G429" s="267" t="s">
        <v>166</v>
      </c>
      <c r="H429" s="268">
        <v>1</v>
      </c>
      <c r="I429" s="269"/>
      <c r="J429" s="270">
        <f>ROUND(I429*H429,2)</f>
        <v>0</v>
      </c>
      <c r="K429" s="266" t="s">
        <v>151</v>
      </c>
      <c r="L429" s="271"/>
      <c r="M429" s="272" t="s">
        <v>1</v>
      </c>
      <c r="N429" s="273" t="s">
        <v>43</v>
      </c>
      <c r="O429" s="91"/>
      <c r="P429" s="227">
        <f>O429*H429</f>
        <v>0</v>
      </c>
      <c r="Q429" s="227">
        <v>0.0024</v>
      </c>
      <c r="R429" s="227">
        <f>Q429*H429</f>
        <v>0.0024</v>
      </c>
      <c r="S429" s="227">
        <v>0</v>
      </c>
      <c r="T429" s="228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9" t="s">
        <v>314</v>
      </c>
      <c r="AT429" s="229" t="s">
        <v>257</v>
      </c>
      <c r="AU429" s="229" t="s">
        <v>88</v>
      </c>
      <c r="AY429" s="17" t="s">
        <v>144</v>
      </c>
      <c r="BE429" s="230">
        <f>IF(N429="základní",J429,0)</f>
        <v>0</v>
      </c>
      <c r="BF429" s="230">
        <f>IF(N429="snížená",J429,0)</f>
        <v>0</v>
      </c>
      <c r="BG429" s="230">
        <f>IF(N429="zákl. přenesená",J429,0)</f>
        <v>0</v>
      </c>
      <c r="BH429" s="230">
        <f>IF(N429="sníž. přenesená",J429,0)</f>
        <v>0</v>
      </c>
      <c r="BI429" s="230">
        <f>IF(N429="nulová",J429,0)</f>
        <v>0</v>
      </c>
      <c r="BJ429" s="17" t="s">
        <v>86</v>
      </c>
      <c r="BK429" s="230">
        <f>ROUND(I429*H429,2)</f>
        <v>0</v>
      </c>
      <c r="BL429" s="17" t="s">
        <v>231</v>
      </c>
      <c r="BM429" s="229" t="s">
        <v>827</v>
      </c>
    </row>
    <row r="430" spans="1:65" s="2" customFormat="1" ht="14.4" customHeight="1">
      <c r="A430" s="38"/>
      <c r="B430" s="39"/>
      <c r="C430" s="218" t="s">
        <v>828</v>
      </c>
      <c r="D430" s="218" t="s">
        <v>147</v>
      </c>
      <c r="E430" s="219" t="s">
        <v>829</v>
      </c>
      <c r="F430" s="220" t="s">
        <v>830</v>
      </c>
      <c r="G430" s="221" t="s">
        <v>166</v>
      </c>
      <c r="H430" s="222">
        <v>1</v>
      </c>
      <c r="I430" s="223"/>
      <c r="J430" s="224">
        <f>ROUND(I430*H430,2)</f>
        <v>0</v>
      </c>
      <c r="K430" s="220" t="s">
        <v>151</v>
      </c>
      <c r="L430" s="44"/>
      <c r="M430" s="225" t="s">
        <v>1</v>
      </c>
      <c r="N430" s="226" t="s">
        <v>43</v>
      </c>
      <c r="O430" s="91"/>
      <c r="P430" s="227">
        <f>O430*H430</f>
        <v>0</v>
      </c>
      <c r="Q430" s="227">
        <v>0</v>
      </c>
      <c r="R430" s="227">
        <f>Q430*H430</f>
        <v>0</v>
      </c>
      <c r="S430" s="227">
        <v>0</v>
      </c>
      <c r="T430" s="228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9" t="s">
        <v>231</v>
      </c>
      <c r="AT430" s="229" t="s">
        <v>147</v>
      </c>
      <c r="AU430" s="229" t="s">
        <v>88</v>
      </c>
      <c r="AY430" s="17" t="s">
        <v>144</v>
      </c>
      <c r="BE430" s="230">
        <f>IF(N430="základní",J430,0)</f>
        <v>0</v>
      </c>
      <c r="BF430" s="230">
        <f>IF(N430="snížená",J430,0)</f>
        <v>0</v>
      </c>
      <c r="BG430" s="230">
        <f>IF(N430="zákl. přenesená",J430,0)</f>
        <v>0</v>
      </c>
      <c r="BH430" s="230">
        <f>IF(N430="sníž. přenesená",J430,0)</f>
        <v>0</v>
      </c>
      <c r="BI430" s="230">
        <f>IF(N430="nulová",J430,0)</f>
        <v>0</v>
      </c>
      <c r="BJ430" s="17" t="s">
        <v>86</v>
      </c>
      <c r="BK430" s="230">
        <f>ROUND(I430*H430,2)</f>
        <v>0</v>
      </c>
      <c r="BL430" s="17" t="s">
        <v>231</v>
      </c>
      <c r="BM430" s="229" t="s">
        <v>831</v>
      </c>
    </row>
    <row r="431" spans="1:65" s="2" customFormat="1" ht="14.4" customHeight="1">
      <c r="A431" s="38"/>
      <c r="B431" s="39"/>
      <c r="C431" s="264" t="s">
        <v>832</v>
      </c>
      <c r="D431" s="264" t="s">
        <v>257</v>
      </c>
      <c r="E431" s="265" t="s">
        <v>833</v>
      </c>
      <c r="F431" s="266" t="s">
        <v>834</v>
      </c>
      <c r="G431" s="267" t="s">
        <v>166</v>
      </c>
      <c r="H431" s="268">
        <v>1</v>
      </c>
      <c r="I431" s="269"/>
      <c r="J431" s="270">
        <f>ROUND(I431*H431,2)</f>
        <v>0</v>
      </c>
      <c r="K431" s="266" t="s">
        <v>1</v>
      </c>
      <c r="L431" s="271"/>
      <c r="M431" s="272" t="s">
        <v>1</v>
      </c>
      <c r="N431" s="273" t="s">
        <v>43</v>
      </c>
      <c r="O431" s="91"/>
      <c r="P431" s="227">
        <f>O431*H431</f>
        <v>0</v>
      </c>
      <c r="Q431" s="227">
        <v>0.0003</v>
      </c>
      <c r="R431" s="227">
        <f>Q431*H431</f>
        <v>0.0003</v>
      </c>
      <c r="S431" s="227">
        <v>0</v>
      </c>
      <c r="T431" s="228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9" t="s">
        <v>314</v>
      </c>
      <c r="AT431" s="229" t="s">
        <v>257</v>
      </c>
      <c r="AU431" s="229" t="s">
        <v>88</v>
      </c>
      <c r="AY431" s="17" t="s">
        <v>144</v>
      </c>
      <c r="BE431" s="230">
        <f>IF(N431="základní",J431,0)</f>
        <v>0</v>
      </c>
      <c r="BF431" s="230">
        <f>IF(N431="snížená",J431,0)</f>
        <v>0</v>
      </c>
      <c r="BG431" s="230">
        <f>IF(N431="zákl. přenesená",J431,0)</f>
        <v>0</v>
      </c>
      <c r="BH431" s="230">
        <f>IF(N431="sníž. přenesená",J431,0)</f>
        <v>0</v>
      </c>
      <c r="BI431" s="230">
        <f>IF(N431="nulová",J431,0)</f>
        <v>0</v>
      </c>
      <c r="BJ431" s="17" t="s">
        <v>86</v>
      </c>
      <c r="BK431" s="230">
        <f>ROUND(I431*H431,2)</f>
        <v>0</v>
      </c>
      <c r="BL431" s="17" t="s">
        <v>231</v>
      </c>
      <c r="BM431" s="229" t="s">
        <v>835</v>
      </c>
    </row>
    <row r="432" spans="1:65" s="2" customFormat="1" ht="14.4" customHeight="1">
      <c r="A432" s="38"/>
      <c r="B432" s="39"/>
      <c r="C432" s="218" t="s">
        <v>836</v>
      </c>
      <c r="D432" s="218" t="s">
        <v>147</v>
      </c>
      <c r="E432" s="219" t="s">
        <v>837</v>
      </c>
      <c r="F432" s="220" t="s">
        <v>838</v>
      </c>
      <c r="G432" s="221" t="s">
        <v>166</v>
      </c>
      <c r="H432" s="222">
        <v>4</v>
      </c>
      <c r="I432" s="223"/>
      <c r="J432" s="224">
        <f>ROUND(I432*H432,2)</f>
        <v>0</v>
      </c>
      <c r="K432" s="220" t="s">
        <v>151</v>
      </c>
      <c r="L432" s="44"/>
      <c r="M432" s="225" t="s">
        <v>1</v>
      </c>
      <c r="N432" s="226" t="s">
        <v>43</v>
      </c>
      <c r="O432" s="91"/>
      <c r="P432" s="227">
        <f>O432*H432</f>
        <v>0</v>
      </c>
      <c r="Q432" s="227">
        <v>0</v>
      </c>
      <c r="R432" s="227">
        <f>Q432*H432</f>
        <v>0</v>
      </c>
      <c r="S432" s="227">
        <v>0</v>
      </c>
      <c r="T432" s="228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9" t="s">
        <v>231</v>
      </c>
      <c r="AT432" s="229" t="s">
        <v>147</v>
      </c>
      <c r="AU432" s="229" t="s">
        <v>88</v>
      </c>
      <c r="AY432" s="17" t="s">
        <v>144</v>
      </c>
      <c r="BE432" s="230">
        <f>IF(N432="základní",J432,0)</f>
        <v>0</v>
      </c>
      <c r="BF432" s="230">
        <f>IF(N432="snížená",J432,0)</f>
        <v>0</v>
      </c>
      <c r="BG432" s="230">
        <f>IF(N432="zákl. přenesená",J432,0)</f>
        <v>0</v>
      </c>
      <c r="BH432" s="230">
        <f>IF(N432="sníž. přenesená",J432,0)</f>
        <v>0</v>
      </c>
      <c r="BI432" s="230">
        <f>IF(N432="nulová",J432,0)</f>
        <v>0</v>
      </c>
      <c r="BJ432" s="17" t="s">
        <v>86</v>
      </c>
      <c r="BK432" s="230">
        <f>ROUND(I432*H432,2)</f>
        <v>0</v>
      </c>
      <c r="BL432" s="17" t="s">
        <v>231</v>
      </c>
      <c r="BM432" s="229" t="s">
        <v>839</v>
      </c>
    </row>
    <row r="433" spans="1:65" s="2" customFormat="1" ht="24.15" customHeight="1">
      <c r="A433" s="38"/>
      <c r="B433" s="39"/>
      <c r="C433" s="264" t="s">
        <v>840</v>
      </c>
      <c r="D433" s="264" t="s">
        <v>257</v>
      </c>
      <c r="E433" s="265" t="s">
        <v>841</v>
      </c>
      <c r="F433" s="266" t="s">
        <v>842</v>
      </c>
      <c r="G433" s="267" t="s">
        <v>166</v>
      </c>
      <c r="H433" s="268">
        <v>4</v>
      </c>
      <c r="I433" s="269"/>
      <c r="J433" s="270">
        <f>ROUND(I433*H433,2)</f>
        <v>0</v>
      </c>
      <c r="K433" s="266" t="s">
        <v>151</v>
      </c>
      <c r="L433" s="271"/>
      <c r="M433" s="272" t="s">
        <v>1</v>
      </c>
      <c r="N433" s="273" t="s">
        <v>43</v>
      </c>
      <c r="O433" s="91"/>
      <c r="P433" s="227">
        <f>O433*H433</f>
        <v>0</v>
      </c>
      <c r="Q433" s="227">
        <v>0.0012</v>
      </c>
      <c r="R433" s="227">
        <f>Q433*H433</f>
        <v>0.0048</v>
      </c>
      <c r="S433" s="227">
        <v>0</v>
      </c>
      <c r="T433" s="228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9" t="s">
        <v>314</v>
      </c>
      <c r="AT433" s="229" t="s">
        <v>257</v>
      </c>
      <c r="AU433" s="229" t="s">
        <v>88</v>
      </c>
      <c r="AY433" s="17" t="s">
        <v>144</v>
      </c>
      <c r="BE433" s="230">
        <f>IF(N433="základní",J433,0)</f>
        <v>0</v>
      </c>
      <c r="BF433" s="230">
        <f>IF(N433="snížená",J433,0)</f>
        <v>0</v>
      </c>
      <c r="BG433" s="230">
        <f>IF(N433="zákl. přenesená",J433,0)</f>
        <v>0</v>
      </c>
      <c r="BH433" s="230">
        <f>IF(N433="sníž. přenesená",J433,0)</f>
        <v>0</v>
      </c>
      <c r="BI433" s="230">
        <f>IF(N433="nulová",J433,0)</f>
        <v>0</v>
      </c>
      <c r="BJ433" s="17" t="s">
        <v>86</v>
      </c>
      <c r="BK433" s="230">
        <f>ROUND(I433*H433,2)</f>
        <v>0</v>
      </c>
      <c r="BL433" s="17" t="s">
        <v>231</v>
      </c>
      <c r="BM433" s="229" t="s">
        <v>843</v>
      </c>
    </row>
    <row r="434" spans="1:65" s="2" customFormat="1" ht="37.8" customHeight="1">
      <c r="A434" s="38"/>
      <c r="B434" s="39"/>
      <c r="C434" s="218" t="s">
        <v>844</v>
      </c>
      <c r="D434" s="218" t="s">
        <v>147</v>
      </c>
      <c r="E434" s="219" t="s">
        <v>845</v>
      </c>
      <c r="F434" s="220" t="s">
        <v>846</v>
      </c>
      <c r="G434" s="221" t="s">
        <v>277</v>
      </c>
      <c r="H434" s="222">
        <v>1</v>
      </c>
      <c r="I434" s="223"/>
      <c r="J434" s="224">
        <f>ROUND(I434*H434,2)</f>
        <v>0</v>
      </c>
      <c r="K434" s="220" t="s">
        <v>1</v>
      </c>
      <c r="L434" s="44"/>
      <c r="M434" s="225" t="s">
        <v>1</v>
      </c>
      <c r="N434" s="226" t="s">
        <v>43</v>
      </c>
      <c r="O434" s="91"/>
      <c r="P434" s="227">
        <f>O434*H434</f>
        <v>0</v>
      </c>
      <c r="Q434" s="227">
        <v>0</v>
      </c>
      <c r="R434" s="227">
        <f>Q434*H434</f>
        <v>0</v>
      </c>
      <c r="S434" s="227">
        <v>0</v>
      </c>
      <c r="T434" s="228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9" t="s">
        <v>231</v>
      </c>
      <c r="AT434" s="229" t="s">
        <v>147</v>
      </c>
      <c r="AU434" s="229" t="s">
        <v>88</v>
      </c>
      <c r="AY434" s="17" t="s">
        <v>144</v>
      </c>
      <c r="BE434" s="230">
        <f>IF(N434="základní",J434,0)</f>
        <v>0</v>
      </c>
      <c r="BF434" s="230">
        <f>IF(N434="snížená",J434,0)</f>
        <v>0</v>
      </c>
      <c r="BG434" s="230">
        <f>IF(N434="zákl. přenesená",J434,0)</f>
        <v>0</v>
      </c>
      <c r="BH434" s="230">
        <f>IF(N434="sníž. přenesená",J434,0)</f>
        <v>0</v>
      </c>
      <c r="BI434" s="230">
        <f>IF(N434="nulová",J434,0)</f>
        <v>0</v>
      </c>
      <c r="BJ434" s="17" t="s">
        <v>86</v>
      </c>
      <c r="BK434" s="230">
        <f>ROUND(I434*H434,2)</f>
        <v>0</v>
      </c>
      <c r="BL434" s="17" t="s">
        <v>231</v>
      </c>
      <c r="BM434" s="229" t="s">
        <v>847</v>
      </c>
    </row>
    <row r="435" spans="1:65" s="2" customFormat="1" ht="37.8" customHeight="1">
      <c r="A435" s="38"/>
      <c r="B435" s="39"/>
      <c r="C435" s="218" t="s">
        <v>848</v>
      </c>
      <c r="D435" s="218" t="s">
        <v>147</v>
      </c>
      <c r="E435" s="219" t="s">
        <v>849</v>
      </c>
      <c r="F435" s="220" t="s">
        <v>850</v>
      </c>
      <c r="G435" s="221" t="s">
        <v>277</v>
      </c>
      <c r="H435" s="222">
        <v>2</v>
      </c>
      <c r="I435" s="223"/>
      <c r="J435" s="224">
        <f>ROUND(I435*H435,2)</f>
        <v>0</v>
      </c>
      <c r="K435" s="220" t="s">
        <v>1</v>
      </c>
      <c r="L435" s="44"/>
      <c r="M435" s="225" t="s">
        <v>1</v>
      </c>
      <c r="N435" s="226" t="s">
        <v>43</v>
      </c>
      <c r="O435" s="91"/>
      <c r="P435" s="227">
        <f>O435*H435</f>
        <v>0</v>
      </c>
      <c r="Q435" s="227">
        <v>0</v>
      </c>
      <c r="R435" s="227">
        <f>Q435*H435</f>
        <v>0</v>
      </c>
      <c r="S435" s="227">
        <v>0</v>
      </c>
      <c r="T435" s="228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9" t="s">
        <v>231</v>
      </c>
      <c r="AT435" s="229" t="s">
        <v>147</v>
      </c>
      <c r="AU435" s="229" t="s">
        <v>88</v>
      </c>
      <c r="AY435" s="17" t="s">
        <v>144</v>
      </c>
      <c r="BE435" s="230">
        <f>IF(N435="základní",J435,0)</f>
        <v>0</v>
      </c>
      <c r="BF435" s="230">
        <f>IF(N435="snížená",J435,0)</f>
        <v>0</v>
      </c>
      <c r="BG435" s="230">
        <f>IF(N435="zákl. přenesená",J435,0)</f>
        <v>0</v>
      </c>
      <c r="BH435" s="230">
        <f>IF(N435="sníž. přenesená",J435,0)</f>
        <v>0</v>
      </c>
      <c r="BI435" s="230">
        <f>IF(N435="nulová",J435,0)</f>
        <v>0</v>
      </c>
      <c r="BJ435" s="17" t="s">
        <v>86</v>
      </c>
      <c r="BK435" s="230">
        <f>ROUND(I435*H435,2)</f>
        <v>0</v>
      </c>
      <c r="BL435" s="17" t="s">
        <v>231</v>
      </c>
      <c r="BM435" s="229" t="s">
        <v>851</v>
      </c>
    </row>
    <row r="436" spans="1:65" s="2" customFormat="1" ht="37.8" customHeight="1">
      <c r="A436" s="38"/>
      <c r="B436" s="39"/>
      <c r="C436" s="218" t="s">
        <v>852</v>
      </c>
      <c r="D436" s="218" t="s">
        <v>147</v>
      </c>
      <c r="E436" s="219" t="s">
        <v>853</v>
      </c>
      <c r="F436" s="220" t="s">
        <v>854</v>
      </c>
      <c r="G436" s="221" t="s">
        <v>277</v>
      </c>
      <c r="H436" s="222">
        <v>1</v>
      </c>
      <c r="I436" s="223"/>
      <c r="J436" s="224">
        <f>ROUND(I436*H436,2)</f>
        <v>0</v>
      </c>
      <c r="K436" s="220" t="s">
        <v>1</v>
      </c>
      <c r="L436" s="44"/>
      <c r="M436" s="225" t="s">
        <v>1</v>
      </c>
      <c r="N436" s="226" t="s">
        <v>43</v>
      </c>
      <c r="O436" s="91"/>
      <c r="P436" s="227">
        <f>O436*H436</f>
        <v>0</v>
      </c>
      <c r="Q436" s="227">
        <v>0</v>
      </c>
      <c r="R436" s="227">
        <f>Q436*H436</f>
        <v>0</v>
      </c>
      <c r="S436" s="227">
        <v>0</v>
      </c>
      <c r="T436" s="228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9" t="s">
        <v>231</v>
      </c>
      <c r="AT436" s="229" t="s">
        <v>147</v>
      </c>
      <c r="AU436" s="229" t="s">
        <v>88</v>
      </c>
      <c r="AY436" s="17" t="s">
        <v>144</v>
      </c>
      <c r="BE436" s="230">
        <f>IF(N436="základní",J436,0)</f>
        <v>0</v>
      </c>
      <c r="BF436" s="230">
        <f>IF(N436="snížená",J436,0)</f>
        <v>0</v>
      </c>
      <c r="BG436" s="230">
        <f>IF(N436="zákl. přenesená",J436,0)</f>
        <v>0</v>
      </c>
      <c r="BH436" s="230">
        <f>IF(N436="sníž. přenesená",J436,0)</f>
        <v>0</v>
      </c>
      <c r="BI436" s="230">
        <f>IF(N436="nulová",J436,0)</f>
        <v>0</v>
      </c>
      <c r="BJ436" s="17" t="s">
        <v>86</v>
      </c>
      <c r="BK436" s="230">
        <f>ROUND(I436*H436,2)</f>
        <v>0</v>
      </c>
      <c r="BL436" s="17" t="s">
        <v>231</v>
      </c>
      <c r="BM436" s="229" t="s">
        <v>855</v>
      </c>
    </row>
    <row r="437" spans="1:65" s="2" customFormat="1" ht="24.15" customHeight="1">
      <c r="A437" s="38"/>
      <c r="B437" s="39"/>
      <c r="C437" s="218" t="s">
        <v>856</v>
      </c>
      <c r="D437" s="218" t="s">
        <v>147</v>
      </c>
      <c r="E437" s="219" t="s">
        <v>857</v>
      </c>
      <c r="F437" s="220" t="s">
        <v>858</v>
      </c>
      <c r="G437" s="221" t="s">
        <v>150</v>
      </c>
      <c r="H437" s="222">
        <v>0.094</v>
      </c>
      <c r="I437" s="223"/>
      <c r="J437" s="224">
        <f>ROUND(I437*H437,2)</f>
        <v>0</v>
      </c>
      <c r="K437" s="220" t="s">
        <v>151</v>
      </c>
      <c r="L437" s="44"/>
      <c r="M437" s="225" t="s">
        <v>1</v>
      </c>
      <c r="N437" s="226" t="s">
        <v>43</v>
      </c>
      <c r="O437" s="91"/>
      <c r="P437" s="227">
        <f>O437*H437</f>
        <v>0</v>
      </c>
      <c r="Q437" s="227">
        <v>0</v>
      </c>
      <c r="R437" s="227">
        <f>Q437*H437</f>
        <v>0</v>
      </c>
      <c r="S437" s="227">
        <v>0</v>
      </c>
      <c r="T437" s="228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9" t="s">
        <v>231</v>
      </c>
      <c r="AT437" s="229" t="s">
        <v>147</v>
      </c>
      <c r="AU437" s="229" t="s">
        <v>88</v>
      </c>
      <c r="AY437" s="17" t="s">
        <v>144</v>
      </c>
      <c r="BE437" s="230">
        <f>IF(N437="základní",J437,0)</f>
        <v>0</v>
      </c>
      <c r="BF437" s="230">
        <f>IF(N437="snížená",J437,0)</f>
        <v>0</v>
      </c>
      <c r="BG437" s="230">
        <f>IF(N437="zákl. přenesená",J437,0)</f>
        <v>0</v>
      </c>
      <c r="BH437" s="230">
        <f>IF(N437="sníž. přenesená",J437,0)</f>
        <v>0</v>
      </c>
      <c r="BI437" s="230">
        <f>IF(N437="nulová",J437,0)</f>
        <v>0</v>
      </c>
      <c r="BJ437" s="17" t="s">
        <v>86</v>
      </c>
      <c r="BK437" s="230">
        <f>ROUND(I437*H437,2)</f>
        <v>0</v>
      </c>
      <c r="BL437" s="17" t="s">
        <v>231</v>
      </c>
      <c r="BM437" s="229" t="s">
        <v>859</v>
      </c>
    </row>
    <row r="438" spans="1:63" s="12" customFormat="1" ht="22.8" customHeight="1">
      <c r="A438" s="12"/>
      <c r="B438" s="202"/>
      <c r="C438" s="203"/>
      <c r="D438" s="204" t="s">
        <v>77</v>
      </c>
      <c r="E438" s="216" t="s">
        <v>860</v>
      </c>
      <c r="F438" s="216" t="s">
        <v>861</v>
      </c>
      <c r="G438" s="203"/>
      <c r="H438" s="203"/>
      <c r="I438" s="206"/>
      <c r="J438" s="217">
        <f>BK438</f>
        <v>0</v>
      </c>
      <c r="K438" s="203"/>
      <c r="L438" s="208"/>
      <c r="M438" s="209"/>
      <c r="N438" s="210"/>
      <c r="O438" s="210"/>
      <c r="P438" s="211">
        <f>SUM(P439:P455)</f>
        <v>0</v>
      </c>
      <c r="Q438" s="210"/>
      <c r="R438" s="211">
        <f>SUM(R439:R455)</f>
        <v>0.45472408</v>
      </c>
      <c r="S438" s="210"/>
      <c r="T438" s="212">
        <f>SUM(T439:T455)</f>
        <v>0.25232000000000004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13" t="s">
        <v>88</v>
      </c>
      <c r="AT438" s="214" t="s">
        <v>77</v>
      </c>
      <c r="AU438" s="214" t="s">
        <v>86</v>
      </c>
      <c r="AY438" s="213" t="s">
        <v>144</v>
      </c>
      <c r="BK438" s="215">
        <f>SUM(BK439:BK455)</f>
        <v>0</v>
      </c>
    </row>
    <row r="439" spans="1:65" s="2" customFormat="1" ht="24.15" customHeight="1">
      <c r="A439" s="38"/>
      <c r="B439" s="39"/>
      <c r="C439" s="218" t="s">
        <v>862</v>
      </c>
      <c r="D439" s="218" t="s">
        <v>147</v>
      </c>
      <c r="E439" s="219" t="s">
        <v>863</v>
      </c>
      <c r="F439" s="220" t="s">
        <v>864</v>
      </c>
      <c r="G439" s="221" t="s">
        <v>166</v>
      </c>
      <c r="H439" s="222">
        <v>1</v>
      </c>
      <c r="I439" s="223"/>
      <c r="J439" s="224">
        <f>ROUND(I439*H439,2)</f>
        <v>0</v>
      </c>
      <c r="K439" s="220" t="s">
        <v>151</v>
      </c>
      <c r="L439" s="44"/>
      <c r="M439" s="225" t="s">
        <v>1</v>
      </c>
      <c r="N439" s="226" t="s">
        <v>43</v>
      </c>
      <c r="O439" s="91"/>
      <c r="P439" s="227">
        <f>O439*H439</f>
        <v>0</v>
      </c>
      <c r="Q439" s="227">
        <v>0</v>
      </c>
      <c r="R439" s="227">
        <f>Q439*H439</f>
        <v>0</v>
      </c>
      <c r="S439" s="227">
        <v>0</v>
      </c>
      <c r="T439" s="228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9" t="s">
        <v>231</v>
      </c>
      <c r="AT439" s="229" t="s">
        <v>147</v>
      </c>
      <c r="AU439" s="229" t="s">
        <v>88</v>
      </c>
      <c r="AY439" s="17" t="s">
        <v>144</v>
      </c>
      <c r="BE439" s="230">
        <f>IF(N439="základní",J439,0)</f>
        <v>0</v>
      </c>
      <c r="BF439" s="230">
        <f>IF(N439="snížená",J439,0)</f>
        <v>0</v>
      </c>
      <c r="BG439" s="230">
        <f>IF(N439="zákl. přenesená",J439,0)</f>
        <v>0</v>
      </c>
      <c r="BH439" s="230">
        <f>IF(N439="sníž. přenesená",J439,0)</f>
        <v>0</v>
      </c>
      <c r="BI439" s="230">
        <f>IF(N439="nulová",J439,0)</f>
        <v>0</v>
      </c>
      <c r="BJ439" s="17" t="s">
        <v>86</v>
      </c>
      <c r="BK439" s="230">
        <f>ROUND(I439*H439,2)</f>
        <v>0</v>
      </c>
      <c r="BL439" s="17" t="s">
        <v>231</v>
      </c>
      <c r="BM439" s="229" t="s">
        <v>865</v>
      </c>
    </row>
    <row r="440" spans="1:51" s="13" customFormat="1" ht="12">
      <c r="A440" s="13"/>
      <c r="B440" s="231"/>
      <c r="C440" s="232"/>
      <c r="D440" s="233" t="s">
        <v>154</v>
      </c>
      <c r="E440" s="234" t="s">
        <v>1</v>
      </c>
      <c r="F440" s="235" t="s">
        <v>866</v>
      </c>
      <c r="G440" s="232"/>
      <c r="H440" s="236">
        <v>1</v>
      </c>
      <c r="I440" s="237"/>
      <c r="J440" s="232"/>
      <c r="K440" s="232"/>
      <c r="L440" s="238"/>
      <c r="M440" s="239"/>
      <c r="N440" s="240"/>
      <c r="O440" s="240"/>
      <c r="P440" s="240"/>
      <c r="Q440" s="240"/>
      <c r="R440" s="240"/>
      <c r="S440" s="240"/>
      <c r="T440" s="24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2" t="s">
        <v>154</v>
      </c>
      <c r="AU440" s="242" t="s">
        <v>88</v>
      </c>
      <c r="AV440" s="13" t="s">
        <v>88</v>
      </c>
      <c r="AW440" s="13" t="s">
        <v>32</v>
      </c>
      <c r="AX440" s="13" t="s">
        <v>78</v>
      </c>
      <c r="AY440" s="242" t="s">
        <v>144</v>
      </c>
    </row>
    <row r="441" spans="1:51" s="14" customFormat="1" ht="12">
      <c r="A441" s="14"/>
      <c r="B441" s="243"/>
      <c r="C441" s="244"/>
      <c r="D441" s="233" t="s">
        <v>154</v>
      </c>
      <c r="E441" s="245" t="s">
        <v>1</v>
      </c>
      <c r="F441" s="246" t="s">
        <v>156</v>
      </c>
      <c r="G441" s="244"/>
      <c r="H441" s="247">
        <v>1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154</v>
      </c>
      <c r="AU441" s="253" t="s">
        <v>88</v>
      </c>
      <c r="AV441" s="14" t="s">
        <v>152</v>
      </c>
      <c r="AW441" s="14" t="s">
        <v>32</v>
      </c>
      <c r="AX441" s="14" t="s">
        <v>86</v>
      </c>
      <c r="AY441" s="253" t="s">
        <v>144</v>
      </c>
    </row>
    <row r="442" spans="1:65" s="2" customFormat="1" ht="24.15" customHeight="1">
      <c r="A442" s="38"/>
      <c r="B442" s="39"/>
      <c r="C442" s="264" t="s">
        <v>867</v>
      </c>
      <c r="D442" s="264" t="s">
        <v>257</v>
      </c>
      <c r="E442" s="265" t="s">
        <v>868</v>
      </c>
      <c r="F442" s="266" t="s">
        <v>869</v>
      </c>
      <c r="G442" s="267" t="s">
        <v>166</v>
      </c>
      <c r="H442" s="268">
        <v>1</v>
      </c>
      <c r="I442" s="269"/>
      <c r="J442" s="270">
        <f>ROUND(I442*H442,2)</f>
        <v>0</v>
      </c>
      <c r="K442" s="266" t="s">
        <v>1</v>
      </c>
      <c r="L442" s="271"/>
      <c r="M442" s="272" t="s">
        <v>1</v>
      </c>
      <c r="N442" s="273" t="s">
        <v>43</v>
      </c>
      <c r="O442" s="91"/>
      <c r="P442" s="227">
        <f>O442*H442</f>
        <v>0</v>
      </c>
      <c r="Q442" s="227">
        <v>0.2</v>
      </c>
      <c r="R442" s="227">
        <f>Q442*H442</f>
        <v>0.2</v>
      </c>
      <c r="S442" s="227">
        <v>0</v>
      </c>
      <c r="T442" s="228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9" t="s">
        <v>314</v>
      </c>
      <c r="AT442" s="229" t="s">
        <v>257</v>
      </c>
      <c r="AU442" s="229" t="s">
        <v>88</v>
      </c>
      <c r="AY442" s="17" t="s">
        <v>144</v>
      </c>
      <c r="BE442" s="230">
        <f>IF(N442="základní",J442,0)</f>
        <v>0</v>
      </c>
      <c r="BF442" s="230">
        <f>IF(N442="snížená",J442,0)</f>
        <v>0</v>
      </c>
      <c r="BG442" s="230">
        <f>IF(N442="zákl. přenesená",J442,0)</f>
        <v>0</v>
      </c>
      <c r="BH442" s="230">
        <f>IF(N442="sníž. přenesená",J442,0)</f>
        <v>0</v>
      </c>
      <c r="BI442" s="230">
        <f>IF(N442="nulová",J442,0)</f>
        <v>0</v>
      </c>
      <c r="BJ442" s="17" t="s">
        <v>86</v>
      </c>
      <c r="BK442" s="230">
        <f>ROUND(I442*H442,2)</f>
        <v>0</v>
      </c>
      <c r="BL442" s="17" t="s">
        <v>231</v>
      </c>
      <c r="BM442" s="229" t="s">
        <v>870</v>
      </c>
    </row>
    <row r="443" spans="1:65" s="2" customFormat="1" ht="24.15" customHeight="1">
      <c r="A443" s="38"/>
      <c r="B443" s="39"/>
      <c r="C443" s="218" t="s">
        <v>871</v>
      </c>
      <c r="D443" s="218" t="s">
        <v>147</v>
      </c>
      <c r="E443" s="219" t="s">
        <v>872</v>
      </c>
      <c r="F443" s="220" t="s">
        <v>873</v>
      </c>
      <c r="G443" s="221" t="s">
        <v>166</v>
      </c>
      <c r="H443" s="222">
        <v>2</v>
      </c>
      <c r="I443" s="223"/>
      <c r="J443" s="224">
        <f>ROUND(I443*H443,2)</f>
        <v>0</v>
      </c>
      <c r="K443" s="220" t="s">
        <v>151</v>
      </c>
      <c r="L443" s="44"/>
      <c r="M443" s="225" t="s">
        <v>1</v>
      </c>
      <c r="N443" s="226" t="s">
        <v>43</v>
      </c>
      <c r="O443" s="91"/>
      <c r="P443" s="227">
        <f>O443*H443</f>
        <v>0</v>
      </c>
      <c r="Q443" s="227">
        <v>0</v>
      </c>
      <c r="R443" s="227">
        <f>Q443*H443</f>
        <v>0</v>
      </c>
      <c r="S443" s="227">
        <v>0.024</v>
      </c>
      <c r="T443" s="228">
        <f>S443*H443</f>
        <v>0.048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9" t="s">
        <v>231</v>
      </c>
      <c r="AT443" s="229" t="s">
        <v>147</v>
      </c>
      <c r="AU443" s="229" t="s">
        <v>88</v>
      </c>
      <c r="AY443" s="17" t="s">
        <v>144</v>
      </c>
      <c r="BE443" s="230">
        <f>IF(N443="základní",J443,0)</f>
        <v>0</v>
      </c>
      <c r="BF443" s="230">
        <f>IF(N443="snížená",J443,0)</f>
        <v>0</v>
      </c>
      <c r="BG443" s="230">
        <f>IF(N443="zákl. přenesená",J443,0)</f>
        <v>0</v>
      </c>
      <c r="BH443" s="230">
        <f>IF(N443="sníž. přenesená",J443,0)</f>
        <v>0</v>
      </c>
      <c r="BI443" s="230">
        <f>IF(N443="nulová",J443,0)</f>
        <v>0</v>
      </c>
      <c r="BJ443" s="17" t="s">
        <v>86</v>
      </c>
      <c r="BK443" s="230">
        <f>ROUND(I443*H443,2)</f>
        <v>0</v>
      </c>
      <c r="BL443" s="17" t="s">
        <v>231</v>
      </c>
      <c r="BM443" s="229" t="s">
        <v>874</v>
      </c>
    </row>
    <row r="444" spans="1:65" s="2" customFormat="1" ht="14.4" customHeight="1">
      <c r="A444" s="38"/>
      <c r="B444" s="39"/>
      <c r="C444" s="218" t="s">
        <v>875</v>
      </c>
      <c r="D444" s="218" t="s">
        <v>147</v>
      </c>
      <c r="E444" s="219" t="s">
        <v>876</v>
      </c>
      <c r="F444" s="220" t="s">
        <v>877</v>
      </c>
      <c r="G444" s="221" t="s">
        <v>166</v>
      </c>
      <c r="H444" s="222">
        <v>2</v>
      </c>
      <c r="I444" s="223"/>
      <c r="J444" s="224">
        <f>ROUND(I444*H444,2)</f>
        <v>0</v>
      </c>
      <c r="K444" s="220" t="s">
        <v>151</v>
      </c>
      <c r="L444" s="44"/>
      <c r="M444" s="225" t="s">
        <v>1</v>
      </c>
      <c r="N444" s="226" t="s">
        <v>43</v>
      </c>
      <c r="O444" s="91"/>
      <c r="P444" s="227">
        <f>O444*H444</f>
        <v>0</v>
      </c>
      <c r="Q444" s="227">
        <v>0</v>
      </c>
      <c r="R444" s="227">
        <f>Q444*H444</f>
        <v>0</v>
      </c>
      <c r="S444" s="227">
        <v>0.081</v>
      </c>
      <c r="T444" s="228">
        <f>S444*H444</f>
        <v>0.162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9" t="s">
        <v>231</v>
      </c>
      <c r="AT444" s="229" t="s">
        <v>147</v>
      </c>
      <c r="AU444" s="229" t="s">
        <v>88</v>
      </c>
      <c r="AY444" s="17" t="s">
        <v>144</v>
      </c>
      <c r="BE444" s="230">
        <f>IF(N444="základní",J444,0)</f>
        <v>0</v>
      </c>
      <c r="BF444" s="230">
        <f>IF(N444="snížená",J444,0)</f>
        <v>0</v>
      </c>
      <c r="BG444" s="230">
        <f>IF(N444="zákl. přenesená",J444,0)</f>
        <v>0</v>
      </c>
      <c r="BH444" s="230">
        <f>IF(N444="sníž. přenesená",J444,0)</f>
        <v>0</v>
      </c>
      <c r="BI444" s="230">
        <f>IF(N444="nulová",J444,0)</f>
        <v>0</v>
      </c>
      <c r="BJ444" s="17" t="s">
        <v>86</v>
      </c>
      <c r="BK444" s="230">
        <f>ROUND(I444*H444,2)</f>
        <v>0</v>
      </c>
      <c r="BL444" s="17" t="s">
        <v>231</v>
      </c>
      <c r="BM444" s="229" t="s">
        <v>878</v>
      </c>
    </row>
    <row r="445" spans="1:65" s="2" customFormat="1" ht="14.4" customHeight="1">
      <c r="A445" s="38"/>
      <c r="B445" s="39"/>
      <c r="C445" s="218" t="s">
        <v>879</v>
      </c>
      <c r="D445" s="218" t="s">
        <v>147</v>
      </c>
      <c r="E445" s="219" t="s">
        <v>880</v>
      </c>
      <c r="F445" s="220" t="s">
        <v>881</v>
      </c>
      <c r="G445" s="221" t="s">
        <v>159</v>
      </c>
      <c r="H445" s="222">
        <v>2.116</v>
      </c>
      <c r="I445" s="223"/>
      <c r="J445" s="224">
        <f>ROUND(I445*H445,2)</f>
        <v>0</v>
      </c>
      <c r="K445" s="220" t="s">
        <v>151</v>
      </c>
      <c r="L445" s="44"/>
      <c r="M445" s="225" t="s">
        <v>1</v>
      </c>
      <c r="N445" s="226" t="s">
        <v>43</v>
      </c>
      <c r="O445" s="91"/>
      <c r="P445" s="227">
        <f>O445*H445</f>
        <v>0</v>
      </c>
      <c r="Q445" s="227">
        <v>0</v>
      </c>
      <c r="R445" s="227">
        <f>Q445*H445</f>
        <v>0</v>
      </c>
      <c r="S445" s="227">
        <v>0.02</v>
      </c>
      <c r="T445" s="228">
        <f>S445*H445</f>
        <v>0.04232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29" t="s">
        <v>231</v>
      </c>
      <c r="AT445" s="229" t="s">
        <v>147</v>
      </c>
      <c r="AU445" s="229" t="s">
        <v>88</v>
      </c>
      <c r="AY445" s="17" t="s">
        <v>144</v>
      </c>
      <c r="BE445" s="230">
        <f>IF(N445="základní",J445,0)</f>
        <v>0</v>
      </c>
      <c r="BF445" s="230">
        <f>IF(N445="snížená",J445,0)</f>
        <v>0</v>
      </c>
      <c r="BG445" s="230">
        <f>IF(N445="zákl. přenesená",J445,0)</f>
        <v>0</v>
      </c>
      <c r="BH445" s="230">
        <f>IF(N445="sníž. přenesená",J445,0)</f>
        <v>0</v>
      </c>
      <c r="BI445" s="230">
        <f>IF(N445="nulová",J445,0)</f>
        <v>0</v>
      </c>
      <c r="BJ445" s="17" t="s">
        <v>86</v>
      </c>
      <c r="BK445" s="230">
        <f>ROUND(I445*H445,2)</f>
        <v>0</v>
      </c>
      <c r="BL445" s="17" t="s">
        <v>231</v>
      </c>
      <c r="BM445" s="229" t="s">
        <v>882</v>
      </c>
    </row>
    <row r="446" spans="1:51" s="15" customFormat="1" ht="12">
      <c r="A446" s="15"/>
      <c r="B446" s="254"/>
      <c r="C446" s="255"/>
      <c r="D446" s="233" t="s">
        <v>154</v>
      </c>
      <c r="E446" s="256" t="s">
        <v>1</v>
      </c>
      <c r="F446" s="257" t="s">
        <v>883</v>
      </c>
      <c r="G446" s="255"/>
      <c r="H446" s="256" t="s">
        <v>1</v>
      </c>
      <c r="I446" s="258"/>
      <c r="J446" s="255"/>
      <c r="K446" s="255"/>
      <c r="L446" s="259"/>
      <c r="M446" s="260"/>
      <c r="N446" s="261"/>
      <c r="O446" s="261"/>
      <c r="P446" s="261"/>
      <c r="Q446" s="261"/>
      <c r="R446" s="261"/>
      <c r="S446" s="261"/>
      <c r="T446" s="262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3" t="s">
        <v>154</v>
      </c>
      <c r="AU446" s="263" t="s">
        <v>88</v>
      </c>
      <c r="AV446" s="15" t="s">
        <v>86</v>
      </c>
      <c r="AW446" s="15" t="s">
        <v>32</v>
      </c>
      <c r="AX446" s="15" t="s">
        <v>78</v>
      </c>
      <c r="AY446" s="263" t="s">
        <v>144</v>
      </c>
    </row>
    <row r="447" spans="1:51" s="13" customFormat="1" ht="12">
      <c r="A447" s="13"/>
      <c r="B447" s="231"/>
      <c r="C447" s="232"/>
      <c r="D447" s="233" t="s">
        <v>154</v>
      </c>
      <c r="E447" s="234" t="s">
        <v>1</v>
      </c>
      <c r="F447" s="235" t="s">
        <v>884</v>
      </c>
      <c r="G447" s="232"/>
      <c r="H447" s="236">
        <v>2.116</v>
      </c>
      <c r="I447" s="237"/>
      <c r="J447" s="232"/>
      <c r="K447" s="232"/>
      <c r="L447" s="238"/>
      <c r="M447" s="239"/>
      <c r="N447" s="240"/>
      <c r="O447" s="240"/>
      <c r="P447" s="240"/>
      <c r="Q447" s="240"/>
      <c r="R447" s="240"/>
      <c r="S447" s="240"/>
      <c r="T447" s="24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2" t="s">
        <v>154</v>
      </c>
      <c r="AU447" s="242" t="s">
        <v>88</v>
      </c>
      <c r="AV447" s="13" t="s">
        <v>88</v>
      </c>
      <c r="AW447" s="13" t="s">
        <v>32</v>
      </c>
      <c r="AX447" s="13" t="s">
        <v>78</v>
      </c>
      <c r="AY447" s="242" t="s">
        <v>144</v>
      </c>
    </row>
    <row r="448" spans="1:51" s="14" customFormat="1" ht="12">
      <c r="A448" s="14"/>
      <c r="B448" s="243"/>
      <c r="C448" s="244"/>
      <c r="D448" s="233" t="s">
        <v>154</v>
      </c>
      <c r="E448" s="245" t="s">
        <v>1</v>
      </c>
      <c r="F448" s="246" t="s">
        <v>156</v>
      </c>
      <c r="G448" s="244"/>
      <c r="H448" s="247">
        <v>2.116</v>
      </c>
      <c r="I448" s="248"/>
      <c r="J448" s="244"/>
      <c r="K448" s="244"/>
      <c r="L448" s="249"/>
      <c r="M448" s="250"/>
      <c r="N448" s="251"/>
      <c r="O448" s="251"/>
      <c r="P448" s="251"/>
      <c r="Q448" s="251"/>
      <c r="R448" s="251"/>
      <c r="S448" s="251"/>
      <c r="T448" s="25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3" t="s">
        <v>154</v>
      </c>
      <c r="AU448" s="253" t="s">
        <v>88</v>
      </c>
      <c r="AV448" s="14" t="s">
        <v>152</v>
      </c>
      <c r="AW448" s="14" t="s">
        <v>32</v>
      </c>
      <c r="AX448" s="14" t="s">
        <v>86</v>
      </c>
      <c r="AY448" s="253" t="s">
        <v>144</v>
      </c>
    </row>
    <row r="449" spans="1:65" s="2" customFormat="1" ht="14.4" customHeight="1">
      <c r="A449" s="38"/>
      <c r="B449" s="39"/>
      <c r="C449" s="218" t="s">
        <v>885</v>
      </c>
      <c r="D449" s="218" t="s">
        <v>147</v>
      </c>
      <c r="E449" s="219" t="s">
        <v>886</v>
      </c>
      <c r="F449" s="220" t="s">
        <v>887</v>
      </c>
      <c r="G449" s="221" t="s">
        <v>159</v>
      </c>
      <c r="H449" s="222">
        <v>2.116</v>
      </c>
      <c r="I449" s="223"/>
      <c r="J449" s="224">
        <f>ROUND(I449*H449,2)</f>
        <v>0</v>
      </c>
      <c r="K449" s="220" t="s">
        <v>151</v>
      </c>
      <c r="L449" s="44"/>
      <c r="M449" s="225" t="s">
        <v>1</v>
      </c>
      <c r="N449" s="226" t="s">
        <v>43</v>
      </c>
      <c r="O449" s="91"/>
      <c r="P449" s="227">
        <f>O449*H449</f>
        <v>0</v>
      </c>
      <c r="Q449" s="227">
        <v>0.00038</v>
      </c>
      <c r="R449" s="227">
        <f>Q449*H449</f>
        <v>0.0008040800000000001</v>
      </c>
      <c r="S449" s="227">
        <v>0</v>
      </c>
      <c r="T449" s="228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9" t="s">
        <v>231</v>
      </c>
      <c r="AT449" s="229" t="s">
        <v>147</v>
      </c>
      <c r="AU449" s="229" t="s">
        <v>88</v>
      </c>
      <c r="AY449" s="17" t="s">
        <v>144</v>
      </c>
      <c r="BE449" s="230">
        <f>IF(N449="základní",J449,0)</f>
        <v>0</v>
      </c>
      <c r="BF449" s="230">
        <f>IF(N449="snížená",J449,0)</f>
        <v>0</v>
      </c>
      <c r="BG449" s="230">
        <f>IF(N449="zákl. přenesená",J449,0)</f>
        <v>0</v>
      </c>
      <c r="BH449" s="230">
        <f>IF(N449="sníž. přenesená",J449,0)</f>
        <v>0</v>
      </c>
      <c r="BI449" s="230">
        <f>IF(N449="nulová",J449,0)</f>
        <v>0</v>
      </c>
      <c r="BJ449" s="17" t="s">
        <v>86</v>
      </c>
      <c r="BK449" s="230">
        <f>ROUND(I449*H449,2)</f>
        <v>0</v>
      </c>
      <c r="BL449" s="17" t="s">
        <v>231</v>
      </c>
      <c r="BM449" s="229" t="s">
        <v>888</v>
      </c>
    </row>
    <row r="450" spans="1:51" s="15" customFormat="1" ht="12">
      <c r="A450" s="15"/>
      <c r="B450" s="254"/>
      <c r="C450" s="255"/>
      <c r="D450" s="233" t="s">
        <v>154</v>
      </c>
      <c r="E450" s="256" t="s">
        <v>1</v>
      </c>
      <c r="F450" s="257" t="s">
        <v>889</v>
      </c>
      <c r="G450" s="255"/>
      <c r="H450" s="256" t="s">
        <v>1</v>
      </c>
      <c r="I450" s="258"/>
      <c r="J450" s="255"/>
      <c r="K450" s="255"/>
      <c r="L450" s="259"/>
      <c r="M450" s="260"/>
      <c r="N450" s="261"/>
      <c r="O450" s="261"/>
      <c r="P450" s="261"/>
      <c r="Q450" s="261"/>
      <c r="R450" s="261"/>
      <c r="S450" s="261"/>
      <c r="T450" s="262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3" t="s">
        <v>154</v>
      </c>
      <c r="AU450" s="263" t="s">
        <v>88</v>
      </c>
      <c r="AV450" s="15" t="s">
        <v>86</v>
      </c>
      <c r="AW450" s="15" t="s">
        <v>32</v>
      </c>
      <c r="AX450" s="15" t="s">
        <v>78</v>
      </c>
      <c r="AY450" s="263" t="s">
        <v>144</v>
      </c>
    </row>
    <row r="451" spans="1:51" s="13" customFormat="1" ht="12">
      <c r="A451" s="13"/>
      <c r="B451" s="231"/>
      <c r="C451" s="232"/>
      <c r="D451" s="233" t="s">
        <v>154</v>
      </c>
      <c r="E451" s="234" t="s">
        <v>1</v>
      </c>
      <c r="F451" s="235" t="s">
        <v>884</v>
      </c>
      <c r="G451" s="232"/>
      <c r="H451" s="236">
        <v>2.116</v>
      </c>
      <c r="I451" s="237"/>
      <c r="J451" s="232"/>
      <c r="K451" s="232"/>
      <c r="L451" s="238"/>
      <c r="M451" s="239"/>
      <c r="N451" s="240"/>
      <c r="O451" s="240"/>
      <c r="P451" s="240"/>
      <c r="Q451" s="240"/>
      <c r="R451" s="240"/>
      <c r="S451" s="240"/>
      <c r="T451" s="24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2" t="s">
        <v>154</v>
      </c>
      <c r="AU451" s="242" t="s">
        <v>88</v>
      </c>
      <c r="AV451" s="13" t="s">
        <v>88</v>
      </c>
      <c r="AW451" s="13" t="s">
        <v>32</v>
      </c>
      <c r="AX451" s="13" t="s">
        <v>78</v>
      </c>
      <c r="AY451" s="242" t="s">
        <v>144</v>
      </c>
    </row>
    <row r="452" spans="1:51" s="14" customFormat="1" ht="12">
      <c r="A452" s="14"/>
      <c r="B452" s="243"/>
      <c r="C452" s="244"/>
      <c r="D452" s="233" t="s">
        <v>154</v>
      </c>
      <c r="E452" s="245" t="s">
        <v>1</v>
      </c>
      <c r="F452" s="246" t="s">
        <v>156</v>
      </c>
      <c r="G452" s="244"/>
      <c r="H452" s="247">
        <v>2.116</v>
      </c>
      <c r="I452" s="248"/>
      <c r="J452" s="244"/>
      <c r="K452" s="244"/>
      <c r="L452" s="249"/>
      <c r="M452" s="250"/>
      <c r="N452" s="251"/>
      <c r="O452" s="251"/>
      <c r="P452" s="251"/>
      <c r="Q452" s="251"/>
      <c r="R452" s="251"/>
      <c r="S452" s="251"/>
      <c r="T452" s="25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3" t="s">
        <v>154</v>
      </c>
      <c r="AU452" s="253" t="s">
        <v>88</v>
      </c>
      <c r="AV452" s="14" t="s">
        <v>152</v>
      </c>
      <c r="AW452" s="14" t="s">
        <v>32</v>
      </c>
      <c r="AX452" s="14" t="s">
        <v>86</v>
      </c>
      <c r="AY452" s="253" t="s">
        <v>144</v>
      </c>
    </row>
    <row r="453" spans="1:65" s="2" customFormat="1" ht="14.4" customHeight="1">
      <c r="A453" s="38"/>
      <c r="B453" s="39"/>
      <c r="C453" s="218" t="s">
        <v>890</v>
      </c>
      <c r="D453" s="218" t="s">
        <v>147</v>
      </c>
      <c r="E453" s="219" t="s">
        <v>891</v>
      </c>
      <c r="F453" s="220" t="s">
        <v>892</v>
      </c>
      <c r="G453" s="221" t="s">
        <v>159</v>
      </c>
      <c r="H453" s="222">
        <v>2.116</v>
      </c>
      <c r="I453" s="223"/>
      <c r="J453" s="224">
        <f>ROUND(I453*H453,2)</f>
        <v>0</v>
      </c>
      <c r="K453" s="220" t="s">
        <v>1</v>
      </c>
      <c r="L453" s="44"/>
      <c r="M453" s="225" t="s">
        <v>1</v>
      </c>
      <c r="N453" s="226" t="s">
        <v>43</v>
      </c>
      <c r="O453" s="91"/>
      <c r="P453" s="227">
        <f>O453*H453</f>
        <v>0</v>
      </c>
      <c r="Q453" s="227">
        <v>0.12</v>
      </c>
      <c r="R453" s="227">
        <f>Q453*H453</f>
        <v>0.25392</v>
      </c>
      <c r="S453" s="227">
        <v>0</v>
      </c>
      <c r="T453" s="228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29" t="s">
        <v>231</v>
      </c>
      <c r="AT453" s="229" t="s">
        <v>147</v>
      </c>
      <c r="AU453" s="229" t="s">
        <v>88</v>
      </c>
      <c r="AY453" s="17" t="s">
        <v>144</v>
      </c>
      <c r="BE453" s="230">
        <f>IF(N453="základní",J453,0)</f>
        <v>0</v>
      </c>
      <c r="BF453" s="230">
        <f>IF(N453="snížená",J453,0)</f>
        <v>0</v>
      </c>
      <c r="BG453" s="230">
        <f>IF(N453="zákl. přenesená",J453,0)</f>
        <v>0</v>
      </c>
      <c r="BH453" s="230">
        <f>IF(N453="sníž. přenesená",J453,0)</f>
        <v>0</v>
      </c>
      <c r="BI453" s="230">
        <f>IF(N453="nulová",J453,0)</f>
        <v>0</v>
      </c>
      <c r="BJ453" s="17" t="s">
        <v>86</v>
      </c>
      <c r="BK453" s="230">
        <f>ROUND(I453*H453,2)</f>
        <v>0</v>
      </c>
      <c r="BL453" s="17" t="s">
        <v>231</v>
      </c>
      <c r="BM453" s="229" t="s">
        <v>893</v>
      </c>
    </row>
    <row r="454" spans="1:65" s="2" customFormat="1" ht="24.15" customHeight="1">
      <c r="A454" s="38"/>
      <c r="B454" s="39"/>
      <c r="C454" s="218" t="s">
        <v>894</v>
      </c>
      <c r="D454" s="218" t="s">
        <v>147</v>
      </c>
      <c r="E454" s="219" t="s">
        <v>895</v>
      </c>
      <c r="F454" s="220" t="s">
        <v>896</v>
      </c>
      <c r="G454" s="221" t="s">
        <v>277</v>
      </c>
      <c r="H454" s="222">
        <v>1</v>
      </c>
      <c r="I454" s="223"/>
      <c r="J454" s="224">
        <f>ROUND(I454*H454,2)</f>
        <v>0</v>
      </c>
      <c r="K454" s="220" t="s">
        <v>1</v>
      </c>
      <c r="L454" s="44"/>
      <c r="M454" s="225" t="s">
        <v>1</v>
      </c>
      <c r="N454" s="226" t="s">
        <v>43</v>
      </c>
      <c r="O454" s="91"/>
      <c r="P454" s="227">
        <f>O454*H454</f>
        <v>0</v>
      </c>
      <c r="Q454" s="227">
        <v>0</v>
      </c>
      <c r="R454" s="227">
        <f>Q454*H454</f>
        <v>0</v>
      </c>
      <c r="S454" s="227">
        <v>0</v>
      </c>
      <c r="T454" s="228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29" t="s">
        <v>231</v>
      </c>
      <c r="AT454" s="229" t="s">
        <v>147</v>
      </c>
      <c r="AU454" s="229" t="s">
        <v>88</v>
      </c>
      <c r="AY454" s="17" t="s">
        <v>144</v>
      </c>
      <c r="BE454" s="230">
        <f>IF(N454="základní",J454,0)</f>
        <v>0</v>
      </c>
      <c r="BF454" s="230">
        <f>IF(N454="snížená",J454,0)</f>
        <v>0</v>
      </c>
      <c r="BG454" s="230">
        <f>IF(N454="zákl. přenesená",J454,0)</f>
        <v>0</v>
      </c>
      <c r="BH454" s="230">
        <f>IF(N454="sníž. přenesená",J454,0)</f>
        <v>0</v>
      </c>
      <c r="BI454" s="230">
        <f>IF(N454="nulová",J454,0)</f>
        <v>0</v>
      </c>
      <c r="BJ454" s="17" t="s">
        <v>86</v>
      </c>
      <c r="BK454" s="230">
        <f>ROUND(I454*H454,2)</f>
        <v>0</v>
      </c>
      <c r="BL454" s="17" t="s">
        <v>231</v>
      </c>
      <c r="BM454" s="229" t="s">
        <v>897</v>
      </c>
    </row>
    <row r="455" spans="1:65" s="2" customFormat="1" ht="24.15" customHeight="1">
      <c r="A455" s="38"/>
      <c r="B455" s="39"/>
      <c r="C455" s="218" t="s">
        <v>898</v>
      </c>
      <c r="D455" s="218" t="s">
        <v>147</v>
      </c>
      <c r="E455" s="219" t="s">
        <v>899</v>
      </c>
      <c r="F455" s="220" t="s">
        <v>900</v>
      </c>
      <c r="G455" s="221" t="s">
        <v>150</v>
      </c>
      <c r="H455" s="222">
        <v>0.455</v>
      </c>
      <c r="I455" s="223"/>
      <c r="J455" s="224">
        <f>ROUND(I455*H455,2)</f>
        <v>0</v>
      </c>
      <c r="K455" s="220" t="s">
        <v>151</v>
      </c>
      <c r="L455" s="44"/>
      <c r="M455" s="225" t="s">
        <v>1</v>
      </c>
      <c r="N455" s="226" t="s">
        <v>43</v>
      </c>
      <c r="O455" s="91"/>
      <c r="P455" s="227">
        <f>O455*H455</f>
        <v>0</v>
      </c>
      <c r="Q455" s="227">
        <v>0</v>
      </c>
      <c r="R455" s="227">
        <f>Q455*H455</f>
        <v>0</v>
      </c>
      <c r="S455" s="227">
        <v>0</v>
      </c>
      <c r="T455" s="228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9" t="s">
        <v>231</v>
      </c>
      <c r="AT455" s="229" t="s">
        <v>147</v>
      </c>
      <c r="AU455" s="229" t="s">
        <v>88</v>
      </c>
      <c r="AY455" s="17" t="s">
        <v>144</v>
      </c>
      <c r="BE455" s="230">
        <f>IF(N455="základní",J455,0)</f>
        <v>0</v>
      </c>
      <c r="BF455" s="230">
        <f>IF(N455="snížená",J455,0)</f>
        <v>0</v>
      </c>
      <c r="BG455" s="230">
        <f>IF(N455="zákl. přenesená",J455,0)</f>
        <v>0</v>
      </c>
      <c r="BH455" s="230">
        <f>IF(N455="sníž. přenesená",J455,0)</f>
        <v>0</v>
      </c>
      <c r="BI455" s="230">
        <f>IF(N455="nulová",J455,0)</f>
        <v>0</v>
      </c>
      <c r="BJ455" s="17" t="s">
        <v>86</v>
      </c>
      <c r="BK455" s="230">
        <f>ROUND(I455*H455,2)</f>
        <v>0</v>
      </c>
      <c r="BL455" s="17" t="s">
        <v>231</v>
      </c>
      <c r="BM455" s="229" t="s">
        <v>901</v>
      </c>
    </row>
    <row r="456" spans="1:63" s="12" customFormat="1" ht="22.8" customHeight="1">
      <c r="A456" s="12"/>
      <c r="B456" s="202"/>
      <c r="C456" s="203"/>
      <c r="D456" s="204" t="s">
        <v>77</v>
      </c>
      <c r="E456" s="216" t="s">
        <v>902</v>
      </c>
      <c r="F456" s="216" t="s">
        <v>903</v>
      </c>
      <c r="G456" s="203"/>
      <c r="H456" s="203"/>
      <c r="I456" s="206"/>
      <c r="J456" s="217">
        <f>BK456</f>
        <v>0</v>
      </c>
      <c r="K456" s="203"/>
      <c r="L456" s="208"/>
      <c r="M456" s="209"/>
      <c r="N456" s="210"/>
      <c r="O456" s="210"/>
      <c r="P456" s="211">
        <f>SUM(P457:P466)</f>
        <v>0</v>
      </c>
      <c r="Q456" s="210"/>
      <c r="R456" s="211">
        <f>SUM(R457:R466)</f>
        <v>0.3222635</v>
      </c>
      <c r="S456" s="210"/>
      <c r="T456" s="212">
        <f>SUM(T457:T466)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13" t="s">
        <v>88</v>
      </c>
      <c r="AT456" s="214" t="s">
        <v>77</v>
      </c>
      <c r="AU456" s="214" t="s">
        <v>86</v>
      </c>
      <c r="AY456" s="213" t="s">
        <v>144</v>
      </c>
      <c r="BK456" s="215">
        <f>SUM(BK457:BK466)</f>
        <v>0</v>
      </c>
    </row>
    <row r="457" spans="1:65" s="2" customFormat="1" ht="14.4" customHeight="1">
      <c r="A457" s="38"/>
      <c r="B457" s="39"/>
      <c r="C457" s="218" t="s">
        <v>904</v>
      </c>
      <c r="D457" s="218" t="s">
        <v>147</v>
      </c>
      <c r="E457" s="219" t="s">
        <v>905</v>
      </c>
      <c r="F457" s="220" t="s">
        <v>906</v>
      </c>
      <c r="G457" s="221" t="s">
        <v>159</v>
      </c>
      <c r="H457" s="222">
        <v>11.53</v>
      </c>
      <c r="I457" s="223"/>
      <c r="J457" s="224">
        <f>ROUND(I457*H457,2)</f>
        <v>0</v>
      </c>
      <c r="K457" s="220" t="s">
        <v>151</v>
      </c>
      <c r="L457" s="44"/>
      <c r="M457" s="225" t="s">
        <v>1</v>
      </c>
      <c r="N457" s="226" t="s">
        <v>43</v>
      </c>
      <c r="O457" s="91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9" t="s">
        <v>231</v>
      </c>
      <c r="AT457" s="229" t="s">
        <v>147</v>
      </c>
      <c r="AU457" s="229" t="s">
        <v>88</v>
      </c>
      <c r="AY457" s="17" t="s">
        <v>144</v>
      </c>
      <c r="BE457" s="230">
        <f>IF(N457="základní",J457,0)</f>
        <v>0</v>
      </c>
      <c r="BF457" s="230">
        <f>IF(N457="snížená",J457,0)</f>
        <v>0</v>
      </c>
      <c r="BG457" s="230">
        <f>IF(N457="zákl. přenesená",J457,0)</f>
        <v>0</v>
      </c>
      <c r="BH457" s="230">
        <f>IF(N457="sníž. přenesená",J457,0)</f>
        <v>0</v>
      </c>
      <c r="BI457" s="230">
        <f>IF(N457="nulová",J457,0)</f>
        <v>0</v>
      </c>
      <c r="BJ457" s="17" t="s">
        <v>86</v>
      </c>
      <c r="BK457" s="230">
        <f>ROUND(I457*H457,2)</f>
        <v>0</v>
      </c>
      <c r="BL457" s="17" t="s">
        <v>231</v>
      </c>
      <c r="BM457" s="229" t="s">
        <v>907</v>
      </c>
    </row>
    <row r="458" spans="1:51" s="13" customFormat="1" ht="12">
      <c r="A458" s="13"/>
      <c r="B458" s="231"/>
      <c r="C458" s="232"/>
      <c r="D458" s="233" t="s">
        <v>154</v>
      </c>
      <c r="E458" s="234" t="s">
        <v>1</v>
      </c>
      <c r="F458" s="235" t="s">
        <v>213</v>
      </c>
      <c r="G458" s="232"/>
      <c r="H458" s="236">
        <v>11.53</v>
      </c>
      <c r="I458" s="237"/>
      <c r="J458" s="232"/>
      <c r="K458" s="232"/>
      <c r="L458" s="238"/>
      <c r="M458" s="239"/>
      <c r="N458" s="240"/>
      <c r="O458" s="240"/>
      <c r="P458" s="240"/>
      <c r="Q458" s="240"/>
      <c r="R458" s="240"/>
      <c r="S458" s="240"/>
      <c r="T458" s="24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2" t="s">
        <v>154</v>
      </c>
      <c r="AU458" s="242" t="s">
        <v>88</v>
      </c>
      <c r="AV458" s="13" t="s">
        <v>88</v>
      </c>
      <c r="AW458" s="13" t="s">
        <v>32</v>
      </c>
      <c r="AX458" s="13" t="s">
        <v>78</v>
      </c>
      <c r="AY458" s="242" t="s">
        <v>144</v>
      </c>
    </row>
    <row r="459" spans="1:51" s="14" customFormat="1" ht="12">
      <c r="A459" s="14"/>
      <c r="B459" s="243"/>
      <c r="C459" s="244"/>
      <c r="D459" s="233" t="s">
        <v>154</v>
      </c>
      <c r="E459" s="245" t="s">
        <v>1</v>
      </c>
      <c r="F459" s="246" t="s">
        <v>156</v>
      </c>
      <c r="G459" s="244"/>
      <c r="H459" s="247">
        <v>11.53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154</v>
      </c>
      <c r="AU459" s="253" t="s">
        <v>88</v>
      </c>
      <c r="AV459" s="14" t="s">
        <v>152</v>
      </c>
      <c r="AW459" s="14" t="s">
        <v>32</v>
      </c>
      <c r="AX459" s="14" t="s">
        <v>86</v>
      </c>
      <c r="AY459" s="253" t="s">
        <v>144</v>
      </c>
    </row>
    <row r="460" spans="1:65" s="2" customFormat="1" ht="14.4" customHeight="1">
      <c r="A460" s="38"/>
      <c r="B460" s="39"/>
      <c r="C460" s="218" t="s">
        <v>908</v>
      </c>
      <c r="D460" s="218" t="s">
        <v>147</v>
      </c>
      <c r="E460" s="219" t="s">
        <v>909</v>
      </c>
      <c r="F460" s="220" t="s">
        <v>910</v>
      </c>
      <c r="G460" s="221" t="s">
        <v>159</v>
      </c>
      <c r="H460" s="222">
        <v>11.53</v>
      </c>
      <c r="I460" s="223"/>
      <c r="J460" s="224">
        <f>ROUND(I460*H460,2)</f>
        <v>0</v>
      </c>
      <c r="K460" s="220" t="s">
        <v>151</v>
      </c>
      <c r="L460" s="44"/>
      <c r="M460" s="225" t="s">
        <v>1</v>
      </c>
      <c r="N460" s="226" t="s">
        <v>43</v>
      </c>
      <c r="O460" s="91"/>
      <c r="P460" s="227">
        <f>O460*H460</f>
        <v>0</v>
      </c>
      <c r="Q460" s="227">
        <v>0.0003</v>
      </c>
      <c r="R460" s="227">
        <f>Q460*H460</f>
        <v>0.0034589999999999994</v>
      </c>
      <c r="S460" s="227">
        <v>0</v>
      </c>
      <c r="T460" s="228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29" t="s">
        <v>231</v>
      </c>
      <c r="AT460" s="229" t="s">
        <v>147</v>
      </c>
      <c r="AU460" s="229" t="s">
        <v>88</v>
      </c>
      <c r="AY460" s="17" t="s">
        <v>144</v>
      </c>
      <c r="BE460" s="230">
        <f>IF(N460="základní",J460,0)</f>
        <v>0</v>
      </c>
      <c r="BF460" s="230">
        <f>IF(N460="snížená",J460,0)</f>
        <v>0</v>
      </c>
      <c r="BG460" s="230">
        <f>IF(N460="zákl. přenesená",J460,0)</f>
        <v>0</v>
      </c>
      <c r="BH460" s="230">
        <f>IF(N460="sníž. přenesená",J460,0)</f>
        <v>0</v>
      </c>
      <c r="BI460" s="230">
        <f>IF(N460="nulová",J460,0)</f>
        <v>0</v>
      </c>
      <c r="BJ460" s="17" t="s">
        <v>86</v>
      </c>
      <c r="BK460" s="230">
        <f>ROUND(I460*H460,2)</f>
        <v>0</v>
      </c>
      <c r="BL460" s="17" t="s">
        <v>231</v>
      </c>
      <c r="BM460" s="229" t="s">
        <v>911</v>
      </c>
    </row>
    <row r="461" spans="1:65" s="2" customFormat="1" ht="24.15" customHeight="1">
      <c r="A461" s="38"/>
      <c r="B461" s="39"/>
      <c r="C461" s="218" t="s">
        <v>912</v>
      </c>
      <c r="D461" s="218" t="s">
        <v>147</v>
      </c>
      <c r="E461" s="219" t="s">
        <v>913</v>
      </c>
      <c r="F461" s="220" t="s">
        <v>914</v>
      </c>
      <c r="G461" s="221" t="s">
        <v>159</v>
      </c>
      <c r="H461" s="222">
        <v>11.53</v>
      </c>
      <c r="I461" s="223"/>
      <c r="J461" s="224">
        <f>ROUND(I461*H461,2)</f>
        <v>0</v>
      </c>
      <c r="K461" s="220" t="s">
        <v>151</v>
      </c>
      <c r="L461" s="44"/>
      <c r="M461" s="225" t="s">
        <v>1</v>
      </c>
      <c r="N461" s="226" t="s">
        <v>43</v>
      </c>
      <c r="O461" s="91"/>
      <c r="P461" s="227">
        <f>O461*H461</f>
        <v>0</v>
      </c>
      <c r="Q461" s="227">
        <v>0.0063</v>
      </c>
      <c r="R461" s="227">
        <f>Q461*H461</f>
        <v>0.072639</v>
      </c>
      <c r="S461" s="227">
        <v>0</v>
      </c>
      <c r="T461" s="228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9" t="s">
        <v>231</v>
      </c>
      <c r="AT461" s="229" t="s">
        <v>147</v>
      </c>
      <c r="AU461" s="229" t="s">
        <v>88</v>
      </c>
      <c r="AY461" s="17" t="s">
        <v>144</v>
      </c>
      <c r="BE461" s="230">
        <f>IF(N461="základní",J461,0)</f>
        <v>0</v>
      </c>
      <c r="BF461" s="230">
        <f>IF(N461="snížená",J461,0)</f>
        <v>0</v>
      </c>
      <c r="BG461" s="230">
        <f>IF(N461="zákl. přenesená",J461,0)</f>
        <v>0</v>
      </c>
      <c r="BH461" s="230">
        <f>IF(N461="sníž. přenesená",J461,0)</f>
        <v>0</v>
      </c>
      <c r="BI461" s="230">
        <f>IF(N461="nulová",J461,0)</f>
        <v>0</v>
      </c>
      <c r="BJ461" s="17" t="s">
        <v>86</v>
      </c>
      <c r="BK461" s="230">
        <f>ROUND(I461*H461,2)</f>
        <v>0</v>
      </c>
      <c r="BL461" s="17" t="s">
        <v>231</v>
      </c>
      <c r="BM461" s="229" t="s">
        <v>915</v>
      </c>
    </row>
    <row r="462" spans="1:65" s="2" customFormat="1" ht="24.15" customHeight="1">
      <c r="A462" s="38"/>
      <c r="B462" s="39"/>
      <c r="C462" s="264" t="s">
        <v>916</v>
      </c>
      <c r="D462" s="264" t="s">
        <v>257</v>
      </c>
      <c r="E462" s="265" t="s">
        <v>917</v>
      </c>
      <c r="F462" s="266" t="s">
        <v>918</v>
      </c>
      <c r="G462" s="267" t="s">
        <v>159</v>
      </c>
      <c r="H462" s="268">
        <v>12.683</v>
      </c>
      <c r="I462" s="269"/>
      <c r="J462" s="270">
        <f>ROUND(I462*H462,2)</f>
        <v>0</v>
      </c>
      <c r="K462" s="266" t="s">
        <v>151</v>
      </c>
      <c r="L462" s="271"/>
      <c r="M462" s="272" t="s">
        <v>1</v>
      </c>
      <c r="N462" s="273" t="s">
        <v>43</v>
      </c>
      <c r="O462" s="91"/>
      <c r="P462" s="227">
        <f>O462*H462</f>
        <v>0</v>
      </c>
      <c r="Q462" s="227">
        <v>0.018</v>
      </c>
      <c r="R462" s="227">
        <f>Q462*H462</f>
        <v>0.22829399999999997</v>
      </c>
      <c r="S462" s="227">
        <v>0</v>
      </c>
      <c r="T462" s="228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29" t="s">
        <v>314</v>
      </c>
      <c r="AT462" s="229" t="s">
        <v>257</v>
      </c>
      <c r="AU462" s="229" t="s">
        <v>88</v>
      </c>
      <c r="AY462" s="17" t="s">
        <v>144</v>
      </c>
      <c r="BE462" s="230">
        <f>IF(N462="základní",J462,0)</f>
        <v>0</v>
      </c>
      <c r="BF462" s="230">
        <f>IF(N462="snížená",J462,0)</f>
        <v>0</v>
      </c>
      <c r="BG462" s="230">
        <f>IF(N462="zákl. přenesená",J462,0)</f>
        <v>0</v>
      </c>
      <c r="BH462" s="230">
        <f>IF(N462="sníž. přenesená",J462,0)</f>
        <v>0</v>
      </c>
      <c r="BI462" s="230">
        <f>IF(N462="nulová",J462,0)</f>
        <v>0</v>
      </c>
      <c r="BJ462" s="17" t="s">
        <v>86</v>
      </c>
      <c r="BK462" s="230">
        <f>ROUND(I462*H462,2)</f>
        <v>0</v>
      </c>
      <c r="BL462" s="17" t="s">
        <v>231</v>
      </c>
      <c r="BM462" s="229" t="s">
        <v>919</v>
      </c>
    </row>
    <row r="463" spans="1:51" s="13" customFormat="1" ht="12">
      <c r="A463" s="13"/>
      <c r="B463" s="231"/>
      <c r="C463" s="232"/>
      <c r="D463" s="233" t="s">
        <v>154</v>
      </c>
      <c r="E463" s="232"/>
      <c r="F463" s="235" t="s">
        <v>920</v>
      </c>
      <c r="G463" s="232"/>
      <c r="H463" s="236">
        <v>12.683</v>
      </c>
      <c r="I463" s="237"/>
      <c r="J463" s="232"/>
      <c r="K463" s="232"/>
      <c r="L463" s="238"/>
      <c r="M463" s="239"/>
      <c r="N463" s="240"/>
      <c r="O463" s="240"/>
      <c r="P463" s="240"/>
      <c r="Q463" s="240"/>
      <c r="R463" s="240"/>
      <c r="S463" s="240"/>
      <c r="T463" s="24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2" t="s">
        <v>154</v>
      </c>
      <c r="AU463" s="242" t="s">
        <v>88</v>
      </c>
      <c r="AV463" s="13" t="s">
        <v>88</v>
      </c>
      <c r="AW463" s="13" t="s">
        <v>4</v>
      </c>
      <c r="AX463" s="13" t="s">
        <v>86</v>
      </c>
      <c r="AY463" s="242" t="s">
        <v>144</v>
      </c>
    </row>
    <row r="464" spans="1:65" s="2" customFormat="1" ht="24.15" customHeight="1">
      <c r="A464" s="38"/>
      <c r="B464" s="39"/>
      <c r="C464" s="218" t="s">
        <v>921</v>
      </c>
      <c r="D464" s="218" t="s">
        <v>147</v>
      </c>
      <c r="E464" s="219" t="s">
        <v>922</v>
      </c>
      <c r="F464" s="220" t="s">
        <v>923</v>
      </c>
      <c r="G464" s="221" t="s">
        <v>159</v>
      </c>
      <c r="H464" s="222">
        <v>11.53</v>
      </c>
      <c r="I464" s="223"/>
      <c r="J464" s="224">
        <f>ROUND(I464*H464,2)</f>
        <v>0</v>
      </c>
      <c r="K464" s="220" t="s">
        <v>151</v>
      </c>
      <c r="L464" s="44"/>
      <c r="M464" s="225" t="s">
        <v>1</v>
      </c>
      <c r="N464" s="226" t="s">
        <v>43</v>
      </c>
      <c r="O464" s="91"/>
      <c r="P464" s="227">
        <f>O464*H464</f>
        <v>0</v>
      </c>
      <c r="Q464" s="227">
        <v>0.0015</v>
      </c>
      <c r="R464" s="227">
        <f>Q464*H464</f>
        <v>0.017294999999999998</v>
      </c>
      <c r="S464" s="227">
        <v>0</v>
      </c>
      <c r="T464" s="228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29" t="s">
        <v>231</v>
      </c>
      <c r="AT464" s="229" t="s">
        <v>147</v>
      </c>
      <c r="AU464" s="229" t="s">
        <v>88</v>
      </c>
      <c r="AY464" s="17" t="s">
        <v>144</v>
      </c>
      <c r="BE464" s="230">
        <f>IF(N464="základní",J464,0)</f>
        <v>0</v>
      </c>
      <c r="BF464" s="230">
        <f>IF(N464="snížená",J464,0)</f>
        <v>0</v>
      </c>
      <c r="BG464" s="230">
        <f>IF(N464="zákl. přenesená",J464,0)</f>
        <v>0</v>
      </c>
      <c r="BH464" s="230">
        <f>IF(N464="sníž. přenesená",J464,0)</f>
        <v>0</v>
      </c>
      <c r="BI464" s="230">
        <f>IF(N464="nulová",J464,0)</f>
        <v>0</v>
      </c>
      <c r="BJ464" s="17" t="s">
        <v>86</v>
      </c>
      <c r="BK464" s="230">
        <f>ROUND(I464*H464,2)</f>
        <v>0</v>
      </c>
      <c r="BL464" s="17" t="s">
        <v>231</v>
      </c>
      <c r="BM464" s="229" t="s">
        <v>924</v>
      </c>
    </row>
    <row r="465" spans="1:65" s="2" customFormat="1" ht="24.15" customHeight="1">
      <c r="A465" s="38"/>
      <c r="B465" s="39"/>
      <c r="C465" s="218" t="s">
        <v>925</v>
      </c>
      <c r="D465" s="218" t="s">
        <v>147</v>
      </c>
      <c r="E465" s="219" t="s">
        <v>926</v>
      </c>
      <c r="F465" s="220" t="s">
        <v>927</v>
      </c>
      <c r="G465" s="221" t="s">
        <v>159</v>
      </c>
      <c r="H465" s="222">
        <v>11.53</v>
      </c>
      <c r="I465" s="223"/>
      <c r="J465" s="224">
        <f>ROUND(I465*H465,2)</f>
        <v>0</v>
      </c>
      <c r="K465" s="220" t="s">
        <v>151</v>
      </c>
      <c r="L465" s="44"/>
      <c r="M465" s="225" t="s">
        <v>1</v>
      </c>
      <c r="N465" s="226" t="s">
        <v>43</v>
      </c>
      <c r="O465" s="91"/>
      <c r="P465" s="227">
        <f>O465*H465</f>
        <v>0</v>
      </c>
      <c r="Q465" s="227">
        <v>5E-05</v>
      </c>
      <c r="R465" s="227">
        <f>Q465*H465</f>
        <v>0.0005765</v>
      </c>
      <c r="S465" s="227">
        <v>0</v>
      </c>
      <c r="T465" s="228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29" t="s">
        <v>231</v>
      </c>
      <c r="AT465" s="229" t="s">
        <v>147</v>
      </c>
      <c r="AU465" s="229" t="s">
        <v>88</v>
      </c>
      <c r="AY465" s="17" t="s">
        <v>144</v>
      </c>
      <c r="BE465" s="230">
        <f>IF(N465="základní",J465,0)</f>
        <v>0</v>
      </c>
      <c r="BF465" s="230">
        <f>IF(N465="snížená",J465,0)</f>
        <v>0</v>
      </c>
      <c r="BG465" s="230">
        <f>IF(N465="zákl. přenesená",J465,0)</f>
        <v>0</v>
      </c>
      <c r="BH465" s="230">
        <f>IF(N465="sníž. přenesená",J465,0)</f>
        <v>0</v>
      </c>
      <c r="BI465" s="230">
        <f>IF(N465="nulová",J465,0)</f>
        <v>0</v>
      </c>
      <c r="BJ465" s="17" t="s">
        <v>86</v>
      </c>
      <c r="BK465" s="230">
        <f>ROUND(I465*H465,2)</f>
        <v>0</v>
      </c>
      <c r="BL465" s="17" t="s">
        <v>231</v>
      </c>
      <c r="BM465" s="229" t="s">
        <v>928</v>
      </c>
    </row>
    <row r="466" spans="1:65" s="2" customFormat="1" ht="24.15" customHeight="1">
      <c r="A466" s="38"/>
      <c r="B466" s="39"/>
      <c r="C466" s="218" t="s">
        <v>929</v>
      </c>
      <c r="D466" s="218" t="s">
        <v>147</v>
      </c>
      <c r="E466" s="219" t="s">
        <v>930</v>
      </c>
      <c r="F466" s="220" t="s">
        <v>931</v>
      </c>
      <c r="G466" s="221" t="s">
        <v>150</v>
      </c>
      <c r="H466" s="222">
        <v>0.322</v>
      </c>
      <c r="I466" s="223"/>
      <c r="J466" s="224">
        <f>ROUND(I466*H466,2)</f>
        <v>0</v>
      </c>
      <c r="K466" s="220" t="s">
        <v>151</v>
      </c>
      <c r="L466" s="44"/>
      <c r="M466" s="225" t="s">
        <v>1</v>
      </c>
      <c r="N466" s="226" t="s">
        <v>43</v>
      </c>
      <c r="O466" s="91"/>
      <c r="P466" s="227">
        <f>O466*H466</f>
        <v>0</v>
      </c>
      <c r="Q466" s="227">
        <v>0</v>
      </c>
      <c r="R466" s="227">
        <f>Q466*H466</f>
        <v>0</v>
      </c>
      <c r="S466" s="227">
        <v>0</v>
      </c>
      <c r="T466" s="228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29" t="s">
        <v>231</v>
      </c>
      <c r="AT466" s="229" t="s">
        <v>147</v>
      </c>
      <c r="AU466" s="229" t="s">
        <v>88</v>
      </c>
      <c r="AY466" s="17" t="s">
        <v>144</v>
      </c>
      <c r="BE466" s="230">
        <f>IF(N466="základní",J466,0)</f>
        <v>0</v>
      </c>
      <c r="BF466" s="230">
        <f>IF(N466="snížená",J466,0)</f>
        <v>0</v>
      </c>
      <c r="BG466" s="230">
        <f>IF(N466="zákl. přenesená",J466,0)</f>
        <v>0</v>
      </c>
      <c r="BH466" s="230">
        <f>IF(N466="sníž. přenesená",J466,0)</f>
        <v>0</v>
      </c>
      <c r="BI466" s="230">
        <f>IF(N466="nulová",J466,0)</f>
        <v>0</v>
      </c>
      <c r="BJ466" s="17" t="s">
        <v>86</v>
      </c>
      <c r="BK466" s="230">
        <f>ROUND(I466*H466,2)</f>
        <v>0</v>
      </c>
      <c r="BL466" s="17" t="s">
        <v>231</v>
      </c>
      <c r="BM466" s="229" t="s">
        <v>932</v>
      </c>
    </row>
    <row r="467" spans="1:63" s="12" customFormat="1" ht="22.8" customHeight="1">
      <c r="A467" s="12"/>
      <c r="B467" s="202"/>
      <c r="C467" s="203"/>
      <c r="D467" s="204" t="s">
        <v>77</v>
      </c>
      <c r="E467" s="216" t="s">
        <v>933</v>
      </c>
      <c r="F467" s="216" t="s">
        <v>934</v>
      </c>
      <c r="G467" s="203"/>
      <c r="H467" s="203"/>
      <c r="I467" s="206"/>
      <c r="J467" s="217">
        <f>BK467</f>
        <v>0</v>
      </c>
      <c r="K467" s="203"/>
      <c r="L467" s="208"/>
      <c r="M467" s="209"/>
      <c r="N467" s="210"/>
      <c r="O467" s="210"/>
      <c r="P467" s="211">
        <f>SUM(P468:P485)</f>
        <v>0</v>
      </c>
      <c r="Q467" s="210"/>
      <c r="R467" s="211">
        <f>SUM(R468:R485)</f>
        <v>0.04583227</v>
      </c>
      <c r="S467" s="210"/>
      <c r="T467" s="212">
        <f>SUM(T468:T485)</f>
        <v>0.118345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13" t="s">
        <v>88</v>
      </c>
      <c r="AT467" s="214" t="s">
        <v>77</v>
      </c>
      <c r="AU467" s="214" t="s">
        <v>86</v>
      </c>
      <c r="AY467" s="213" t="s">
        <v>144</v>
      </c>
      <c r="BK467" s="215">
        <f>SUM(BK468:BK485)</f>
        <v>0</v>
      </c>
    </row>
    <row r="468" spans="1:65" s="2" customFormat="1" ht="14.4" customHeight="1">
      <c r="A468" s="38"/>
      <c r="B468" s="39"/>
      <c r="C468" s="218" t="s">
        <v>935</v>
      </c>
      <c r="D468" s="218" t="s">
        <v>147</v>
      </c>
      <c r="E468" s="219" t="s">
        <v>936</v>
      </c>
      <c r="F468" s="220" t="s">
        <v>937</v>
      </c>
      <c r="G468" s="221" t="s">
        <v>159</v>
      </c>
      <c r="H468" s="222">
        <v>12.21</v>
      </c>
      <c r="I468" s="223"/>
      <c r="J468" s="224">
        <f>ROUND(I468*H468,2)</f>
        <v>0</v>
      </c>
      <c r="K468" s="220" t="s">
        <v>151</v>
      </c>
      <c r="L468" s="44"/>
      <c r="M468" s="225" t="s">
        <v>1</v>
      </c>
      <c r="N468" s="226" t="s">
        <v>43</v>
      </c>
      <c r="O468" s="91"/>
      <c r="P468" s="227">
        <f>O468*H468</f>
        <v>0</v>
      </c>
      <c r="Q468" s="227">
        <v>0</v>
      </c>
      <c r="R468" s="227">
        <f>Q468*H468</f>
        <v>0</v>
      </c>
      <c r="S468" s="227">
        <v>0</v>
      </c>
      <c r="T468" s="228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29" t="s">
        <v>231</v>
      </c>
      <c r="AT468" s="229" t="s">
        <v>147</v>
      </c>
      <c r="AU468" s="229" t="s">
        <v>88</v>
      </c>
      <c r="AY468" s="17" t="s">
        <v>144</v>
      </c>
      <c r="BE468" s="230">
        <f>IF(N468="základní",J468,0)</f>
        <v>0</v>
      </c>
      <c r="BF468" s="230">
        <f>IF(N468="snížená",J468,0)</f>
        <v>0</v>
      </c>
      <c r="BG468" s="230">
        <f>IF(N468="zákl. přenesená",J468,0)</f>
        <v>0</v>
      </c>
      <c r="BH468" s="230">
        <f>IF(N468="sníž. přenesená",J468,0)</f>
        <v>0</v>
      </c>
      <c r="BI468" s="230">
        <f>IF(N468="nulová",J468,0)</f>
        <v>0</v>
      </c>
      <c r="BJ468" s="17" t="s">
        <v>86</v>
      </c>
      <c r="BK468" s="230">
        <f>ROUND(I468*H468,2)</f>
        <v>0</v>
      </c>
      <c r="BL468" s="17" t="s">
        <v>231</v>
      </c>
      <c r="BM468" s="229" t="s">
        <v>938</v>
      </c>
    </row>
    <row r="469" spans="1:65" s="2" customFormat="1" ht="24.15" customHeight="1">
      <c r="A469" s="38"/>
      <c r="B469" s="39"/>
      <c r="C469" s="218" t="s">
        <v>939</v>
      </c>
      <c r="D469" s="218" t="s">
        <v>147</v>
      </c>
      <c r="E469" s="219" t="s">
        <v>940</v>
      </c>
      <c r="F469" s="220" t="s">
        <v>941</v>
      </c>
      <c r="G469" s="221" t="s">
        <v>159</v>
      </c>
      <c r="H469" s="222">
        <v>12.21</v>
      </c>
      <c r="I469" s="223"/>
      <c r="J469" s="224">
        <f>ROUND(I469*H469,2)</f>
        <v>0</v>
      </c>
      <c r="K469" s="220" t="s">
        <v>151</v>
      </c>
      <c r="L469" s="44"/>
      <c r="M469" s="225" t="s">
        <v>1</v>
      </c>
      <c r="N469" s="226" t="s">
        <v>43</v>
      </c>
      <c r="O469" s="91"/>
      <c r="P469" s="227">
        <f>O469*H469</f>
        <v>0</v>
      </c>
      <c r="Q469" s="227">
        <v>3E-05</v>
      </c>
      <c r="R469" s="227">
        <f>Q469*H469</f>
        <v>0.0003663</v>
      </c>
      <c r="S469" s="227">
        <v>0</v>
      </c>
      <c r="T469" s="228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29" t="s">
        <v>231</v>
      </c>
      <c r="AT469" s="229" t="s">
        <v>147</v>
      </c>
      <c r="AU469" s="229" t="s">
        <v>88</v>
      </c>
      <c r="AY469" s="17" t="s">
        <v>144</v>
      </c>
      <c r="BE469" s="230">
        <f>IF(N469="základní",J469,0)</f>
        <v>0</v>
      </c>
      <c r="BF469" s="230">
        <f>IF(N469="snížená",J469,0)</f>
        <v>0</v>
      </c>
      <c r="BG469" s="230">
        <f>IF(N469="zákl. přenesená",J469,0)</f>
        <v>0</v>
      </c>
      <c r="BH469" s="230">
        <f>IF(N469="sníž. přenesená",J469,0)</f>
        <v>0</v>
      </c>
      <c r="BI469" s="230">
        <f>IF(N469="nulová",J469,0)</f>
        <v>0</v>
      </c>
      <c r="BJ469" s="17" t="s">
        <v>86</v>
      </c>
      <c r="BK469" s="230">
        <f>ROUND(I469*H469,2)</f>
        <v>0</v>
      </c>
      <c r="BL469" s="17" t="s">
        <v>231</v>
      </c>
      <c r="BM469" s="229" t="s">
        <v>942</v>
      </c>
    </row>
    <row r="470" spans="1:65" s="2" customFormat="1" ht="24.15" customHeight="1">
      <c r="A470" s="38"/>
      <c r="B470" s="39"/>
      <c r="C470" s="218" t="s">
        <v>943</v>
      </c>
      <c r="D470" s="218" t="s">
        <v>147</v>
      </c>
      <c r="E470" s="219" t="s">
        <v>944</v>
      </c>
      <c r="F470" s="220" t="s">
        <v>945</v>
      </c>
      <c r="G470" s="221" t="s">
        <v>159</v>
      </c>
      <c r="H470" s="222">
        <v>42.85</v>
      </c>
      <c r="I470" s="223"/>
      <c r="J470" s="224">
        <f>ROUND(I470*H470,2)</f>
        <v>0</v>
      </c>
      <c r="K470" s="220" t="s">
        <v>151</v>
      </c>
      <c r="L470" s="44"/>
      <c r="M470" s="225" t="s">
        <v>1</v>
      </c>
      <c r="N470" s="226" t="s">
        <v>43</v>
      </c>
      <c r="O470" s="91"/>
      <c r="P470" s="227">
        <f>O470*H470</f>
        <v>0</v>
      </c>
      <c r="Q470" s="227">
        <v>0</v>
      </c>
      <c r="R470" s="227">
        <f>Q470*H470</f>
        <v>0</v>
      </c>
      <c r="S470" s="227">
        <v>0.0025</v>
      </c>
      <c r="T470" s="228">
        <f>S470*H470</f>
        <v>0.10712500000000001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29" t="s">
        <v>231</v>
      </c>
      <c r="AT470" s="229" t="s">
        <v>147</v>
      </c>
      <c r="AU470" s="229" t="s">
        <v>88</v>
      </c>
      <c r="AY470" s="17" t="s">
        <v>144</v>
      </c>
      <c r="BE470" s="230">
        <f>IF(N470="základní",J470,0)</f>
        <v>0</v>
      </c>
      <c r="BF470" s="230">
        <f>IF(N470="snížená",J470,0)</f>
        <v>0</v>
      </c>
      <c r="BG470" s="230">
        <f>IF(N470="zákl. přenesená",J470,0)</f>
        <v>0</v>
      </c>
      <c r="BH470" s="230">
        <f>IF(N470="sníž. přenesená",J470,0)</f>
        <v>0</v>
      </c>
      <c r="BI470" s="230">
        <f>IF(N470="nulová",J470,0)</f>
        <v>0</v>
      </c>
      <c r="BJ470" s="17" t="s">
        <v>86</v>
      </c>
      <c r="BK470" s="230">
        <f>ROUND(I470*H470,2)</f>
        <v>0</v>
      </c>
      <c r="BL470" s="17" t="s">
        <v>231</v>
      </c>
      <c r="BM470" s="229" t="s">
        <v>946</v>
      </c>
    </row>
    <row r="471" spans="1:51" s="15" customFormat="1" ht="12">
      <c r="A471" s="15"/>
      <c r="B471" s="254"/>
      <c r="C471" s="255"/>
      <c r="D471" s="233" t="s">
        <v>154</v>
      </c>
      <c r="E471" s="256" t="s">
        <v>1</v>
      </c>
      <c r="F471" s="257" t="s">
        <v>947</v>
      </c>
      <c r="G471" s="255"/>
      <c r="H471" s="256" t="s">
        <v>1</v>
      </c>
      <c r="I471" s="258"/>
      <c r="J471" s="255"/>
      <c r="K471" s="255"/>
      <c r="L471" s="259"/>
      <c r="M471" s="260"/>
      <c r="N471" s="261"/>
      <c r="O471" s="261"/>
      <c r="P471" s="261"/>
      <c r="Q471" s="261"/>
      <c r="R471" s="261"/>
      <c r="S471" s="261"/>
      <c r="T471" s="262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3" t="s">
        <v>154</v>
      </c>
      <c r="AU471" s="263" t="s">
        <v>88</v>
      </c>
      <c r="AV471" s="15" t="s">
        <v>86</v>
      </c>
      <c r="AW471" s="15" t="s">
        <v>32</v>
      </c>
      <c r="AX471" s="15" t="s">
        <v>78</v>
      </c>
      <c r="AY471" s="263" t="s">
        <v>144</v>
      </c>
    </row>
    <row r="472" spans="1:51" s="13" customFormat="1" ht="12">
      <c r="A472" s="13"/>
      <c r="B472" s="231"/>
      <c r="C472" s="232"/>
      <c r="D472" s="233" t="s">
        <v>154</v>
      </c>
      <c r="E472" s="234" t="s">
        <v>1</v>
      </c>
      <c r="F472" s="235" t="s">
        <v>212</v>
      </c>
      <c r="G472" s="232"/>
      <c r="H472" s="236">
        <v>12.21</v>
      </c>
      <c r="I472" s="237"/>
      <c r="J472" s="232"/>
      <c r="K472" s="232"/>
      <c r="L472" s="238"/>
      <c r="M472" s="239"/>
      <c r="N472" s="240"/>
      <c r="O472" s="240"/>
      <c r="P472" s="240"/>
      <c r="Q472" s="240"/>
      <c r="R472" s="240"/>
      <c r="S472" s="240"/>
      <c r="T472" s="24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2" t="s">
        <v>154</v>
      </c>
      <c r="AU472" s="242" t="s">
        <v>88</v>
      </c>
      <c r="AV472" s="13" t="s">
        <v>88</v>
      </c>
      <c r="AW472" s="13" t="s">
        <v>32</v>
      </c>
      <c r="AX472" s="13" t="s">
        <v>78</v>
      </c>
      <c r="AY472" s="242" t="s">
        <v>144</v>
      </c>
    </row>
    <row r="473" spans="1:51" s="13" customFormat="1" ht="12">
      <c r="A473" s="13"/>
      <c r="B473" s="231"/>
      <c r="C473" s="232"/>
      <c r="D473" s="233" t="s">
        <v>154</v>
      </c>
      <c r="E473" s="234" t="s">
        <v>1</v>
      </c>
      <c r="F473" s="235" t="s">
        <v>340</v>
      </c>
      <c r="G473" s="232"/>
      <c r="H473" s="236">
        <v>30.64</v>
      </c>
      <c r="I473" s="237"/>
      <c r="J473" s="232"/>
      <c r="K473" s="232"/>
      <c r="L473" s="238"/>
      <c r="M473" s="239"/>
      <c r="N473" s="240"/>
      <c r="O473" s="240"/>
      <c r="P473" s="240"/>
      <c r="Q473" s="240"/>
      <c r="R473" s="240"/>
      <c r="S473" s="240"/>
      <c r="T473" s="24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2" t="s">
        <v>154</v>
      </c>
      <c r="AU473" s="242" t="s">
        <v>88</v>
      </c>
      <c r="AV473" s="13" t="s">
        <v>88</v>
      </c>
      <c r="AW473" s="13" t="s">
        <v>32</v>
      </c>
      <c r="AX473" s="13" t="s">
        <v>78</v>
      </c>
      <c r="AY473" s="242" t="s">
        <v>144</v>
      </c>
    </row>
    <row r="474" spans="1:51" s="14" customFormat="1" ht="12">
      <c r="A474" s="14"/>
      <c r="B474" s="243"/>
      <c r="C474" s="244"/>
      <c r="D474" s="233" t="s">
        <v>154</v>
      </c>
      <c r="E474" s="245" t="s">
        <v>1</v>
      </c>
      <c r="F474" s="246" t="s">
        <v>156</v>
      </c>
      <c r="G474" s="244"/>
      <c r="H474" s="247">
        <v>42.85</v>
      </c>
      <c r="I474" s="248"/>
      <c r="J474" s="244"/>
      <c r="K474" s="244"/>
      <c r="L474" s="249"/>
      <c r="M474" s="250"/>
      <c r="N474" s="251"/>
      <c r="O474" s="251"/>
      <c r="P474" s="251"/>
      <c r="Q474" s="251"/>
      <c r="R474" s="251"/>
      <c r="S474" s="251"/>
      <c r="T474" s="25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3" t="s">
        <v>154</v>
      </c>
      <c r="AU474" s="253" t="s">
        <v>88</v>
      </c>
      <c r="AV474" s="14" t="s">
        <v>152</v>
      </c>
      <c r="AW474" s="14" t="s">
        <v>32</v>
      </c>
      <c r="AX474" s="14" t="s">
        <v>86</v>
      </c>
      <c r="AY474" s="253" t="s">
        <v>144</v>
      </c>
    </row>
    <row r="475" spans="1:65" s="2" customFormat="1" ht="14.4" customHeight="1">
      <c r="A475" s="38"/>
      <c r="B475" s="39"/>
      <c r="C475" s="218" t="s">
        <v>948</v>
      </c>
      <c r="D475" s="218" t="s">
        <v>147</v>
      </c>
      <c r="E475" s="219" t="s">
        <v>949</v>
      </c>
      <c r="F475" s="220" t="s">
        <v>950</v>
      </c>
      <c r="G475" s="221" t="s">
        <v>159</v>
      </c>
      <c r="H475" s="222">
        <v>12.21</v>
      </c>
      <c r="I475" s="223"/>
      <c r="J475" s="224">
        <f>ROUND(I475*H475,2)</f>
        <v>0</v>
      </c>
      <c r="K475" s="220" t="s">
        <v>151</v>
      </c>
      <c r="L475" s="44"/>
      <c r="M475" s="225" t="s">
        <v>1</v>
      </c>
      <c r="N475" s="226" t="s">
        <v>43</v>
      </c>
      <c r="O475" s="91"/>
      <c r="P475" s="227">
        <f>O475*H475</f>
        <v>0</v>
      </c>
      <c r="Q475" s="227">
        <v>0.0003</v>
      </c>
      <c r="R475" s="227">
        <f>Q475*H475</f>
        <v>0.003663</v>
      </c>
      <c r="S475" s="227">
        <v>0</v>
      </c>
      <c r="T475" s="228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9" t="s">
        <v>231</v>
      </c>
      <c r="AT475" s="229" t="s">
        <v>147</v>
      </c>
      <c r="AU475" s="229" t="s">
        <v>88</v>
      </c>
      <c r="AY475" s="17" t="s">
        <v>144</v>
      </c>
      <c r="BE475" s="230">
        <f>IF(N475="základní",J475,0)</f>
        <v>0</v>
      </c>
      <c r="BF475" s="230">
        <f>IF(N475="snížená",J475,0)</f>
        <v>0</v>
      </c>
      <c r="BG475" s="230">
        <f>IF(N475="zákl. přenesená",J475,0)</f>
        <v>0</v>
      </c>
      <c r="BH475" s="230">
        <f>IF(N475="sníž. přenesená",J475,0)</f>
        <v>0</v>
      </c>
      <c r="BI475" s="230">
        <f>IF(N475="nulová",J475,0)</f>
        <v>0</v>
      </c>
      <c r="BJ475" s="17" t="s">
        <v>86</v>
      </c>
      <c r="BK475" s="230">
        <f>ROUND(I475*H475,2)</f>
        <v>0</v>
      </c>
      <c r="BL475" s="17" t="s">
        <v>231</v>
      </c>
      <c r="BM475" s="229" t="s">
        <v>951</v>
      </c>
    </row>
    <row r="476" spans="1:51" s="13" customFormat="1" ht="12">
      <c r="A476" s="13"/>
      <c r="B476" s="231"/>
      <c r="C476" s="232"/>
      <c r="D476" s="233" t="s">
        <v>154</v>
      </c>
      <c r="E476" s="234" t="s">
        <v>1</v>
      </c>
      <c r="F476" s="235" t="s">
        <v>212</v>
      </c>
      <c r="G476" s="232"/>
      <c r="H476" s="236">
        <v>12.21</v>
      </c>
      <c r="I476" s="237"/>
      <c r="J476" s="232"/>
      <c r="K476" s="232"/>
      <c r="L476" s="238"/>
      <c r="M476" s="239"/>
      <c r="N476" s="240"/>
      <c r="O476" s="240"/>
      <c r="P476" s="240"/>
      <c r="Q476" s="240"/>
      <c r="R476" s="240"/>
      <c r="S476" s="240"/>
      <c r="T476" s="24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2" t="s">
        <v>154</v>
      </c>
      <c r="AU476" s="242" t="s">
        <v>88</v>
      </c>
      <c r="AV476" s="13" t="s">
        <v>88</v>
      </c>
      <c r="AW476" s="13" t="s">
        <v>32</v>
      </c>
      <c r="AX476" s="13" t="s">
        <v>78</v>
      </c>
      <c r="AY476" s="242" t="s">
        <v>144</v>
      </c>
    </row>
    <row r="477" spans="1:51" s="14" customFormat="1" ht="12">
      <c r="A477" s="14"/>
      <c r="B477" s="243"/>
      <c r="C477" s="244"/>
      <c r="D477" s="233" t="s">
        <v>154</v>
      </c>
      <c r="E477" s="245" t="s">
        <v>1</v>
      </c>
      <c r="F477" s="246" t="s">
        <v>156</v>
      </c>
      <c r="G477" s="244"/>
      <c r="H477" s="247">
        <v>12.21</v>
      </c>
      <c r="I477" s="248"/>
      <c r="J477" s="244"/>
      <c r="K477" s="244"/>
      <c r="L477" s="249"/>
      <c r="M477" s="250"/>
      <c r="N477" s="251"/>
      <c r="O477" s="251"/>
      <c r="P477" s="251"/>
      <c r="Q477" s="251"/>
      <c r="R477" s="251"/>
      <c r="S477" s="251"/>
      <c r="T477" s="252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3" t="s">
        <v>154</v>
      </c>
      <c r="AU477" s="253" t="s">
        <v>88</v>
      </c>
      <c r="AV477" s="14" t="s">
        <v>152</v>
      </c>
      <c r="AW477" s="14" t="s">
        <v>32</v>
      </c>
      <c r="AX477" s="14" t="s">
        <v>86</v>
      </c>
      <c r="AY477" s="253" t="s">
        <v>144</v>
      </c>
    </row>
    <row r="478" spans="1:65" s="2" customFormat="1" ht="37.8" customHeight="1">
      <c r="A478" s="38"/>
      <c r="B478" s="39"/>
      <c r="C478" s="264" t="s">
        <v>952</v>
      </c>
      <c r="D478" s="264" t="s">
        <v>257</v>
      </c>
      <c r="E478" s="265" t="s">
        <v>953</v>
      </c>
      <c r="F478" s="266" t="s">
        <v>954</v>
      </c>
      <c r="G478" s="267" t="s">
        <v>159</v>
      </c>
      <c r="H478" s="268">
        <v>13.431</v>
      </c>
      <c r="I478" s="269"/>
      <c r="J478" s="270">
        <f>ROUND(I478*H478,2)</f>
        <v>0</v>
      </c>
      <c r="K478" s="266" t="s">
        <v>151</v>
      </c>
      <c r="L478" s="271"/>
      <c r="M478" s="272" t="s">
        <v>1</v>
      </c>
      <c r="N478" s="273" t="s">
        <v>43</v>
      </c>
      <c r="O478" s="91"/>
      <c r="P478" s="227">
        <f>O478*H478</f>
        <v>0</v>
      </c>
      <c r="Q478" s="227">
        <v>0.00287</v>
      </c>
      <c r="R478" s="227">
        <f>Q478*H478</f>
        <v>0.03854697</v>
      </c>
      <c r="S478" s="227">
        <v>0</v>
      </c>
      <c r="T478" s="228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29" t="s">
        <v>314</v>
      </c>
      <c r="AT478" s="229" t="s">
        <v>257</v>
      </c>
      <c r="AU478" s="229" t="s">
        <v>88</v>
      </c>
      <c r="AY478" s="17" t="s">
        <v>144</v>
      </c>
      <c r="BE478" s="230">
        <f>IF(N478="základní",J478,0)</f>
        <v>0</v>
      </c>
      <c r="BF478" s="230">
        <f>IF(N478="snížená",J478,0)</f>
        <v>0</v>
      </c>
      <c r="BG478" s="230">
        <f>IF(N478="zákl. přenesená",J478,0)</f>
        <v>0</v>
      </c>
      <c r="BH478" s="230">
        <f>IF(N478="sníž. přenesená",J478,0)</f>
        <v>0</v>
      </c>
      <c r="BI478" s="230">
        <f>IF(N478="nulová",J478,0)</f>
        <v>0</v>
      </c>
      <c r="BJ478" s="17" t="s">
        <v>86</v>
      </c>
      <c r="BK478" s="230">
        <f>ROUND(I478*H478,2)</f>
        <v>0</v>
      </c>
      <c r="BL478" s="17" t="s">
        <v>231</v>
      </c>
      <c r="BM478" s="229" t="s">
        <v>955</v>
      </c>
    </row>
    <row r="479" spans="1:51" s="13" customFormat="1" ht="12">
      <c r="A479" s="13"/>
      <c r="B479" s="231"/>
      <c r="C479" s="232"/>
      <c r="D479" s="233" t="s">
        <v>154</v>
      </c>
      <c r="E479" s="232"/>
      <c r="F479" s="235" t="s">
        <v>956</v>
      </c>
      <c r="G479" s="232"/>
      <c r="H479" s="236">
        <v>13.431</v>
      </c>
      <c r="I479" s="237"/>
      <c r="J479" s="232"/>
      <c r="K479" s="232"/>
      <c r="L479" s="238"/>
      <c r="M479" s="239"/>
      <c r="N479" s="240"/>
      <c r="O479" s="240"/>
      <c r="P479" s="240"/>
      <c r="Q479" s="240"/>
      <c r="R479" s="240"/>
      <c r="S479" s="240"/>
      <c r="T479" s="24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2" t="s">
        <v>154</v>
      </c>
      <c r="AU479" s="242" t="s">
        <v>88</v>
      </c>
      <c r="AV479" s="13" t="s">
        <v>88</v>
      </c>
      <c r="AW479" s="13" t="s">
        <v>4</v>
      </c>
      <c r="AX479" s="13" t="s">
        <v>86</v>
      </c>
      <c r="AY479" s="242" t="s">
        <v>144</v>
      </c>
    </row>
    <row r="480" spans="1:65" s="2" customFormat="1" ht="14.4" customHeight="1">
      <c r="A480" s="38"/>
      <c r="B480" s="39"/>
      <c r="C480" s="218" t="s">
        <v>957</v>
      </c>
      <c r="D480" s="218" t="s">
        <v>147</v>
      </c>
      <c r="E480" s="219" t="s">
        <v>958</v>
      </c>
      <c r="F480" s="220" t="s">
        <v>959</v>
      </c>
      <c r="G480" s="221" t="s">
        <v>322</v>
      </c>
      <c r="H480" s="222">
        <v>37.4</v>
      </c>
      <c r="I480" s="223"/>
      <c r="J480" s="224">
        <f>ROUND(I480*H480,2)</f>
        <v>0</v>
      </c>
      <c r="K480" s="220" t="s">
        <v>151</v>
      </c>
      <c r="L480" s="44"/>
      <c r="M480" s="225" t="s">
        <v>1</v>
      </c>
      <c r="N480" s="226" t="s">
        <v>43</v>
      </c>
      <c r="O480" s="91"/>
      <c r="P480" s="227">
        <f>O480*H480</f>
        <v>0</v>
      </c>
      <c r="Q480" s="227">
        <v>0</v>
      </c>
      <c r="R480" s="227">
        <f>Q480*H480</f>
        <v>0</v>
      </c>
      <c r="S480" s="227">
        <v>0.0003</v>
      </c>
      <c r="T480" s="228">
        <f>S480*H480</f>
        <v>0.011219999999999999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29" t="s">
        <v>231</v>
      </c>
      <c r="AT480" s="229" t="s">
        <v>147</v>
      </c>
      <c r="AU480" s="229" t="s">
        <v>88</v>
      </c>
      <c r="AY480" s="17" t="s">
        <v>144</v>
      </c>
      <c r="BE480" s="230">
        <f>IF(N480="základní",J480,0)</f>
        <v>0</v>
      </c>
      <c r="BF480" s="230">
        <f>IF(N480="snížená",J480,0)</f>
        <v>0</v>
      </c>
      <c r="BG480" s="230">
        <f>IF(N480="zákl. přenesená",J480,0)</f>
        <v>0</v>
      </c>
      <c r="BH480" s="230">
        <f>IF(N480="sníž. přenesená",J480,0)</f>
        <v>0</v>
      </c>
      <c r="BI480" s="230">
        <f>IF(N480="nulová",J480,0)</f>
        <v>0</v>
      </c>
      <c r="BJ480" s="17" t="s">
        <v>86</v>
      </c>
      <c r="BK480" s="230">
        <f>ROUND(I480*H480,2)</f>
        <v>0</v>
      </c>
      <c r="BL480" s="17" t="s">
        <v>231</v>
      </c>
      <c r="BM480" s="229" t="s">
        <v>960</v>
      </c>
    </row>
    <row r="481" spans="1:65" s="2" customFormat="1" ht="14.4" customHeight="1">
      <c r="A481" s="38"/>
      <c r="B481" s="39"/>
      <c r="C481" s="218" t="s">
        <v>961</v>
      </c>
      <c r="D481" s="218" t="s">
        <v>147</v>
      </c>
      <c r="E481" s="219" t="s">
        <v>962</v>
      </c>
      <c r="F481" s="220" t="s">
        <v>963</v>
      </c>
      <c r="G481" s="221" t="s">
        <v>322</v>
      </c>
      <c r="H481" s="222">
        <v>10</v>
      </c>
      <c r="I481" s="223"/>
      <c r="J481" s="224">
        <f>ROUND(I481*H481,2)</f>
        <v>0</v>
      </c>
      <c r="K481" s="220" t="s">
        <v>151</v>
      </c>
      <c r="L481" s="44"/>
      <c r="M481" s="225" t="s">
        <v>1</v>
      </c>
      <c r="N481" s="226" t="s">
        <v>43</v>
      </c>
      <c r="O481" s="91"/>
      <c r="P481" s="227">
        <f>O481*H481</f>
        <v>0</v>
      </c>
      <c r="Q481" s="227">
        <v>1E-05</v>
      </c>
      <c r="R481" s="227">
        <f>Q481*H481</f>
        <v>0.0001</v>
      </c>
      <c r="S481" s="227">
        <v>0</v>
      </c>
      <c r="T481" s="228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29" t="s">
        <v>231</v>
      </c>
      <c r="AT481" s="229" t="s">
        <v>147</v>
      </c>
      <c r="AU481" s="229" t="s">
        <v>88</v>
      </c>
      <c r="AY481" s="17" t="s">
        <v>144</v>
      </c>
      <c r="BE481" s="230">
        <f>IF(N481="základní",J481,0)</f>
        <v>0</v>
      </c>
      <c r="BF481" s="230">
        <f>IF(N481="snížená",J481,0)</f>
        <v>0</v>
      </c>
      <c r="BG481" s="230">
        <f>IF(N481="zákl. přenesená",J481,0)</f>
        <v>0</v>
      </c>
      <c r="BH481" s="230">
        <f>IF(N481="sníž. přenesená",J481,0)</f>
        <v>0</v>
      </c>
      <c r="BI481" s="230">
        <f>IF(N481="nulová",J481,0)</f>
        <v>0</v>
      </c>
      <c r="BJ481" s="17" t="s">
        <v>86</v>
      </c>
      <c r="BK481" s="230">
        <f>ROUND(I481*H481,2)</f>
        <v>0</v>
      </c>
      <c r="BL481" s="17" t="s">
        <v>231</v>
      </c>
      <c r="BM481" s="229" t="s">
        <v>964</v>
      </c>
    </row>
    <row r="482" spans="1:65" s="2" customFormat="1" ht="14.4" customHeight="1">
      <c r="A482" s="38"/>
      <c r="B482" s="39"/>
      <c r="C482" s="264" t="s">
        <v>965</v>
      </c>
      <c r="D482" s="264" t="s">
        <v>257</v>
      </c>
      <c r="E482" s="265" t="s">
        <v>966</v>
      </c>
      <c r="F482" s="266" t="s">
        <v>967</v>
      </c>
      <c r="G482" s="267" t="s">
        <v>322</v>
      </c>
      <c r="H482" s="268">
        <v>10.2</v>
      </c>
      <c r="I482" s="269"/>
      <c r="J482" s="270">
        <f>ROUND(I482*H482,2)</f>
        <v>0</v>
      </c>
      <c r="K482" s="266" t="s">
        <v>151</v>
      </c>
      <c r="L482" s="271"/>
      <c r="M482" s="272" t="s">
        <v>1</v>
      </c>
      <c r="N482" s="273" t="s">
        <v>43</v>
      </c>
      <c r="O482" s="91"/>
      <c r="P482" s="227">
        <f>O482*H482</f>
        <v>0</v>
      </c>
      <c r="Q482" s="227">
        <v>0.00028</v>
      </c>
      <c r="R482" s="227">
        <f>Q482*H482</f>
        <v>0.0028559999999999996</v>
      </c>
      <c r="S482" s="227">
        <v>0</v>
      </c>
      <c r="T482" s="228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29" t="s">
        <v>314</v>
      </c>
      <c r="AT482" s="229" t="s">
        <v>257</v>
      </c>
      <c r="AU482" s="229" t="s">
        <v>88</v>
      </c>
      <c r="AY482" s="17" t="s">
        <v>144</v>
      </c>
      <c r="BE482" s="230">
        <f>IF(N482="základní",J482,0)</f>
        <v>0</v>
      </c>
      <c r="BF482" s="230">
        <f>IF(N482="snížená",J482,0)</f>
        <v>0</v>
      </c>
      <c r="BG482" s="230">
        <f>IF(N482="zákl. přenesená",J482,0)</f>
        <v>0</v>
      </c>
      <c r="BH482" s="230">
        <f>IF(N482="sníž. přenesená",J482,0)</f>
        <v>0</v>
      </c>
      <c r="BI482" s="230">
        <f>IF(N482="nulová",J482,0)</f>
        <v>0</v>
      </c>
      <c r="BJ482" s="17" t="s">
        <v>86</v>
      </c>
      <c r="BK482" s="230">
        <f>ROUND(I482*H482,2)</f>
        <v>0</v>
      </c>
      <c r="BL482" s="17" t="s">
        <v>231</v>
      </c>
      <c r="BM482" s="229" t="s">
        <v>968</v>
      </c>
    </row>
    <row r="483" spans="1:51" s="13" customFormat="1" ht="12">
      <c r="A483" s="13"/>
      <c r="B483" s="231"/>
      <c r="C483" s="232"/>
      <c r="D483" s="233" t="s">
        <v>154</v>
      </c>
      <c r="E483" s="232"/>
      <c r="F483" s="235" t="s">
        <v>969</v>
      </c>
      <c r="G483" s="232"/>
      <c r="H483" s="236">
        <v>10.2</v>
      </c>
      <c r="I483" s="237"/>
      <c r="J483" s="232"/>
      <c r="K483" s="232"/>
      <c r="L483" s="238"/>
      <c r="M483" s="239"/>
      <c r="N483" s="240"/>
      <c r="O483" s="240"/>
      <c r="P483" s="240"/>
      <c r="Q483" s="240"/>
      <c r="R483" s="240"/>
      <c r="S483" s="240"/>
      <c r="T483" s="24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2" t="s">
        <v>154</v>
      </c>
      <c r="AU483" s="242" t="s">
        <v>88</v>
      </c>
      <c r="AV483" s="13" t="s">
        <v>88</v>
      </c>
      <c r="AW483" s="13" t="s">
        <v>4</v>
      </c>
      <c r="AX483" s="13" t="s">
        <v>86</v>
      </c>
      <c r="AY483" s="242" t="s">
        <v>144</v>
      </c>
    </row>
    <row r="484" spans="1:65" s="2" customFormat="1" ht="14.4" customHeight="1">
      <c r="A484" s="38"/>
      <c r="B484" s="39"/>
      <c r="C484" s="218" t="s">
        <v>970</v>
      </c>
      <c r="D484" s="218" t="s">
        <v>147</v>
      </c>
      <c r="E484" s="219" t="s">
        <v>971</v>
      </c>
      <c r="F484" s="220" t="s">
        <v>972</v>
      </c>
      <c r="G484" s="221" t="s">
        <v>322</v>
      </c>
      <c r="H484" s="222">
        <v>10</v>
      </c>
      <c r="I484" s="223"/>
      <c r="J484" s="224">
        <f>ROUND(I484*H484,2)</f>
        <v>0</v>
      </c>
      <c r="K484" s="220" t="s">
        <v>151</v>
      </c>
      <c r="L484" s="44"/>
      <c r="M484" s="225" t="s">
        <v>1</v>
      </c>
      <c r="N484" s="226" t="s">
        <v>43</v>
      </c>
      <c r="O484" s="91"/>
      <c r="P484" s="227">
        <f>O484*H484</f>
        <v>0</v>
      </c>
      <c r="Q484" s="227">
        <v>3E-05</v>
      </c>
      <c r="R484" s="227">
        <f>Q484*H484</f>
        <v>0.00030000000000000003</v>
      </c>
      <c r="S484" s="227">
        <v>0</v>
      </c>
      <c r="T484" s="228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9" t="s">
        <v>231</v>
      </c>
      <c r="AT484" s="229" t="s">
        <v>147</v>
      </c>
      <c r="AU484" s="229" t="s">
        <v>88</v>
      </c>
      <c r="AY484" s="17" t="s">
        <v>144</v>
      </c>
      <c r="BE484" s="230">
        <f>IF(N484="základní",J484,0)</f>
        <v>0</v>
      </c>
      <c r="BF484" s="230">
        <f>IF(N484="snížená",J484,0)</f>
        <v>0</v>
      </c>
      <c r="BG484" s="230">
        <f>IF(N484="zákl. přenesená",J484,0)</f>
        <v>0</v>
      </c>
      <c r="BH484" s="230">
        <f>IF(N484="sníž. přenesená",J484,0)</f>
        <v>0</v>
      </c>
      <c r="BI484" s="230">
        <f>IF(N484="nulová",J484,0)</f>
        <v>0</v>
      </c>
      <c r="BJ484" s="17" t="s">
        <v>86</v>
      </c>
      <c r="BK484" s="230">
        <f>ROUND(I484*H484,2)</f>
        <v>0</v>
      </c>
      <c r="BL484" s="17" t="s">
        <v>231</v>
      </c>
      <c r="BM484" s="229" t="s">
        <v>973</v>
      </c>
    </row>
    <row r="485" spans="1:65" s="2" customFormat="1" ht="14.4" customHeight="1">
      <c r="A485" s="38"/>
      <c r="B485" s="39"/>
      <c r="C485" s="218" t="s">
        <v>974</v>
      </c>
      <c r="D485" s="218" t="s">
        <v>147</v>
      </c>
      <c r="E485" s="219" t="s">
        <v>975</v>
      </c>
      <c r="F485" s="220" t="s">
        <v>976</v>
      </c>
      <c r="G485" s="221" t="s">
        <v>159</v>
      </c>
      <c r="H485" s="222">
        <v>42.85</v>
      </c>
      <c r="I485" s="223"/>
      <c r="J485" s="224">
        <f>ROUND(I485*H485,2)</f>
        <v>0</v>
      </c>
      <c r="K485" s="220" t="s">
        <v>151</v>
      </c>
      <c r="L485" s="44"/>
      <c r="M485" s="225" t="s">
        <v>1</v>
      </c>
      <c r="N485" s="226" t="s">
        <v>43</v>
      </c>
      <c r="O485" s="91"/>
      <c r="P485" s="227">
        <f>O485*H485</f>
        <v>0</v>
      </c>
      <c r="Q485" s="227">
        <v>0</v>
      </c>
      <c r="R485" s="227">
        <f>Q485*H485</f>
        <v>0</v>
      </c>
      <c r="S485" s="227">
        <v>0</v>
      </c>
      <c r="T485" s="228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29" t="s">
        <v>231</v>
      </c>
      <c r="AT485" s="229" t="s">
        <v>147</v>
      </c>
      <c r="AU485" s="229" t="s">
        <v>88</v>
      </c>
      <c r="AY485" s="17" t="s">
        <v>144</v>
      </c>
      <c r="BE485" s="230">
        <f>IF(N485="základní",J485,0)</f>
        <v>0</v>
      </c>
      <c r="BF485" s="230">
        <f>IF(N485="snížená",J485,0)</f>
        <v>0</v>
      </c>
      <c r="BG485" s="230">
        <f>IF(N485="zákl. přenesená",J485,0)</f>
        <v>0</v>
      </c>
      <c r="BH485" s="230">
        <f>IF(N485="sníž. přenesená",J485,0)</f>
        <v>0</v>
      </c>
      <c r="BI485" s="230">
        <f>IF(N485="nulová",J485,0)</f>
        <v>0</v>
      </c>
      <c r="BJ485" s="17" t="s">
        <v>86</v>
      </c>
      <c r="BK485" s="230">
        <f>ROUND(I485*H485,2)</f>
        <v>0</v>
      </c>
      <c r="BL485" s="17" t="s">
        <v>231</v>
      </c>
      <c r="BM485" s="229" t="s">
        <v>977</v>
      </c>
    </row>
    <row r="486" spans="1:63" s="12" customFormat="1" ht="22.8" customHeight="1">
      <c r="A486" s="12"/>
      <c r="B486" s="202"/>
      <c r="C486" s="203"/>
      <c r="D486" s="204" t="s">
        <v>77</v>
      </c>
      <c r="E486" s="216" t="s">
        <v>978</v>
      </c>
      <c r="F486" s="216" t="s">
        <v>979</v>
      </c>
      <c r="G486" s="203"/>
      <c r="H486" s="203"/>
      <c r="I486" s="206"/>
      <c r="J486" s="217">
        <f>BK486</f>
        <v>0</v>
      </c>
      <c r="K486" s="203"/>
      <c r="L486" s="208"/>
      <c r="M486" s="209"/>
      <c r="N486" s="210"/>
      <c r="O486" s="210"/>
      <c r="P486" s="211">
        <f>SUM(P487:P495)</f>
        <v>0</v>
      </c>
      <c r="Q486" s="210"/>
      <c r="R486" s="211">
        <f>SUM(R487:R495)</f>
        <v>0.261052</v>
      </c>
      <c r="S486" s="210"/>
      <c r="T486" s="212">
        <f>SUM(T487:T495)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13" t="s">
        <v>88</v>
      </c>
      <c r="AT486" s="214" t="s">
        <v>77</v>
      </c>
      <c r="AU486" s="214" t="s">
        <v>86</v>
      </c>
      <c r="AY486" s="213" t="s">
        <v>144</v>
      </c>
      <c r="BK486" s="215">
        <f>SUM(BK487:BK495)</f>
        <v>0</v>
      </c>
    </row>
    <row r="487" spans="1:65" s="2" customFormat="1" ht="14.4" customHeight="1">
      <c r="A487" s="38"/>
      <c r="B487" s="39"/>
      <c r="C487" s="218" t="s">
        <v>980</v>
      </c>
      <c r="D487" s="218" t="s">
        <v>147</v>
      </c>
      <c r="E487" s="219" t="s">
        <v>981</v>
      </c>
      <c r="F487" s="220" t="s">
        <v>982</v>
      </c>
      <c r="G487" s="221" t="s">
        <v>159</v>
      </c>
      <c r="H487" s="222">
        <v>27.92</v>
      </c>
      <c r="I487" s="223"/>
      <c r="J487" s="224">
        <f>ROUND(I487*H487,2)</f>
        <v>0</v>
      </c>
      <c r="K487" s="220" t="s">
        <v>151</v>
      </c>
      <c r="L487" s="44"/>
      <c r="M487" s="225" t="s">
        <v>1</v>
      </c>
      <c r="N487" s="226" t="s">
        <v>43</v>
      </c>
      <c r="O487" s="91"/>
      <c r="P487" s="227">
        <f>O487*H487</f>
        <v>0</v>
      </c>
      <c r="Q487" s="227">
        <v>0</v>
      </c>
      <c r="R487" s="227">
        <f>Q487*H487</f>
        <v>0</v>
      </c>
      <c r="S487" s="227">
        <v>0</v>
      </c>
      <c r="T487" s="228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29" t="s">
        <v>231</v>
      </c>
      <c r="AT487" s="229" t="s">
        <v>147</v>
      </c>
      <c r="AU487" s="229" t="s">
        <v>88</v>
      </c>
      <c r="AY487" s="17" t="s">
        <v>144</v>
      </c>
      <c r="BE487" s="230">
        <f>IF(N487="základní",J487,0)</f>
        <v>0</v>
      </c>
      <c r="BF487" s="230">
        <f>IF(N487="snížená",J487,0)</f>
        <v>0</v>
      </c>
      <c r="BG487" s="230">
        <f>IF(N487="zákl. přenesená",J487,0)</f>
        <v>0</v>
      </c>
      <c r="BH487" s="230">
        <f>IF(N487="sníž. přenesená",J487,0)</f>
        <v>0</v>
      </c>
      <c r="BI487" s="230">
        <f>IF(N487="nulová",J487,0)</f>
        <v>0</v>
      </c>
      <c r="BJ487" s="17" t="s">
        <v>86</v>
      </c>
      <c r="BK487" s="230">
        <f>ROUND(I487*H487,2)</f>
        <v>0</v>
      </c>
      <c r="BL487" s="17" t="s">
        <v>231</v>
      </c>
      <c r="BM487" s="229" t="s">
        <v>983</v>
      </c>
    </row>
    <row r="488" spans="1:65" s="2" customFormat="1" ht="14.4" customHeight="1">
      <c r="A488" s="38"/>
      <c r="B488" s="39"/>
      <c r="C488" s="218" t="s">
        <v>984</v>
      </c>
      <c r="D488" s="218" t="s">
        <v>147</v>
      </c>
      <c r="E488" s="219" t="s">
        <v>985</v>
      </c>
      <c r="F488" s="220" t="s">
        <v>986</v>
      </c>
      <c r="G488" s="221" t="s">
        <v>159</v>
      </c>
      <c r="H488" s="222">
        <v>27.92</v>
      </c>
      <c r="I488" s="223"/>
      <c r="J488" s="224">
        <f>ROUND(I488*H488,2)</f>
        <v>0</v>
      </c>
      <c r="K488" s="220" t="s">
        <v>151</v>
      </c>
      <c r="L488" s="44"/>
      <c r="M488" s="225" t="s">
        <v>1</v>
      </c>
      <c r="N488" s="226" t="s">
        <v>43</v>
      </c>
      <c r="O488" s="91"/>
      <c r="P488" s="227">
        <f>O488*H488</f>
        <v>0</v>
      </c>
      <c r="Q488" s="227">
        <v>0</v>
      </c>
      <c r="R488" s="227">
        <f>Q488*H488</f>
        <v>0</v>
      </c>
      <c r="S488" s="227">
        <v>0</v>
      </c>
      <c r="T488" s="228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29" t="s">
        <v>231</v>
      </c>
      <c r="AT488" s="229" t="s">
        <v>147</v>
      </c>
      <c r="AU488" s="229" t="s">
        <v>88</v>
      </c>
      <c r="AY488" s="17" t="s">
        <v>144</v>
      </c>
      <c r="BE488" s="230">
        <f>IF(N488="základní",J488,0)</f>
        <v>0</v>
      </c>
      <c r="BF488" s="230">
        <f>IF(N488="snížená",J488,0)</f>
        <v>0</v>
      </c>
      <c r="BG488" s="230">
        <f>IF(N488="zákl. přenesená",J488,0)</f>
        <v>0</v>
      </c>
      <c r="BH488" s="230">
        <f>IF(N488="sníž. přenesená",J488,0)</f>
        <v>0</v>
      </c>
      <c r="BI488" s="230">
        <f>IF(N488="nulová",J488,0)</f>
        <v>0</v>
      </c>
      <c r="BJ488" s="17" t="s">
        <v>86</v>
      </c>
      <c r="BK488" s="230">
        <f>ROUND(I488*H488,2)</f>
        <v>0</v>
      </c>
      <c r="BL488" s="17" t="s">
        <v>231</v>
      </c>
      <c r="BM488" s="229" t="s">
        <v>987</v>
      </c>
    </row>
    <row r="489" spans="1:65" s="2" customFormat="1" ht="24.15" customHeight="1">
      <c r="A489" s="38"/>
      <c r="B489" s="39"/>
      <c r="C489" s="218" t="s">
        <v>988</v>
      </c>
      <c r="D489" s="218" t="s">
        <v>147</v>
      </c>
      <c r="E489" s="219" t="s">
        <v>989</v>
      </c>
      <c r="F489" s="220" t="s">
        <v>990</v>
      </c>
      <c r="G489" s="221" t="s">
        <v>159</v>
      </c>
      <c r="H489" s="222">
        <v>27.92</v>
      </c>
      <c r="I489" s="223"/>
      <c r="J489" s="224">
        <f>ROUND(I489*H489,2)</f>
        <v>0</v>
      </c>
      <c r="K489" s="220" t="s">
        <v>151</v>
      </c>
      <c r="L489" s="44"/>
      <c r="M489" s="225" t="s">
        <v>1</v>
      </c>
      <c r="N489" s="226" t="s">
        <v>43</v>
      </c>
      <c r="O489" s="91"/>
      <c r="P489" s="227">
        <f>O489*H489</f>
        <v>0</v>
      </c>
      <c r="Q489" s="227">
        <v>0.00755</v>
      </c>
      <c r="R489" s="227">
        <f>Q489*H489</f>
        <v>0.210796</v>
      </c>
      <c r="S489" s="227">
        <v>0</v>
      </c>
      <c r="T489" s="228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9" t="s">
        <v>231</v>
      </c>
      <c r="AT489" s="229" t="s">
        <v>147</v>
      </c>
      <c r="AU489" s="229" t="s">
        <v>88</v>
      </c>
      <c r="AY489" s="17" t="s">
        <v>144</v>
      </c>
      <c r="BE489" s="230">
        <f>IF(N489="základní",J489,0)</f>
        <v>0</v>
      </c>
      <c r="BF489" s="230">
        <f>IF(N489="snížená",J489,0)</f>
        <v>0</v>
      </c>
      <c r="BG489" s="230">
        <f>IF(N489="zákl. přenesená",J489,0)</f>
        <v>0</v>
      </c>
      <c r="BH489" s="230">
        <f>IF(N489="sníž. přenesená",J489,0)</f>
        <v>0</v>
      </c>
      <c r="BI489" s="230">
        <f>IF(N489="nulová",J489,0)</f>
        <v>0</v>
      </c>
      <c r="BJ489" s="17" t="s">
        <v>86</v>
      </c>
      <c r="BK489" s="230">
        <f>ROUND(I489*H489,2)</f>
        <v>0</v>
      </c>
      <c r="BL489" s="17" t="s">
        <v>231</v>
      </c>
      <c r="BM489" s="229" t="s">
        <v>991</v>
      </c>
    </row>
    <row r="490" spans="1:51" s="15" customFormat="1" ht="12">
      <c r="A490" s="15"/>
      <c r="B490" s="254"/>
      <c r="C490" s="255"/>
      <c r="D490" s="233" t="s">
        <v>154</v>
      </c>
      <c r="E490" s="256" t="s">
        <v>1</v>
      </c>
      <c r="F490" s="257" t="s">
        <v>173</v>
      </c>
      <c r="G490" s="255"/>
      <c r="H490" s="256" t="s">
        <v>1</v>
      </c>
      <c r="I490" s="258"/>
      <c r="J490" s="255"/>
      <c r="K490" s="255"/>
      <c r="L490" s="259"/>
      <c r="M490" s="260"/>
      <c r="N490" s="261"/>
      <c r="O490" s="261"/>
      <c r="P490" s="261"/>
      <c r="Q490" s="261"/>
      <c r="R490" s="261"/>
      <c r="S490" s="261"/>
      <c r="T490" s="262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63" t="s">
        <v>154</v>
      </c>
      <c r="AU490" s="263" t="s">
        <v>88</v>
      </c>
      <c r="AV490" s="15" t="s">
        <v>86</v>
      </c>
      <c r="AW490" s="15" t="s">
        <v>32</v>
      </c>
      <c r="AX490" s="15" t="s">
        <v>78</v>
      </c>
      <c r="AY490" s="263" t="s">
        <v>144</v>
      </c>
    </row>
    <row r="491" spans="1:51" s="13" customFormat="1" ht="12">
      <c r="A491" s="13"/>
      <c r="B491" s="231"/>
      <c r="C491" s="232"/>
      <c r="D491" s="233" t="s">
        <v>154</v>
      </c>
      <c r="E491" s="234" t="s">
        <v>1</v>
      </c>
      <c r="F491" s="235" t="s">
        <v>346</v>
      </c>
      <c r="G491" s="232"/>
      <c r="H491" s="236">
        <v>27.92</v>
      </c>
      <c r="I491" s="237"/>
      <c r="J491" s="232"/>
      <c r="K491" s="232"/>
      <c r="L491" s="238"/>
      <c r="M491" s="239"/>
      <c r="N491" s="240"/>
      <c r="O491" s="240"/>
      <c r="P491" s="240"/>
      <c r="Q491" s="240"/>
      <c r="R491" s="240"/>
      <c r="S491" s="240"/>
      <c r="T491" s="24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2" t="s">
        <v>154</v>
      </c>
      <c r="AU491" s="242" t="s">
        <v>88</v>
      </c>
      <c r="AV491" s="13" t="s">
        <v>88</v>
      </c>
      <c r="AW491" s="13" t="s">
        <v>32</v>
      </c>
      <c r="AX491" s="13" t="s">
        <v>78</v>
      </c>
      <c r="AY491" s="242" t="s">
        <v>144</v>
      </c>
    </row>
    <row r="492" spans="1:51" s="14" customFormat="1" ht="12">
      <c r="A492" s="14"/>
      <c r="B492" s="243"/>
      <c r="C492" s="244"/>
      <c r="D492" s="233" t="s">
        <v>154</v>
      </c>
      <c r="E492" s="245" t="s">
        <v>1</v>
      </c>
      <c r="F492" s="246" t="s">
        <v>156</v>
      </c>
      <c r="G492" s="244"/>
      <c r="H492" s="247">
        <v>27.92</v>
      </c>
      <c r="I492" s="248"/>
      <c r="J492" s="244"/>
      <c r="K492" s="244"/>
      <c r="L492" s="249"/>
      <c r="M492" s="250"/>
      <c r="N492" s="251"/>
      <c r="O492" s="251"/>
      <c r="P492" s="251"/>
      <c r="Q492" s="251"/>
      <c r="R492" s="251"/>
      <c r="S492" s="251"/>
      <c r="T492" s="25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3" t="s">
        <v>154</v>
      </c>
      <c r="AU492" s="253" t="s">
        <v>88</v>
      </c>
      <c r="AV492" s="14" t="s">
        <v>152</v>
      </c>
      <c r="AW492" s="14" t="s">
        <v>32</v>
      </c>
      <c r="AX492" s="14" t="s">
        <v>86</v>
      </c>
      <c r="AY492" s="253" t="s">
        <v>144</v>
      </c>
    </row>
    <row r="493" spans="1:65" s="2" customFormat="1" ht="24.15" customHeight="1">
      <c r="A493" s="38"/>
      <c r="B493" s="39"/>
      <c r="C493" s="218" t="s">
        <v>992</v>
      </c>
      <c r="D493" s="218" t="s">
        <v>147</v>
      </c>
      <c r="E493" s="219" t="s">
        <v>993</v>
      </c>
      <c r="F493" s="220" t="s">
        <v>994</v>
      </c>
      <c r="G493" s="221" t="s">
        <v>159</v>
      </c>
      <c r="H493" s="222">
        <v>27.92</v>
      </c>
      <c r="I493" s="223"/>
      <c r="J493" s="224">
        <f>ROUND(I493*H493,2)</f>
        <v>0</v>
      </c>
      <c r="K493" s="220" t="s">
        <v>151</v>
      </c>
      <c r="L493" s="44"/>
      <c r="M493" s="225" t="s">
        <v>1</v>
      </c>
      <c r="N493" s="226" t="s">
        <v>43</v>
      </c>
      <c r="O493" s="91"/>
      <c r="P493" s="227">
        <f>O493*H493</f>
        <v>0</v>
      </c>
      <c r="Q493" s="227">
        <v>0.0003</v>
      </c>
      <c r="R493" s="227">
        <f>Q493*H493</f>
        <v>0.008376</v>
      </c>
      <c r="S493" s="227">
        <v>0</v>
      </c>
      <c r="T493" s="228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29" t="s">
        <v>231</v>
      </c>
      <c r="AT493" s="229" t="s">
        <v>147</v>
      </c>
      <c r="AU493" s="229" t="s">
        <v>88</v>
      </c>
      <c r="AY493" s="17" t="s">
        <v>144</v>
      </c>
      <c r="BE493" s="230">
        <f>IF(N493="základní",J493,0)</f>
        <v>0</v>
      </c>
      <c r="BF493" s="230">
        <f>IF(N493="snížená",J493,0)</f>
        <v>0</v>
      </c>
      <c r="BG493" s="230">
        <f>IF(N493="zákl. přenesená",J493,0)</f>
        <v>0</v>
      </c>
      <c r="BH493" s="230">
        <f>IF(N493="sníž. přenesená",J493,0)</f>
        <v>0</v>
      </c>
      <c r="BI493" s="230">
        <f>IF(N493="nulová",J493,0)</f>
        <v>0</v>
      </c>
      <c r="BJ493" s="17" t="s">
        <v>86</v>
      </c>
      <c r="BK493" s="230">
        <f>ROUND(I493*H493,2)</f>
        <v>0</v>
      </c>
      <c r="BL493" s="17" t="s">
        <v>231</v>
      </c>
      <c r="BM493" s="229" t="s">
        <v>995</v>
      </c>
    </row>
    <row r="494" spans="1:65" s="2" customFormat="1" ht="24.15" customHeight="1">
      <c r="A494" s="38"/>
      <c r="B494" s="39"/>
      <c r="C494" s="218" t="s">
        <v>996</v>
      </c>
      <c r="D494" s="218" t="s">
        <v>147</v>
      </c>
      <c r="E494" s="219" t="s">
        <v>997</v>
      </c>
      <c r="F494" s="220" t="s">
        <v>998</v>
      </c>
      <c r="G494" s="221" t="s">
        <v>159</v>
      </c>
      <c r="H494" s="222">
        <v>27.92</v>
      </c>
      <c r="I494" s="223"/>
      <c r="J494" s="224">
        <f>ROUND(I494*H494,2)</f>
        <v>0</v>
      </c>
      <c r="K494" s="220" t="s">
        <v>151</v>
      </c>
      <c r="L494" s="44"/>
      <c r="M494" s="225" t="s">
        <v>1</v>
      </c>
      <c r="N494" s="226" t="s">
        <v>43</v>
      </c>
      <c r="O494" s="91"/>
      <c r="P494" s="227">
        <f>O494*H494</f>
        <v>0</v>
      </c>
      <c r="Q494" s="227">
        <v>0.0015</v>
      </c>
      <c r="R494" s="227">
        <f>Q494*H494</f>
        <v>0.04188</v>
      </c>
      <c r="S494" s="227">
        <v>0</v>
      </c>
      <c r="T494" s="228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29" t="s">
        <v>231</v>
      </c>
      <c r="AT494" s="229" t="s">
        <v>147</v>
      </c>
      <c r="AU494" s="229" t="s">
        <v>88</v>
      </c>
      <c r="AY494" s="17" t="s">
        <v>144</v>
      </c>
      <c r="BE494" s="230">
        <f>IF(N494="základní",J494,0)</f>
        <v>0</v>
      </c>
      <c r="BF494" s="230">
        <f>IF(N494="snížená",J494,0)</f>
        <v>0</v>
      </c>
      <c r="BG494" s="230">
        <f>IF(N494="zákl. přenesená",J494,0)</f>
        <v>0</v>
      </c>
      <c r="BH494" s="230">
        <f>IF(N494="sníž. přenesená",J494,0)</f>
        <v>0</v>
      </c>
      <c r="BI494" s="230">
        <f>IF(N494="nulová",J494,0)</f>
        <v>0</v>
      </c>
      <c r="BJ494" s="17" t="s">
        <v>86</v>
      </c>
      <c r="BK494" s="230">
        <f>ROUND(I494*H494,2)</f>
        <v>0</v>
      </c>
      <c r="BL494" s="17" t="s">
        <v>231</v>
      </c>
      <c r="BM494" s="229" t="s">
        <v>999</v>
      </c>
    </row>
    <row r="495" spans="1:65" s="2" customFormat="1" ht="24.15" customHeight="1">
      <c r="A495" s="38"/>
      <c r="B495" s="39"/>
      <c r="C495" s="218" t="s">
        <v>1000</v>
      </c>
      <c r="D495" s="218" t="s">
        <v>147</v>
      </c>
      <c r="E495" s="219" t="s">
        <v>1001</v>
      </c>
      <c r="F495" s="220" t="s">
        <v>1002</v>
      </c>
      <c r="G495" s="221" t="s">
        <v>150</v>
      </c>
      <c r="H495" s="222">
        <v>0.261</v>
      </c>
      <c r="I495" s="223"/>
      <c r="J495" s="224">
        <f>ROUND(I495*H495,2)</f>
        <v>0</v>
      </c>
      <c r="K495" s="220" t="s">
        <v>151</v>
      </c>
      <c r="L495" s="44"/>
      <c r="M495" s="225" t="s">
        <v>1</v>
      </c>
      <c r="N495" s="226" t="s">
        <v>43</v>
      </c>
      <c r="O495" s="91"/>
      <c r="P495" s="227">
        <f>O495*H495</f>
        <v>0</v>
      </c>
      <c r="Q495" s="227">
        <v>0</v>
      </c>
      <c r="R495" s="227">
        <f>Q495*H495</f>
        <v>0</v>
      </c>
      <c r="S495" s="227">
        <v>0</v>
      </c>
      <c r="T495" s="228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29" t="s">
        <v>231</v>
      </c>
      <c r="AT495" s="229" t="s">
        <v>147</v>
      </c>
      <c r="AU495" s="229" t="s">
        <v>88</v>
      </c>
      <c r="AY495" s="17" t="s">
        <v>144</v>
      </c>
      <c r="BE495" s="230">
        <f>IF(N495="základní",J495,0)</f>
        <v>0</v>
      </c>
      <c r="BF495" s="230">
        <f>IF(N495="snížená",J495,0)</f>
        <v>0</v>
      </c>
      <c r="BG495" s="230">
        <f>IF(N495="zákl. přenesená",J495,0)</f>
        <v>0</v>
      </c>
      <c r="BH495" s="230">
        <f>IF(N495="sníž. přenesená",J495,0)</f>
        <v>0</v>
      </c>
      <c r="BI495" s="230">
        <f>IF(N495="nulová",J495,0)</f>
        <v>0</v>
      </c>
      <c r="BJ495" s="17" t="s">
        <v>86</v>
      </c>
      <c r="BK495" s="230">
        <f>ROUND(I495*H495,2)</f>
        <v>0</v>
      </c>
      <c r="BL495" s="17" t="s">
        <v>231</v>
      </c>
      <c r="BM495" s="229" t="s">
        <v>1003</v>
      </c>
    </row>
    <row r="496" spans="1:63" s="12" customFormat="1" ht="22.8" customHeight="1">
      <c r="A496" s="12"/>
      <c r="B496" s="202"/>
      <c r="C496" s="203"/>
      <c r="D496" s="204" t="s">
        <v>77</v>
      </c>
      <c r="E496" s="216" t="s">
        <v>1004</v>
      </c>
      <c r="F496" s="216" t="s">
        <v>1005</v>
      </c>
      <c r="G496" s="203"/>
      <c r="H496" s="203"/>
      <c r="I496" s="206"/>
      <c r="J496" s="217">
        <f>BK496</f>
        <v>0</v>
      </c>
      <c r="K496" s="203"/>
      <c r="L496" s="208"/>
      <c r="M496" s="209"/>
      <c r="N496" s="210"/>
      <c r="O496" s="210"/>
      <c r="P496" s="211">
        <f>SUM(P497:P521)</f>
        <v>0</v>
      </c>
      <c r="Q496" s="210"/>
      <c r="R496" s="211">
        <f>SUM(R497:R521)</f>
        <v>1.8710796</v>
      </c>
      <c r="S496" s="210"/>
      <c r="T496" s="212">
        <f>SUM(T497:T521)</f>
        <v>1.3392191999999998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13" t="s">
        <v>88</v>
      </c>
      <c r="AT496" s="214" t="s">
        <v>77</v>
      </c>
      <c r="AU496" s="214" t="s">
        <v>86</v>
      </c>
      <c r="AY496" s="213" t="s">
        <v>144</v>
      </c>
      <c r="BK496" s="215">
        <f>SUM(BK497:BK521)</f>
        <v>0</v>
      </c>
    </row>
    <row r="497" spans="1:65" s="2" customFormat="1" ht="14.4" customHeight="1">
      <c r="A497" s="38"/>
      <c r="B497" s="39"/>
      <c r="C497" s="218" t="s">
        <v>1006</v>
      </c>
      <c r="D497" s="218" t="s">
        <v>147</v>
      </c>
      <c r="E497" s="219" t="s">
        <v>1007</v>
      </c>
      <c r="F497" s="220" t="s">
        <v>1008</v>
      </c>
      <c r="G497" s="221" t="s">
        <v>159</v>
      </c>
      <c r="H497" s="222">
        <v>76.88</v>
      </c>
      <c r="I497" s="223"/>
      <c r="J497" s="224">
        <f>ROUND(I497*H497,2)</f>
        <v>0</v>
      </c>
      <c r="K497" s="220" t="s">
        <v>151</v>
      </c>
      <c r="L497" s="44"/>
      <c r="M497" s="225" t="s">
        <v>1</v>
      </c>
      <c r="N497" s="226" t="s">
        <v>43</v>
      </c>
      <c r="O497" s="91"/>
      <c r="P497" s="227">
        <f>O497*H497</f>
        <v>0</v>
      </c>
      <c r="Q497" s="227">
        <v>0</v>
      </c>
      <c r="R497" s="227">
        <f>Q497*H497</f>
        <v>0</v>
      </c>
      <c r="S497" s="227">
        <v>0</v>
      </c>
      <c r="T497" s="228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29" t="s">
        <v>231</v>
      </c>
      <c r="AT497" s="229" t="s">
        <v>147</v>
      </c>
      <c r="AU497" s="229" t="s">
        <v>88</v>
      </c>
      <c r="AY497" s="17" t="s">
        <v>144</v>
      </c>
      <c r="BE497" s="230">
        <f>IF(N497="základní",J497,0)</f>
        <v>0</v>
      </c>
      <c r="BF497" s="230">
        <f>IF(N497="snížená",J497,0)</f>
        <v>0</v>
      </c>
      <c r="BG497" s="230">
        <f>IF(N497="zákl. přenesená",J497,0)</f>
        <v>0</v>
      </c>
      <c r="BH497" s="230">
        <f>IF(N497="sníž. přenesená",J497,0)</f>
        <v>0</v>
      </c>
      <c r="BI497" s="230">
        <f>IF(N497="nulová",J497,0)</f>
        <v>0</v>
      </c>
      <c r="BJ497" s="17" t="s">
        <v>86</v>
      </c>
      <c r="BK497" s="230">
        <f>ROUND(I497*H497,2)</f>
        <v>0</v>
      </c>
      <c r="BL497" s="17" t="s">
        <v>231</v>
      </c>
      <c r="BM497" s="229" t="s">
        <v>1009</v>
      </c>
    </row>
    <row r="498" spans="1:65" s="2" customFormat="1" ht="14.4" customHeight="1">
      <c r="A498" s="38"/>
      <c r="B498" s="39"/>
      <c r="C498" s="218" t="s">
        <v>1010</v>
      </c>
      <c r="D498" s="218" t="s">
        <v>147</v>
      </c>
      <c r="E498" s="219" t="s">
        <v>1011</v>
      </c>
      <c r="F498" s="220" t="s">
        <v>1012</v>
      </c>
      <c r="G498" s="221" t="s">
        <v>159</v>
      </c>
      <c r="H498" s="222">
        <v>76.88</v>
      </c>
      <c r="I498" s="223"/>
      <c r="J498" s="224">
        <f>ROUND(I498*H498,2)</f>
        <v>0</v>
      </c>
      <c r="K498" s="220" t="s">
        <v>151</v>
      </c>
      <c r="L498" s="44"/>
      <c r="M498" s="225" t="s">
        <v>1</v>
      </c>
      <c r="N498" s="226" t="s">
        <v>43</v>
      </c>
      <c r="O498" s="91"/>
      <c r="P498" s="227">
        <f>O498*H498</f>
        <v>0</v>
      </c>
      <c r="Q498" s="227">
        <v>0.0003</v>
      </c>
      <c r="R498" s="227">
        <f>Q498*H498</f>
        <v>0.023063999999999998</v>
      </c>
      <c r="S498" s="227">
        <v>0</v>
      </c>
      <c r="T498" s="228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29" t="s">
        <v>231</v>
      </c>
      <c r="AT498" s="229" t="s">
        <v>147</v>
      </c>
      <c r="AU498" s="229" t="s">
        <v>88</v>
      </c>
      <c r="AY498" s="17" t="s">
        <v>144</v>
      </c>
      <c r="BE498" s="230">
        <f>IF(N498="základní",J498,0)</f>
        <v>0</v>
      </c>
      <c r="BF498" s="230">
        <f>IF(N498="snížená",J498,0)</f>
        <v>0</v>
      </c>
      <c r="BG498" s="230">
        <f>IF(N498="zákl. přenesená",J498,0)</f>
        <v>0</v>
      </c>
      <c r="BH498" s="230">
        <f>IF(N498="sníž. přenesená",J498,0)</f>
        <v>0</v>
      </c>
      <c r="BI498" s="230">
        <f>IF(N498="nulová",J498,0)</f>
        <v>0</v>
      </c>
      <c r="BJ498" s="17" t="s">
        <v>86</v>
      </c>
      <c r="BK498" s="230">
        <f>ROUND(I498*H498,2)</f>
        <v>0</v>
      </c>
      <c r="BL498" s="17" t="s">
        <v>231</v>
      </c>
      <c r="BM498" s="229" t="s">
        <v>1013</v>
      </c>
    </row>
    <row r="499" spans="1:65" s="2" customFormat="1" ht="24.15" customHeight="1">
      <c r="A499" s="38"/>
      <c r="B499" s="39"/>
      <c r="C499" s="218" t="s">
        <v>1014</v>
      </c>
      <c r="D499" s="218" t="s">
        <v>147</v>
      </c>
      <c r="E499" s="219" t="s">
        <v>1015</v>
      </c>
      <c r="F499" s="220" t="s">
        <v>1016</v>
      </c>
      <c r="G499" s="221" t="s">
        <v>159</v>
      </c>
      <c r="H499" s="222">
        <v>15</v>
      </c>
      <c r="I499" s="223"/>
      <c r="J499" s="224">
        <f>ROUND(I499*H499,2)</f>
        <v>0</v>
      </c>
      <c r="K499" s="220" t="s">
        <v>151</v>
      </c>
      <c r="L499" s="44"/>
      <c r="M499" s="225" t="s">
        <v>1</v>
      </c>
      <c r="N499" s="226" t="s">
        <v>43</v>
      </c>
      <c r="O499" s="91"/>
      <c r="P499" s="227">
        <f>O499*H499</f>
        <v>0</v>
      </c>
      <c r="Q499" s="227">
        <v>0.0015</v>
      </c>
      <c r="R499" s="227">
        <f>Q499*H499</f>
        <v>0.0225</v>
      </c>
      <c r="S499" s="227">
        <v>0</v>
      </c>
      <c r="T499" s="228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29" t="s">
        <v>231</v>
      </c>
      <c r="AT499" s="229" t="s">
        <v>147</v>
      </c>
      <c r="AU499" s="229" t="s">
        <v>88</v>
      </c>
      <c r="AY499" s="17" t="s">
        <v>144</v>
      </c>
      <c r="BE499" s="230">
        <f>IF(N499="základní",J499,0)</f>
        <v>0</v>
      </c>
      <c r="BF499" s="230">
        <f>IF(N499="snížená",J499,0)</f>
        <v>0</v>
      </c>
      <c r="BG499" s="230">
        <f>IF(N499="zákl. přenesená",J499,0)</f>
        <v>0</v>
      </c>
      <c r="BH499" s="230">
        <f>IF(N499="sníž. přenesená",J499,0)</f>
        <v>0</v>
      </c>
      <c r="BI499" s="230">
        <f>IF(N499="nulová",J499,0)</f>
        <v>0</v>
      </c>
      <c r="BJ499" s="17" t="s">
        <v>86</v>
      </c>
      <c r="BK499" s="230">
        <f>ROUND(I499*H499,2)</f>
        <v>0</v>
      </c>
      <c r="BL499" s="17" t="s">
        <v>231</v>
      </c>
      <c r="BM499" s="229" t="s">
        <v>1017</v>
      </c>
    </row>
    <row r="500" spans="1:51" s="15" customFormat="1" ht="12">
      <c r="A500" s="15"/>
      <c r="B500" s="254"/>
      <c r="C500" s="255"/>
      <c r="D500" s="233" t="s">
        <v>154</v>
      </c>
      <c r="E500" s="256" t="s">
        <v>1</v>
      </c>
      <c r="F500" s="257" t="s">
        <v>1018</v>
      </c>
      <c r="G500" s="255"/>
      <c r="H500" s="256" t="s">
        <v>1</v>
      </c>
      <c r="I500" s="258"/>
      <c r="J500" s="255"/>
      <c r="K500" s="255"/>
      <c r="L500" s="259"/>
      <c r="M500" s="260"/>
      <c r="N500" s="261"/>
      <c r="O500" s="261"/>
      <c r="P500" s="261"/>
      <c r="Q500" s="261"/>
      <c r="R500" s="261"/>
      <c r="S500" s="261"/>
      <c r="T500" s="262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63" t="s">
        <v>154</v>
      </c>
      <c r="AU500" s="263" t="s">
        <v>88</v>
      </c>
      <c r="AV500" s="15" t="s">
        <v>86</v>
      </c>
      <c r="AW500" s="15" t="s">
        <v>32</v>
      </c>
      <c r="AX500" s="15" t="s">
        <v>78</v>
      </c>
      <c r="AY500" s="263" t="s">
        <v>144</v>
      </c>
    </row>
    <row r="501" spans="1:51" s="13" customFormat="1" ht="12">
      <c r="A501" s="13"/>
      <c r="B501" s="231"/>
      <c r="C501" s="232"/>
      <c r="D501" s="233" t="s">
        <v>154</v>
      </c>
      <c r="E501" s="234" t="s">
        <v>1</v>
      </c>
      <c r="F501" s="235" t="s">
        <v>8</v>
      </c>
      <c r="G501" s="232"/>
      <c r="H501" s="236">
        <v>15</v>
      </c>
      <c r="I501" s="237"/>
      <c r="J501" s="232"/>
      <c r="K501" s="232"/>
      <c r="L501" s="238"/>
      <c r="M501" s="239"/>
      <c r="N501" s="240"/>
      <c r="O501" s="240"/>
      <c r="P501" s="240"/>
      <c r="Q501" s="240"/>
      <c r="R501" s="240"/>
      <c r="S501" s="240"/>
      <c r="T501" s="24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2" t="s">
        <v>154</v>
      </c>
      <c r="AU501" s="242" t="s">
        <v>88</v>
      </c>
      <c r="AV501" s="13" t="s">
        <v>88</v>
      </c>
      <c r="AW501" s="13" t="s">
        <v>32</v>
      </c>
      <c r="AX501" s="13" t="s">
        <v>78</v>
      </c>
      <c r="AY501" s="242" t="s">
        <v>144</v>
      </c>
    </row>
    <row r="502" spans="1:51" s="14" customFormat="1" ht="12">
      <c r="A502" s="14"/>
      <c r="B502" s="243"/>
      <c r="C502" s="244"/>
      <c r="D502" s="233" t="s">
        <v>154</v>
      </c>
      <c r="E502" s="245" t="s">
        <v>1</v>
      </c>
      <c r="F502" s="246" t="s">
        <v>156</v>
      </c>
      <c r="G502" s="244"/>
      <c r="H502" s="247">
        <v>15</v>
      </c>
      <c r="I502" s="248"/>
      <c r="J502" s="244"/>
      <c r="K502" s="244"/>
      <c r="L502" s="249"/>
      <c r="M502" s="250"/>
      <c r="N502" s="251"/>
      <c r="O502" s="251"/>
      <c r="P502" s="251"/>
      <c r="Q502" s="251"/>
      <c r="R502" s="251"/>
      <c r="S502" s="251"/>
      <c r="T502" s="252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3" t="s">
        <v>154</v>
      </c>
      <c r="AU502" s="253" t="s">
        <v>88</v>
      </c>
      <c r="AV502" s="14" t="s">
        <v>152</v>
      </c>
      <c r="AW502" s="14" t="s">
        <v>32</v>
      </c>
      <c r="AX502" s="14" t="s">
        <v>86</v>
      </c>
      <c r="AY502" s="253" t="s">
        <v>144</v>
      </c>
    </row>
    <row r="503" spans="1:65" s="2" customFormat="1" ht="14.4" customHeight="1">
      <c r="A503" s="38"/>
      <c r="B503" s="39"/>
      <c r="C503" s="218" t="s">
        <v>1019</v>
      </c>
      <c r="D503" s="218" t="s">
        <v>147</v>
      </c>
      <c r="E503" s="219" t="s">
        <v>1020</v>
      </c>
      <c r="F503" s="220" t="s">
        <v>1021</v>
      </c>
      <c r="G503" s="221" t="s">
        <v>159</v>
      </c>
      <c r="H503" s="222">
        <v>76.88</v>
      </c>
      <c r="I503" s="223"/>
      <c r="J503" s="224">
        <f>ROUND(I503*H503,2)</f>
        <v>0</v>
      </c>
      <c r="K503" s="220" t="s">
        <v>151</v>
      </c>
      <c r="L503" s="44"/>
      <c r="M503" s="225" t="s">
        <v>1</v>
      </c>
      <c r="N503" s="226" t="s">
        <v>43</v>
      </c>
      <c r="O503" s="91"/>
      <c r="P503" s="227">
        <f>O503*H503</f>
        <v>0</v>
      </c>
      <c r="Q503" s="227">
        <v>0.0045</v>
      </c>
      <c r="R503" s="227">
        <f>Q503*H503</f>
        <v>0.34595999999999993</v>
      </c>
      <c r="S503" s="227">
        <v>0</v>
      </c>
      <c r="T503" s="228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29" t="s">
        <v>231</v>
      </c>
      <c r="AT503" s="229" t="s">
        <v>147</v>
      </c>
      <c r="AU503" s="229" t="s">
        <v>88</v>
      </c>
      <c r="AY503" s="17" t="s">
        <v>144</v>
      </c>
      <c r="BE503" s="230">
        <f>IF(N503="základní",J503,0)</f>
        <v>0</v>
      </c>
      <c r="BF503" s="230">
        <f>IF(N503="snížená",J503,0)</f>
        <v>0</v>
      </c>
      <c r="BG503" s="230">
        <f>IF(N503="zákl. přenesená",J503,0)</f>
        <v>0</v>
      </c>
      <c r="BH503" s="230">
        <f>IF(N503="sníž. přenesená",J503,0)</f>
        <v>0</v>
      </c>
      <c r="BI503" s="230">
        <f>IF(N503="nulová",J503,0)</f>
        <v>0</v>
      </c>
      <c r="BJ503" s="17" t="s">
        <v>86</v>
      </c>
      <c r="BK503" s="230">
        <f>ROUND(I503*H503,2)</f>
        <v>0</v>
      </c>
      <c r="BL503" s="17" t="s">
        <v>231</v>
      </c>
      <c r="BM503" s="229" t="s">
        <v>1022</v>
      </c>
    </row>
    <row r="504" spans="1:65" s="2" customFormat="1" ht="24.15" customHeight="1">
      <c r="A504" s="38"/>
      <c r="B504" s="39"/>
      <c r="C504" s="218" t="s">
        <v>1023</v>
      </c>
      <c r="D504" s="218" t="s">
        <v>147</v>
      </c>
      <c r="E504" s="219" t="s">
        <v>1024</v>
      </c>
      <c r="F504" s="220" t="s">
        <v>1025</v>
      </c>
      <c r="G504" s="221" t="s">
        <v>159</v>
      </c>
      <c r="H504" s="222">
        <v>49.236</v>
      </c>
      <c r="I504" s="223"/>
      <c r="J504" s="224">
        <f>ROUND(I504*H504,2)</f>
        <v>0</v>
      </c>
      <c r="K504" s="220" t="s">
        <v>151</v>
      </c>
      <c r="L504" s="44"/>
      <c r="M504" s="225" t="s">
        <v>1</v>
      </c>
      <c r="N504" s="226" t="s">
        <v>43</v>
      </c>
      <c r="O504" s="91"/>
      <c r="P504" s="227">
        <f>O504*H504</f>
        <v>0</v>
      </c>
      <c r="Q504" s="227">
        <v>0</v>
      </c>
      <c r="R504" s="227">
        <f>Q504*H504</f>
        <v>0</v>
      </c>
      <c r="S504" s="227">
        <v>0.0272</v>
      </c>
      <c r="T504" s="228">
        <f>S504*H504</f>
        <v>1.3392191999999998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29" t="s">
        <v>231</v>
      </c>
      <c r="AT504" s="229" t="s">
        <v>147</v>
      </c>
      <c r="AU504" s="229" t="s">
        <v>88</v>
      </c>
      <c r="AY504" s="17" t="s">
        <v>144</v>
      </c>
      <c r="BE504" s="230">
        <f>IF(N504="základní",J504,0)</f>
        <v>0</v>
      </c>
      <c r="BF504" s="230">
        <f>IF(N504="snížená",J504,0)</f>
        <v>0</v>
      </c>
      <c r="BG504" s="230">
        <f>IF(N504="zákl. přenesená",J504,0)</f>
        <v>0</v>
      </c>
      <c r="BH504" s="230">
        <f>IF(N504="sníž. přenesená",J504,0)</f>
        <v>0</v>
      </c>
      <c r="BI504" s="230">
        <f>IF(N504="nulová",J504,0)</f>
        <v>0</v>
      </c>
      <c r="BJ504" s="17" t="s">
        <v>86</v>
      </c>
      <c r="BK504" s="230">
        <f>ROUND(I504*H504,2)</f>
        <v>0</v>
      </c>
      <c r="BL504" s="17" t="s">
        <v>231</v>
      </c>
      <c r="BM504" s="229" t="s">
        <v>1026</v>
      </c>
    </row>
    <row r="505" spans="1:51" s="15" customFormat="1" ht="12">
      <c r="A505" s="15"/>
      <c r="B505" s="254"/>
      <c r="C505" s="255"/>
      <c r="D505" s="233" t="s">
        <v>154</v>
      </c>
      <c r="E505" s="256" t="s">
        <v>1</v>
      </c>
      <c r="F505" s="257" t="s">
        <v>242</v>
      </c>
      <c r="G505" s="255"/>
      <c r="H505" s="256" t="s">
        <v>1</v>
      </c>
      <c r="I505" s="258"/>
      <c r="J505" s="255"/>
      <c r="K505" s="255"/>
      <c r="L505" s="259"/>
      <c r="M505" s="260"/>
      <c r="N505" s="261"/>
      <c r="O505" s="261"/>
      <c r="P505" s="261"/>
      <c r="Q505" s="261"/>
      <c r="R505" s="261"/>
      <c r="S505" s="261"/>
      <c r="T505" s="262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3" t="s">
        <v>154</v>
      </c>
      <c r="AU505" s="263" t="s">
        <v>88</v>
      </c>
      <c r="AV505" s="15" t="s">
        <v>86</v>
      </c>
      <c r="AW505" s="15" t="s">
        <v>32</v>
      </c>
      <c r="AX505" s="15" t="s">
        <v>78</v>
      </c>
      <c r="AY505" s="263" t="s">
        <v>144</v>
      </c>
    </row>
    <row r="506" spans="1:51" s="13" customFormat="1" ht="12">
      <c r="A506" s="13"/>
      <c r="B506" s="231"/>
      <c r="C506" s="232"/>
      <c r="D506" s="233" t="s">
        <v>154</v>
      </c>
      <c r="E506" s="234" t="s">
        <v>1</v>
      </c>
      <c r="F506" s="235" t="s">
        <v>1027</v>
      </c>
      <c r="G506" s="232"/>
      <c r="H506" s="236">
        <v>49.236</v>
      </c>
      <c r="I506" s="237"/>
      <c r="J506" s="232"/>
      <c r="K506" s="232"/>
      <c r="L506" s="238"/>
      <c r="M506" s="239"/>
      <c r="N506" s="240"/>
      <c r="O506" s="240"/>
      <c r="P506" s="240"/>
      <c r="Q506" s="240"/>
      <c r="R506" s="240"/>
      <c r="S506" s="240"/>
      <c r="T506" s="24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2" t="s">
        <v>154</v>
      </c>
      <c r="AU506" s="242" t="s">
        <v>88</v>
      </c>
      <c r="AV506" s="13" t="s">
        <v>88</v>
      </c>
      <c r="AW506" s="13" t="s">
        <v>32</v>
      </c>
      <c r="AX506" s="13" t="s">
        <v>78</v>
      </c>
      <c r="AY506" s="242" t="s">
        <v>144</v>
      </c>
    </row>
    <row r="507" spans="1:51" s="14" customFormat="1" ht="12">
      <c r="A507" s="14"/>
      <c r="B507" s="243"/>
      <c r="C507" s="244"/>
      <c r="D507" s="233" t="s">
        <v>154</v>
      </c>
      <c r="E507" s="245" t="s">
        <v>1</v>
      </c>
      <c r="F507" s="246" t="s">
        <v>156</v>
      </c>
      <c r="G507" s="244"/>
      <c r="H507" s="247">
        <v>49.236</v>
      </c>
      <c r="I507" s="248"/>
      <c r="J507" s="244"/>
      <c r="K507" s="244"/>
      <c r="L507" s="249"/>
      <c r="M507" s="250"/>
      <c r="N507" s="251"/>
      <c r="O507" s="251"/>
      <c r="P507" s="251"/>
      <c r="Q507" s="251"/>
      <c r="R507" s="251"/>
      <c r="S507" s="251"/>
      <c r="T507" s="25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3" t="s">
        <v>154</v>
      </c>
      <c r="AU507" s="253" t="s">
        <v>88</v>
      </c>
      <c r="AV507" s="14" t="s">
        <v>152</v>
      </c>
      <c r="AW507" s="14" t="s">
        <v>32</v>
      </c>
      <c r="AX507" s="14" t="s">
        <v>86</v>
      </c>
      <c r="AY507" s="253" t="s">
        <v>144</v>
      </c>
    </row>
    <row r="508" spans="1:65" s="2" customFormat="1" ht="24.15" customHeight="1">
      <c r="A508" s="38"/>
      <c r="B508" s="39"/>
      <c r="C508" s="218" t="s">
        <v>1028</v>
      </c>
      <c r="D508" s="218" t="s">
        <v>147</v>
      </c>
      <c r="E508" s="219" t="s">
        <v>1029</v>
      </c>
      <c r="F508" s="220" t="s">
        <v>1030</v>
      </c>
      <c r="G508" s="221" t="s">
        <v>159</v>
      </c>
      <c r="H508" s="222">
        <v>76.88</v>
      </c>
      <c r="I508" s="223"/>
      <c r="J508" s="224">
        <f>ROUND(I508*H508,2)</f>
        <v>0</v>
      </c>
      <c r="K508" s="220" t="s">
        <v>151</v>
      </c>
      <c r="L508" s="44"/>
      <c r="M508" s="225" t="s">
        <v>1</v>
      </c>
      <c r="N508" s="226" t="s">
        <v>43</v>
      </c>
      <c r="O508" s="91"/>
      <c r="P508" s="227">
        <f>O508*H508</f>
        <v>0</v>
      </c>
      <c r="Q508" s="227">
        <v>0.006</v>
      </c>
      <c r="R508" s="227">
        <f>Q508*H508</f>
        <v>0.46127999999999997</v>
      </c>
      <c r="S508" s="227">
        <v>0</v>
      </c>
      <c r="T508" s="228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29" t="s">
        <v>231</v>
      </c>
      <c r="AT508" s="229" t="s">
        <v>147</v>
      </c>
      <c r="AU508" s="229" t="s">
        <v>88</v>
      </c>
      <c r="AY508" s="17" t="s">
        <v>144</v>
      </c>
      <c r="BE508" s="230">
        <f>IF(N508="základní",J508,0)</f>
        <v>0</v>
      </c>
      <c r="BF508" s="230">
        <f>IF(N508="snížená",J508,0)</f>
        <v>0</v>
      </c>
      <c r="BG508" s="230">
        <f>IF(N508="zákl. přenesená",J508,0)</f>
        <v>0</v>
      </c>
      <c r="BH508" s="230">
        <f>IF(N508="sníž. přenesená",J508,0)</f>
        <v>0</v>
      </c>
      <c r="BI508" s="230">
        <f>IF(N508="nulová",J508,0)</f>
        <v>0</v>
      </c>
      <c r="BJ508" s="17" t="s">
        <v>86</v>
      </c>
      <c r="BK508" s="230">
        <f>ROUND(I508*H508,2)</f>
        <v>0</v>
      </c>
      <c r="BL508" s="17" t="s">
        <v>231</v>
      </c>
      <c r="BM508" s="229" t="s">
        <v>1031</v>
      </c>
    </row>
    <row r="509" spans="1:51" s="13" customFormat="1" ht="12">
      <c r="A509" s="13"/>
      <c r="B509" s="231"/>
      <c r="C509" s="232"/>
      <c r="D509" s="233" t="s">
        <v>154</v>
      </c>
      <c r="E509" s="234" t="s">
        <v>1</v>
      </c>
      <c r="F509" s="235" t="s">
        <v>1032</v>
      </c>
      <c r="G509" s="232"/>
      <c r="H509" s="236">
        <v>44.76</v>
      </c>
      <c r="I509" s="237"/>
      <c r="J509" s="232"/>
      <c r="K509" s="232"/>
      <c r="L509" s="238"/>
      <c r="M509" s="239"/>
      <c r="N509" s="240"/>
      <c r="O509" s="240"/>
      <c r="P509" s="240"/>
      <c r="Q509" s="240"/>
      <c r="R509" s="240"/>
      <c r="S509" s="240"/>
      <c r="T509" s="24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2" t="s">
        <v>154</v>
      </c>
      <c r="AU509" s="242" t="s">
        <v>88</v>
      </c>
      <c r="AV509" s="13" t="s">
        <v>88</v>
      </c>
      <c r="AW509" s="13" t="s">
        <v>32</v>
      </c>
      <c r="AX509" s="13" t="s">
        <v>78</v>
      </c>
      <c r="AY509" s="242" t="s">
        <v>144</v>
      </c>
    </row>
    <row r="510" spans="1:51" s="13" customFormat="1" ht="12">
      <c r="A510" s="13"/>
      <c r="B510" s="231"/>
      <c r="C510" s="232"/>
      <c r="D510" s="233" t="s">
        <v>154</v>
      </c>
      <c r="E510" s="234" t="s">
        <v>1</v>
      </c>
      <c r="F510" s="235" t="s">
        <v>1033</v>
      </c>
      <c r="G510" s="232"/>
      <c r="H510" s="236">
        <v>32.12</v>
      </c>
      <c r="I510" s="237"/>
      <c r="J510" s="232"/>
      <c r="K510" s="232"/>
      <c r="L510" s="238"/>
      <c r="M510" s="239"/>
      <c r="N510" s="240"/>
      <c r="O510" s="240"/>
      <c r="P510" s="240"/>
      <c r="Q510" s="240"/>
      <c r="R510" s="240"/>
      <c r="S510" s="240"/>
      <c r="T510" s="24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2" t="s">
        <v>154</v>
      </c>
      <c r="AU510" s="242" t="s">
        <v>88</v>
      </c>
      <c r="AV510" s="13" t="s">
        <v>88</v>
      </c>
      <c r="AW510" s="13" t="s">
        <v>32</v>
      </c>
      <c r="AX510" s="13" t="s">
        <v>78</v>
      </c>
      <c r="AY510" s="242" t="s">
        <v>144</v>
      </c>
    </row>
    <row r="511" spans="1:51" s="14" customFormat="1" ht="12">
      <c r="A511" s="14"/>
      <c r="B511" s="243"/>
      <c r="C511" s="244"/>
      <c r="D511" s="233" t="s">
        <v>154</v>
      </c>
      <c r="E511" s="245" t="s">
        <v>1</v>
      </c>
      <c r="F511" s="246" t="s">
        <v>156</v>
      </c>
      <c r="G511" s="244"/>
      <c r="H511" s="247">
        <v>76.88</v>
      </c>
      <c r="I511" s="248"/>
      <c r="J511" s="244"/>
      <c r="K511" s="244"/>
      <c r="L511" s="249"/>
      <c r="M511" s="250"/>
      <c r="N511" s="251"/>
      <c r="O511" s="251"/>
      <c r="P511" s="251"/>
      <c r="Q511" s="251"/>
      <c r="R511" s="251"/>
      <c r="S511" s="251"/>
      <c r="T511" s="25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3" t="s">
        <v>154</v>
      </c>
      <c r="AU511" s="253" t="s">
        <v>88</v>
      </c>
      <c r="AV511" s="14" t="s">
        <v>152</v>
      </c>
      <c r="AW511" s="14" t="s">
        <v>32</v>
      </c>
      <c r="AX511" s="14" t="s">
        <v>86</v>
      </c>
      <c r="AY511" s="253" t="s">
        <v>144</v>
      </c>
    </row>
    <row r="512" spans="1:65" s="2" customFormat="1" ht="14.4" customHeight="1">
      <c r="A512" s="38"/>
      <c r="B512" s="39"/>
      <c r="C512" s="264" t="s">
        <v>1034</v>
      </c>
      <c r="D512" s="264" t="s">
        <v>257</v>
      </c>
      <c r="E512" s="265" t="s">
        <v>1035</v>
      </c>
      <c r="F512" s="266" t="s">
        <v>1036</v>
      </c>
      <c r="G512" s="267" t="s">
        <v>159</v>
      </c>
      <c r="H512" s="268">
        <v>84.568</v>
      </c>
      <c r="I512" s="269"/>
      <c r="J512" s="270">
        <f>ROUND(I512*H512,2)</f>
        <v>0</v>
      </c>
      <c r="K512" s="266" t="s">
        <v>151</v>
      </c>
      <c r="L512" s="271"/>
      <c r="M512" s="272" t="s">
        <v>1</v>
      </c>
      <c r="N512" s="273" t="s">
        <v>43</v>
      </c>
      <c r="O512" s="91"/>
      <c r="P512" s="227">
        <f>O512*H512</f>
        <v>0</v>
      </c>
      <c r="Q512" s="227">
        <v>0.0118</v>
      </c>
      <c r="R512" s="227">
        <f>Q512*H512</f>
        <v>0.9979024</v>
      </c>
      <c r="S512" s="227">
        <v>0</v>
      </c>
      <c r="T512" s="228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29" t="s">
        <v>314</v>
      </c>
      <c r="AT512" s="229" t="s">
        <v>257</v>
      </c>
      <c r="AU512" s="229" t="s">
        <v>88</v>
      </c>
      <c r="AY512" s="17" t="s">
        <v>144</v>
      </c>
      <c r="BE512" s="230">
        <f>IF(N512="základní",J512,0)</f>
        <v>0</v>
      </c>
      <c r="BF512" s="230">
        <f>IF(N512="snížená",J512,0)</f>
        <v>0</v>
      </c>
      <c r="BG512" s="230">
        <f>IF(N512="zákl. přenesená",J512,0)</f>
        <v>0</v>
      </c>
      <c r="BH512" s="230">
        <f>IF(N512="sníž. přenesená",J512,0)</f>
        <v>0</v>
      </c>
      <c r="BI512" s="230">
        <f>IF(N512="nulová",J512,0)</f>
        <v>0</v>
      </c>
      <c r="BJ512" s="17" t="s">
        <v>86</v>
      </c>
      <c r="BK512" s="230">
        <f>ROUND(I512*H512,2)</f>
        <v>0</v>
      </c>
      <c r="BL512" s="17" t="s">
        <v>231</v>
      </c>
      <c r="BM512" s="229" t="s">
        <v>1037</v>
      </c>
    </row>
    <row r="513" spans="1:51" s="13" customFormat="1" ht="12">
      <c r="A513" s="13"/>
      <c r="B513" s="231"/>
      <c r="C513" s="232"/>
      <c r="D513" s="233" t="s">
        <v>154</v>
      </c>
      <c r="E513" s="232"/>
      <c r="F513" s="235" t="s">
        <v>1038</v>
      </c>
      <c r="G513" s="232"/>
      <c r="H513" s="236">
        <v>84.568</v>
      </c>
      <c r="I513" s="237"/>
      <c r="J513" s="232"/>
      <c r="K513" s="232"/>
      <c r="L513" s="238"/>
      <c r="M513" s="239"/>
      <c r="N513" s="240"/>
      <c r="O513" s="240"/>
      <c r="P513" s="240"/>
      <c r="Q513" s="240"/>
      <c r="R513" s="240"/>
      <c r="S513" s="240"/>
      <c r="T513" s="24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2" t="s">
        <v>154</v>
      </c>
      <c r="AU513" s="242" t="s">
        <v>88</v>
      </c>
      <c r="AV513" s="13" t="s">
        <v>88</v>
      </c>
      <c r="AW513" s="13" t="s">
        <v>4</v>
      </c>
      <c r="AX513" s="13" t="s">
        <v>86</v>
      </c>
      <c r="AY513" s="242" t="s">
        <v>144</v>
      </c>
    </row>
    <row r="514" spans="1:65" s="2" customFormat="1" ht="14.4" customHeight="1">
      <c r="A514" s="38"/>
      <c r="B514" s="39"/>
      <c r="C514" s="218" t="s">
        <v>1039</v>
      </c>
      <c r="D514" s="218" t="s">
        <v>147</v>
      </c>
      <c r="E514" s="219" t="s">
        <v>1040</v>
      </c>
      <c r="F514" s="220" t="s">
        <v>1041</v>
      </c>
      <c r="G514" s="221" t="s">
        <v>322</v>
      </c>
      <c r="H514" s="222">
        <v>38.44</v>
      </c>
      <c r="I514" s="223"/>
      <c r="J514" s="224">
        <f>ROUND(I514*H514,2)</f>
        <v>0</v>
      </c>
      <c r="K514" s="220" t="s">
        <v>151</v>
      </c>
      <c r="L514" s="44"/>
      <c r="M514" s="225" t="s">
        <v>1</v>
      </c>
      <c r="N514" s="226" t="s">
        <v>43</v>
      </c>
      <c r="O514" s="91"/>
      <c r="P514" s="227">
        <f>O514*H514</f>
        <v>0</v>
      </c>
      <c r="Q514" s="227">
        <v>0.0005</v>
      </c>
      <c r="R514" s="227">
        <f>Q514*H514</f>
        <v>0.01922</v>
      </c>
      <c r="S514" s="227">
        <v>0</v>
      </c>
      <c r="T514" s="228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29" t="s">
        <v>231</v>
      </c>
      <c r="AT514" s="229" t="s">
        <v>147</v>
      </c>
      <c r="AU514" s="229" t="s">
        <v>88</v>
      </c>
      <c r="AY514" s="17" t="s">
        <v>144</v>
      </c>
      <c r="BE514" s="230">
        <f>IF(N514="základní",J514,0)</f>
        <v>0</v>
      </c>
      <c r="BF514" s="230">
        <f>IF(N514="snížená",J514,0)</f>
        <v>0</v>
      </c>
      <c r="BG514" s="230">
        <f>IF(N514="zákl. přenesená",J514,0)</f>
        <v>0</v>
      </c>
      <c r="BH514" s="230">
        <f>IF(N514="sníž. přenesená",J514,0)</f>
        <v>0</v>
      </c>
      <c r="BI514" s="230">
        <f>IF(N514="nulová",J514,0)</f>
        <v>0</v>
      </c>
      <c r="BJ514" s="17" t="s">
        <v>86</v>
      </c>
      <c r="BK514" s="230">
        <f>ROUND(I514*H514,2)</f>
        <v>0</v>
      </c>
      <c r="BL514" s="17" t="s">
        <v>231</v>
      </c>
      <c r="BM514" s="229" t="s">
        <v>1042</v>
      </c>
    </row>
    <row r="515" spans="1:51" s="13" customFormat="1" ht="12">
      <c r="A515" s="13"/>
      <c r="B515" s="231"/>
      <c r="C515" s="232"/>
      <c r="D515" s="233" t="s">
        <v>154</v>
      </c>
      <c r="E515" s="234" t="s">
        <v>1</v>
      </c>
      <c r="F515" s="235" t="s">
        <v>1043</v>
      </c>
      <c r="G515" s="232"/>
      <c r="H515" s="236">
        <v>38.44</v>
      </c>
      <c r="I515" s="237"/>
      <c r="J515" s="232"/>
      <c r="K515" s="232"/>
      <c r="L515" s="238"/>
      <c r="M515" s="239"/>
      <c r="N515" s="240"/>
      <c r="O515" s="240"/>
      <c r="P515" s="240"/>
      <c r="Q515" s="240"/>
      <c r="R515" s="240"/>
      <c r="S515" s="240"/>
      <c r="T515" s="24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2" t="s">
        <v>154</v>
      </c>
      <c r="AU515" s="242" t="s">
        <v>88</v>
      </c>
      <c r="AV515" s="13" t="s">
        <v>88</v>
      </c>
      <c r="AW515" s="13" t="s">
        <v>32</v>
      </c>
      <c r="AX515" s="13" t="s">
        <v>78</v>
      </c>
      <c r="AY515" s="242" t="s">
        <v>144</v>
      </c>
    </row>
    <row r="516" spans="1:51" s="14" customFormat="1" ht="12">
      <c r="A516" s="14"/>
      <c r="B516" s="243"/>
      <c r="C516" s="244"/>
      <c r="D516" s="233" t="s">
        <v>154</v>
      </c>
      <c r="E516" s="245" t="s">
        <v>1</v>
      </c>
      <c r="F516" s="246" t="s">
        <v>156</v>
      </c>
      <c r="G516" s="244"/>
      <c r="H516" s="247">
        <v>38.44</v>
      </c>
      <c r="I516" s="248"/>
      <c r="J516" s="244"/>
      <c r="K516" s="244"/>
      <c r="L516" s="249"/>
      <c r="M516" s="250"/>
      <c r="N516" s="251"/>
      <c r="O516" s="251"/>
      <c r="P516" s="251"/>
      <c r="Q516" s="251"/>
      <c r="R516" s="251"/>
      <c r="S516" s="251"/>
      <c r="T516" s="25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3" t="s">
        <v>154</v>
      </c>
      <c r="AU516" s="253" t="s">
        <v>88</v>
      </c>
      <c r="AV516" s="14" t="s">
        <v>152</v>
      </c>
      <c r="AW516" s="14" t="s">
        <v>32</v>
      </c>
      <c r="AX516" s="14" t="s">
        <v>86</v>
      </c>
      <c r="AY516" s="253" t="s">
        <v>144</v>
      </c>
    </row>
    <row r="517" spans="1:65" s="2" customFormat="1" ht="14.4" customHeight="1">
      <c r="A517" s="38"/>
      <c r="B517" s="39"/>
      <c r="C517" s="218" t="s">
        <v>1044</v>
      </c>
      <c r="D517" s="218" t="s">
        <v>147</v>
      </c>
      <c r="E517" s="219" t="s">
        <v>1045</v>
      </c>
      <c r="F517" s="220" t="s">
        <v>1046</v>
      </c>
      <c r="G517" s="221" t="s">
        <v>322</v>
      </c>
      <c r="H517" s="222">
        <v>38.44</v>
      </c>
      <c r="I517" s="223"/>
      <c r="J517" s="224">
        <f>ROUND(I517*H517,2)</f>
        <v>0</v>
      </c>
      <c r="K517" s="220" t="s">
        <v>151</v>
      </c>
      <c r="L517" s="44"/>
      <c r="M517" s="225" t="s">
        <v>1</v>
      </c>
      <c r="N517" s="226" t="s">
        <v>43</v>
      </c>
      <c r="O517" s="91"/>
      <c r="P517" s="227">
        <f>O517*H517</f>
        <v>0</v>
      </c>
      <c r="Q517" s="227">
        <v>3E-05</v>
      </c>
      <c r="R517" s="227">
        <f>Q517*H517</f>
        <v>0.0011532</v>
      </c>
      <c r="S517" s="227">
        <v>0</v>
      </c>
      <c r="T517" s="228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29" t="s">
        <v>231</v>
      </c>
      <c r="AT517" s="229" t="s">
        <v>147</v>
      </c>
      <c r="AU517" s="229" t="s">
        <v>88</v>
      </c>
      <c r="AY517" s="17" t="s">
        <v>144</v>
      </c>
      <c r="BE517" s="230">
        <f>IF(N517="základní",J517,0)</f>
        <v>0</v>
      </c>
      <c r="BF517" s="230">
        <f>IF(N517="snížená",J517,0)</f>
        <v>0</v>
      </c>
      <c r="BG517" s="230">
        <f>IF(N517="zákl. přenesená",J517,0)</f>
        <v>0</v>
      </c>
      <c r="BH517" s="230">
        <f>IF(N517="sníž. přenesená",J517,0)</f>
        <v>0</v>
      </c>
      <c r="BI517" s="230">
        <f>IF(N517="nulová",J517,0)</f>
        <v>0</v>
      </c>
      <c r="BJ517" s="17" t="s">
        <v>86</v>
      </c>
      <c r="BK517" s="230">
        <f>ROUND(I517*H517,2)</f>
        <v>0</v>
      </c>
      <c r="BL517" s="17" t="s">
        <v>231</v>
      </c>
      <c r="BM517" s="229" t="s">
        <v>1047</v>
      </c>
    </row>
    <row r="518" spans="1:65" s="2" customFormat="1" ht="14.4" customHeight="1">
      <c r="A518" s="38"/>
      <c r="B518" s="39"/>
      <c r="C518" s="218" t="s">
        <v>1048</v>
      </c>
      <c r="D518" s="218" t="s">
        <v>147</v>
      </c>
      <c r="E518" s="219" t="s">
        <v>1049</v>
      </c>
      <c r="F518" s="220" t="s">
        <v>1050</v>
      </c>
      <c r="G518" s="221" t="s">
        <v>166</v>
      </c>
      <c r="H518" s="222">
        <v>18</v>
      </c>
      <c r="I518" s="223"/>
      <c r="J518" s="224">
        <f>ROUND(I518*H518,2)</f>
        <v>0</v>
      </c>
      <c r="K518" s="220" t="s">
        <v>151</v>
      </c>
      <c r="L518" s="44"/>
      <c r="M518" s="225" t="s">
        <v>1</v>
      </c>
      <c r="N518" s="226" t="s">
        <v>43</v>
      </c>
      <c r="O518" s="91"/>
      <c r="P518" s="227">
        <f>O518*H518</f>
        <v>0</v>
      </c>
      <c r="Q518" s="227">
        <v>0</v>
      </c>
      <c r="R518" s="227">
        <f>Q518*H518</f>
        <v>0</v>
      </c>
      <c r="S518" s="227">
        <v>0</v>
      </c>
      <c r="T518" s="228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29" t="s">
        <v>231</v>
      </c>
      <c r="AT518" s="229" t="s">
        <v>147</v>
      </c>
      <c r="AU518" s="229" t="s">
        <v>88</v>
      </c>
      <c r="AY518" s="17" t="s">
        <v>144</v>
      </c>
      <c r="BE518" s="230">
        <f>IF(N518="základní",J518,0)</f>
        <v>0</v>
      </c>
      <c r="BF518" s="230">
        <f>IF(N518="snížená",J518,0)</f>
        <v>0</v>
      </c>
      <c r="BG518" s="230">
        <f>IF(N518="zákl. přenesená",J518,0)</f>
        <v>0</v>
      </c>
      <c r="BH518" s="230">
        <f>IF(N518="sníž. přenesená",J518,0)</f>
        <v>0</v>
      </c>
      <c r="BI518" s="230">
        <f>IF(N518="nulová",J518,0)</f>
        <v>0</v>
      </c>
      <c r="BJ518" s="17" t="s">
        <v>86</v>
      </c>
      <c r="BK518" s="230">
        <f>ROUND(I518*H518,2)</f>
        <v>0</v>
      </c>
      <c r="BL518" s="17" t="s">
        <v>231</v>
      </c>
      <c r="BM518" s="229" t="s">
        <v>1051</v>
      </c>
    </row>
    <row r="519" spans="1:65" s="2" customFormat="1" ht="14.4" customHeight="1">
      <c r="A519" s="38"/>
      <c r="B519" s="39"/>
      <c r="C519" s="218" t="s">
        <v>1052</v>
      </c>
      <c r="D519" s="218" t="s">
        <v>147</v>
      </c>
      <c r="E519" s="219" t="s">
        <v>1053</v>
      </c>
      <c r="F519" s="220" t="s">
        <v>1054</v>
      </c>
      <c r="G519" s="221" t="s">
        <v>166</v>
      </c>
      <c r="H519" s="222">
        <v>8</v>
      </c>
      <c r="I519" s="223"/>
      <c r="J519" s="224">
        <f>ROUND(I519*H519,2)</f>
        <v>0</v>
      </c>
      <c r="K519" s="220" t="s">
        <v>151</v>
      </c>
      <c r="L519" s="44"/>
      <c r="M519" s="225" t="s">
        <v>1</v>
      </c>
      <c r="N519" s="226" t="s">
        <v>43</v>
      </c>
      <c r="O519" s="91"/>
      <c r="P519" s="227">
        <f>O519*H519</f>
        <v>0</v>
      </c>
      <c r="Q519" s="227">
        <v>0</v>
      </c>
      <c r="R519" s="227">
        <f>Q519*H519</f>
        <v>0</v>
      </c>
      <c r="S519" s="227">
        <v>0</v>
      </c>
      <c r="T519" s="228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29" t="s">
        <v>231</v>
      </c>
      <c r="AT519" s="229" t="s">
        <v>147</v>
      </c>
      <c r="AU519" s="229" t="s">
        <v>88</v>
      </c>
      <c r="AY519" s="17" t="s">
        <v>144</v>
      </c>
      <c r="BE519" s="230">
        <f>IF(N519="základní",J519,0)</f>
        <v>0</v>
      </c>
      <c r="BF519" s="230">
        <f>IF(N519="snížená",J519,0)</f>
        <v>0</v>
      </c>
      <c r="BG519" s="230">
        <f>IF(N519="zákl. přenesená",J519,0)</f>
        <v>0</v>
      </c>
      <c r="BH519" s="230">
        <f>IF(N519="sníž. přenesená",J519,0)</f>
        <v>0</v>
      </c>
      <c r="BI519" s="230">
        <f>IF(N519="nulová",J519,0)</f>
        <v>0</v>
      </c>
      <c r="BJ519" s="17" t="s">
        <v>86</v>
      </c>
      <c r="BK519" s="230">
        <f>ROUND(I519*H519,2)</f>
        <v>0</v>
      </c>
      <c r="BL519" s="17" t="s">
        <v>231</v>
      </c>
      <c r="BM519" s="229" t="s">
        <v>1055</v>
      </c>
    </row>
    <row r="520" spans="1:65" s="2" customFormat="1" ht="14.4" customHeight="1">
      <c r="A520" s="38"/>
      <c r="B520" s="39"/>
      <c r="C520" s="218" t="s">
        <v>1056</v>
      </c>
      <c r="D520" s="218" t="s">
        <v>147</v>
      </c>
      <c r="E520" s="219" t="s">
        <v>1057</v>
      </c>
      <c r="F520" s="220" t="s">
        <v>1058</v>
      </c>
      <c r="G520" s="221" t="s">
        <v>166</v>
      </c>
      <c r="H520" s="222">
        <v>1</v>
      </c>
      <c r="I520" s="223"/>
      <c r="J520" s="224">
        <f>ROUND(I520*H520,2)</f>
        <v>0</v>
      </c>
      <c r="K520" s="220" t="s">
        <v>151</v>
      </c>
      <c r="L520" s="44"/>
      <c r="M520" s="225" t="s">
        <v>1</v>
      </c>
      <c r="N520" s="226" t="s">
        <v>43</v>
      </c>
      <c r="O520" s="91"/>
      <c r="P520" s="227">
        <f>O520*H520</f>
        <v>0</v>
      </c>
      <c r="Q520" s="227">
        <v>0</v>
      </c>
      <c r="R520" s="227">
        <f>Q520*H520</f>
        <v>0</v>
      </c>
      <c r="S520" s="227">
        <v>0</v>
      </c>
      <c r="T520" s="228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29" t="s">
        <v>231</v>
      </c>
      <c r="AT520" s="229" t="s">
        <v>147</v>
      </c>
      <c r="AU520" s="229" t="s">
        <v>88</v>
      </c>
      <c r="AY520" s="17" t="s">
        <v>144</v>
      </c>
      <c r="BE520" s="230">
        <f>IF(N520="základní",J520,0)</f>
        <v>0</v>
      </c>
      <c r="BF520" s="230">
        <f>IF(N520="snížená",J520,0)</f>
        <v>0</v>
      </c>
      <c r="BG520" s="230">
        <f>IF(N520="zákl. přenesená",J520,0)</f>
        <v>0</v>
      </c>
      <c r="BH520" s="230">
        <f>IF(N520="sníž. přenesená",J520,0)</f>
        <v>0</v>
      </c>
      <c r="BI520" s="230">
        <f>IF(N520="nulová",J520,0)</f>
        <v>0</v>
      </c>
      <c r="BJ520" s="17" t="s">
        <v>86</v>
      </c>
      <c r="BK520" s="230">
        <f>ROUND(I520*H520,2)</f>
        <v>0</v>
      </c>
      <c r="BL520" s="17" t="s">
        <v>231</v>
      </c>
      <c r="BM520" s="229" t="s">
        <v>1059</v>
      </c>
    </row>
    <row r="521" spans="1:65" s="2" customFormat="1" ht="24.15" customHeight="1">
      <c r="A521" s="38"/>
      <c r="B521" s="39"/>
      <c r="C521" s="218" t="s">
        <v>1060</v>
      </c>
      <c r="D521" s="218" t="s">
        <v>147</v>
      </c>
      <c r="E521" s="219" t="s">
        <v>1061</v>
      </c>
      <c r="F521" s="220" t="s">
        <v>1062</v>
      </c>
      <c r="G521" s="221" t="s">
        <v>150</v>
      </c>
      <c r="H521" s="222">
        <v>1.871</v>
      </c>
      <c r="I521" s="223"/>
      <c r="J521" s="224">
        <f>ROUND(I521*H521,2)</f>
        <v>0</v>
      </c>
      <c r="K521" s="220" t="s">
        <v>151</v>
      </c>
      <c r="L521" s="44"/>
      <c r="M521" s="225" t="s">
        <v>1</v>
      </c>
      <c r="N521" s="226" t="s">
        <v>43</v>
      </c>
      <c r="O521" s="91"/>
      <c r="P521" s="227">
        <f>O521*H521</f>
        <v>0</v>
      </c>
      <c r="Q521" s="227">
        <v>0</v>
      </c>
      <c r="R521" s="227">
        <f>Q521*H521</f>
        <v>0</v>
      </c>
      <c r="S521" s="227">
        <v>0</v>
      </c>
      <c r="T521" s="228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29" t="s">
        <v>231</v>
      </c>
      <c r="AT521" s="229" t="s">
        <v>147</v>
      </c>
      <c r="AU521" s="229" t="s">
        <v>88</v>
      </c>
      <c r="AY521" s="17" t="s">
        <v>144</v>
      </c>
      <c r="BE521" s="230">
        <f>IF(N521="základní",J521,0)</f>
        <v>0</v>
      </c>
      <c r="BF521" s="230">
        <f>IF(N521="snížená",J521,0)</f>
        <v>0</v>
      </c>
      <c r="BG521" s="230">
        <f>IF(N521="zákl. přenesená",J521,0)</f>
        <v>0</v>
      </c>
      <c r="BH521" s="230">
        <f>IF(N521="sníž. přenesená",J521,0)</f>
        <v>0</v>
      </c>
      <c r="BI521" s="230">
        <f>IF(N521="nulová",J521,0)</f>
        <v>0</v>
      </c>
      <c r="BJ521" s="17" t="s">
        <v>86</v>
      </c>
      <c r="BK521" s="230">
        <f>ROUND(I521*H521,2)</f>
        <v>0</v>
      </c>
      <c r="BL521" s="17" t="s">
        <v>231</v>
      </c>
      <c r="BM521" s="229" t="s">
        <v>1063</v>
      </c>
    </row>
    <row r="522" spans="1:63" s="12" customFormat="1" ht="22.8" customHeight="1">
      <c r="A522" s="12"/>
      <c r="B522" s="202"/>
      <c r="C522" s="203"/>
      <c r="D522" s="204" t="s">
        <v>77</v>
      </c>
      <c r="E522" s="216" t="s">
        <v>1064</v>
      </c>
      <c r="F522" s="216" t="s">
        <v>1065</v>
      </c>
      <c r="G522" s="203"/>
      <c r="H522" s="203"/>
      <c r="I522" s="206"/>
      <c r="J522" s="217">
        <f>BK522</f>
        <v>0</v>
      </c>
      <c r="K522" s="203"/>
      <c r="L522" s="208"/>
      <c r="M522" s="209"/>
      <c r="N522" s="210"/>
      <c r="O522" s="210"/>
      <c r="P522" s="211">
        <f>SUM(P523:P536)</f>
        <v>0</v>
      </c>
      <c r="Q522" s="210"/>
      <c r="R522" s="211">
        <f>SUM(R523:R536)</f>
        <v>0.0022458</v>
      </c>
      <c r="S522" s="210"/>
      <c r="T522" s="212">
        <f>SUM(T523:T536)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13" t="s">
        <v>88</v>
      </c>
      <c r="AT522" s="214" t="s">
        <v>77</v>
      </c>
      <c r="AU522" s="214" t="s">
        <v>86</v>
      </c>
      <c r="AY522" s="213" t="s">
        <v>144</v>
      </c>
      <c r="BK522" s="215">
        <f>SUM(BK523:BK536)</f>
        <v>0</v>
      </c>
    </row>
    <row r="523" spans="1:65" s="2" customFormat="1" ht="24.15" customHeight="1">
      <c r="A523" s="38"/>
      <c r="B523" s="39"/>
      <c r="C523" s="218" t="s">
        <v>1066</v>
      </c>
      <c r="D523" s="218" t="s">
        <v>147</v>
      </c>
      <c r="E523" s="219" t="s">
        <v>1067</v>
      </c>
      <c r="F523" s="220" t="s">
        <v>1068</v>
      </c>
      <c r="G523" s="221" t="s">
        <v>159</v>
      </c>
      <c r="H523" s="222">
        <v>5.91</v>
      </c>
      <c r="I523" s="223"/>
      <c r="J523" s="224">
        <f>ROUND(I523*H523,2)</f>
        <v>0</v>
      </c>
      <c r="K523" s="220" t="s">
        <v>151</v>
      </c>
      <c r="L523" s="44"/>
      <c r="M523" s="225" t="s">
        <v>1</v>
      </c>
      <c r="N523" s="226" t="s">
        <v>43</v>
      </c>
      <c r="O523" s="91"/>
      <c r="P523" s="227">
        <f>O523*H523</f>
        <v>0</v>
      </c>
      <c r="Q523" s="227">
        <v>0.00014</v>
      </c>
      <c r="R523" s="227">
        <f>Q523*H523</f>
        <v>0.0008273999999999999</v>
      </c>
      <c r="S523" s="227">
        <v>0</v>
      </c>
      <c r="T523" s="228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29" t="s">
        <v>231</v>
      </c>
      <c r="AT523" s="229" t="s">
        <v>147</v>
      </c>
      <c r="AU523" s="229" t="s">
        <v>88</v>
      </c>
      <c r="AY523" s="17" t="s">
        <v>144</v>
      </c>
      <c r="BE523" s="230">
        <f>IF(N523="základní",J523,0)</f>
        <v>0</v>
      </c>
      <c r="BF523" s="230">
        <f>IF(N523="snížená",J523,0)</f>
        <v>0</v>
      </c>
      <c r="BG523" s="230">
        <f>IF(N523="zákl. přenesená",J523,0)</f>
        <v>0</v>
      </c>
      <c r="BH523" s="230">
        <f>IF(N523="sníž. přenesená",J523,0)</f>
        <v>0</v>
      </c>
      <c r="BI523" s="230">
        <f>IF(N523="nulová",J523,0)</f>
        <v>0</v>
      </c>
      <c r="BJ523" s="17" t="s">
        <v>86</v>
      </c>
      <c r="BK523" s="230">
        <f>ROUND(I523*H523,2)</f>
        <v>0</v>
      </c>
      <c r="BL523" s="17" t="s">
        <v>231</v>
      </c>
      <c r="BM523" s="229" t="s">
        <v>1069</v>
      </c>
    </row>
    <row r="524" spans="1:51" s="15" customFormat="1" ht="12">
      <c r="A524" s="15"/>
      <c r="B524" s="254"/>
      <c r="C524" s="255"/>
      <c r="D524" s="233" t="s">
        <v>154</v>
      </c>
      <c r="E524" s="256" t="s">
        <v>1</v>
      </c>
      <c r="F524" s="257" t="s">
        <v>1070</v>
      </c>
      <c r="G524" s="255"/>
      <c r="H524" s="256" t="s">
        <v>1</v>
      </c>
      <c r="I524" s="258"/>
      <c r="J524" s="255"/>
      <c r="K524" s="255"/>
      <c r="L524" s="259"/>
      <c r="M524" s="260"/>
      <c r="N524" s="261"/>
      <c r="O524" s="261"/>
      <c r="P524" s="261"/>
      <c r="Q524" s="261"/>
      <c r="R524" s="261"/>
      <c r="S524" s="261"/>
      <c r="T524" s="262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3" t="s">
        <v>154</v>
      </c>
      <c r="AU524" s="263" t="s">
        <v>88</v>
      </c>
      <c r="AV524" s="15" t="s">
        <v>86</v>
      </c>
      <c r="AW524" s="15" t="s">
        <v>32</v>
      </c>
      <c r="AX524" s="15" t="s">
        <v>78</v>
      </c>
      <c r="AY524" s="263" t="s">
        <v>144</v>
      </c>
    </row>
    <row r="525" spans="1:51" s="13" customFormat="1" ht="12">
      <c r="A525" s="13"/>
      <c r="B525" s="231"/>
      <c r="C525" s="232"/>
      <c r="D525" s="233" t="s">
        <v>154</v>
      </c>
      <c r="E525" s="234" t="s">
        <v>1</v>
      </c>
      <c r="F525" s="235" t="s">
        <v>1071</v>
      </c>
      <c r="G525" s="232"/>
      <c r="H525" s="236">
        <v>4.137</v>
      </c>
      <c r="I525" s="237"/>
      <c r="J525" s="232"/>
      <c r="K525" s="232"/>
      <c r="L525" s="238"/>
      <c r="M525" s="239"/>
      <c r="N525" s="240"/>
      <c r="O525" s="240"/>
      <c r="P525" s="240"/>
      <c r="Q525" s="240"/>
      <c r="R525" s="240"/>
      <c r="S525" s="240"/>
      <c r="T525" s="24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2" t="s">
        <v>154</v>
      </c>
      <c r="AU525" s="242" t="s">
        <v>88</v>
      </c>
      <c r="AV525" s="13" t="s">
        <v>88</v>
      </c>
      <c r="AW525" s="13" t="s">
        <v>32</v>
      </c>
      <c r="AX525" s="13" t="s">
        <v>78</v>
      </c>
      <c r="AY525" s="242" t="s">
        <v>144</v>
      </c>
    </row>
    <row r="526" spans="1:51" s="13" customFormat="1" ht="12">
      <c r="A526" s="13"/>
      <c r="B526" s="231"/>
      <c r="C526" s="232"/>
      <c r="D526" s="233" t="s">
        <v>154</v>
      </c>
      <c r="E526" s="234" t="s">
        <v>1</v>
      </c>
      <c r="F526" s="235" t="s">
        <v>1072</v>
      </c>
      <c r="G526" s="232"/>
      <c r="H526" s="236">
        <v>1.773</v>
      </c>
      <c r="I526" s="237"/>
      <c r="J526" s="232"/>
      <c r="K526" s="232"/>
      <c r="L526" s="238"/>
      <c r="M526" s="239"/>
      <c r="N526" s="240"/>
      <c r="O526" s="240"/>
      <c r="P526" s="240"/>
      <c r="Q526" s="240"/>
      <c r="R526" s="240"/>
      <c r="S526" s="240"/>
      <c r="T526" s="24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2" t="s">
        <v>154</v>
      </c>
      <c r="AU526" s="242" t="s">
        <v>88</v>
      </c>
      <c r="AV526" s="13" t="s">
        <v>88</v>
      </c>
      <c r="AW526" s="13" t="s">
        <v>32</v>
      </c>
      <c r="AX526" s="13" t="s">
        <v>78</v>
      </c>
      <c r="AY526" s="242" t="s">
        <v>144</v>
      </c>
    </row>
    <row r="527" spans="1:51" s="14" customFormat="1" ht="12">
      <c r="A527" s="14"/>
      <c r="B527" s="243"/>
      <c r="C527" s="244"/>
      <c r="D527" s="233" t="s">
        <v>154</v>
      </c>
      <c r="E527" s="245" t="s">
        <v>1</v>
      </c>
      <c r="F527" s="246" t="s">
        <v>156</v>
      </c>
      <c r="G527" s="244"/>
      <c r="H527" s="247">
        <v>5.909999999999999</v>
      </c>
      <c r="I527" s="248"/>
      <c r="J527" s="244"/>
      <c r="K527" s="244"/>
      <c r="L527" s="249"/>
      <c r="M527" s="250"/>
      <c r="N527" s="251"/>
      <c r="O527" s="251"/>
      <c r="P527" s="251"/>
      <c r="Q527" s="251"/>
      <c r="R527" s="251"/>
      <c r="S527" s="251"/>
      <c r="T527" s="252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3" t="s">
        <v>154</v>
      </c>
      <c r="AU527" s="253" t="s">
        <v>88</v>
      </c>
      <c r="AV527" s="14" t="s">
        <v>152</v>
      </c>
      <c r="AW527" s="14" t="s">
        <v>32</v>
      </c>
      <c r="AX527" s="14" t="s">
        <v>86</v>
      </c>
      <c r="AY527" s="253" t="s">
        <v>144</v>
      </c>
    </row>
    <row r="528" spans="1:65" s="2" customFormat="1" ht="24.15" customHeight="1">
      <c r="A528" s="38"/>
      <c r="B528" s="39"/>
      <c r="C528" s="218" t="s">
        <v>1073</v>
      </c>
      <c r="D528" s="218" t="s">
        <v>147</v>
      </c>
      <c r="E528" s="219" t="s">
        <v>1074</v>
      </c>
      <c r="F528" s="220" t="s">
        <v>1075</v>
      </c>
      <c r="G528" s="221" t="s">
        <v>159</v>
      </c>
      <c r="H528" s="222">
        <v>5.91</v>
      </c>
      <c r="I528" s="223"/>
      <c r="J528" s="224">
        <f>ROUND(I528*H528,2)</f>
        <v>0</v>
      </c>
      <c r="K528" s="220" t="s">
        <v>151</v>
      </c>
      <c r="L528" s="44"/>
      <c r="M528" s="225" t="s">
        <v>1</v>
      </c>
      <c r="N528" s="226" t="s">
        <v>43</v>
      </c>
      <c r="O528" s="91"/>
      <c r="P528" s="227">
        <f>O528*H528</f>
        <v>0</v>
      </c>
      <c r="Q528" s="227">
        <v>0.00012</v>
      </c>
      <c r="R528" s="227">
        <f>Q528*H528</f>
        <v>0.0007092</v>
      </c>
      <c r="S528" s="227">
        <v>0</v>
      </c>
      <c r="T528" s="228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29" t="s">
        <v>231</v>
      </c>
      <c r="AT528" s="229" t="s">
        <v>147</v>
      </c>
      <c r="AU528" s="229" t="s">
        <v>88</v>
      </c>
      <c r="AY528" s="17" t="s">
        <v>144</v>
      </c>
      <c r="BE528" s="230">
        <f>IF(N528="základní",J528,0)</f>
        <v>0</v>
      </c>
      <c r="BF528" s="230">
        <f>IF(N528="snížená",J528,0)</f>
        <v>0</v>
      </c>
      <c r="BG528" s="230">
        <f>IF(N528="zákl. přenesená",J528,0)</f>
        <v>0</v>
      </c>
      <c r="BH528" s="230">
        <f>IF(N528="sníž. přenesená",J528,0)</f>
        <v>0</v>
      </c>
      <c r="BI528" s="230">
        <f>IF(N528="nulová",J528,0)</f>
        <v>0</v>
      </c>
      <c r="BJ528" s="17" t="s">
        <v>86</v>
      </c>
      <c r="BK528" s="230">
        <f>ROUND(I528*H528,2)</f>
        <v>0</v>
      </c>
      <c r="BL528" s="17" t="s">
        <v>231</v>
      </c>
      <c r="BM528" s="229" t="s">
        <v>1076</v>
      </c>
    </row>
    <row r="529" spans="1:65" s="2" customFormat="1" ht="24.15" customHeight="1">
      <c r="A529" s="38"/>
      <c r="B529" s="39"/>
      <c r="C529" s="218" t="s">
        <v>1077</v>
      </c>
      <c r="D529" s="218" t="s">
        <v>147</v>
      </c>
      <c r="E529" s="219" t="s">
        <v>1078</v>
      </c>
      <c r="F529" s="220" t="s">
        <v>1079</v>
      </c>
      <c r="G529" s="221" t="s">
        <v>159</v>
      </c>
      <c r="H529" s="222">
        <v>5.91</v>
      </c>
      <c r="I529" s="223"/>
      <c r="J529" s="224">
        <f>ROUND(I529*H529,2)</f>
        <v>0</v>
      </c>
      <c r="K529" s="220" t="s">
        <v>151</v>
      </c>
      <c r="L529" s="44"/>
      <c r="M529" s="225" t="s">
        <v>1</v>
      </c>
      <c r="N529" s="226" t="s">
        <v>43</v>
      </c>
      <c r="O529" s="91"/>
      <c r="P529" s="227">
        <f>O529*H529</f>
        <v>0</v>
      </c>
      <c r="Q529" s="227">
        <v>0.00012</v>
      </c>
      <c r="R529" s="227">
        <f>Q529*H529</f>
        <v>0.0007092</v>
      </c>
      <c r="S529" s="227">
        <v>0</v>
      </c>
      <c r="T529" s="228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29" t="s">
        <v>231</v>
      </c>
      <c r="AT529" s="229" t="s">
        <v>147</v>
      </c>
      <c r="AU529" s="229" t="s">
        <v>88</v>
      </c>
      <c r="AY529" s="17" t="s">
        <v>144</v>
      </c>
      <c r="BE529" s="230">
        <f>IF(N529="základní",J529,0)</f>
        <v>0</v>
      </c>
      <c r="BF529" s="230">
        <f>IF(N529="snížená",J529,0)</f>
        <v>0</v>
      </c>
      <c r="BG529" s="230">
        <f>IF(N529="zákl. přenesená",J529,0)</f>
        <v>0</v>
      </c>
      <c r="BH529" s="230">
        <f>IF(N529="sníž. přenesená",J529,0)</f>
        <v>0</v>
      </c>
      <c r="BI529" s="230">
        <f>IF(N529="nulová",J529,0)</f>
        <v>0</v>
      </c>
      <c r="BJ529" s="17" t="s">
        <v>86</v>
      </c>
      <c r="BK529" s="230">
        <f>ROUND(I529*H529,2)</f>
        <v>0</v>
      </c>
      <c r="BL529" s="17" t="s">
        <v>231</v>
      </c>
      <c r="BM529" s="229" t="s">
        <v>1080</v>
      </c>
    </row>
    <row r="530" spans="1:65" s="2" customFormat="1" ht="14.4" customHeight="1">
      <c r="A530" s="38"/>
      <c r="B530" s="39"/>
      <c r="C530" s="218" t="s">
        <v>1081</v>
      </c>
      <c r="D530" s="218" t="s">
        <v>147</v>
      </c>
      <c r="E530" s="219" t="s">
        <v>1082</v>
      </c>
      <c r="F530" s="220" t="s">
        <v>1083</v>
      </c>
      <c r="G530" s="221" t="s">
        <v>159</v>
      </c>
      <c r="H530" s="222">
        <v>33.2</v>
      </c>
      <c r="I530" s="223"/>
      <c r="J530" s="224">
        <f>ROUND(I530*H530,2)</f>
        <v>0</v>
      </c>
      <c r="K530" s="220" t="s">
        <v>151</v>
      </c>
      <c r="L530" s="44"/>
      <c r="M530" s="225" t="s">
        <v>1</v>
      </c>
      <c r="N530" s="226" t="s">
        <v>43</v>
      </c>
      <c r="O530" s="91"/>
      <c r="P530" s="227">
        <f>O530*H530</f>
        <v>0</v>
      </c>
      <c r="Q530" s="227">
        <v>0</v>
      </c>
      <c r="R530" s="227">
        <f>Q530*H530</f>
        <v>0</v>
      </c>
      <c r="S530" s="227">
        <v>0</v>
      </c>
      <c r="T530" s="228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29" t="s">
        <v>231</v>
      </c>
      <c r="AT530" s="229" t="s">
        <v>147</v>
      </c>
      <c r="AU530" s="229" t="s">
        <v>88</v>
      </c>
      <c r="AY530" s="17" t="s">
        <v>144</v>
      </c>
      <c r="BE530" s="230">
        <f>IF(N530="základní",J530,0)</f>
        <v>0</v>
      </c>
      <c r="BF530" s="230">
        <f>IF(N530="snížená",J530,0)</f>
        <v>0</v>
      </c>
      <c r="BG530" s="230">
        <f>IF(N530="zákl. přenesená",J530,0)</f>
        <v>0</v>
      </c>
      <c r="BH530" s="230">
        <f>IF(N530="sníž. přenesená",J530,0)</f>
        <v>0</v>
      </c>
      <c r="BI530" s="230">
        <f>IF(N530="nulová",J530,0)</f>
        <v>0</v>
      </c>
      <c r="BJ530" s="17" t="s">
        <v>86</v>
      </c>
      <c r="BK530" s="230">
        <f>ROUND(I530*H530,2)</f>
        <v>0</v>
      </c>
      <c r="BL530" s="17" t="s">
        <v>231</v>
      </c>
      <c r="BM530" s="229" t="s">
        <v>1084</v>
      </c>
    </row>
    <row r="531" spans="1:51" s="15" customFormat="1" ht="12">
      <c r="A531" s="15"/>
      <c r="B531" s="254"/>
      <c r="C531" s="255"/>
      <c r="D531" s="233" t="s">
        <v>154</v>
      </c>
      <c r="E531" s="256" t="s">
        <v>1</v>
      </c>
      <c r="F531" s="257" t="s">
        <v>1085</v>
      </c>
      <c r="G531" s="255"/>
      <c r="H531" s="256" t="s">
        <v>1</v>
      </c>
      <c r="I531" s="258"/>
      <c r="J531" s="255"/>
      <c r="K531" s="255"/>
      <c r="L531" s="259"/>
      <c r="M531" s="260"/>
      <c r="N531" s="261"/>
      <c r="O531" s="261"/>
      <c r="P531" s="261"/>
      <c r="Q531" s="261"/>
      <c r="R531" s="261"/>
      <c r="S531" s="261"/>
      <c r="T531" s="262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3" t="s">
        <v>154</v>
      </c>
      <c r="AU531" s="263" t="s">
        <v>88</v>
      </c>
      <c r="AV531" s="15" t="s">
        <v>86</v>
      </c>
      <c r="AW531" s="15" t="s">
        <v>32</v>
      </c>
      <c r="AX531" s="15" t="s">
        <v>78</v>
      </c>
      <c r="AY531" s="263" t="s">
        <v>144</v>
      </c>
    </row>
    <row r="532" spans="1:51" s="13" customFormat="1" ht="12">
      <c r="A532" s="13"/>
      <c r="B532" s="231"/>
      <c r="C532" s="232"/>
      <c r="D532" s="233" t="s">
        <v>154</v>
      </c>
      <c r="E532" s="234" t="s">
        <v>1</v>
      </c>
      <c r="F532" s="235" t="s">
        <v>1086</v>
      </c>
      <c r="G532" s="232"/>
      <c r="H532" s="236">
        <v>33.2</v>
      </c>
      <c r="I532" s="237"/>
      <c r="J532" s="232"/>
      <c r="K532" s="232"/>
      <c r="L532" s="238"/>
      <c r="M532" s="239"/>
      <c r="N532" s="240"/>
      <c r="O532" s="240"/>
      <c r="P532" s="240"/>
      <c r="Q532" s="240"/>
      <c r="R532" s="240"/>
      <c r="S532" s="240"/>
      <c r="T532" s="24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2" t="s">
        <v>154</v>
      </c>
      <c r="AU532" s="242" t="s">
        <v>88</v>
      </c>
      <c r="AV532" s="13" t="s">
        <v>88</v>
      </c>
      <c r="AW532" s="13" t="s">
        <v>32</v>
      </c>
      <c r="AX532" s="13" t="s">
        <v>78</v>
      </c>
      <c r="AY532" s="242" t="s">
        <v>144</v>
      </c>
    </row>
    <row r="533" spans="1:51" s="14" customFormat="1" ht="12">
      <c r="A533" s="14"/>
      <c r="B533" s="243"/>
      <c r="C533" s="244"/>
      <c r="D533" s="233" t="s">
        <v>154</v>
      </c>
      <c r="E533" s="245" t="s">
        <v>1</v>
      </c>
      <c r="F533" s="246" t="s">
        <v>156</v>
      </c>
      <c r="G533" s="244"/>
      <c r="H533" s="247">
        <v>33.2</v>
      </c>
      <c r="I533" s="248"/>
      <c r="J533" s="244"/>
      <c r="K533" s="244"/>
      <c r="L533" s="249"/>
      <c r="M533" s="250"/>
      <c r="N533" s="251"/>
      <c r="O533" s="251"/>
      <c r="P533" s="251"/>
      <c r="Q533" s="251"/>
      <c r="R533" s="251"/>
      <c r="S533" s="251"/>
      <c r="T533" s="252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3" t="s">
        <v>154</v>
      </c>
      <c r="AU533" s="253" t="s">
        <v>88</v>
      </c>
      <c r="AV533" s="14" t="s">
        <v>152</v>
      </c>
      <c r="AW533" s="14" t="s">
        <v>32</v>
      </c>
      <c r="AX533" s="14" t="s">
        <v>86</v>
      </c>
      <c r="AY533" s="253" t="s">
        <v>144</v>
      </c>
    </row>
    <row r="534" spans="1:65" s="2" customFormat="1" ht="14.4" customHeight="1">
      <c r="A534" s="38"/>
      <c r="B534" s="39"/>
      <c r="C534" s="218" t="s">
        <v>1087</v>
      </c>
      <c r="D534" s="218" t="s">
        <v>147</v>
      </c>
      <c r="E534" s="219" t="s">
        <v>1088</v>
      </c>
      <c r="F534" s="220" t="s">
        <v>1089</v>
      </c>
      <c r="G534" s="221" t="s">
        <v>159</v>
      </c>
      <c r="H534" s="222">
        <v>33.2</v>
      </c>
      <c r="I534" s="223"/>
      <c r="J534" s="224">
        <f>ROUND(I534*H534,2)</f>
        <v>0</v>
      </c>
      <c r="K534" s="220" t="s">
        <v>151</v>
      </c>
      <c r="L534" s="44"/>
      <c r="M534" s="225" t="s">
        <v>1</v>
      </c>
      <c r="N534" s="226" t="s">
        <v>43</v>
      </c>
      <c r="O534" s="91"/>
      <c r="P534" s="227">
        <f>O534*H534</f>
        <v>0</v>
      </c>
      <c r="Q534" s="227">
        <v>0</v>
      </c>
      <c r="R534" s="227">
        <f>Q534*H534</f>
        <v>0</v>
      </c>
      <c r="S534" s="227">
        <v>0</v>
      </c>
      <c r="T534" s="228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29" t="s">
        <v>231</v>
      </c>
      <c r="AT534" s="229" t="s">
        <v>147</v>
      </c>
      <c r="AU534" s="229" t="s">
        <v>88</v>
      </c>
      <c r="AY534" s="17" t="s">
        <v>144</v>
      </c>
      <c r="BE534" s="230">
        <f>IF(N534="základní",J534,0)</f>
        <v>0</v>
      </c>
      <c r="BF534" s="230">
        <f>IF(N534="snížená",J534,0)</f>
        <v>0</v>
      </c>
      <c r="BG534" s="230">
        <f>IF(N534="zákl. přenesená",J534,0)</f>
        <v>0</v>
      </c>
      <c r="BH534" s="230">
        <f>IF(N534="sníž. přenesená",J534,0)</f>
        <v>0</v>
      </c>
      <c r="BI534" s="230">
        <f>IF(N534="nulová",J534,0)</f>
        <v>0</v>
      </c>
      <c r="BJ534" s="17" t="s">
        <v>86</v>
      </c>
      <c r="BK534" s="230">
        <f>ROUND(I534*H534,2)</f>
        <v>0</v>
      </c>
      <c r="BL534" s="17" t="s">
        <v>231</v>
      </c>
      <c r="BM534" s="229" t="s">
        <v>1090</v>
      </c>
    </row>
    <row r="535" spans="1:65" s="2" customFormat="1" ht="14.4" customHeight="1">
      <c r="A535" s="38"/>
      <c r="B535" s="39"/>
      <c r="C535" s="218" t="s">
        <v>1091</v>
      </c>
      <c r="D535" s="218" t="s">
        <v>147</v>
      </c>
      <c r="E535" s="219" t="s">
        <v>1092</v>
      </c>
      <c r="F535" s="220" t="s">
        <v>1093</v>
      </c>
      <c r="G535" s="221" t="s">
        <v>159</v>
      </c>
      <c r="H535" s="222">
        <v>33.2</v>
      </c>
      <c r="I535" s="223"/>
      <c r="J535" s="224">
        <f>ROUND(I535*H535,2)</f>
        <v>0</v>
      </c>
      <c r="K535" s="220" t="s">
        <v>151</v>
      </c>
      <c r="L535" s="44"/>
      <c r="M535" s="225" t="s">
        <v>1</v>
      </c>
      <c r="N535" s="226" t="s">
        <v>43</v>
      </c>
      <c r="O535" s="91"/>
      <c r="P535" s="227">
        <f>O535*H535</f>
        <v>0</v>
      </c>
      <c r="Q535" s="227">
        <v>0</v>
      </c>
      <c r="R535" s="227">
        <f>Q535*H535</f>
        <v>0</v>
      </c>
      <c r="S535" s="227">
        <v>0</v>
      </c>
      <c r="T535" s="228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29" t="s">
        <v>231</v>
      </c>
      <c r="AT535" s="229" t="s">
        <v>147</v>
      </c>
      <c r="AU535" s="229" t="s">
        <v>88</v>
      </c>
      <c r="AY535" s="17" t="s">
        <v>144</v>
      </c>
      <c r="BE535" s="230">
        <f>IF(N535="základní",J535,0)</f>
        <v>0</v>
      </c>
      <c r="BF535" s="230">
        <f>IF(N535="snížená",J535,0)</f>
        <v>0</v>
      </c>
      <c r="BG535" s="230">
        <f>IF(N535="zákl. přenesená",J535,0)</f>
        <v>0</v>
      </c>
      <c r="BH535" s="230">
        <f>IF(N535="sníž. přenesená",J535,0)</f>
        <v>0</v>
      </c>
      <c r="BI535" s="230">
        <f>IF(N535="nulová",J535,0)</f>
        <v>0</v>
      </c>
      <c r="BJ535" s="17" t="s">
        <v>86</v>
      </c>
      <c r="BK535" s="230">
        <f>ROUND(I535*H535,2)</f>
        <v>0</v>
      </c>
      <c r="BL535" s="17" t="s">
        <v>231</v>
      </c>
      <c r="BM535" s="229" t="s">
        <v>1094</v>
      </c>
    </row>
    <row r="536" spans="1:65" s="2" customFormat="1" ht="14.4" customHeight="1">
      <c r="A536" s="38"/>
      <c r="B536" s="39"/>
      <c r="C536" s="218" t="s">
        <v>1095</v>
      </c>
      <c r="D536" s="218" t="s">
        <v>147</v>
      </c>
      <c r="E536" s="219" t="s">
        <v>1096</v>
      </c>
      <c r="F536" s="220" t="s">
        <v>1097</v>
      </c>
      <c r="G536" s="221" t="s">
        <v>159</v>
      </c>
      <c r="H536" s="222">
        <v>33.2</v>
      </c>
      <c r="I536" s="223"/>
      <c r="J536" s="224">
        <f>ROUND(I536*H536,2)</f>
        <v>0</v>
      </c>
      <c r="K536" s="220" t="s">
        <v>1</v>
      </c>
      <c r="L536" s="44"/>
      <c r="M536" s="225" t="s">
        <v>1</v>
      </c>
      <c r="N536" s="226" t="s">
        <v>43</v>
      </c>
      <c r="O536" s="91"/>
      <c r="P536" s="227">
        <f>O536*H536</f>
        <v>0</v>
      </c>
      <c r="Q536" s="227">
        <v>0</v>
      </c>
      <c r="R536" s="227">
        <f>Q536*H536</f>
        <v>0</v>
      </c>
      <c r="S536" s="227">
        <v>0</v>
      </c>
      <c r="T536" s="228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29" t="s">
        <v>231</v>
      </c>
      <c r="AT536" s="229" t="s">
        <v>147</v>
      </c>
      <c r="AU536" s="229" t="s">
        <v>88</v>
      </c>
      <c r="AY536" s="17" t="s">
        <v>144</v>
      </c>
      <c r="BE536" s="230">
        <f>IF(N536="základní",J536,0)</f>
        <v>0</v>
      </c>
      <c r="BF536" s="230">
        <f>IF(N536="snížená",J536,0)</f>
        <v>0</v>
      </c>
      <c r="BG536" s="230">
        <f>IF(N536="zákl. přenesená",J536,0)</f>
        <v>0</v>
      </c>
      <c r="BH536" s="230">
        <f>IF(N536="sníž. přenesená",J536,0)</f>
        <v>0</v>
      </c>
      <c r="BI536" s="230">
        <f>IF(N536="nulová",J536,0)</f>
        <v>0</v>
      </c>
      <c r="BJ536" s="17" t="s">
        <v>86</v>
      </c>
      <c r="BK536" s="230">
        <f>ROUND(I536*H536,2)</f>
        <v>0</v>
      </c>
      <c r="BL536" s="17" t="s">
        <v>231</v>
      </c>
      <c r="BM536" s="229" t="s">
        <v>1098</v>
      </c>
    </row>
    <row r="537" spans="1:63" s="12" customFormat="1" ht="22.8" customHeight="1">
      <c r="A537" s="12"/>
      <c r="B537" s="202"/>
      <c r="C537" s="203"/>
      <c r="D537" s="204" t="s">
        <v>77</v>
      </c>
      <c r="E537" s="216" t="s">
        <v>1099</v>
      </c>
      <c r="F537" s="216" t="s">
        <v>1100</v>
      </c>
      <c r="G537" s="203"/>
      <c r="H537" s="203"/>
      <c r="I537" s="206"/>
      <c r="J537" s="217">
        <f>BK537</f>
        <v>0</v>
      </c>
      <c r="K537" s="203"/>
      <c r="L537" s="208"/>
      <c r="M537" s="209"/>
      <c r="N537" s="210"/>
      <c r="O537" s="210"/>
      <c r="P537" s="211">
        <f>SUM(P538:P547)</f>
        <v>0</v>
      </c>
      <c r="Q537" s="210"/>
      <c r="R537" s="211">
        <f>SUM(R538:R547)</f>
        <v>0.16914424</v>
      </c>
      <c r="S537" s="210"/>
      <c r="T537" s="212">
        <f>SUM(T538:T547)</f>
        <v>0.01711882</v>
      </c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R537" s="213" t="s">
        <v>88</v>
      </c>
      <c r="AT537" s="214" t="s">
        <v>77</v>
      </c>
      <c r="AU537" s="214" t="s">
        <v>86</v>
      </c>
      <c r="AY537" s="213" t="s">
        <v>144</v>
      </c>
      <c r="BK537" s="215">
        <f>SUM(BK538:BK547)</f>
        <v>0</v>
      </c>
    </row>
    <row r="538" spans="1:65" s="2" customFormat="1" ht="14.4" customHeight="1">
      <c r="A538" s="38"/>
      <c r="B538" s="39"/>
      <c r="C538" s="218" t="s">
        <v>1101</v>
      </c>
      <c r="D538" s="218" t="s">
        <v>147</v>
      </c>
      <c r="E538" s="219" t="s">
        <v>1102</v>
      </c>
      <c r="F538" s="220" t="s">
        <v>1103</v>
      </c>
      <c r="G538" s="221" t="s">
        <v>159</v>
      </c>
      <c r="H538" s="222">
        <v>55.222</v>
      </c>
      <c r="I538" s="223"/>
      <c r="J538" s="224">
        <f>ROUND(I538*H538,2)</f>
        <v>0</v>
      </c>
      <c r="K538" s="220" t="s">
        <v>151</v>
      </c>
      <c r="L538" s="44"/>
      <c r="M538" s="225" t="s">
        <v>1</v>
      </c>
      <c r="N538" s="226" t="s">
        <v>43</v>
      </c>
      <c r="O538" s="91"/>
      <c r="P538" s="227">
        <f>O538*H538</f>
        <v>0</v>
      </c>
      <c r="Q538" s="227">
        <v>0.001</v>
      </c>
      <c r="R538" s="227">
        <f>Q538*H538</f>
        <v>0.055222</v>
      </c>
      <c r="S538" s="227">
        <v>0.00031</v>
      </c>
      <c r="T538" s="228">
        <f>S538*H538</f>
        <v>0.01711882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29" t="s">
        <v>231</v>
      </c>
      <c r="AT538" s="229" t="s">
        <v>147</v>
      </c>
      <c r="AU538" s="229" t="s">
        <v>88</v>
      </c>
      <c r="AY538" s="17" t="s">
        <v>144</v>
      </c>
      <c r="BE538" s="230">
        <f>IF(N538="základní",J538,0)</f>
        <v>0</v>
      </c>
      <c r="BF538" s="230">
        <f>IF(N538="snížená",J538,0)</f>
        <v>0</v>
      </c>
      <c r="BG538" s="230">
        <f>IF(N538="zákl. přenesená",J538,0)</f>
        <v>0</v>
      </c>
      <c r="BH538" s="230">
        <f>IF(N538="sníž. přenesená",J538,0)</f>
        <v>0</v>
      </c>
      <c r="BI538" s="230">
        <f>IF(N538="nulová",J538,0)</f>
        <v>0</v>
      </c>
      <c r="BJ538" s="17" t="s">
        <v>86</v>
      </c>
      <c r="BK538" s="230">
        <f>ROUND(I538*H538,2)</f>
        <v>0</v>
      </c>
      <c r="BL538" s="17" t="s">
        <v>231</v>
      </c>
      <c r="BM538" s="229" t="s">
        <v>1104</v>
      </c>
    </row>
    <row r="539" spans="1:51" s="15" customFormat="1" ht="12">
      <c r="A539" s="15"/>
      <c r="B539" s="254"/>
      <c r="C539" s="255"/>
      <c r="D539" s="233" t="s">
        <v>154</v>
      </c>
      <c r="E539" s="256" t="s">
        <v>1</v>
      </c>
      <c r="F539" s="257" t="s">
        <v>240</v>
      </c>
      <c r="G539" s="255"/>
      <c r="H539" s="256" t="s">
        <v>1</v>
      </c>
      <c r="I539" s="258"/>
      <c r="J539" s="255"/>
      <c r="K539" s="255"/>
      <c r="L539" s="259"/>
      <c r="M539" s="260"/>
      <c r="N539" s="261"/>
      <c r="O539" s="261"/>
      <c r="P539" s="261"/>
      <c r="Q539" s="261"/>
      <c r="R539" s="261"/>
      <c r="S539" s="261"/>
      <c r="T539" s="262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3" t="s">
        <v>154</v>
      </c>
      <c r="AU539" s="263" t="s">
        <v>88</v>
      </c>
      <c r="AV539" s="15" t="s">
        <v>86</v>
      </c>
      <c r="AW539" s="15" t="s">
        <v>32</v>
      </c>
      <c r="AX539" s="15" t="s">
        <v>78</v>
      </c>
      <c r="AY539" s="263" t="s">
        <v>144</v>
      </c>
    </row>
    <row r="540" spans="1:51" s="13" customFormat="1" ht="12">
      <c r="A540" s="13"/>
      <c r="B540" s="231"/>
      <c r="C540" s="232"/>
      <c r="D540" s="233" t="s">
        <v>154</v>
      </c>
      <c r="E540" s="234" t="s">
        <v>1</v>
      </c>
      <c r="F540" s="235" t="s">
        <v>1105</v>
      </c>
      <c r="G540" s="232"/>
      <c r="H540" s="236">
        <v>12.21</v>
      </c>
      <c r="I540" s="237"/>
      <c r="J540" s="232"/>
      <c r="K540" s="232"/>
      <c r="L540" s="238"/>
      <c r="M540" s="239"/>
      <c r="N540" s="240"/>
      <c r="O540" s="240"/>
      <c r="P540" s="240"/>
      <c r="Q540" s="240"/>
      <c r="R540" s="240"/>
      <c r="S540" s="240"/>
      <c r="T540" s="24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2" t="s">
        <v>154</v>
      </c>
      <c r="AU540" s="242" t="s">
        <v>88</v>
      </c>
      <c r="AV540" s="13" t="s">
        <v>88</v>
      </c>
      <c r="AW540" s="13" t="s">
        <v>32</v>
      </c>
      <c r="AX540" s="13" t="s">
        <v>78</v>
      </c>
      <c r="AY540" s="242" t="s">
        <v>144</v>
      </c>
    </row>
    <row r="541" spans="1:51" s="13" customFormat="1" ht="12">
      <c r="A541" s="13"/>
      <c r="B541" s="231"/>
      <c r="C541" s="232"/>
      <c r="D541" s="233" t="s">
        <v>154</v>
      </c>
      <c r="E541" s="234" t="s">
        <v>1</v>
      </c>
      <c r="F541" s="235" t="s">
        <v>241</v>
      </c>
      <c r="G541" s="232"/>
      <c r="H541" s="236">
        <v>43.012</v>
      </c>
      <c r="I541" s="237"/>
      <c r="J541" s="232"/>
      <c r="K541" s="232"/>
      <c r="L541" s="238"/>
      <c r="M541" s="239"/>
      <c r="N541" s="240"/>
      <c r="O541" s="240"/>
      <c r="P541" s="240"/>
      <c r="Q541" s="240"/>
      <c r="R541" s="240"/>
      <c r="S541" s="240"/>
      <c r="T541" s="24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2" t="s">
        <v>154</v>
      </c>
      <c r="AU541" s="242" t="s">
        <v>88</v>
      </c>
      <c r="AV541" s="13" t="s">
        <v>88</v>
      </c>
      <c r="AW541" s="13" t="s">
        <v>32</v>
      </c>
      <c r="AX541" s="13" t="s">
        <v>78</v>
      </c>
      <c r="AY541" s="242" t="s">
        <v>144</v>
      </c>
    </row>
    <row r="542" spans="1:51" s="14" customFormat="1" ht="12">
      <c r="A542" s="14"/>
      <c r="B542" s="243"/>
      <c r="C542" s="244"/>
      <c r="D542" s="233" t="s">
        <v>154</v>
      </c>
      <c r="E542" s="245" t="s">
        <v>1</v>
      </c>
      <c r="F542" s="246" t="s">
        <v>156</v>
      </c>
      <c r="G542" s="244"/>
      <c r="H542" s="247">
        <v>55.222</v>
      </c>
      <c r="I542" s="248"/>
      <c r="J542" s="244"/>
      <c r="K542" s="244"/>
      <c r="L542" s="249"/>
      <c r="M542" s="250"/>
      <c r="N542" s="251"/>
      <c r="O542" s="251"/>
      <c r="P542" s="251"/>
      <c r="Q542" s="251"/>
      <c r="R542" s="251"/>
      <c r="S542" s="251"/>
      <c r="T542" s="25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3" t="s">
        <v>154</v>
      </c>
      <c r="AU542" s="253" t="s">
        <v>88</v>
      </c>
      <c r="AV542" s="14" t="s">
        <v>152</v>
      </c>
      <c r="AW542" s="14" t="s">
        <v>32</v>
      </c>
      <c r="AX542" s="14" t="s">
        <v>86</v>
      </c>
      <c r="AY542" s="253" t="s">
        <v>144</v>
      </c>
    </row>
    <row r="543" spans="1:65" s="2" customFormat="1" ht="24.15" customHeight="1">
      <c r="A543" s="38"/>
      <c r="B543" s="39"/>
      <c r="C543" s="218" t="s">
        <v>1106</v>
      </c>
      <c r="D543" s="218" t="s">
        <v>147</v>
      </c>
      <c r="E543" s="219" t="s">
        <v>1107</v>
      </c>
      <c r="F543" s="220" t="s">
        <v>1108</v>
      </c>
      <c r="G543" s="221" t="s">
        <v>159</v>
      </c>
      <c r="H543" s="222">
        <v>55.222</v>
      </c>
      <c r="I543" s="223"/>
      <c r="J543" s="224">
        <f>ROUND(I543*H543,2)</f>
        <v>0</v>
      </c>
      <c r="K543" s="220" t="s">
        <v>151</v>
      </c>
      <c r="L543" s="44"/>
      <c r="M543" s="225" t="s">
        <v>1</v>
      </c>
      <c r="N543" s="226" t="s">
        <v>43</v>
      </c>
      <c r="O543" s="91"/>
      <c r="P543" s="227">
        <f>O543*H543</f>
        <v>0</v>
      </c>
      <c r="Q543" s="227">
        <v>0</v>
      </c>
      <c r="R543" s="227">
        <f>Q543*H543</f>
        <v>0</v>
      </c>
      <c r="S543" s="227">
        <v>0</v>
      </c>
      <c r="T543" s="228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29" t="s">
        <v>231</v>
      </c>
      <c r="AT543" s="229" t="s">
        <v>147</v>
      </c>
      <c r="AU543" s="229" t="s">
        <v>88</v>
      </c>
      <c r="AY543" s="17" t="s">
        <v>144</v>
      </c>
      <c r="BE543" s="230">
        <f>IF(N543="základní",J543,0)</f>
        <v>0</v>
      </c>
      <c r="BF543" s="230">
        <f>IF(N543="snížená",J543,0)</f>
        <v>0</v>
      </c>
      <c r="BG543" s="230">
        <f>IF(N543="zákl. přenesená",J543,0)</f>
        <v>0</v>
      </c>
      <c r="BH543" s="230">
        <f>IF(N543="sníž. přenesená",J543,0)</f>
        <v>0</v>
      </c>
      <c r="BI543" s="230">
        <f>IF(N543="nulová",J543,0)</f>
        <v>0</v>
      </c>
      <c r="BJ543" s="17" t="s">
        <v>86</v>
      </c>
      <c r="BK543" s="230">
        <f>ROUND(I543*H543,2)</f>
        <v>0</v>
      </c>
      <c r="BL543" s="17" t="s">
        <v>231</v>
      </c>
      <c r="BM543" s="229" t="s">
        <v>1109</v>
      </c>
    </row>
    <row r="544" spans="1:65" s="2" customFormat="1" ht="24.15" customHeight="1">
      <c r="A544" s="38"/>
      <c r="B544" s="39"/>
      <c r="C544" s="218" t="s">
        <v>1110</v>
      </c>
      <c r="D544" s="218" t="s">
        <v>147</v>
      </c>
      <c r="E544" s="219" t="s">
        <v>1111</v>
      </c>
      <c r="F544" s="220" t="s">
        <v>1112</v>
      </c>
      <c r="G544" s="221" t="s">
        <v>159</v>
      </c>
      <c r="H544" s="222">
        <v>237.338</v>
      </c>
      <c r="I544" s="223"/>
      <c r="J544" s="224">
        <f>ROUND(I544*H544,2)</f>
        <v>0</v>
      </c>
      <c r="K544" s="220" t="s">
        <v>151</v>
      </c>
      <c r="L544" s="44"/>
      <c r="M544" s="225" t="s">
        <v>1</v>
      </c>
      <c r="N544" s="226" t="s">
        <v>43</v>
      </c>
      <c r="O544" s="91"/>
      <c r="P544" s="227">
        <f>O544*H544</f>
        <v>0</v>
      </c>
      <c r="Q544" s="227">
        <v>0.0002</v>
      </c>
      <c r="R544" s="227">
        <f>Q544*H544</f>
        <v>0.0474676</v>
      </c>
      <c r="S544" s="227">
        <v>0</v>
      </c>
      <c r="T544" s="228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29" t="s">
        <v>152</v>
      </c>
      <c r="AT544" s="229" t="s">
        <v>147</v>
      </c>
      <c r="AU544" s="229" t="s">
        <v>88</v>
      </c>
      <c r="AY544" s="17" t="s">
        <v>144</v>
      </c>
      <c r="BE544" s="230">
        <f>IF(N544="základní",J544,0)</f>
        <v>0</v>
      </c>
      <c r="BF544" s="230">
        <f>IF(N544="snížená",J544,0)</f>
        <v>0</v>
      </c>
      <c r="BG544" s="230">
        <f>IF(N544="zákl. přenesená",J544,0)</f>
        <v>0</v>
      </c>
      <c r="BH544" s="230">
        <f>IF(N544="sníž. přenesená",J544,0)</f>
        <v>0</v>
      </c>
      <c r="BI544" s="230">
        <f>IF(N544="nulová",J544,0)</f>
        <v>0</v>
      </c>
      <c r="BJ544" s="17" t="s">
        <v>86</v>
      </c>
      <c r="BK544" s="230">
        <f>ROUND(I544*H544,2)</f>
        <v>0</v>
      </c>
      <c r="BL544" s="17" t="s">
        <v>152</v>
      </c>
      <c r="BM544" s="229" t="s">
        <v>1113</v>
      </c>
    </row>
    <row r="545" spans="1:51" s="13" customFormat="1" ht="12">
      <c r="A545" s="13"/>
      <c r="B545" s="231"/>
      <c r="C545" s="232"/>
      <c r="D545" s="233" t="s">
        <v>154</v>
      </c>
      <c r="E545" s="234" t="s">
        <v>1</v>
      </c>
      <c r="F545" s="235" t="s">
        <v>1114</v>
      </c>
      <c r="G545" s="232"/>
      <c r="H545" s="236">
        <v>237.338</v>
      </c>
      <c r="I545" s="237"/>
      <c r="J545" s="232"/>
      <c r="K545" s="232"/>
      <c r="L545" s="238"/>
      <c r="M545" s="239"/>
      <c r="N545" s="240"/>
      <c r="O545" s="240"/>
      <c r="P545" s="240"/>
      <c r="Q545" s="240"/>
      <c r="R545" s="240"/>
      <c r="S545" s="240"/>
      <c r="T545" s="24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2" t="s">
        <v>154</v>
      </c>
      <c r="AU545" s="242" t="s">
        <v>88</v>
      </c>
      <c r="AV545" s="13" t="s">
        <v>88</v>
      </c>
      <c r="AW545" s="13" t="s">
        <v>32</v>
      </c>
      <c r="AX545" s="13" t="s">
        <v>78</v>
      </c>
      <c r="AY545" s="242" t="s">
        <v>144</v>
      </c>
    </row>
    <row r="546" spans="1:51" s="14" customFormat="1" ht="12">
      <c r="A546" s="14"/>
      <c r="B546" s="243"/>
      <c r="C546" s="244"/>
      <c r="D546" s="233" t="s">
        <v>154</v>
      </c>
      <c r="E546" s="245" t="s">
        <v>1</v>
      </c>
      <c r="F546" s="246" t="s">
        <v>156</v>
      </c>
      <c r="G546" s="244"/>
      <c r="H546" s="247">
        <v>237.338</v>
      </c>
      <c r="I546" s="248"/>
      <c r="J546" s="244"/>
      <c r="K546" s="244"/>
      <c r="L546" s="249"/>
      <c r="M546" s="250"/>
      <c r="N546" s="251"/>
      <c r="O546" s="251"/>
      <c r="P546" s="251"/>
      <c r="Q546" s="251"/>
      <c r="R546" s="251"/>
      <c r="S546" s="251"/>
      <c r="T546" s="252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3" t="s">
        <v>154</v>
      </c>
      <c r="AU546" s="253" t="s">
        <v>88</v>
      </c>
      <c r="AV546" s="14" t="s">
        <v>152</v>
      </c>
      <c r="AW546" s="14" t="s">
        <v>32</v>
      </c>
      <c r="AX546" s="14" t="s">
        <v>86</v>
      </c>
      <c r="AY546" s="253" t="s">
        <v>144</v>
      </c>
    </row>
    <row r="547" spans="1:65" s="2" customFormat="1" ht="24.15" customHeight="1">
      <c r="A547" s="38"/>
      <c r="B547" s="39"/>
      <c r="C547" s="218" t="s">
        <v>1115</v>
      </c>
      <c r="D547" s="218" t="s">
        <v>147</v>
      </c>
      <c r="E547" s="219" t="s">
        <v>1116</v>
      </c>
      <c r="F547" s="220" t="s">
        <v>1117</v>
      </c>
      <c r="G547" s="221" t="s">
        <v>159</v>
      </c>
      <c r="H547" s="222">
        <v>237.338</v>
      </c>
      <c r="I547" s="223"/>
      <c r="J547" s="224">
        <f>ROUND(I547*H547,2)</f>
        <v>0</v>
      </c>
      <c r="K547" s="220" t="s">
        <v>151</v>
      </c>
      <c r="L547" s="44"/>
      <c r="M547" s="225" t="s">
        <v>1</v>
      </c>
      <c r="N547" s="226" t="s">
        <v>43</v>
      </c>
      <c r="O547" s="91"/>
      <c r="P547" s="227">
        <f>O547*H547</f>
        <v>0</v>
      </c>
      <c r="Q547" s="227">
        <v>0.00028</v>
      </c>
      <c r="R547" s="227">
        <f>Q547*H547</f>
        <v>0.06645464</v>
      </c>
      <c r="S547" s="227">
        <v>0</v>
      </c>
      <c r="T547" s="228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29" t="s">
        <v>231</v>
      </c>
      <c r="AT547" s="229" t="s">
        <v>147</v>
      </c>
      <c r="AU547" s="229" t="s">
        <v>88</v>
      </c>
      <c r="AY547" s="17" t="s">
        <v>144</v>
      </c>
      <c r="BE547" s="230">
        <f>IF(N547="základní",J547,0)</f>
        <v>0</v>
      </c>
      <c r="BF547" s="230">
        <f>IF(N547="snížená",J547,0)</f>
        <v>0</v>
      </c>
      <c r="BG547" s="230">
        <f>IF(N547="zákl. přenesená",J547,0)</f>
        <v>0</v>
      </c>
      <c r="BH547" s="230">
        <f>IF(N547="sníž. přenesená",J547,0)</f>
        <v>0</v>
      </c>
      <c r="BI547" s="230">
        <f>IF(N547="nulová",J547,0)</f>
        <v>0</v>
      </c>
      <c r="BJ547" s="17" t="s">
        <v>86</v>
      </c>
      <c r="BK547" s="230">
        <f>ROUND(I547*H547,2)</f>
        <v>0</v>
      </c>
      <c r="BL547" s="17" t="s">
        <v>231</v>
      </c>
      <c r="BM547" s="229" t="s">
        <v>1118</v>
      </c>
    </row>
    <row r="548" spans="1:63" s="12" customFormat="1" ht="25.9" customHeight="1">
      <c r="A548" s="12"/>
      <c r="B548" s="202"/>
      <c r="C548" s="203"/>
      <c r="D548" s="204" t="s">
        <v>77</v>
      </c>
      <c r="E548" s="205" t="s">
        <v>1119</v>
      </c>
      <c r="F548" s="205" t="s">
        <v>1120</v>
      </c>
      <c r="G548" s="203"/>
      <c r="H548" s="203"/>
      <c r="I548" s="206"/>
      <c r="J548" s="207">
        <f>BK548</f>
        <v>0</v>
      </c>
      <c r="K548" s="203"/>
      <c r="L548" s="208"/>
      <c r="M548" s="209"/>
      <c r="N548" s="210"/>
      <c r="O548" s="210"/>
      <c r="P548" s="211">
        <f>SUM(P549:P558)</f>
        <v>0</v>
      </c>
      <c r="Q548" s="210"/>
      <c r="R548" s="211">
        <f>SUM(R549:R558)</f>
        <v>0</v>
      </c>
      <c r="S548" s="210"/>
      <c r="T548" s="212">
        <f>SUM(T549:T558)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13" t="s">
        <v>152</v>
      </c>
      <c r="AT548" s="214" t="s">
        <v>77</v>
      </c>
      <c r="AU548" s="214" t="s">
        <v>78</v>
      </c>
      <c r="AY548" s="213" t="s">
        <v>144</v>
      </c>
      <c r="BK548" s="215">
        <f>SUM(BK549:BK558)</f>
        <v>0</v>
      </c>
    </row>
    <row r="549" spans="1:65" s="2" customFormat="1" ht="14.4" customHeight="1">
      <c r="A549" s="38"/>
      <c r="B549" s="39"/>
      <c r="C549" s="218" t="s">
        <v>1121</v>
      </c>
      <c r="D549" s="218" t="s">
        <v>147</v>
      </c>
      <c r="E549" s="219" t="s">
        <v>1122</v>
      </c>
      <c r="F549" s="220" t="s">
        <v>1123</v>
      </c>
      <c r="G549" s="221" t="s">
        <v>1124</v>
      </c>
      <c r="H549" s="222">
        <v>5.5</v>
      </c>
      <c r="I549" s="223"/>
      <c r="J549" s="224">
        <f>ROUND(I549*H549,2)</f>
        <v>0</v>
      </c>
      <c r="K549" s="220" t="s">
        <v>151</v>
      </c>
      <c r="L549" s="44"/>
      <c r="M549" s="225" t="s">
        <v>1</v>
      </c>
      <c r="N549" s="226" t="s">
        <v>43</v>
      </c>
      <c r="O549" s="91"/>
      <c r="P549" s="227">
        <f>O549*H549</f>
        <v>0</v>
      </c>
      <c r="Q549" s="227">
        <v>0</v>
      </c>
      <c r="R549" s="227">
        <f>Q549*H549</f>
        <v>0</v>
      </c>
      <c r="S549" s="227">
        <v>0</v>
      </c>
      <c r="T549" s="228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29" t="s">
        <v>1125</v>
      </c>
      <c r="AT549" s="229" t="s">
        <v>147</v>
      </c>
      <c r="AU549" s="229" t="s">
        <v>86</v>
      </c>
      <c r="AY549" s="17" t="s">
        <v>144</v>
      </c>
      <c r="BE549" s="230">
        <f>IF(N549="základní",J549,0)</f>
        <v>0</v>
      </c>
      <c r="BF549" s="230">
        <f>IF(N549="snížená",J549,0)</f>
        <v>0</v>
      </c>
      <c r="BG549" s="230">
        <f>IF(N549="zákl. přenesená",J549,0)</f>
        <v>0</v>
      </c>
      <c r="BH549" s="230">
        <f>IF(N549="sníž. přenesená",J549,0)</f>
        <v>0</v>
      </c>
      <c r="BI549" s="230">
        <f>IF(N549="nulová",J549,0)</f>
        <v>0</v>
      </c>
      <c r="BJ549" s="17" t="s">
        <v>86</v>
      </c>
      <c r="BK549" s="230">
        <f>ROUND(I549*H549,2)</f>
        <v>0</v>
      </c>
      <c r="BL549" s="17" t="s">
        <v>1125</v>
      </c>
      <c r="BM549" s="229" t="s">
        <v>1126</v>
      </c>
    </row>
    <row r="550" spans="1:51" s="15" customFormat="1" ht="12">
      <c r="A550" s="15"/>
      <c r="B550" s="254"/>
      <c r="C550" s="255"/>
      <c r="D550" s="233" t="s">
        <v>154</v>
      </c>
      <c r="E550" s="256" t="s">
        <v>1</v>
      </c>
      <c r="F550" s="257" t="s">
        <v>1127</v>
      </c>
      <c r="G550" s="255"/>
      <c r="H550" s="256" t="s">
        <v>1</v>
      </c>
      <c r="I550" s="258"/>
      <c r="J550" s="255"/>
      <c r="K550" s="255"/>
      <c r="L550" s="259"/>
      <c r="M550" s="260"/>
      <c r="N550" s="261"/>
      <c r="O550" s="261"/>
      <c r="P550" s="261"/>
      <c r="Q550" s="261"/>
      <c r="R550" s="261"/>
      <c r="S550" s="261"/>
      <c r="T550" s="262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3" t="s">
        <v>154</v>
      </c>
      <c r="AU550" s="263" t="s">
        <v>86</v>
      </c>
      <c r="AV550" s="15" t="s">
        <v>86</v>
      </c>
      <c r="AW550" s="15" t="s">
        <v>32</v>
      </c>
      <c r="AX550" s="15" t="s">
        <v>78</v>
      </c>
      <c r="AY550" s="263" t="s">
        <v>144</v>
      </c>
    </row>
    <row r="551" spans="1:51" s="13" customFormat="1" ht="12">
      <c r="A551" s="13"/>
      <c r="B551" s="231"/>
      <c r="C551" s="232"/>
      <c r="D551" s="233" t="s">
        <v>154</v>
      </c>
      <c r="E551" s="234" t="s">
        <v>1</v>
      </c>
      <c r="F551" s="235" t="s">
        <v>145</v>
      </c>
      <c r="G551" s="232"/>
      <c r="H551" s="236">
        <v>3</v>
      </c>
      <c r="I551" s="237"/>
      <c r="J551" s="232"/>
      <c r="K551" s="232"/>
      <c r="L551" s="238"/>
      <c r="M551" s="239"/>
      <c r="N551" s="240"/>
      <c r="O551" s="240"/>
      <c r="P551" s="240"/>
      <c r="Q551" s="240"/>
      <c r="R551" s="240"/>
      <c r="S551" s="240"/>
      <c r="T551" s="24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2" t="s">
        <v>154</v>
      </c>
      <c r="AU551" s="242" t="s">
        <v>86</v>
      </c>
      <c r="AV551" s="13" t="s">
        <v>88</v>
      </c>
      <c r="AW551" s="13" t="s">
        <v>32</v>
      </c>
      <c r="AX551" s="13" t="s">
        <v>78</v>
      </c>
      <c r="AY551" s="242" t="s">
        <v>144</v>
      </c>
    </row>
    <row r="552" spans="1:51" s="15" customFormat="1" ht="12">
      <c r="A552" s="15"/>
      <c r="B552" s="254"/>
      <c r="C552" s="255"/>
      <c r="D552" s="233" t="s">
        <v>154</v>
      </c>
      <c r="E552" s="256" t="s">
        <v>1</v>
      </c>
      <c r="F552" s="257" t="s">
        <v>1128</v>
      </c>
      <c r="G552" s="255"/>
      <c r="H552" s="256" t="s">
        <v>1</v>
      </c>
      <c r="I552" s="258"/>
      <c r="J552" s="255"/>
      <c r="K552" s="255"/>
      <c r="L552" s="259"/>
      <c r="M552" s="260"/>
      <c r="N552" s="261"/>
      <c r="O552" s="261"/>
      <c r="P552" s="261"/>
      <c r="Q552" s="261"/>
      <c r="R552" s="261"/>
      <c r="S552" s="261"/>
      <c r="T552" s="262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63" t="s">
        <v>154</v>
      </c>
      <c r="AU552" s="263" t="s">
        <v>86</v>
      </c>
      <c r="AV552" s="15" t="s">
        <v>86</v>
      </c>
      <c r="AW552" s="15" t="s">
        <v>32</v>
      </c>
      <c r="AX552" s="15" t="s">
        <v>78</v>
      </c>
      <c r="AY552" s="263" t="s">
        <v>144</v>
      </c>
    </row>
    <row r="553" spans="1:51" s="13" customFormat="1" ht="12">
      <c r="A553" s="13"/>
      <c r="B553" s="231"/>
      <c r="C553" s="232"/>
      <c r="D553" s="233" t="s">
        <v>154</v>
      </c>
      <c r="E553" s="234" t="s">
        <v>1</v>
      </c>
      <c r="F553" s="235" t="s">
        <v>1129</v>
      </c>
      <c r="G553" s="232"/>
      <c r="H553" s="236">
        <v>2.5</v>
      </c>
      <c r="I553" s="237"/>
      <c r="J553" s="232"/>
      <c r="K553" s="232"/>
      <c r="L553" s="238"/>
      <c r="M553" s="239"/>
      <c r="N553" s="240"/>
      <c r="O553" s="240"/>
      <c r="P553" s="240"/>
      <c r="Q553" s="240"/>
      <c r="R553" s="240"/>
      <c r="S553" s="240"/>
      <c r="T553" s="24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2" t="s">
        <v>154</v>
      </c>
      <c r="AU553" s="242" t="s">
        <v>86</v>
      </c>
      <c r="AV553" s="13" t="s">
        <v>88</v>
      </c>
      <c r="AW553" s="13" t="s">
        <v>32</v>
      </c>
      <c r="AX553" s="13" t="s">
        <v>78</v>
      </c>
      <c r="AY553" s="242" t="s">
        <v>144</v>
      </c>
    </row>
    <row r="554" spans="1:51" s="14" customFormat="1" ht="12">
      <c r="A554" s="14"/>
      <c r="B554" s="243"/>
      <c r="C554" s="244"/>
      <c r="D554" s="233" t="s">
        <v>154</v>
      </c>
      <c r="E554" s="245" t="s">
        <v>1</v>
      </c>
      <c r="F554" s="246" t="s">
        <v>156</v>
      </c>
      <c r="G554" s="244"/>
      <c r="H554" s="247">
        <v>5.5</v>
      </c>
      <c r="I554" s="248"/>
      <c r="J554" s="244"/>
      <c r="K554" s="244"/>
      <c r="L554" s="249"/>
      <c r="M554" s="250"/>
      <c r="N554" s="251"/>
      <c r="O554" s="251"/>
      <c r="P554" s="251"/>
      <c r="Q554" s="251"/>
      <c r="R554" s="251"/>
      <c r="S554" s="251"/>
      <c r="T554" s="25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3" t="s">
        <v>154</v>
      </c>
      <c r="AU554" s="253" t="s">
        <v>86</v>
      </c>
      <c r="AV554" s="14" t="s">
        <v>152</v>
      </c>
      <c r="AW554" s="14" t="s">
        <v>32</v>
      </c>
      <c r="AX554" s="14" t="s">
        <v>86</v>
      </c>
      <c r="AY554" s="253" t="s">
        <v>144</v>
      </c>
    </row>
    <row r="555" spans="1:65" s="2" customFormat="1" ht="14.4" customHeight="1">
      <c r="A555" s="38"/>
      <c r="B555" s="39"/>
      <c r="C555" s="218" t="s">
        <v>1130</v>
      </c>
      <c r="D555" s="218" t="s">
        <v>147</v>
      </c>
      <c r="E555" s="219" t="s">
        <v>1131</v>
      </c>
      <c r="F555" s="220" t="s">
        <v>1132</v>
      </c>
      <c r="G555" s="221" t="s">
        <v>1124</v>
      </c>
      <c r="H555" s="222">
        <v>30</v>
      </c>
      <c r="I555" s="223"/>
      <c r="J555" s="224">
        <f>ROUND(I555*H555,2)</f>
        <v>0</v>
      </c>
      <c r="K555" s="220" t="s">
        <v>151</v>
      </c>
      <c r="L555" s="44"/>
      <c r="M555" s="225" t="s">
        <v>1</v>
      </c>
      <c r="N555" s="226" t="s">
        <v>43</v>
      </c>
      <c r="O555" s="91"/>
      <c r="P555" s="227">
        <f>O555*H555</f>
        <v>0</v>
      </c>
      <c r="Q555" s="227">
        <v>0</v>
      </c>
      <c r="R555" s="227">
        <f>Q555*H555</f>
        <v>0</v>
      </c>
      <c r="S555" s="227">
        <v>0</v>
      </c>
      <c r="T555" s="228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29" t="s">
        <v>1125</v>
      </c>
      <c r="AT555" s="229" t="s">
        <v>147</v>
      </c>
      <c r="AU555" s="229" t="s">
        <v>86</v>
      </c>
      <c r="AY555" s="17" t="s">
        <v>144</v>
      </c>
      <c r="BE555" s="230">
        <f>IF(N555="základní",J555,0)</f>
        <v>0</v>
      </c>
      <c r="BF555" s="230">
        <f>IF(N555="snížená",J555,0)</f>
        <v>0</v>
      </c>
      <c r="BG555" s="230">
        <f>IF(N555="zákl. přenesená",J555,0)</f>
        <v>0</v>
      </c>
      <c r="BH555" s="230">
        <f>IF(N555="sníž. přenesená",J555,0)</f>
        <v>0</v>
      </c>
      <c r="BI555" s="230">
        <f>IF(N555="nulová",J555,0)</f>
        <v>0</v>
      </c>
      <c r="BJ555" s="17" t="s">
        <v>86</v>
      </c>
      <c r="BK555" s="230">
        <f>ROUND(I555*H555,2)</f>
        <v>0</v>
      </c>
      <c r="BL555" s="17" t="s">
        <v>1125</v>
      </c>
      <c r="BM555" s="229" t="s">
        <v>1133</v>
      </c>
    </row>
    <row r="556" spans="1:51" s="15" customFormat="1" ht="12">
      <c r="A556" s="15"/>
      <c r="B556" s="254"/>
      <c r="C556" s="255"/>
      <c r="D556" s="233" t="s">
        <v>154</v>
      </c>
      <c r="E556" s="256" t="s">
        <v>1</v>
      </c>
      <c r="F556" s="257" t="s">
        <v>1134</v>
      </c>
      <c r="G556" s="255"/>
      <c r="H556" s="256" t="s">
        <v>1</v>
      </c>
      <c r="I556" s="258"/>
      <c r="J556" s="255"/>
      <c r="K556" s="255"/>
      <c r="L556" s="259"/>
      <c r="M556" s="260"/>
      <c r="N556" s="261"/>
      <c r="O556" s="261"/>
      <c r="P556" s="261"/>
      <c r="Q556" s="261"/>
      <c r="R556" s="261"/>
      <c r="S556" s="261"/>
      <c r="T556" s="262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63" t="s">
        <v>154</v>
      </c>
      <c r="AU556" s="263" t="s">
        <v>86</v>
      </c>
      <c r="AV556" s="15" t="s">
        <v>86</v>
      </c>
      <c r="AW556" s="15" t="s">
        <v>32</v>
      </c>
      <c r="AX556" s="15" t="s">
        <v>78</v>
      </c>
      <c r="AY556" s="263" t="s">
        <v>144</v>
      </c>
    </row>
    <row r="557" spans="1:51" s="13" customFormat="1" ht="12">
      <c r="A557" s="13"/>
      <c r="B557" s="231"/>
      <c r="C557" s="232"/>
      <c r="D557" s="233" t="s">
        <v>154</v>
      </c>
      <c r="E557" s="234" t="s">
        <v>1</v>
      </c>
      <c r="F557" s="235" t="s">
        <v>1135</v>
      </c>
      <c r="G557" s="232"/>
      <c r="H557" s="236">
        <v>30</v>
      </c>
      <c r="I557" s="237"/>
      <c r="J557" s="232"/>
      <c r="K557" s="232"/>
      <c r="L557" s="238"/>
      <c r="M557" s="239"/>
      <c r="N557" s="240"/>
      <c r="O557" s="240"/>
      <c r="P557" s="240"/>
      <c r="Q557" s="240"/>
      <c r="R557" s="240"/>
      <c r="S557" s="240"/>
      <c r="T557" s="24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2" t="s">
        <v>154</v>
      </c>
      <c r="AU557" s="242" t="s">
        <v>86</v>
      </c>
      <c r="AV557" s="13" t="s">
        <v>88</v>
      </c>
      <c r="AW557" s="13" t="s">
        <v>32</v>
      </c>
      <c r="AX557" s="13" t="s">
        <v>78</v>
      </c>
      <c r="AY557" s="242" t="s">
        <v>144</v>
      </c>
    </row>
    <row r="558" spans="1:51" s="14" customFormat="1" ht="12">
      <c r="A558" s="14"/>
      <c r="B558" s="243"/>
      <c r="C558" s="244"/>
      <c r="D558" s="233" t="s">
        <v>154</v>
      </c>
      <c r="E558" s="245" t="s">
        <v>1</v>
      </c>
      <c r="F558" s="246" t="s">
        <v>156</v>
      </c>
      <c r="G558" s="244"/>
      <c r="H558" s="247">
        <v>30</v>
      </c>
      <c r="I558" s="248"/>
      <c r="J558" s="244"/>
      <c r="K558" s="244"/>
      <c r="L558" s="249"/>
      <c r="M558" s="278"/>
      <c r="N558" s="279"/>
      <c r="O558" s="279"/>
      <c r="P558" s="279"/>
      <c r="Q558" s="279"/>
      <c r="R558" s="279"/>
      <c r="S558" s="279"/>
      <c r="T558" s="280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3" t="s">
        <v>154</v>
      </c>
      <c r="AU558" s="253" t="s">
        <v>86</v>
      </c>
      <c r="AV558" s="14" t="s">
        <v>152</v>
      </c>
      <c r="AW558" s="14" t="s">
        <v>32</v>
      </c>
      <c r="AX558" s="14" t="s">
        <v>86</v>
      </c>
      <c r="AY558" s="253" t="s">
        <v>144</v>
      </c>
    </row>
    <row r="559" spans="1:31" s="2" customFormat="1" ht="6.95" customHeight="1">
      <c r="A559" s="38"/>
      <c r="B559" s="66"/>
      <c r="C559" s="67"/>
      <c r="D559" s="67"/>
      <c r="E559" s="67"/>
      <c r="F559" s="67"/>
      <c r="G559" s="67"/>
      <c r="H559" s="67"/>
      <c r="I559" s="67"/>
      <c r="J559" s="67"/>
      <c r="K559" s="67"/>
      <c r="L559" s="44"/>
      <c r="M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</row>
  </sheetData>
  <sheetProtection password="CC35" sheet="1" objects="1" scenarios="1" formatColumns="0" formatRows="0" autoFilter="0"/>
  <autoFilter ref="C143:K558"/>
  <mergeCells count="9">
    <mergeCell ref="E7:H7"/>
    <mergeCell ref="E9:H9"/>
    <mergeCell ref="E18:H18"/>
    <mergeCell ref="E27:H27"/>
    <mergeCell ref="E85:H85"/>
    <mergeCell ref="E87:H87"/>
    <mergeCell ref="E134:H134"/>
    <mergeCell ref="E136:H13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Sociální zázemí pro zaměstnance stravovacího provozu v Novém Bydžově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1136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14. 3. 2020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36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ROUND((SUM(BE121:BE134)),2)</f>
        <v>0</v>
      </c>
      <c r="G33" s="38"/>
      <c r="H33" s="38"/>
      <c r="I33" s="155">
        <v>0.21</v>
      </c>
      <c r="J33" s="154">
        <f>ROUND(((SUM(BE121:BE134))*I33),2)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ROUND((SUM(BF121:BF134)),2)</f>
        <v>0</v>
      </c>
      <c r="G34" s="38"/>
      <c r="H34" s="38"/>
      <c r="I34" s="155">
        <v>0.15</v>
      </c>
      <c r="J34" s="154">
        <f>ROUND(((SUM(BF121:BF134))*I34),2)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ROUND((SUM(BG121:BG134)),2)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ROUND((SUM(BH121:BH134)),2)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ROUND((SUM(BI121:BI134)),2)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Sociální zázemí pro zaměstnance stravovacího provozu v Novém Bydžově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VORN - Vedlejší a ostatní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Areál nemocnice Nový Bydžov - objekt č.p. 494</v>
      </c>
      <c r="G89" s="40"/>
      <c r="H89" s="40"/>
      <c r="I89" s="32" t="s">
        <v>22</v>
      </c>
      <c r="J89" s="79" t="str">
        <f>IF(J12="","",J12)</f>
        <v>14. 3. 2020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Královehradecký kraj</v>
      </c>
      <c r="G91" s="40"/>
      <c r="H91" s="40"/>
      <c r="I91" s="32" t="s">
        <v>30</v>
      </c>
      <c r="J91" s="36" t="str">
        <f>E21</f>
        <v>AA Consult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Jan Petr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1137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1138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1139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1140</v>
      </c>
      <c r="E100" s="188"/>
      <c r="F100" s="188"/>
      <c r="G100" s="188"/>
      <c r="H100" s="188"/>
      <c r="I100" s="188"/>
      <c r="J100" s="189">
        <f>J131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1141</v>
      </c>
      <c r="E101" s="188"/>
      <c r="F101" s="188"/>
      <c r="G101" s="188"/>
      <c r="H101" s="188"/>
      <c r="I101" s="188"/>
      <c r="J101" s="189">
        <f>J133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129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Sociální zázemí pro zaměstnance stravovacího provozu v Novém Bydžově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94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VORN - Vedlejší a ostatní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Areál nemocnice Nový Bydžov - objekt č.p. 494</v>
      </c>
      <c r="G115" s="40"/>
      <c r="H115" s="40"/>
      <c r="I115" s="32" t="s">
        <v>22</v>
      </c>
      <c r="J115" s="79" t="str">
        <f>IF(J12="","",J12)</f>
        <v>14. 3. 2020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Královehradecký kraj</v>
      </c>
      <c r="G117" s="40"/>
      <c r="H117" s="40"/>
      <c r="I117" s="32" t="s">
        <v>30</v>
      </c>
      <c r="J117" s="36" t="str">
        <f>E21</f>
        <v>AA Consult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33</v>
      </c>
      <c r="J118" s="36" t="str">
        <f>E24</f>
        <v>Jan Petr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130</v>
      </c>
      <c r="D120" s="194" t="s">
        <v>63</v>
      </c>
      <c r="E120" s="194" t="s">
        <v>59</v>
      </c>
      <c r="F120" s="194" t="s">
        <v>60</v>
      </c>
      <c r="G120" s="194" t="s">
        <v>131</v>
      </c>
      <c r="H120" s="194" t="s">
        <v>132</v>
      </c>
      <c r="I120" s="194" t="s">
        <v>133</v>
      </c>
      <c r="J120" s="194" t="s">
        <v>98</v>
      </c>
      <c r="K120" s="195" t="s">
        <v>134</v>
      </c>
      <c r="L120" s="196"/>
      <c r="M120" s="100" t="s">
        <v>1</v>
      </c>
      <c r="N120" s="101" t="s">
        <v>42</v>
      </c>
      <c r="O120" s="101" t="s">
        <v>135</v>
      </c>
      <c r="P120" s="101" t="s">
        <v>136</v>
      </c>
      <c r="Q120" s="101" t="s">
        <v>137</v>
      </c>
      <c r="R120" s="101" t="s">
        <v>138</v>
      </c>
      <c r="S120" s="101" t="s">
        <v>139</v>
      </c>
      <c r="T120" s="102" t="s">
        <v>140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141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0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100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77</v>
      </c>
      <c r="E122" s="205" t="s">
        <v>1142</v>
      </c>
      <c r="F122" s="205" t="s">
        <v>1143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P123+P125+P131+P133</f>
        <v>0</v>
      </c>
      <c r="Q122" s="210"/>
      <c r="R122" s="211">
        <f>R123+R125+R131+R133</f>
        <v>0</v>
      </c>
      <c r="S122" s="210"/>
      <c r="T122" s="212">
        <f>T123+T125+T131+T133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175</v>
      </c>
      <c r="AT122" s="214" t="s">
        <v>77</v>
      </c>
      <c r="AU122" s="214" t="s">
        <v>78</v>
      </c>
      <c r="AY122" s="213" t="s">
        <v>144</v>
      </c>
      <c r="BK122" s="215">
        <f>BK123+BK125+BK131+BK133</f>
        <v>0</v>
      </c>
    </row>
    <row r="123" spans="1:63" s="12" customFormat="1" ht="22.8" customHeight="1">
      <c r="A123" s="12"/>
      <c r="B123" s="202"/>
      <c r="C123" s="203"/>
      <c r="D123" s="204" t="s">
        <v>77</v>
      </c>
      <c r="E123" s="216" t="s">
        <v>1144</v>
      </c>
      <c r="F123" s="216" t="s">
        <v>1145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P124</f>
        <v>0</v>
      </c>
      <c r="Q123" s="210"/>
      <c r="R123" s="211">
        <f>R124</f>
        <v>0</v>
      </c>
      <c r="S123" s="210"/>
      <c r="T123" s="21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175</v>
      </c>
      <c r="AT123" s="214" t="s">
        <v>77</v>
      </c>
      <c r="AU123" s="214" t="s">
        <v>86</v>
      </c>
      <c r="AY123" s="213" t="s">
        <v>144</v>
      </c>
      <c r="BK123" s="215">
        <f>BK124</f>
        <v>0</v>
      </c>
    </row>
    <row r="124" spans="1:65" s="2" customFormat="1" ht="14.4" customHeight="1">
      <c r="A124" s="38"/>
      <c r="B124" s="39"/>
      <c r="C124" s="218" t="s">
        <v>86</v>
      </c>
      <c r="D124" s="218" t="s">
        <v>147</v>
      </c>
      <c r="E124" s="219" t="s">
        <v>1146</v>
      </c>
      <c r="F124" s="220" t="s">
        <v>1147</v>
      </c>
      <c r="G124" s="221" t="s">
        <v>1148</v>
      </c>
      <c r="H124" s="222">
        <v>1</v>
      </c>
      <c r="I124" s="223"/>
      <c r="J124" s="224">
        <f>ROUND(I124*H124,2)</f>
        <v>0</v>
      </c>
      <c r="K124" s="220" t="s">
        <v>151</v>
      </c>
      <c r="L124" s="44"/>
      <c r="M124" s="225" t="s">
        <v>1</v>
      </c>
      <c r="N124" s="226" t="s">
        <v>43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1149</v>
      </c>
      <c r="AT124" s="229" t="s">
        <v>147</v>
      </c>
      <c r="AU124" s="229" t="s">
        <v>88</v>
      </c>
      <c r="AY124" s="17" t="s">
        <v>144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86</v>
      </c>
      <c r="BK124" s="230">
        <f>ROUND(I124*H124,2)</f>
        <v>0</v>
      </c>
      <c r="BL124" s="17" t="s">
        <v>1149</v>
      </c>
      <c r="BM124" s="229" t="s">
        <v>1150</v>
      </c>
    </row>
    <row r="125" spans="1:63" s="12" customFormat="1" ht="22.8" customHeight="1">
      <c r="A125" s="12"/>
      <c r="B125" s="202"/>
      <c r="C125" s="203"/>
      <c r="D125" s="204" t="s">
        <v>77</v>
      </c>
      <c r="E125" s="216" t="s">
        <v>1151</v>
      </c>
      <c r="F125" s="216" t="s">
        <v>1152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SUM(P126:P130)</f>
        <v>0</v>
      </c>
      <c r="Q125" s="210"/>
      <c r="R125" s="211">
        <f>SUM(R126:R130)</f>
        <v>0</v>
      </c>
      <c r="S125" s="210"/>
      <c r="T125" s="212">
        <f>SUM(T126:T130)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175</v>
      </c>
      <c r="AT125" s="214" t="s">
        <v>77</v>
      </c>
      <c r="AU125" s="214" t="s">
        <v>86</v>
      </c>
      <c r="AY125" s="213" t="s">
        <v>144</v>
      </c>
      <c r="BK125" s="215">
        <f>SUM(BK126:BK130)</f>
        <v>0</v>
      </c>
    </row>
    <row r="126" spans="1:65" s="2" customFormat="1" ht="14.4" customHeight="1">
      <c r="A126" s="38"/>
      <c r="B126" s="39"/>
      <c r="C126" s="218" t="s">
        <v>88</v>
      </c>
      <c r="D126" s="218" t="s">
        <v>147</v>
      </c>
      <c r="E126" s="219" t="s">
        <v>1153</v>
      </c>
      <c r="F126" s="220" t="s">
        <v>1154</v>
      </c>
      <c r="G126" s="221" t="s">
        <v>1148</v>
      </c>
      <c r="H126" s="222">
        <v>1</v>
      </c>
      <c r="I126" s="223"/>
      <c r="J126" s="224">
        <f>ROUND(I126*H126,2)</f>
        <v>0</v>
      </c>
      <c r="K126" s="220" t="s">
        <v>151</v>
      </c>
      <c r="L126" s="44"/>
      <c r="M126" s="225" t="s">
        <v>1</v>
      </c>
      <c r="N126" s="226" t="s">
        <v>43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1149</v>
      </c>
      <c r="AT126" s="229" t="s">
        <v>147</v>
      </c>
      <c r="AU126" s="229" t="s">
        <v>88</v>
      </c>
      <c r="AY126" s="17" t="s">
        <v>144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86</v>
      </c>
      <c r="BK126" s="230">
        <f>ROUND(I126*H126,2)</f>
        <v>0</v>
      </c>
      <c r="BL126" s="17" t="s">
        <v>1149</v>
      </c>
      <c r="BM126" s="229" t="s">
        <v>1155</v>
      </c>
    </row>
    <row r="127" spans="1:65" s="2" customFormat="1" ht="14.4" customHeight="1">
      <c r="A127" s="38"/>
      <c r="B127" s="39"/>
      <c r="C127" s="218" t="s">
        <v>145</v>
      </c>
      <c r="D127" s="218" t="s">
        <v>147</v>
      </c>
      <c r="E127" s="219" t="s">
        <v>1156</v>
      </c>
      <c r="F127" s="220" t="s">
        <v>1157</v>
      </c>
      <c r="G127" s="221" t="s">
        <v>1148</v>
      </c>
      <c r="H127" s="222">
        <v>1</v>
      </c>
      <c r="I127" s="223"/>
      <c r="J127" s="224">
        <f>ROUND(I127*H127,2)</f>
        <v>0</v>
      </c>
      <c r="K127" s="220" t="s">
        <v>151</v>
      </c>
      <c r="L127" s="44"/>
      <c r="M127" s="225" t="s">
        <v>1</v>
      </c>
      <c r="N127" s="226" t="s">
        <v>43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1149</v>
      </c>
      <c r="AT127" s="229" t="s">
        <v>147</v>
      </c>
      <c r="AU127" s="229" t="s">
        <v>88</v>
      </c>
      <c r="AY127" s="17" t="s">
        <v>144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86</v>
      </c>
      <c r="BK127" s="230">
        <f>ROUND(I127*H127,2)</f>
        <v>0</v>
      </c>
      <c r="BL127" s="17" t="s">
        <v>1149</v>
      </c>
      <c r="BM127" s="229" t="s">
        <v>1158</v>
      </c>
    </row>
    <row r="128" spans="1:65" s="2" customFormat="1" ht="14.4" customHeight="1">
      <c r="A128" s="38"/>
      <c r="B128" s="39"/>
      <c r="C128" s="218" t="s">
        <v>152</v>
      </c>
      <c r="D128" s="218" t="s">
        <v>147</v>
      </c>
      <c r="E128" s="219" t="s">
        <v>1159</v>
      </c>
      <c r="F128" s="220" t="s">
        <v>1160</v>
      </c>
      <c r="G128" s="221" t="s">
        <v>1148</v>
      </c>
      <c r="H128" s="222">
        <v>1</v>
      </c>
      <c r="I128" s="223"/>
      <c r="J128" s="224">
        <f>ROUND(I128*H128,2)</f>
        <v>0</v>
      </c>
      <c r="K128" s="220" t="s">
        <v>151</v>
      </c>
      <c r="L128" s="44"/>
      <c r="M128" s="225" t="s">
        <v>1</v>
      </c>
      <c r="N128" s="226" t="s">
        <v>43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1149</v>
      </c>
      <c r="AT128" s="229" t="s">
        <v>147</v>
      </c>
      <c r="AU128" s="229" t="s">
        <v>88</v>
      </c>
      <c r="AY128" s="17" t="s">
        <v>144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86</v>
      </c>
      <c r="BK128" s="230">
        <f>ROUND(I128*H128,2)</f>
        <v>0</v>
      </c>
      <c r="BL128" s="17" t="s">
        <v>1149</v>
      </c>
      <c r="BM128" s="229" t="s">
        <v>1161</v>
      </c>
    </row>
    <row r="129" spans="1:65" s="2" customFormat="1" ht="14.4" customHeight="1">
      <c r="A129" s="38"/>
      <c r="B129" s="39"/>
      <c r="C129" s="218" t="s">
        <v>175</v>
      </c>
      <c r="D129" s="218" t="s">
        <v>147</v>
      </c>
      <c r="E129" s="219" t="s">
        <v>1162</v>
      </c>
      <c r="F129" s="220" t="s">
        <v>1163</v>
      </c>
      <c r="G129" s="221" t="s">
        <v>1148</v>
      </c>
      <c r="H129" s="222">
        <v>1</v>
      </c>
      <c r="I129" s="223"/>
      <c r="J129" s="224">
        <f>ROUND(I129*H129,2)</f>
        <v>0</v>
      </c>
      <c r="K129" s="220" t="s">
        <v>151</v>
      </c>
      <c r="L129" s="44"/>
      <c r="M129" s="225" t="s">
        <v>1</v>
      </c>
      <c r="N129" s="226" t="s">
        <v>43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1149</v>
      </c>
      <c r="AT129" s="229" t="s">
        <v>147</v>
      </c>
      <c r="AU129" s="229" t="s">
        <v>88</v>
      </c>
      <c r="AY129" s="17" t="s">
        <v>144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86</v>
      </c>
      <c r="BK129" s="230">
        <f>ROUND(I129*H129,2)</f>
        <v>0</v>
      </c>
      <c r="BL129" s="17" t="s">
        <v>1149</v>
      </c>
      <c r="BM129" s="229" t="s">
        <v>1164</v>
      </c>
    </row>
    <row r="130" spans="1:65" s="2" customFormat="1" ht="14.4" customHeight="1">
      <c r="A130" s="38"/>
      <c r="B130" s="39"/>
      <c r="C130" s="218" t="s">
        <v>182</v>
      </c>
      <c r="D130" s="218" t="s">
        <v>147</v>
      </c>
      <c r="E130" s="219" t="s">
        <v>1165</v>
      </c>
      <c r="F130" s="220" t="s">
        <v>1166</v>
      </c>
      <c r="G130" s="221" t="s">
        <v>1148</v>
      </c>
      <c r="H130" s="222">
        <v>1</v>
      </c>
      <c r="I130" s="223"/>
      <c r="J130" s="224">
        <f>ROUND(I130*H130,2)</f>
        <v>0</v>
      </c>
      <c r="K130" s="220" t="s">
        <v>151</v>
      </c>
      <c r="L130" s="44"/>
      <c r="M130" s="225" t="s">
        <v>1</v>
      </c>
      <c r="N130" s="226" t="s">
        <v>43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1149</v>
      </c>
      <c r="AT130" s="229" t="s">
        <v>147</v>
      </c>
      <c r="AU130" s="229" t="s">
        <v>88</v>
      </c>
      <c r="AY130" s="17" t="s">
        <v>144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86</v>
      </c>
      <c r="BK130" s="230">
        <f>ROUND(I130*H130,2)</f>
        <v>0</v>
      </c>
      <c r="BL130" s="17" t="s">
        <v>1149</v>
      </c>
      <c r="BM130" s="229" t="s">
        <v>1167</v>
      </c>
    </row>
    <row r="131" spans="1:63" s="12" customFormat="1" ht="22.8" customHeight="1">
      <c r="A131" s="12"/>
      <c r="B131" s="202"/>
      <c r="C131" s="203"/>
      <c r="D131" s="204" t="s">
        <v>77</v>
      </c>
      <c r="E131" s="216" t="s">
        <v>1168</v>
      </c>
      <c r="F131" s="216" t="s">
        <v>1169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P132</f>
        <v>0</v>
      </c>
      <c r="Q131" s="210"/>
      <c r="R131" s="211">
        <f>R132</f>
        <v>0</v>
      </c>
      <c r="S131" s="210"/>
      <c r="T131" s="212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175</v>
      </c>
      <c r="AT131" s="214" t="s">
        <v>77</v>
      </c>
      <c r="AU131" s="214" t="s">
        <v>86</v>
      </c>
      <c r="AY131" s="213" t="s">
        <v>144</v>
      </c>
      <c r="BK131" s="215">
        <f>BK132</f>
        <v>0</v>
      </c>
    </row>
    <row r="132" spans="1:65" s="2" customFormat="1" ht="14.4" customHeight="1">
      <c r="A132" s="38"/>
      <c r="B132" s="39"/>
      <c r="C132" s="218" t="s">
        <v>187</v>
      </c>
      <c r="D132" s="218" t="s">
        <v>147</v>
      </c>
      <c r="E132" s="219" t="s">
        <v>1170</v>
      </c>
      <c r="F132" s="220" t="s">
        <v>1169</v>
      </c>
      <c r="G132" s="221" t="s">
        <v>1148</v>
      </c>
      <c r="H132" s="222">
        <v>1</v>
      </c>
      <c r="I132" s="223"/>
      <c r="J132" s="224">
        <f>ROUND(I132*H132,2)</f>
        <v>0</v>
      </c>
      <c r="K132" s="220" t="s">
        <v>151</v>
      </c>
      <c r="L132" s="44"/>
      <c r="M132" s="225" t="s">
        <v>1</v>
      </c>
      <c r="N132" s="226" t="s">
        <v>43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1149</v>
      </c>
      <c r="AT132" s="229" t="s">
        <v>147</v>
      </c>
      <c r="AU132" s="229" t="s">
        <v>88</v>
      </c>
      <c r="AY132" s="17" t="s">
        <v>144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86</v>
      </c>
      <c r="BK132" s="230">
        <f>ROUND(I132*H132,2)</f>
        <v>0</v>
      </c>
      <c r="BL132" s="17" t="s">
        <v>1149</v>
      </c>
      <c r="BM132" s="229" t="s">
        <v>1171</v>
      </c>
    </row>
    <row r="133" spans="1:63" s="12" customFormat="1" ht="22.8" customHeight="1">
      <c r="A133" s="12"/>
      <c r="B133" s="202"/>
      <c r="C133" s="203"/>
      <c r="D133" s="204" t="s">
        <v>77</v>
      </c>
      <c r="E133" s="216" t="s">
        <v>1172</v>
      </c>
      <c r="F133" s="216" t="s">
        <v>1173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P134</f>
        <v>0</v>
      </c>
      <c r="Q133" s="210"/>
      <c r="R133" s="211">
        <f>R134</f>
        <v>0</v>
      </c>
      <c r="S133" s="210"/>
      <c r="T133" s="212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175</v>
      </c>
      <c r="AT133" s="214" t="s">
        <v>77</v>
      </c>
      <c r="AU133" s="214" t="s">
        <v>86</v>
      </c>
      <c r="AY133" s="213" t="s">
        <v>144</v>
      </c>
      <c r="BK133" s="215">
        <f>BK134</f>
        <v>0</v>
      </c>
    </row>
    <row r="134" spans="1:65" s="2" customFormat="1" ht="14.4" customHeight="1">
      <c r="A134" s="38"/>
      <c r="B134" s="39"/>
      <c r="C134" s="218" t="s">
        <v>191</v>
      </c>
      <c r="D134" s="218" t="s">
        <v>147</v>
      </c>
      <c r="E134" s="219" t="s">
        <v>1174</v>
      </c>
      <c r="F134" s="220" t="s">
        <v>1173</v>
      </c>
      <c r="G134" s="221" t="s">
        <v>1148</v>
      </c>
      <c r="H134" s="222">
        <v>1</v>
      </c>
      <c r="I134" s="223"/>
      <c r="J134" s="224">
        <f>ROUND(I134*H134,2)</f>
        <v>0</v>
      </c>
      <c r="K134" s="220" t="s">
        <v>151</v>
      </c>
      <c r="L134" s="44"/>
      <c r="M134" s="281" t="s">
        <v>1</v>
      </c>
      <c r="N134" s="282" t="s">
        <v>43</v>
      </c>
      <c r="O134" s="283"/>
      <c r="P134" s="284">
        <f>O134*H134</f>
        <v>0</v>
      </c>
      <c r="Q134" s="284">
        <v>0</v>
      </c>
      <c r="R134" s="284">
        <f>Q134*H134</f>
        <v>0</v>
      </c>
      <c r="S134" s="284">
        <v>0</v>
      </c>
      <c r="T134" s="28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1149</v>
      </c>
      <c r="AT134" s="229" t="s">
        <v>147</v>
      </c>
      <c r="AU134" s="229" t="s">
        <v>88</v>
      </c>
      <c r="AY134" s="17" t="s">
        <v>144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86</v>
      </c>
      <c r="BK134" s="230">
        <f>ROUND(I134*H134,2)</f>
        <v>0</v>
      </c>
      <c r="BL134" s="17" t="s">
        <v>1149</v>
      </c>
      <c r="BM134" s="229" t="s">
        <v>1175</v>
      </c>
    </row>
    <row r="135" spans="1:31" s="2" customFormat="1" ht="6.95" customHeight="1">
      <c r="A135" s="38"/>
      <c r="B135" s="66"/>
      <c r="C135" s="67"/>
      <c r="D135" s="67"/>
      <c r="E135" s="67"/>
      <c r="F135" s="67"/>
      <c r="G135" s="67"/>
      <c r="H135" s="67"/>
      <c r="I135" s="67"/>
      <c r="J135" s="67"/>
      <c r="K135" s="67"/>
      <c r="L135" s="44"/>
      <c r="M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</sheetData>
  <sheetProtection password="CC35" sheet="1" objects="1" scenarios="1" formatColumns="0" formatRows="0" autoFilter="0"/>
  <autoFilter ref="C120:K13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Petr</dc:creator>
  <cp:keywords/>
  <dc:description/>
  <cp:lastModifiedBy>Jan Petr</cp:lastModifiedBy>
  <dcterms:created xsi:type="dcterms:W3CDTF">2020-08-24T19:16:53Z</dcterms:created>
  <dcterms:modified xsi:type="dcterms:W3CDTF">2020-08-24T19:16:58Z</dcterms:modified>
  <cp:category/>
  <cp:version/>
  <cp:contentType/>
  <cp:contentStatus/>
</cp:coreProperties>
</file>