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28" yWindow="65428" windowWidth="23256" windowHeight="12696" activeTab="0"/>
  </bookViews>
  <sheets>
    <sheet name="Rekapitulace stavby" sheetId="1" r:id="rId1"/>
    <sheet name="2021-58-01 - Bourací prác..." sheetId="2" r:id="rId2"/>
    <sheet name="2021-58-02 - Stavební prá..." sheetId="3" r:id="rId3"/>
    <sheet name="2021-58-03 - Vedlejší roz..." sheetId="4" r:id="rId4"/>
    <sheet name="Pokyny pro vyplnění" sheetId="5" r:id="rId5"/>
  </sheets>
  <definedNames>
    <definedName name="_xlnm._FilterDatabase" localSheetId="1" hidden="1">'2021-58-01 - Bourací prác...'!$C$85:$K$165</definedName>
    <definedName name="_xlnm._FilterDatabase" localSheetId="2" hidden="1">'2021-58-02 - Stavební prá...'!$C$92:$K$271</definedName>
    <definedName name="_xlnm._FilterDatabase" localSheetId="3" hidden="1">'2021-58-03 - Vedlejší roz...'!$C$82:$K$101</definedName>
    <definedName name="_xlnm.Print_Area" localSheetId="1">'2021-58-01 - Bourací prác...'!$C$4:$J$39,'2021-58-01 - Bourací prác...'!$C$45:$J$67,'2021-58-01 - Bourací prác...'!$C$73:$K$165</definedName>
    <definedName name="_xlnm.Print_Area" localSheetId="2">'2021-58-02 - Stavební prá...'!$C$4:$J$39,'2021-58-02 - Stavební prá...'!$C$45:$J$74,'2021-58-02 - Stavební prá...'!$C$80:$K$271</definedName>
    <definedName name="_xlnm.Print_Area" localSheetId="3">'2021-58-03 - Vedlejší roz...'!$C$4:$J$39,'2021-58-03 - Vedlejší roz...'!$C$45:$J$64,'2021-58-03 - Vedlejší roz...'!$C$70:$K$101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'2021-58-01 - Bourací prác...'!$85:$85</definedName>
    <definedName name="_xlnm.Print_Titles" localSheetId="2">'2021-58-02 - Stavební prá...'!$92:$92</definedName>
    <definedName name="_xlnm.Print_Titles" localSheetId="3">'2021-58-03 - Vedlejší roz...'!$82:$82</definedName>
  </definedNames>
  <calcPr calcId="191029"/>
  <extLst/>
</workbook>
</file>

<file path=xl/sharedStrings.xml><?xml version="1.0" encoding="utf-8"?>
<sst xmlns="http://schemas.openxmlformats.org/spreadsheetml/2006/main" count="3430" uniqueCount="824">
  <si>
    <t>VZ</t>
  </si>
  <si>
    <t>2.0</t>
  </si>
  <si>
    <t>ZAMOK</t>
  </si>
  <si>
    <t>False</t>
  </si>
  <si>
    <t>{ce34c7bb-c496-4213-9648-4636f2487712}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</si>
  <si>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</si>
  <si>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</si>
  <si>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</si>
  <si>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</si>
  <si>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</si>
  <si>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</si>
  <si>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</si>
  <si>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</si>
  <si>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2021/58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</si>
  <si>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</si>
  <si>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</si>
  <si>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montážní jámy - Údržba silnic Trutnov</t>
  </si>
  <si>
    <t>KSO:</t>
  </si>
  <si>
    <t/>
  </si>
  <si>
    <t>CC-CZ:</t>
  </si>
  <si>
    <t>Místo:</t>
  </si>
  <si>
    <t>Trutnov</t>
  </si>
  <si>
    <t>Datum:</t>
  </si>
  <si>
    <t>28. 9. 2021</t>
  </si>
  <si>
    <t>Zadavatel:</t>
  </si>
  <si>
    <t>IČ:</t>
  </si>
  <si>
    <t>Údržba silnic Trutnov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</si>
  <si>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</si>
  <si>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</si>
  <si>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</si>
  <si>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</si>
  <si>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</si>
  <si>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</si>
  <si>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</si>
  <si>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</si>
  <si>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</si>
  <si>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</si>
  <si>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</si>
  <si>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</si>
  <si>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</si>
  <si>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</si>
  <si>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</si>
  <si>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</si>
  <si>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</si>
  <si>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</si>
  <si>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</si>
  <si>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</si>
  <si>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</si>
  <si>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</si>
  <si>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</si>
  <si>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</si>
  <si>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</si>
  <si>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</si>
  <si>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</si>
  <si>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</si>
  <si>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</si>
  <si>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</si>
  <si>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</si>
  <si>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</si>
  <si>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</si>
  <si>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</si>
  <si>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</si>
  <si>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</si>
  <si>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</si>
  <si>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</si>
  <si>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</si>
  <si>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</si>
  <si>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</si>
  <si>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</si>
  <si>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</si>
  <si>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</si>
  <si>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</si>
  <si>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</si>
  <si>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</si>
  <si>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2021/58-01</t>
  </si>
  <si>
    <t>Bourací práce na montážní jámě</t>
  </si>
  <si>
    <t>STA</t>
  </si>
  <si>
    <t>1</t>
  </si>
  <si>
    <t>{63d2b63b-f6b8-424a-8ec4-a5a916757972}</t>
  </si>
  <si>
    <t>2</t>
  </si>
  <si>
    <t>2021/58-02</t>
  </si>
  <si>
    <t>Stavební práce na montážní jámě</t>
  </si>
  <si>
    <t>{33247793-14ff-4007-a783-aa62c9ce8144}</t>
  </si>
  <si>
    <t>2021/58-03</t>
  </si>
  <si>
    <t>Vedlejší rozpočtové náklady</t>
  </si>
  <si>
    <t>{51cfd7c0-2e2a-4d42-9e98-6ff66196cb56}</t>
  </si>
  <si>
    <t>KRYCÍ LIST SOUPISU PRACÍ</t>
  </si>
  <si>
    <t>Objekt:</t>
  </si>
  <si>
    <t>2021/58-01 - Bourací práce na montážní jámě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</si>
  <si>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</si>
  <si>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</si>
  <si>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</si>
  <si>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</si>
  <si>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</si>
  <si>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</si>
  <si>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</si>
  <si>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</si>
  <si>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</si>
  <si>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</si>
  <si>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</si>
  <si>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</si>
  <si>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</si>
  <si>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</si>
  <si>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</si>
  <si>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</si>
  <si>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</si>
  <si>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</si>
  <si>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</si>
  <si>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</si>
  <si>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</si>
  <si>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</si>
  <si>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</si>
  <si>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</si>
  <si>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</si>
  <si>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</si>
  <si>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</si>
  <si>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</si>
  <si>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</si>
  <si>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</si>
  <si>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</si>
  <si>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</si>
  <si>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2021 02</t>
  </si>
  <si>
    <t>4</t>
  </si>
  <si>
    <t>-577671839</t>
  </si>
  <si>
    <t>Online PSC</t>
  </si>
  <si>
    <t>https://podminky.urs.cz/item/CS_URS_2021_02/115101201</t>
  </si>
  <si>
    <t>VV</t>
  </si>
  <si>
    <t>10*10</t>
  </si>
  <si>
    <t>115101301</t>
  </si>
  <si>
    <t>Pohotovost záložní čerpací soupravy pro dopravní výšku do 10 m s uvažovaným průměrným přítokem do 500 l/min</t>
  </si>
  <si>
    <t>den</t>
  </si>
  <si>
    <t>49243688</t>
  </si>
  <si>
    <t>https://podminky.urs.cz/item/CS_URS_2021_02/115101301</t>
  </si>
  <si>
    <t>3</t>
  </si>
  <si>
    <t>119004111</t>
  </si>
  <si>
    <t>Pomocné konstrukce při zabezpečení výkopu bezpečný vstup nebo výstup žebříkem zřízení</t>
  </si>
  <si>
    <t>m</t>
  </si>
  <si>
    <t>-108033575</t>
  </si>
  <si>
    <t>https://podminky.urs.cz/item/CS_URS_2021_02/119004111</t>
  </si>
  <si>
    <t>119004112</t>
  </si>
  <si>
    <t>Pomocné konstrukce při zabezpečení výkopu bezpečný vstup nebo výstup žebříkem odstranění</t>
  </si>
  <si>
    <t>666382287</t>
  </si>
  <si>
    <t>https://podminky.urs.cz/item/CS_URS_2021_02/119004112</t>
  </si>
  <si>
    <t>5</t>
  </si>
  <si>
    <t>139751101</t>
  </si>
  <si>
    <t>Vykopávka v uzavřených prostorech ručně v hornině třídy těžitelnosti I skupiny 1 až 3</t>
  </si>
  <si>
    <t>m3</t>
  </si>
  <si>
    <t>-2093134003</t>
  </si>
  <si>
    <t>https://podminky.urs.cz/item/CS_URS_2021_02/139751101</t>
  </si>
  <si>
    <t>"dokopání okolo montážní jámy"(9,1*0,455*2+4,46*0,1*2)*1,9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</si>
  <si>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</si>
  <si>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</si>
  <si>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</si>
  <si>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952665102</t>
  </si>
  <si>
    <t>https://podminky.urs.cz/item/CS_URS_2021_02/162751117</t>
  </si>
  <si>
    <t>17,429</t>
  </si>
  <si>
    <t>7</t>
  </si>
  <si>
    <t>167151102</t>
  </si>
  <si>
    <t>Nakládání, skládání a překládání neulehlého výkopku nebo sypaniny strojně nakládání, množství do 100 m3, z horniny třídy těžitelnosti II, skupiny 4 a 5</t>
  </si>
  <si>
    <t>-715731311</t>
  </si>
  <si>
    <t>https://podminky.urs.cz/item/CS_URS_2021_02/167151102</t>
  </si>
  <si>
    <t>8</t>
  </si>
  <si>
    <t>171201221</t>
  </si>
  <si>
    <t>Poplatek za uložení stavebního odpadu na skládce (skládkovné) zeminy a kamení zatříděného do Katalogu odpadů pod kódem 17 05 04</t>
  </si>
  <si>
    <t>t</t>
  </si>
  <si>
    <t>89554059</t>
  </si>
  <si>
    <t>https://podminky.urs.cz/item/CS_URS_2021_02/171201221</t>
  </si>
  <si>
    <t>17,429*1,6</t>
  </si>
  <si>
    <t>9</t>
  </si>
  <si>
    <t>171251201</t>
  </si>
  <si>
    <t>Uložení sypaniny na skládky nebo meziskládky bez hutnění s upravením uložené sypaniny do předepsaného tvaru</t>
  </si>
  <si>
    <t>376870811</t>
  </si>
  <si>
    <t>https://podminky.urs.cz/item/CS_URS_2021_02/171251201</t>
  </si>
  <si>
    <t>Ostatní konstrukce a práce, bourání</t>
  </si>
  <si>
    <t>10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</si>
  <si>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</si>
  <si>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</si>
  <si>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m2</t>
  </si>
  <si>
    <t>-1839876343</t>
  </si>
  <si>
    <t>https://podminky.urs.cz/item/CS_URS_2021_02/952901221</t>
  </si>
  <si>
    <t>9,1*0,95+(9,1+0,95)*2*1,6</t>
  </si>
  <si>
    <t>11</t>
  </si>
  <si>
    <t>961055111</t>
  </si>
  <si>
    <t>Bourání základů z betonu železového</t>
  </si>
  <si>
    <t>-1416427078</t>
  </si>
  <si>
    <t>https://podminky.urs.cz/item/CS_URS_2021_02/961055111</t>
  </si>
  <si>
    <t>"vybourání zdi montážní jámy"(9,1+0,95)*2*1,5*0,5</t>
  </si>
  <si>
    <t>"vybourání dna montážní jámy"(9,1*0,95*0,4)</t>
  </si>
  <si>
    <t>Součet</t>
  </si>
  <si>
    <t>12</t>
  </si>
  <si>
    <t>965043441</t>
  </si>
  <si>
    <t>Bourání mazanin betonových s potěrem nebo teracem tl. do 150 mm, plochy přes 4 m2</t>
  </si>
  <si>
    <t>463916619</t>
  </si>
  <si>
    <t>https://podminky.urs.cz/item/CS_URS_2021_02/965043441</t>
  </si>
  <si>
    <t>(9,1*1,655*2+4,46*1,3*2)*0,15</t>
  </si>
  <si>
    <t>13</t>
  </si>
  <si>
    <t>965049112</t>
  </si>
  <si>
    <t>Bourání mazanin Příplatek k cenám za bourání mazanin betonových se svařovanou sítí, tl. přes 100 mm</t>
  </si>
  <si>
    <t>612129599</t>
  </si>
  <si>
    <t>https://podminky.urs.cz/item/CS_URS_2021_02/965049112</t>
  </si>
  <si>
    <t>14</t>
  </si>
  <si>
    <t>965082941</t>
  </si>
  <si>
    <t>Odstranění násypu pod podlahami nebo ochranného násypu na střechách tl. přes 200 mm jakékoliv plochy</t>
  </si>
  <si>
    <t>1568613224</t>
  </si>
  <si>
    <t>https://podminky.urs.cz/item/CS_URS_2021_02/965082941</t>
  </si>
  <si>
    <t>(1,655*2*9,1+1,3*2*4,46)*0,3</t>
  </si>
  <si>
    <t>976074141</t>
  </si>
  <si>
    <t>Vybourání kovových madel, zábradlí, dvířek, zděří, kotevních želez kotevních želez zapuštěných do 300 mm, ve zdivu nebo dlažbě z betonu nebo kamene</t>
  </si>
  <si>
    <t>kus</t>
  </si>
  <si>
    <t>-550336565</t>
  </si>
  <si>
    <t>https://podminky.urs.cz/item/CS_URS_2021_02/976074141</t>
  </si>
  <si>
    <t>16</t>
  </si>
  <si>
    <t>976075211</t>
  </si>
  <si>
    <t>Vybourání kovových madel, zábradlí, dvířek, zděří, kotevních želez ocelových kotevních želez, hmotnosti do 20 kg</t>
  </si>
  <si>
    <t>-1273568917</t>
  </si>
  <si>
    <t>https://podminky.urs.cz/item/CS_URS_2021_02/976075211</t>
  </si>
  <si>
    <t>"L120/80"(9,1+1,15)*2*16/1000</t>
  </si>
  <si>
    <t>17</t>
  </si>
  <si>
    <t>977312114</t>
  </si>
  <si>
    <t>Řezání stávajících betonových mazanin s vyztužením hloubky přes 150 do 200 mm</t>
  </si>
  <si>
    <t>840579656</t>
  </si>
  <si>
    <t>https://podminky.urs.cz/item/CS_URS_2021_02/977312114</t>
  </si>
  <si>
    <t>"okolo montážní jámy"(4,46+11,7)*2</t>
  </si>
  <si>
    <t>997</t>
  </si>
  <si>
    <t>Přesun sutě</t>
  </si>
  <si>
    <t>18</t>
  </si>
  <si>
    <t>997013151</t>
  </si>
  <si>
    <t>Vnitrostaveništní doprava suti a vybouraných hmot vodorovně do 50 m svisle s omezením mechanizace pro budovy a haly výšky do 6 m</t>
  </si>
  <si>
    <t>-1619700982</t>
  </si>
  <si>
    <t>https://podminky.urs.cz/item/CS_URS_2021_02/997013151</t>
  </si>
  <si>
    <t>19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</si>
  <si>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</si>
  <si>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</si>
  <si>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-576481280</t>
  </si>
  <si>
    <t>https://podminky.urs.cz/item/CS_URS_2021_02/997013219</t>
  </si>
  <si>
    <t>20</t>
  </si>
  <si>
    <t>997013501</t>
  </si>
  <si>
    <t>Odvoz suti a vybouraných hmot na skládku nebo meziskládku se složením, na vzdálenost do 1 km</t>
  </si>
  <si>
    <t>1334855603</t>
  </si>
  <si>
    <t>https://podminky.urs.cz/item/CS_URS_2021_02/997013501</t>
  </si>
  <si>
    <t>997013509</t>
  </si>
  <si>
    <t>Odvoz suti a vybouraných hmot na skládku nebo meziskládku se složením, na vzdálenost Příplatek k ceně za každý další i započatý 1 km přes 1 km</t>
  </si>
  <si>
    <t>1073073649</t>
  </si>
  <si>
    <t>https://podminky.urs.cz/item/CS_URS_2021_02/997013509</t>
  </si>
  <si>
    <t>22</t>
  </si>
  <si>
    <t>997013645</t>
  </si>
  <si>
    <t>Poplatek za uložení stavebního odpadu na skládce (skládkovné) asfaltového bez obsahu dehtu zatříděného do Katalogu odpadů pod kódem 17 03 02</t>
  </si>
  <si>
    <t>-1772283676</t>
  </si>
  <si>
    <t>https://podminky.urs.cz/item/CS_URS_2021_02/997013645</t>
  </si>
  <si>
    <t>PSV</t>
  </si>
  <si>
    <t>Práce a dodávky PSV</t>
  </si>
  <si>
    <t>767</t>
  </si>
  <si>
    <t>Konstrukce zámečnické</t>
  </si>
  <si>
    <t>23</t>
  </si>
  <si>
    <t>767996801</t>
  </si>
  <si>
    <t>Demontáž ostatních zámečnických konstrukcí o hmotnosti jednotlivých dílů rozebráním do 50 kg</t>
  </si>
  <si>
    <t>kg</t>
  </si>
  <si>
    <t>441223318</t>
  </si>
  <si>
    <t>https://podminky.urs.cz/item/CS_URS_2021_02/767996801</t>
  </si>
  <si>
    <t>"rošty 1000x950mm"9*32</t>
  </si>
  <si>
    <t>"schody z roštů -950/300mm"6*10</t>
  </si>
  <si>
    <t>HZS</t>
  </si>
  <si>
    <t>Hodinové zúčtovací sazby</t>
  </si>
  <si>
    <t>24</t>
  </si>
  <si>
    <t>HZS2212</t>
  </si>
  <si>
    <t>Hodinové zúčtovací sazby profesí PSV provádění stavebních instalací instalatér odborný</t>
  </si>
  <si>
    <t>512</t>
  </si>
  <si>
    <t>469654365</t>
  </si>
  <si>
    <t>https://podminky.urs.cz/item/CS_URS_2021_02/HZS2212</t>
  </si>
  <si>
    <t>25</t>
  </si>
  <si>
    <t>HZS2232</t>
  </si>
  <si>
    <t>Hodinové zúčtovací sazby profesí PSV provádění stavebních instalací elektrikář odborný</t>
  </si>
  <si>
    <t>-1274726405</t>
  </si>
  <si>
    <t>https://podminky.urs.cz/item/CS_URS_2021_02/HZS2232</t>
  </si>
  <si>
    <t>"odpojení osvětlení a přívodu elektro"5</t>
  </si>
  <si>
    <t>26</t>
  </si>
  <si>
    <t>HZS3212</t>
  </si>
  <si>
    <t>Hodinové zúčtovací sazby montáží technologických zařízení na stavebních objektech montér vzduchotechniky odborný</t>
  </si>
  <si>
    <t>-1893753491</t>
  </si>
  <si>
    <t>https://podminky.urs.cz/item/CS_URS_2021_02/HZS3212</t>
  </si>
  <si>
    <t>"odpojení vzduchotechniky"5</t>
  </si>
  <si>
    <t>2021/58-02 - Stavební práce na montážní jámě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</si>
  <si>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</si>
  <si>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</si>
  <si>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</si>
  <si>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</si>
  <si>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</si>
  <si>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741 - Elektroinstalace - silnoproud</t>
  </si>
  <si>
    <t xml:space="preserve">    751 - Vzduchotechnika</t>
  </si>
  <si>
    <t xml:space="preserve">    762 - Konstrukce tesařské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</si>
  <si>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</si>
  <si>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</si>
  <si>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1889103762</t>
  </si>
  <si>
    <t>https://podminky.urs.cz/item/CS_URS_2021_02/175111201</t>
  </si>
  <si>
    <t>M</t>
  </si>
  <si>
    <t>58331200</t>
  </si>
  <si>
    <t>štěrkopísek netříděný zásypový</t>
  </si>
  <si>
    <t>-1067901677</t>
  </si>
  <si>
    <t>https://podminky.urs.cz/item/CS_URS_2021_02/58331200</t>
  </si>
  <si>
    <t>14,677*2 'Přepočtené koeficientem množství</t>
  </si>
  <si>
    <t>Zakládání</t>
  </si>
  <si>
    <t>273316121</t>
  </si>
  <si>
    <t>Základy z betonu prostého desky z betonu se zvýšenými nároky na prostředí tř. C 25/30</t>
  </si>
  <si>
    <t>-544024635</t>
  </si>
  <si>
    <t>https://podminky.urs.cz/item/CS_URS_2021_02/273316121</t>
  </si>
  <si>
    <t>"podkladní deska pro izolaci tl.200mm"(3,1*11,2)*0,2</t>
  </si>
  <si>
    <t>278353152</t>
  </si>
  <si>
    <t>Bednění kotevních otvorů a prostupů v základových konstrukcích v konstrukcích pod stroje včetně polohového zajištění a odbednění, popř. ztraceného bednění z pletiva apod. průřezu přes 0,17 do 0,25 m2, hl. přes 1,00 do 2,0 m</t>
  </si>
  <si>
    <t>825731815</t>
  </si>
  <si>
    <t>https://podminky.urs.cz/item/CS_URS_2021_02/278353152</t>
  </si>
  <si>
    <t>279113141</t>
  </si>
  <si>
    <t>Základové zdi z tvárnic ztraceného bednění včetně výplně z betonu bez zvláštních nároků na vliv prostředí třídy C 20/25, tloušťky zdiva 150 mm</t>
  </si>
  <si>
    <t>-1817722118</t>
  </si>
  <si>
    <t>https://podminky.urs.cz/item/CS_URS_2021_02/279113141</t>
  </si>
  <si>
    <t>"pro provedení izolace"(11,2+3,1)*2*1,9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</si>
  <si>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</si>
  <si>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</si>
  <si>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439617140</t>
  </si>
  <si>
    <t>https://podminky.urs.cz/item/CS_URS_2021_02/279361821</t>
  </si>
  <si>
    <t>"prům.12 vodorovně"(11,2+3,1)*2*2*8*0,888*1,05/1000</t>
  </si>
  <si>
    <t>"prům.12 svisle"(11,2+3,1)*2/0,5*1,9*2*0,888*1,05/1000</t>
  </si>
  <si>
    <t>Svislé a kompletní konstrukce</t>
  </si>
  <si>
    <t>380326343</t>
  </si>
  <si>
    <t>Kompletní konstrukce čistíren odpadních vod, nádrží, vodojemů, kanálů z betonu železového bez výztuže a bednění pro konstrukce bílých van tř. C 30/37, tl. přes 300 mm</t>
  </si>
  <si>
    <t>-702224786</t>
  </si>
  <si>
    <t>https://podminky.urs.cz/item/CS_URS_2021_02/380326343</t>
  </si>
  <si>
    <t>"dno"(3,1*11,2*0,3)</t>
  </si>
  <si>
    <t>"stěny"(3,1*1,05*2+9,1*1,05*2)*1,6-(3*1*0,22*6+0,3*0,6*0,3/2*2)</t>
  </si>
  <si>
    <t>380356211</t>
  </si>
  <si>
    <t>Bednění kompletních konstrukcí čistíren odpadních vod, nádrží, vodojemů, kanálů konstrukcí omítaných z betonu prostého nebo železového ploch rovinných zřízení</t>
  </si>
  <si>
    <t>478202166</t>
  </si>
  <si>
    <t>https://podminky.urs.cz/item/CS_URS_2021_02/380356211</t>
  </si>
  <si>
    <t>"stěny"(9,1+1)*2*1,6</t>
  </si>
  <si>
    <t>"odkládací plochy"(3+1)*2*0,22*5</t>
  </si>
  <si>
    <t>"pro osvětlení"(0,3*2*0,6)*6</t>
  </si>
  <si>
    <t>"pro jímku"(1+0,3)*2*0,3</t>
  </si>
  <si>
    <t>380356212</t>
  </si>
  <si>
    <t>Bednění kompletních konstrukcí čistíren odpadních vod, nádrží, vodojemů, kanálů konstrukcí omítaných z betonu prostého nebo železového ploch rovinných odstranění</t>
  </si>
  <si>
    <t>-987836616</t>
  </si>
  <si>
    <t>https://podminky.urs.cz/item/CS_URS_2021_02/380356212</t>
  </si>
  <si>
    <t>44,06</t>
  </si>
  <si>
    <t>380361006</t>
  </si>
  <si>
    <t>Výztuž kompletních konstrukcí čistíren odpadních vod, nádrží, vodojemů, kanálů z oceli 10 505 (R) nebo BSt 500</t>
  </si>
  <si>
    <t>1999553125</t>
  </si>
  <si>
    <t>https://podminky.urs.cz/item/CS_URS_2021_02/380361006</t>
  </si>
  <si>
    <t>"odhad 180kg/m3"0,18*51,408</t>
  </si>
  <si>
    <t>Úpravy povrchů, podlahy a osazování výplní</t>
  </si>
  <si>
    <t>631311235</t>
  </si>
  <si>
    <t>Mazanina z betonu prostého se zvýšenými nároky na prostředí tl. přes 120 do 240 mm tř. C 30/37</t>
  </si>
  <si>
    <t>-498881139</t>
  </si>
  <si>
    <t>https://podminky.urs.cz/item/CS_URS_2021_02/631311235</t>
  </si>
  <si>
    <t>(11,7*4,46-9,1*1)*0,2</t>
  </si>
  <si>
    <t>631319206</t>
  </si>
  <si>
    <t>Příplatek k cenám betonových mazanin za vyztužení ocelovými vlákny (drátkobeton) objemové vyztužení 40 kg/m3</t>
  </si>
  <si>
    <t>356070658</t>
  </si>
  <si>
    <t>https://podminky.urs.cz/item/CS_URS_2021_02/631319206</t>
  </si>
  <si>
    <t>635111421</t>
  </si>
  <si>
    <t>Doplnění násypu pod dlažby, podlahy a mazaniny pískem neupraveným (s dodáním hmot), s udusáním a urovnáním povrchu násypu plochy jednotlivě přes 2 m2</t>
  </si>
  <si>
    <t>-868880750</t>
  </si>
  <si>
    <t>https://podminky.urs.cz/item/CS_URS_2021_02/635111421</t>
  </si>
  <si>
    <t>(11,2*3,1-9,1*1)*0,2</t>
  </si>
  <si>
    <t>939941112</t>
  </si>
  <si>
    <t>Zřízení těsnění pracovní spáry ocelovým plechem mezi dnem a stěnou</t>
  </si>
  <si>
    <t>178329697</t>
  </si>
  <si>
    <t>https://podminky.urs.cz/item/CS_URS_2021_02/939941112</t>
  </si>
  <si>
    <t>"dno montážní jámy"(9,1+1)*2</t>
  </si>
  <si>
    <t>56284766</t>
  </si>
  <si>
    <t>plech těsnící křížový do smršťovacích spár betonových konstrukcí š 400mm</t>
  </si>
  <si>
    <t>-567837554</t>
  </si>
  <si>
    <t>https://podminky.urs.cz/item/CS_URS_2021_02/56284766</t>
  </si>
  <si>
    <t>1281929336</t>
  </si>
  <si>
    <t>"předpoklad"100</t>
  </si>
  <si>
    <t>953961213</t>
  </si>
  <si>
    <t>Kotvy chemické s vyvrtáním otvoru do betonu, železobetonu nebo tvrdého kamene chemická patrona, velikost M 12, hloubka 110 mm</t>
  </si>
  <si>
    <t>-1779260823</t>
  </si>
  <si>
    <t>https://podminky.urs.cz/item/CS_URS_2021_02/953961213</t>
  </si>
  <si>
    <t>953965123</t>
  </si>
  <si>
    <t>Kotvy chemické s vyvrtáním otvoru kotevní šrouby pro chemické kotvy, velikost M 12, délka 260 mm</t>
  </si>
  <si>
    <t>2054092019</t>
  </si>
  <si>
    <t>https://podminky.urs.cz/item/CS_URS_2021_02/953965123</t>
  </si>
  <si>
    <t>998</t>
  </si>
  <si>
    <t>Přesun hmot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</si>
  <si>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</si>
  <si>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</si>
  <si>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1005673969</t>
  </si>
  <si>
    <t>https://podminky.urs.cz/item/CS_URS_2021_02/998142251</t>
  </si>
  <si>
    <t>711</t>
  </si>
  <si>
    <t>Izolace proti vodě, vlhkosti a plynům</t>
  </si>
  <si>
    <t>711491171</t>
  </si>
  <si>
    <t>Provedení doplňků izolace proti vodě textilií na ploše vodorovné V vrstva podkladní</t>
  </si>
  <si>
    <t>1187975168</t>
  </si>
  <si>
    <t>https://podminky.urs.cz/item/CS_URS_2021_02/711491171</t>
  </si>
  <si>
    <t>"na základové desce"3,1*11,2</t>
  </si>
  <si>
    <t>"na doplňované mazanině"4,46*11,7-9,1*1</t>
  </si>
  <si>
    <t>711491172</t>
  </si>
  <si>
    <t>Provedení doplňků izolace proti vodě textilií na ploše vodorovné V vrstva ochranná</t>
  </si>
  <si>
    <t>-464375526</t>
  </si>
  <si>
    <t>https://podminky.urs.cz/item/CS_URS_2021_02/711491172</t>
  </si>
  <si>
    <t>34,72</t>
  </si>
  <si>
    <t>711491271</t>
  </si>
  <si>
    <t>Provedení doplňků izolace proti vodě textilií na ploše svislé S vrstva podkladní</t>
  </si>
  <si>
    <t>-1216020700</t>
  </si>
  <si>
    <t>https://podminky.urs.cz/item/CS_URS_2021_02/711491271</t>
  </si>
  <si>
    <t>(11,2+3,1)*2*1,6</t>
  </si>
  <si>
    <t>711491272</t>
  </si>
  <si>
    <t>Provedení doplňků izolace proti vodě textilií na ploše svislé S vrstva ochranná</t>
  </si>
  <si>
    <t>-1980547835</t>
  </si>
  <si>
    <t>https://podminky.urs.cz/item/CS_URS_2021_02/711491272</t>
  </si>
  <si>
    <t>69311069</t>
  </si>
  <si>
    <t>geotextilie netkaná separační, ochranná, filtrační, drenážní PP 350g/m2</t>
  </si>
  <si>
    <t>32</t>
  </si>
  <si>
    <t>-1059843495</t>
  </si>
  <si>
    <t>https://podminky.urs.cz/item/CS_URS_2021_02/69311069</t>
  </si>
  <si>
    <t>77,802+34,72+45,76*2</t>
  </si>
  <si>
    <t>711471051</t>
  </si>
  <si>
    <t>Provedení izolace proti povrchové a podpovrchové tlakové vodě termoplasty na ploše vodorovné V folií PVC lepenou</t>
  </si>
  <si>
    <t>-969295663</t>
  </si>
  <si>
    <t>https://podminky.urs.cz/item/CS_URS_2021_02/711471051</t>
  </si>
  <si>
    <t>77,802</t>
  </si>
  <si>
    <t>711472051</t>
  </si>
  <si>
    <t>Provedení izolace proti povrchové a podpovrchové tlakové vodě termoplasty na ploše svislé S folií PVC lepenou</t>
  </si>
  <si>
    <t>909898149</t>
  </si>
  <si>
    <t>https://podminky.urs.cz/item/CS_URS_2021_02/711472051</t>
  </si>
  <si>
    <t>27</t>
  </si>
  <si>
    <t>28323113</t>
  </si>
  <si>
    <t>fólie HDPE (940-950kg/m3) na skládky a proti zemní vlhkosti nad úrovní terénu tl 2mm</t>
  </si>
  <si>
    <t>-945593477</t>
  </si>
  <si>
    <t>https://podminky.urs.cz/item/CS_URS_2021_02/28323113</t>
  </si>
  <si>
    <t>77,802+45,76</t>
  </si>
  <si>
    <t>123,562*1,0605 'Přepočtené koeficientem množství</t>
  </si>
  <si>
    <t>28</t>
  </si>
  <si>
    <t>711493001</t>
  </si>
  <si>
    <t>Provedení dvojitého hydroizolačního systému pro izolaci spodní stavby proti povrchové a podpovrchové tlakové vodě ostatní opracování prostupu, průměru do 200 mm</t>
  </si>
  <si>
    <t>-557379830</t>
  </si>
  <si>
    <t>https://podminky.urs.cz/item/CS_URS_2021_02/711493001</t>
  </si>
  <si>
    <t>29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</si>
  <si>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</si>
  <si>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</si>
  <si>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</si>
  <si>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-1173320760</t>
  </si>
  <si>
    <t>https://podminky.urs.cz/item/CS_URS_2021_02/998711201</t>
  </si>
  <si>
    <t>741</t>
  </si>
  <si>
    <t>Elektroinstalace - silnoproud</t>
  </si>
  <si>
    <t>30</t>
  </si>
  <si>
    <t>741110332</t>
  </si>
  <si>
    <t>Montáž trubek ochranných s nasunutím nebo našroubováním do krabic ocelových závitových, uložených pevně, Ø přes 10 do 25 mm</t>
  </si>
  <si>
    <t>140838725</t>
  </si>
  <si>
    <t>https://podminky.urs.cz/item/CS_URS_2021_02/741110332</t>
  </si>
  <si>
    <t>9,1*6</t>
  </si>
  <si>
    <t>31</t>
  </si>
  <si>
    <t>34571123</t>
  </si>
  <si>
    <t>trubka elektroinstalační ocelová lakovaná závitová P21 D 25,7/28,3mm</t>
  </si>
  <si>
    <t>-620199548</t>
  </si>
  <si>
    <t>https://podminky.urs.cz/item/CS_URS_2021_02/34571123</t>
  </si>
  <si>
    <t>54,6*1,05 'Přepočtené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</si>
  <si>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</si>
  <si>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</si>
  <si>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328922728</t>
  </si>
  <si>
    <t>https://podminky.urs.cz/item/CS_URS_2021_02/741122122</t>
  </si>
  <si>
    <t>33</t>
  </si>
  <si>
    <t>34111030</t>
  </si>
  <si>
    <t>kabel instalační jádro Cu plné izolace PVC plášť PVC 450/750V (CYKY) 3x1,5mm2</t>
  </si>
  <si>
    <t>-8733538</t>
  </si>
  <si>
    <t>https://podminky.urs.cz/item/CS_URS_2021_02/34111030</t>
  </si>
  <si>
    <t>54,6*1,15 'Přepočtené koeficientem množství</t>
  </si>
  <si>
    <t>34</t>
  </si>
  <si>
    <t>741372152</t>
  </si>
  <si>
    <t>Montáž svítidel s integrovaným zdrojem LED se zapojením vodičů průmyslových závěsných reflektorů</t>
  </si>
  <si>
    <t>-716228360</t>
  </si>
  <si>
    <t>https://podminky.urs.cz/item/CS_URS_2021_02/741372152</t>
  </si>
  <si>
    <t>35</t>
  </si>
  <si>
    <t>34835011</t>
  </si>
  <si>
    <t>LED reflektor nástěnný přes 80W bez čidla</t>
  </si>
  <si>
    <t>-1417042962</t>
  </si>
  <si>
    <t>https://podminky.urs.cz/item/CS_URS_2021_02/34835011</t>
  </si>
  <si>
    <t>36</t>
  </si>
  <si>
    <t>741810001</t>
  </si>
  <si>
    <t>Zkoušky a prohlídky elektrických rozvodů a zařízení celková prohlídka a vyhotovení revizní zprávy pro objem montážních prací do 100 tis. Kč</t>
  </si>
  <si>
    <t>620510953</t>
  </si>
  <si>
    <t>https://podminky.urs.cz/item/CS_URS_2021_02/741810001</t>
  </si>
  <si>
    <t>37</t>
  </si>
  <si>
    <t>998741201</t>
  </si>
  <si>
    <t>Přesun hmot pro silnoproud stanovený procentní sazbou (%) z ceny vodorovná dopravní vzdálenost do 50 m v objektech výšky do 6 m</t>
  </si>
  <si>
    <t>-1228821923</t>
  </si>
  <si>
    <t>https://podminky.urs.cz/item/CS_URS_2021_02/998741201</t>
  </si>
  <si>
    <t>751</t>
  </si>
  <si>
    <t>Vzduchotechnika</t>
  </si>
  <si>
    <t>38</t>
  </si>
  <si>
    <t>751525081</t>
  </si>
  <si>
    <t>Montáž potrubí plastového kruhového bez příruby, průměru do 100 mm</t>
  </si>
  <si>
    <t>-1825728449</t>
  </si>
  <si>
    <t>https://podminky.urs.cz/item/CS_URS_2021_02/751525081</t>
  </si>
  <si>
    <t>39</t>
  </si>
  <si>
    <t>42981649</t>
  </si>
  <si>
    <t>trouba pevná PVC D 100mm do 45°C</t>
  </si>
  <si>
    <t>1705503439</t>
  </si>
  <si>
    <t>https://podminky.urs.cz/item/CS_URS_2021_02/42981649</t>
  </si>
  <si>
    <t>20*1,2 'Přepočtené koeficientem množství</t>
  </si>
  <si>
    <t>40</t>
  </si>
  <si>
    <t>998751201</t>
  </si>
  <si>
    <t>Přesun hmot pro vzduchotechniku stanovený procentní sazbou (%) z ceny vodorovná dopravní vzdálenost do 50 m v objektech výšky do 12 m</t>
  </si>
  <si>
    <t>1660731082</t>
  </si>
  <si>
    <t>https://podminky.urs.cz/item/CS_URS_2021_02/998751201</t>
  </si>
  <si>
    <t>762</t>
  </si>
  <si>
    <t>Konstrukce tesařské</t>
  </si>
  <si>
    <t>41</t>
  </si>
  <si>
    <t>762081510</t>
  </si>
  <si>
    <t>Práce společné pro tesařské konstrukce hoblování hraněného řeziva zabudovaného do konstrukce plošné prkna, fošny</t>
  </si>
  <si>
    <t>981950327</t>
  </si>
  <si>
    <t>https://podminky.urs.cz/item/CS_URS_2021_02/762081510</t>
  </si>
  <si>
    <t>9,1*1*2</t>
  </si>
  <si>
    <t>42</t>
  </si>
  <si>
    <t>762591130</t>
  </si>
  <si>
    <t>Montáž dočasného zakrytí prostupů, otvorů z měkkého nebo tvrdého dřeva, volně kladenými fošnami tloušťky do 60 mm</t>
  </si>
  <si>
    <t>284497367</t>
  </si>
  <si>
    <t>https://podminky.urs.cz/item/CS_URS_2021_02/762591130</t>
  </si>
  <si>
    <t>9,1*1</t>
  </si>
  <si>
    <t>43</t>
  </si>
  <si>
    <t>60554243</t>
  </si>
  <si>
    <t>řezivo listnaté dub fošna neomítaná tl 50mm dl 4m</t>
  </si>
  <si>
    <t>-960249604</t>
  </si>
  <si>
    <t>https://podminky.urs.cz/item/CS_URS_2021_02/60554243</t>
  </si>
  <si>
    <t>(9,1*1*0,05)+(9,1*4*0,05)</t>
  </si>
  <si>
    <t>44</t>
  </si>
  <si>
    <t>762595001</t>
  </si>
  <si>
    <t>Spojovací prostředky podlah a podkladových konstrukcí hřebíky, vruty</t>
  </si>
  <si>
    <t>33240138</t>
  </si>
  <si>
    <t>https://podminky.urs.cz/item/CS_URS_2021_02/762595001</t>
  </si>
  <si>
    <t>45</t>
  </si>
  <si>
    <t>998762201</t>
  </si>
  <si>
    <t>Přesun hmot pro konstrukce tesařské stanovený procentní sazbou (%) z ceny vodorovná dopravní vzdálenost do 50 m v objektech výšky do 6 m</t>
  </si>
  <si>
    <t>-371460250</t>
  </si>
  <si>
    <t>https://podminky.urs.cz/item/CS_URS_2021_02/998762201</t>
  </si>
  <si>
    <t>46</t>
  </si>
  <si>
    <t>767590110</t>
  </si>
  <si>
    <t>Montáž podlahových konstrukcí podlahových roštů, podlah připevněných svařováním</t>
  </si>
  <si>
    <t>-297670549</t>
  </si>
  <si>
    <t>https://podminky.urs.cz/item/CS_URS_2021_02/767590110</t>
  </si>
  <si>
    <t>"podlahový rošt 1000/1000mm"(9*1*1*32)</t>
  </si>
  <si>
    <t>"schody-1000/240"6*9,6</t>
  </si>
  <si>
    <t>47</t>
  </si>
  <si>
    <t>55347067</t>
  </si>
  <si>
    <t>rošt podlahový svařovaný žárově zinkovaný protiskluz velikost 40/2mm 1000x1000mm</t>
  </si>
  <si>
    <t>1749560711</t>
  </si>
  <si>
    <t>https://podminky.urs.cz/item/CS_URS_2021_02/55347067</t>
  </si>
  <si>
    <t>48</t>
  </si>
  <si>
    <t>55347092</t>
  </si>
  <si>
    <t>stupeň schodišťový lisovaný žárově zinkovaný velikost 30/3mm 1000x240mm</t>
  </si>
  <si>
    <t>1750793804</t>
  </si>
  <si>
    <t>https://podminky.urs.cz/item/CS_URS_2021_02/55347092</t>
  </si>
  <si>
    <t>49</t>
  </si>
  <si>
    <t>767995113</t>
  </si>
  <si>
    <t>Montáž ostatních atypických zámečnických konstrukcí hmotnosti přes 10 do 20 kg</t>
  </si>
  <si>
    <t>-1625080156</t>
  </si>
  <si>
    <t>https://podminky.urs.cz/item/CS_URS_2021_02/767995113</t>
  </si>
  <si>
    <t>"L 120/80/10"(9,1+1)*2*21,5</t>
  </si>
  <si>
    <t>"pásovina 50x3mm"40*0,25*1,2</t>
  </si>
  <si>
    <t>"L 60/60"(9,1+1)*2*9,07</t>
  </si>
  <si>
    <t>50</t>
  </si>
  <si>
    <t>13010359</t>
  </si>
  <si>
    <t>tyč plochá tažená za studena jakost S235JRC+C 50x3mm</t>
  </si>
  <si>
    <t>-473395376</t>
  </si>
  <si>
    <t>https://podminky.urs.cz/item/CS_URS_2021_02/13010359</t>
  </si>
  <si>
    <t>40*0,25*1,2/1000</t>
  </si>
  <si>
    <t>0,012*1,08 'Přepočtené koeficientem množství</t>
  </si>
  <si>
    <t>51</t>
  </si>
  <si>
    <t>13011057</t>
  </si>
  <si>
    <t>úhelník ocelový nerovnostranný jakost S235JR (11 375) 120x80x10mm</t>
  </si>
  <si>
    <t>-2033233499</t>
  </si>
  <si>
    <t>https://podminky.urs.cz/item/CS_URS_2021_02/13011057</t>
  </si>
  <si>
    <t>0,434</t>
  </si>
  <si>
    <t>0,434*1,08 'Přepočtené koeficientem množství</t>
  </si>
  <si>
    <t>52</t>
  </si>
  <si>
    <t>13010426</t>
  </si>
  <si>
    <t>úhelník ocelový rovnostranný jakost S235JR (11 375) 60x60x8mm</t>
  </si>
  <si>
    <t>-1006781408</t>
  </si>
  <si>
    <t>https://podminky.urs.cz/item/CS_URS_2021_02/13010426</t>
  </si>
  <si>
    <t>(9,1+1)*2*7,09/1000</t>
  </si>
  <si>
    <t>0,143*1,08 'Přepočtené koeficientem množství</t>
  </si>
  <si>
    <t>53</t>
  </si>
  <si>
    <t>998767201</t>
  </si>
  <si>
    <t>Přesun hmot pro zámečnické konstrukce stanovený procentní sazbou (%) z ceny vodorovná dopravní vzdálenost do 50 m v objektech výšky do 6 m</t>
  </si>
  <si>
    <t>-158449597</t>
  </si>
  <si>
    <t>https://podminky.urs.cz/item/CS_URS_2021_02/998767201</t>
  </si>
  <si>
    <t>54</t>
  </si>
  <si>
    <t>-1958136278</t>
  </si>
  <si>
    <t>"znovuzapojení elektra a osvětlení montážní jámy"10</t>
  </si>
  <si>
    <t>55</t>
  </si>
  <si>
    <t>HZS3122</t>
  </si>
  <si>
    <t>Hodinové zúčtovací sazby montáží technologických zařízení při externích montážích montér ocelových konstrukcí odborný</t>
  </si>
  <si>
    <t>-1429615733</t>
  </si>
  <si>
    <t>https://podminky.urs.cz/item/CS_URS_2021_02/HZS3122</t>
  </si>
  <si>
    <t>"demontáž a zpětná montáž stávajícího zvedáku"8</t>
  </si>
  <si>
    <t>56</t>
  </si>
  <si>
    <t>HZS3211</t>
  </si>
  <si>
    <t>Hodinové zúčtovací sazby montáží technologických zařízení na stavebních objektech montér vzduchotechniky a chlazení</t>
  </si>
  <si>
    <t>-901337705</t>
  </si>
  <si>
    <t>https://podminky.urs.cz/item/CS_URS_2021_02/HZS3211</t>
  </si>
  <si>
    <t>2021/58-03 - Vedlejší rozpočtové náklady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</si>
  <si>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</si>
  <si>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</si>
  <si>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</si>
  <si>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VRN8 - Přesun stavebních kapacit</t>
  </si>
  <si>
    <t>VRN</t>
  </si>
  <si>
    <t>VRN1</t>
  </si>
  <si>
    <t>Průzkumné, geodetické a projektové práce</t>
  </si>
  <si>
    <t>011403000</t>
  </si>
  <si>
    <t>Průzkum výskytu nebezpečných látek bez rozlišení</t>
  </si>
  <si>
    <t>kpl</t>
  </si>
  <si>
    <t>1024</t>
  </si>
  <si>
    <t>-751806242</t>
  </si>
  <si>
    <t>https://podminky.urs.cz/item/CS_URS_2021_02/011403000</t>
  </si>
  <si>
    <t>"sonda podlahy montážní jímky"2</t>
  </si>
  <si>
    <t>011503000</t>
  </si>
  <si>
    <t>Stavební průzkum bez rozlišení</t>
  </si>
  <si>
    <t>627217645</t>
  </si>
  <si>
    <t>https://podminky.urs.cz/item/CS_URS_2021_02/011503000</t>
  </si>
  <si>
    <t>"sonda prol určení skladby podlahy"2</t>
  </si>
  <si>
    <t>013244000</t>
  </si>
  <si>
    <t>Dokumentace pro provádění stavby</t>
  </si>
  <si>
    <t>-1973465245</t>
  </si>
  <si>
    <t>https://podminky.urs.cz/item/CS_URS_2021_02/013244000</t>
  </si>
  <si>
    <t>013344000</t>
  </si>
  <si>
    <t>Kontrolní rozpočet</t>
  </si>
  <si>
    <t>-1072660091</t>
  </si>
  <si>
    <t>https://podminky.urs.cz/item/CS_URS_2021_02/013344000</t>
  </si>
  <si>
    <t>VRN7</t>
  </si>
  <si>
    <t>Provozní vlivy</t>
  </si>
  <si>
    <t>071103000</t>
  </si>
  <si>
    <t>Provoz investora</t>
  </si>
  <si>
    <t>493937408</t>
  </si>
  <si>
    <t>https://podminky.urs.cz/item/CS_URS_2021_02/071103000</t>
  </si>
  <si>
    <t>VRN8</t>
  </si>
  <si>
    <t>Přesun stavebních kapacit</t>
  </si>
  <si>
    <t>081103000</t>
  </si>
  <si>
    <t>Denní doprava pracovníků na pracoviště</t>
  </si>
  <si>
    <t>1492775290</t>
  </si>
  <si>
    <t>https://podminky.urs.cz/item/CS_URS_2021_02/081103000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</si>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</sst>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5101201" TargetMode="External" /><Relationship Id="rId2" Type="http://schemas.openxmlformats.org/officeDocument/2006/relationships/hyperlink" Target="https://podminky.urs.cz/item/CS_URS_2021_02/115101301" TargetMode="External" /><Relationship Id="rId3" Type="http://schemas.openxmlformats.org/officeDocument/2006/relationships/hyperlink" Target="https://podminky.urs.cz/item/CS_URS_2021_02/119004111" TargetMode="External" /><Relationship Id="rId4" Type="http://schemas.openxmlformats.org/officeDocument/2006/relationships/hyperlink" Target="https://podminky.urs.cz/item/CS_URS_2021_02/119004112" TargetMode="External" /><Relationship Id="rId5" Type="http://schemas.openxmlformats.org/officeDocument/2006/relationships/hyperlink" Target="https://podminky.urs.cz/item/CS_URS_2021_02/139751101" TargetMode="External" /><Relationship Id="rId6" Type="http://schemas.openxmlformats.org/officeDocument/2006/relationships/hyperlink" Target="https://podminky.urs.cz/item/CS_URS_2021_02/162751117" TargetMode="External" /><Relationship Id="rId7" Type="http://schemas.openxmlformats.org/officeDocument/2006/relationships/hyperlink" Target="https://podminky.urs.cz/item/CS_URS_2021_02/167151102" TargetMode="External" /><Relationship Id="rId8" Type="http://schemas.openxmlformats.org/officeDocument/2006/relationships/hyperlink" Target="https://podminky.urs.cz/item/CS_URS_2021_02/171201221" TargetMode="External" /><Relationship Id="rId9" Type="http://schemas.openxmlformats.org/officeDocument/2006/relationships/hyperlink" Target="https://podminky.urs.cz/item/CS_URS_2021_02/171251201" TargetMode="External" /><Relationship Id="rId10" Type="http://schemas.openxmlformats.org/officeDocument/2006/relationships/hyperlink" Target="https://podminky.urs.cz/item/CS_URS_2021_02/952901221" TargetMode="External" /><Relationship Id="rId11" Type="http://schemas.openxmlformats.org/officeDocument/2006/relationships/hyperlink" Target="https://podminky.urs.cz/item/CS_URS_2021_02/961055111" TargetMode="External" /><Relationship Id="rId12" Type="http://schemas.openxmlformats.org/officeDocument/2006/relationships/hyperlink" Target="https://podminky.urs.cz/item/CS_URS_2021_02/965043441" TargetMode="External" /><Relationship Id="rId13" Type="http://schemas.openxmlformats.org/officeDocument/2006/relationships/hyperlink" Target="https://podminky.urs.cz/item/CS_URS_2021_02/965049112" TargetMode="External" /><Relationship Id="rId14" Type="http://schemas.openxmlformats.org/officeDocument/2006/relationships/hyperlink" Target="https://podminky.urs.cz/item/CS_URS_2021_02/965082941" TargetMode="External" /><Relationship Id="rId15" Type="http://schemas.openxmlformats.org/officeDocument/2006/relationships/hyperlink" Target="https://podminky.urs.cz/item/CS_URS_2021_02/976074141" TargetMode="External" /><Relationship Id="rId16" Type="http://schemas.openxmlformats.org/officeDocument/2006/relationships/hyperlink" Target="https://podminky.urs.cz/item/CS_URS_2021_02/976075211" TargetMode="External" /><Relationship Id="rId17" Type="http://schemas.openxmlformats.org/officeDocument/2006/relationships/hyperlink" Target="https://podminky.urs.cz/item/CS_URS_2021_02/977312114" TargetMode="External" /><Relationship Id="rId18" Type="http://schemas.openxmlformats.org/officeDocument/2006/relationships/hyperlink" Target="https://podminky.urs.cz/item/CS_URS_2021_02/997013151" TargetMode="External" /><Relationship Id="rId19" Type="http://schemas.openxmlformats.org/officeDocument/2006/relationships/hyperlink" Target="https://podminky.urs.cz/item/CS_URS_2021_02/997013219" TargetMode="External" /><Relationship Id="rId20" Type="http://schemas.openxmlformats.org/officeDocument/2006/relationships/hyperlink" Target="https://podminky.urs.cz/item/CS_URS_2021_02/997013501" TargetMode="External" /><Relationship Id="rId21" Type="http://schemas.openxmlformats.org/officeDocument/2006/relationships/hyperlink" Target="https://podminky.urs.cz/item/CS_URS_2021_02/997013509" TargetMode="External" /><Relationship Id="rId22" Type="http://schemas.openxmlformats.org/officeDocument/2006/relationships/hyperlink" Target="https://podminky.urs.cz/item/CS_URS_2021_02/997013645" TargetMode="External" /><Relationship Id="rId23" Type="http://schemas.openxmlformats.org/officeDocument/2006/relationships/hyperlink" Target="https://podminky.urs.cz/item/CS_URS_2021_02/767996801" TargetMode="External" /><Relationship Id="rId24" Type="http://schemas.openxmlformats.org/officeDocument/2006/relationships/hyperlink" Target="https://podminky.urs.cz/item/CS_URS_2021_02/HZS2212" TargetMode="External" /><Relationship Id="rId25" Type="http://schemas.openxmlformats.org/officeDocument/2006/relationships/hyperlink" Target="https://podminky.urs.cz/item/CS_URS_2021_02/HZS2232" TargetMode="External" /><Relationship Id="rId26" Type="http://schemas.openxmlformats.org/officeDocument/2006/relationships/hyperlink" Target="https://podminky.urs.cz/item/CS_URS_2021_02/HZS321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75111201" TargetMode="External" /><Relationship Id="rId2" Type="http://schemas.openxmlformats.org/officeDocument/2006/relationships/hyperlink" Target="https://podminky.urs.cz/item/CS_URS_2021_02/58331200" TargetMode="External" /><Relationship Id="rId3" Type="http://schemas.openxmlformats.org/officeDocument/2006/relationships/hyperlink" Target="https://podminky.urs.cz/item/CS_URS_2021_02/273316121" TargetMode="External" /><Relationship Id="rId4" Type="http://schemas.openxmlformats.org/officeDocument/2006/relationships/hyperlink" Target="https://podminky.urs.cz/item/CS_URS_2021_02/278353152" TargetMode="External" /><Relationship Id="rId5" Type="http://schemas.openxmlformats.org/officeDocument/2006/relationships/hyperlink" Target="https://podminky.urs.cz/item/CS_URS_2021_02/279113141" TargetMode="External" /><Relationship Id="rId6" Type="http://schemas.openxmlformats.org/officeDocument/2006/relationships/hyperlink" Target="https://podminky.urs.cz/item/CS_URS_2021_02/279361821" TargetMode="External" /><Relationship Id="rId7" Type="http://schemas.openxmlformats.org/officeDocument/2006/relationships/hyperlink" Target="https://podminky.urs.cz/item/CS_URS_2021_02/380326343" TargetMode="External" /><Relationship Id="rId8" Type="http://schemas.openxmlformats.org/officeDocument/2006/relationships/hyperlink" Target="https://podminky.urs.cz/item/CS_URS_2021_02/380356211" TargetMode="External" /><Relationship Id="rId9" Type="http://schemas.openxmlformats.org/officeDocument/2006/relationships/hyperlink" Target="https://podminky.urs.cz/item/CS_URS_2021_02/380356212" TargetMode="External" /><Relationship Id="rId10" Type="http://schemas.openxmlformats.org/officeDocument/2006/relationships/hyperlink" Target="https://podminky.urs.cz/item/CS_URS_2021_02/380361006" TargetMode="External" /><Relationship Id="rId11" Type="http://schemas.openxmlformats.org/officeDocument/2006/relationships/hyperlink" Target="https://podminky.urs.cz/item/CS_URS_2021_02/631311235" TargetMode="External" /><Relationship Id="rId12" Type="http://schemas.openxmlformats.org/officeDocument/2006/relationships/hyperlink" Target="https://podminky.urs.cz/item/CS_URS_2021_02/631319206" TargetMode="External" /><Relationship Id="rId13" Type="http://schemas.openxmlformats.org/officeDocument/2006/relationships/hyperlink" Target="https://podminky.urs.cz/item/CS_URS_2021_02/635111421" TargetMode="External" /><Relationship Id="rId14" Type="http://schemas.openxmlformats.org/officeDocument/2006/relationships/hyperlink" Target="https://podminky.urs.cz/item/CS_URS_2021_02/939941112" TargetMode="External" /><Relationship Id="rId15" Type="http://schemas.openxmlformats.org/officeDocument/2006/relationships/hyperlink" Target="https://podminky.urs.cz/item/CS_URS_2021_02/56284766" TargetMode="External" /><Relationship Id="rId16" Type="http://schemas.openxmlformats.org/officeDocument/2006/relationships/hyperlink" Target="https://podminky.urs.cz/item/CS_URS_2021_02/952901221" TargetMode="External" /><Relationship Id="rId17" Type="http://schemas.openxmlformats.org/officeDocument/2006/relationships/hyperlink" Target="https://podminky.urs.cz/item/CS_URS_2021_02/953961213" TargetMode="External" /><Relationship Id="rId18" Type="http://schemas.openxmlformats.org/officeDocument/2006/relationships/hyperlink" Target="https://podminky.urs.cz/item/CS_URS_2021_02/953965123" TargetMode="External" /><Relationship Id="rId19" Type="http://schemas.openxmlformats.org/officeDocument/2006/relationships/hyperlink" Target="https://podminky.urs.cz/item/CS_URS_2021_02/998142251" TargetMode="External" /><Relationship Id="rId20" Type="http://schemas.openxmlformats.org/officeDocument/2006/relationships/hyperlink" Target="https://podminky.urs.cz/item/CS_URS_2021_02/711491171" TargetMode="External" /><Relationship Id="rId21" Type="http://schemas.openxmlformats.org/officeDocument/2006/relationships/hyperlink" Target="https://podminky.urs.cz/item/CS_URS_2021_02/711491172" TargetMode="External" /><Relationship Id="rId22" Type="http://schemas.openxmlformats.org/officeDocument/2006/relationships/hyperlink" Target="https://podminky.urs.cz/item/CS_URS_2021_02/711491271" TargetMode="External" /><Relationship Id="rId23" Type="http://schemas.openxmlformats.org/officeDocument/2006/relationships/hyperlink" Target="https://podminky.urs.cz/item/CS_URS_2021_02/711491272" TargetMode="External" /><Relationship Id="rId24" Type="http://schemas.openxmlformats.org/officeDocument/2006/relationships/hyperlink" Target="https://podminky.urs.cz/item/CS_URS_2021_02/69311069" TargetMode="External" /><Relationship Id="rId25" Type="http://schemas.openxmlformats.org/officeDocument/2006/relationships/hyperlink" Target="https://podminky.urs.cz/item/CS_URS_2021_02/711471051" TargetMode="External" /><Relationship Id="rId26" Type="http://schemas.openxmlformats.org/officeDocument/2006/relationships/hyperlink" Target="https://podminky.urs.cz/item/CS_URS_2021_02/711472051" TargetMode="External" /><Relationship Id="rId27" Type="http://schemas.openxmlformats.org/officeDocument/2006/relationships/hyperlink" Target="https://podminky.urs.cz/item/CS_URS_2021_02/28323113" TargetMode="External" /><Relationship Id="rId28" Type="http://schemas.openxmlformats.org/officeDocument/2006/relationships/hyperlink" Target="https://podminky.urs.cz/item/CS_URS_2021_02/711493001" TargetMode="External" /><Relationship Id="rId29" Type="http://schemas.openxmlformats.org/officeDocument/2006/relationships/hyperlink" Target="https://podminky.urs.cz/item/CS_URS_2021_02/998711201" TargetMode="External" /><Relationship Id="rId30" Type="http://schemas.openxmlformats.org/officeDocument/2006/relationships/hyperlink" Target="https://podminky.urs.cz/item/CS_URS_2021_02/741110332" TargetMode="External" /><Relationship Id="rId31" Type="http://schemas.openxmlformats.org/officeDocument/2006/relationships/hyperlink" Target="https://podminky.urs.cz/item/CS_URS_2021_02/34571123" TargetMode="External" /><Relationship Id="rId32" Type="http://schemas.openxmlformats.org/officeDocument/2006/relationships/hyperlink" Target="https://podminky.urs.cz/item/CS_URS_2021_02/741122122" TargetMode="External" /><Relationship Id="rId33" Type="http://schemas.openxmlformats.org/officeDocument/2006/relationships/hyperlink" Target="https://podminky.urs.cz/item/CS_URS_2021_02/34111030" TargetMode="External" /><Relationship Id="rId34" Type="http://schemas.openxmlformats.org/officeDocument/2006/relationships/hyperlink" Target="https://podminky.urs.cz/item/CS_URS_2021_02/741372152" TargetMode="External" /><Relationship Id="rId35" Type="http://schemas.openxmlformats.org/officeDocument/2006/relationships/hyperlink" Target="https://podminky.urs.cz/item/CS_URS_2021_02/34835011" TargetMode="External" /><Relationship Id="rId36" Type="http://schemas.openxmlformats.org/officeDocument/2006/relationships/hyperlink" Target="https://podminky.urs.cz/item/CS_URS_2021_02/741810001" TargetMode="External" /><Relationship Id="rId37" Type="http://schemas.openxmlformats.org/officeDocument/2006/relationships/hyperlink" Target="https://podminky.urs.cz/item/CS_URS_2021_02/998741201" TargetMode="External" /><Relationship Id="rId38" Type="http://schemas.openxmlformats.org/officeDocument/2006/relationships/hyperlink" Target="https://podminky.urs.cz/item/CS_URS_2021_02/751525081" TargetMode="External" /><Relationship Id="rId39" Type="http://schemas.openxmlformats.org/officeDocument/2006/relationships/hyperlink" Target="https://podminky.urs.cz/item/CS_URS_2021_02/42981649" TargetMode="External" /><Relationship Id="rId40" Type="http://schemas.openxmlformats.org/officeDocument/2006/relationships/hyperlink" Target="https://podminky.urs.cz/item/CS_URS_2021_02/998751201" TargetMode="External" /><Relationship Id="rId41" Type="http://schemas.openxmlformats.org/officeDocument/2006/relationships/hyperlink" Target="https://podminky.urs.cz/item/CS_URS_2021_02/762081510" TargetMode="External" /><Relationship Id="rId42" Type="http://schemas.openxmlformats.org/officeDocument/2006/relationships/hyperlink" Target="https://podminky.urs.cz/item/CS_URS_2021_02/762591130" TargetMode="External" /><Relationship Id="rId43" Type="http://schemas.openxmlformats.org/officeDocument/2006/relationships/hyperlink" Target="https://podminky.urs.cz/item/CS_URS_2021_02/60554243" TargetMode="External" /><Relationship Id="rId44" Type="http://schemas.openxmlformats.org/officeDocument/2006/relationships/hyperlink" Target="https://podminky.urs.cz/item/CS_URS_2021_02/762595001" TargetMode="External" /><Relationship Id="rId45" Type="http://schemas.openxmlformats.org/officeDocument/2006/relationships/hyperlink" Target="https://podminky.urs.cz/item/CS_URS_2021_02/998762201" TargetMode="External" /><Relationship Id="rId46" Type="http://schemas.openxmlformats.org/officeDocument/2006/relationships/hyperlink" Target="https://podminky.urs.cz/item/CS_URS_2021_02/767590110" TargetMode="External" /><Relationship Id="rId47" Type="http://schemas.openxmlformats.org/officeDocument/2006/relationships/hyperlink" Target="https://podminky.urs.cz/item/CS_URS_2021_02/55347067" TargetMode="External" /><Relationship Id="rId48" Type="http://schemas.openxmlformats.org/officeDocument/2006/relationships/hyperlink" Target="https://podminky.urs.cz/item/CS_URS_2021_02/55347092" TargetMode="External" /><Relationship Id="rId49" Type="http://schemas.openxmlformats.org/officeDocument/2006/relationships/hyperlink" Target="https://podminky.urs.cz/item/CS_URS_2021_02/767995113" TargetMode="External" /><Relationship Id="rId50" Type="http://schemas.openxmlformats.org/officeDocument/2006/relationships/hyperlink" Target="https://podminky.urs.cz/item/CS_URS_2021_02/13010359" TargetMode="External" /><Relationship Id="rId51" Type="http://schemas.openxmlformats.org/officeDocument/2006/relationships/hyperlink" Target="https://podminky.urs.cz/item/CS_URS_2021_02/13011057" TargetMode="External" /><Relationship Id="rId52" Type="http://schemas.openxmlformats.org/officeDocument/2006/relationships/hyperlink" Target="https://podminky.urs.cz/item/CS_URS_2021_02/13010426" TargetMode="External" /><Relationship Id="rId53" Type="http://schemas.openxmlformats.org/officeDocument/2006/relationships/hyperlink" Target="https://podminky.urs.cz/item/CS_URS_2021_02/998767201" TargetMode="External" /><Relationship Id="rId54" Type="http://schemas.openxmlformats.org/officeDocument/2006/relationships/hyperlink" Target="https://podminky.urs.cz/item/CS_URS_2021_02/HZS2232" TargetMode="External" /><Relationship Id="rId55" Type="http://schemas.openxmlformats.org/officeDocument/2006/relationships/hyperlink" Target="https://podminky.urs.cz/item/CS_URS_2021_02/HZS3122" TargetMode="External" /><Relationship Id="rId56" Type="http://schemas.openxmlformats.org/officeDocument/2006/relationships/hyperlink" Target="https://podminky.urs.cz/item/CS_URS_2021_02/HZS321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403000" TargetMode="External" /><Relationship Id="rId2" Type="http://schemas.openxmlformats.org/officeDocument/2006/relationships/hyperlink" Target="https://podminky.urs.cz/item/CS_URS_2021_02/011503000" TargetMode="External" /><Relationship Id="rId3" Type="http://schemas.openxmlformats.org/officeDocument/2006/relationships/hyperlink" Target="https://podminky.urs.cz/item/CS_URS_2021_02/013244000" TargetMode="External" /><Relationship Id="rId4" Type="http://schemas.openxmlformats.org/officeDocument/2006/relationships/hyperlink" Target="https://podminky.urs.cz/item/CS_URS_2021_02/013344000" TargetMode="External" /><Relationship Id="rId5" Type="http://schemas.openxmlformats.org/officeDocument/2006/relationships/hyperlink" Target="https://podminky.urs.cz/item/CS_URS_2021_02/071103000" TargetMode="External" /><Relationship Id="rId6" Type="http://schemas.openxmlformats.org/officeDocument/2006/relationships/hyperlink" Target="https://podminky.urs.cz/item/CS_URS_2021_02/08110300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selection activeCell="AN19" sqref="AN19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/>
      <c r="AZ1" s="16" t="s">
        <v>0</v>
      </c>
      <c r="BA1" s="16" t="s">
        <v>1</v>
      </c>
      <c r="BB1" s="16" t="s">
        <v>2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S2" s="17" t="s">
        <v>5</v>
      </c>
      <c r="BT2" s="17" t="s">
        <v>6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5</v>
      </c>
      <c r="BT3" s="17" t="s">
        <v>7</v>
      </c>
    </row>
    <row r="4" spans="2:71" s="1" customFormat="1" ht="24.9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344" t="s">
        <v>13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2"/>
      <c r="AQ5" s="22"/>
      <c r="AR5" s="20"/>
      <c r="BE5" s="341" t="s">
        <v>14</v>
      </c>
      <c r="BS5" s="17" t="s">
        <v>5</v>
      </c>
    </row>
    <row r="6" spans="2:71" s="1" customFormat="1" ht="36.9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346" t="s">
        <v>16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2"/>
      <c r="AQ6" s="22"/>
      <c r="AR6" s="20"/>
      <c r="BE6" s="342"/>
      <c r="BS6" s="17" t="s">
        <v>5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18</v>
      </c>
      <c r="AO7" s="22"/>
      <c r="AP7" s="22"/>
      <c r="AQ7" s="22"/>
      <c r="AR7" s="20"/>
      <c r="BE7" s="342"/>
      <c r="BS7" s="17" t="s">
        <v>5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42"/>
      <c r="BS8" s="17" t="s">
        <v>5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42"/>
      <c r="BS9" s="17" t="s">
        <v>5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42"/>
      <c r="BS10" s="17" t="s">
        <v>5</v>
      </c>
    </row>
    <row r="11" spans="2:71" s="1" customFormat="1" ht="18.45" customHeight="1">
      <c r="B11" s="21"/>
      <c r="C11" s="22"/>
      <c r="D11" s="22"/>
      <c r="E11" s="2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18</v>
      </c>
      <c r="AO11" s="22"/>
      <c r="AP11" s="22"/>
      <c r="AQ11" s="22"/>
      <c r="AR11" s="20"/>
      <c r="BE11" s="342"/>
      <c r="BS11" s="17" t="s">
        <v>5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42"/>
      <c r="BS12" s="17" t="s">
        <v>5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42"/>
      <c r="BS13" s="17" t="s">
        <v>5</v>
      </c>
    </row>
    <row r="14" spans="2:71" ht="13.2">
      <c r="B14" s="21"/>
      <c r="C14" s="22"/>
      <c r="D14" s="22"/>
      <c r="E14" s="347" t="s">
        <v>29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42"/>
      <c r="BS14" s="17" t="s">
        <v>5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42"/>
      <c r="BS15" s="17" t="s">
        <v>3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42"/>
      <c r="BS16" s="17" t="s">
        <v>3</v>
      </c>
    </row>
    <row r="17" spans="2:71" s="1" customFormat="1" ht="18.45" customHeight="1">
      <c r="B17" s="21"/>
      <c r="C17" s="22"/>
      <c r="D17" s="22"/>
      <c r="E17" s="2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18</v>
      </c>
      <c r="AO17" s="22"/>
      <c r="AP17" s="22"/>
      <c r="AQ17" s="22"/>
      <c r="AR17" s="20"/>
      <c r="BE17" s="342"/>
      <c r="BS17" s="17" t="s">
        <v>31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42"/>
      <c r="BS18" s="17" t="s">
        <v>5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/>
      <c r="AO19" s="22"/>
      <c r="AP19" s="22"/>
      <c r="AQ19" s="22"/>
      <c r="AR19" s="20"/>
      <c r="BE19" s="342"/>
      <c r="BS19" s="17" t="s">
        <v>5</v>
      </c>
    </row>
    <row r="20" spans="2:71" s="1" customFormat="1" ht="18.45" customHeight="1">
      <c r="B20" s="21"/>
      <c r="C20" s="22"/>
      <c r="D20" s="22"/>
      <c r="E20" s="2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18</v>
      </c>
      <c r="AO20" s="22"/>
      <c r="AP20" s="22"/>
      <c r="AQ20" s="22"/>
      <c r="AR20" s="20"/>
      <c r="BE20" s="342"/>
      <c r="BS20" s="17" t="s">
        <v>3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42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42"/>
    </row>
    <row r="23" spans="2:57" s="1" customFormat="1" ht="48" customHeight="1">
      <c r="B23" s="21"/>
      <c r="C23" s="22"/>
      <c r="D23" s="22"/>
      <c r="E23" s="349" t="s">
        <v>34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22"/>
      <c r="AP23" s="22"/>
      <c r="AQ23" s="22"/>
      <c r="AR23" s="20"/>
      <c r="BE23" s="342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42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42"/>
    </row>
    <row r="26" spans="1:57" s="2" customFormat="1" ht="25.95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0">
        <f>ROUND(AG54,2)</f>
        <v>0</v>
      </c>
      <c r="AL26" s="351"/>
      <c r="AM26" s="351"/>
      <c r="AN26" s="351"/>
      <c r="AO26" s="351"/>
      <c r="AP26" s="36"/>
      <c r="AQ26" s="36"/>
      <c r="AR26" s="39"/>
      <c r="BE26" s="342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42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52" t="s">
        <v>36</v>
      </c>
      <c r="M28" s="352"/>
      <c r="N28" s="352"/>
      <c r="O28" s="352"/>
      <c r="P28" s="352"/>
      <c r="Q28" s="36"/>
      <c r="R28" s="36"/>
      <c r="S28" s="36"/>
      <c r="T28" s="36"/>
      <c r="U28" s="36"/>
      <c r="V28" s="36"/>
      <c r="W28" s="352" t="s">
        <v>37</v>
      </c>
      <c r="X28" s="352"/>
      <c r="Y28" s="352"/>
      <c r="Z28" s="352"/>
      <c r="AA28" s="352"/>
      <c r="AB28" s="352"/>
      <c r="AC28" s="352"/>
      <c r="AD28" s="352"/>
      <c r="AE28" s="352"/>
      <c r="AF28" s="36"/>
      <c r="AG28" s="36"/>
      <c r="AH28" s="36"/>
      <c r="AI28" s="36"/>
      <c r="AJ28" s="36"/>
      <c r="AK28" s="352" t="s">
        <v>38</v>
      </c>
      <c r="AL28" s="352"/>
      <c r="AM28" s="352"/>
      <c r="AN28" s="352"/>
      <c r="AO28" s="352"/>
      <c r="AP28" s="36"/>
      <c r="AQ28" s="36"/>
      <c r="AR28" s="39"/>
      <c r="BE28" s="342"/>
    </row>
    <row r="29" spans="2:57" s="3" customFormat="1" ht="14.4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36">
        <v>0.21</v>
      </c>
      <c r="M29" s="335"/>
      <c r="N29" s="335"/>
      <c r="O29" s="335"/>
      <c r="P29" s="335"/>
      <c r="Q29" s="41"/>
      <c r="R29" s="41"/>
      <c r="S29" s="41"/>
      <c r="T29" s="41"/>
      <c r="U29" s="41"/>
      <c r="V29" s="41"/>
      <c r="W29" s="334">
        <f>ROUND(AZ54,2)</f>
        <v>0</v>
      </c>
      <c r="X29" s="335"/>
      <c r="Y29" s="335"/>
      <c r="Z29" s="335"/>
      <c r="AA29" s="335"/>
      <c r="AB29" s="335"/>
      <c r="AC29" s="335"/>
      <c r="AD29" s="335"/>
      <c r="AE29" s="335"/>
      <c r="AF29" s="41"/>
      <c r="AG29" s="41"/>
      <c r="AH29" s="41"/>
      <c r="AI29" s="41"/>
      <c r="AJ29" s="41"/>
      <c r="AK29" s="334">
        <f>ROUND(AV54,2)</f>
        <v>0</v>
      </c>
      <c r="AL29" s="335"/>
      <c r="AM29" s="335"/>
      <c r="AN29" s="335"/>
      <c r="AO29" s="335"/>
      <c r="AP29" s="41"/>
      <c r="AQ29" s="41"/>
      <c r="AR29" s="42"/>
      <c r="BE29" s="343"/>
    </row>
    <row r="30" spans="2:57" s="3" customFormat="1" ht="14.4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36">
        <v>0.15</v>
      </c>
      <c r="M30" s="335"/>
      <c r="N30" s="335"/>
      <c r="O30" s="335"/>
      <c r="P30" s="335"/>
      <c r="Q30" s="41"/>
      <c r="R30" s="41"/>
      <c r="S30" s="41"/>
      <c r="T30" s="41"/>
      <c r="U30" s="41"/>
      <c r="V30" s="41"/>
      <c r="W30" s="334">
        <f>ROUND(BA54,2)</f>
        <v>0</v>
      </c>
      <c r="X30" s="335"/>
      <c r="Y30" s="335"/>
      <c r="Z30" s="335"/>
      <c r="AA30" s="335"/>
      <c r="AB30" s="335"/>
      <c r="AC30" s="335"/>
      <c r="AD30" s="335"/>
      <c r="AE30" s="335"/>
      <c r="AF30" s="41"/>
      <c r="AG30" s="41"/>
      <c r="AH30" s="41"/>
      <c r="AI30" s="41"/>
      <c r="AJ30" s="41"/>
      <c r="AK30" s="334">
        <f>ROUND(AW54,2)</f>
        <v>0</v>
      </c>
      <c r="AL30" s="335"/>
      <c r="AM30" s="335"/>
      <c r="AN30" s="335"/>
      <c r="AO30" s="335"/>
      <c r="AP30" s="41"/>
      <c r="AQ30" s="41"/>
      <c r="AR30" s="42"/>
      <c r="BE30" s="343"/>
    </row>
    <row r="31" spans="2:57" s="3" customFormat="1" ht="14.4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36">
        <v>0.21</v>
      </c>
      <c r="M31" s="335"/>
      <c r="N31" s="335"/>
      <c r="O31" s="335"/>
      <c r="P31" s="335"/>
      <c r="Q31" s="41"/>
      <c r="R31" s="41"/>
      <c r="S31" s="41"/>
      <c r="T31" s="41"/>
      <c r="U31" s="41"/>
      <c r="V31" s="41"/>
      <c r="W31" s="334">
        <f>ROUND(BB54,2)</f>
        <v>0</v>
      </c>
      <c r="X31" s="335"/>
      <c r="Y31" s="335"/>
      <c r="Z31" s="335"/>
      <c r="AA31" s="335"/>
      <c r="AB31" s="335"/>
      <c r="AC31" s="335"/>
      <c r="AD31" s="335"/>
      <c r="AE31" s="335"/>
      <c r="AF31" s="41"/>
      <c r="AG31" s="41"/>
      <c r="AH31" s="41"/>
      <c r="AI31" s="41"/>
      <c r="AJ31" s="41"/>
      <c r="AK31" s="334">
        <v>0</v>
      </c>
      <c r="AL31" s="335"/>
      <c r="AM31" s="335"/>
      <c r="AN31" s="335"/>
      <c r="AO31" s="335"/>
      <c r="AP31" s="41"/>
      <c r="AQ31" s="41"/>
      <c r="AR31" s="42"/>
      <c r="BE31" s="343"/>
    </row>
    <row r="32" spans="2:57" s="3" customFormat="1" ht="14.4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36">
        <v>0.15</v>
      </c>
      <c r="M32" s="335"/>
      <c r="N32" s="335"/>
      <c r="O32" s="335"/>
      <c r="P32" s="335"/>
      <c r="Q32" s="41"/>
      <c r="R32" s="41"/>
      <c r="S32" s="41"/>
      <c r="T32" s="41"/>
      <c r="U32" s="41"/>
      <c r="V32" s="41"/>
      <c r="W32" s="334">
        <f>ROUND(BC54,2)</f>
        <v>0</v>
      </c>
      <c r="X32" s="335"/>
      <c r="Y32" s="335"/>
      <c r="Z32" s="335"/>
      <c r="AA32" s="335"/>
      <c r="AB32" s="335"/>
      <c r="AC32" s="335"/>
      <c r="AD32" s="335"/>
      <c r="AE32" s="335"/>
      <c r="AF32" s="41"/>
      <c r="AG32" s="41"/>
      <c r="AH32" s="41"/>
      <c r="AI32" s="41"/>
      <c r="AJ32" s="41"/>
      <c r="AK32" s="334">
        <v>0</v>
      </c>
      <c r="AL32" s="335"/>
      <c r="AM32" s="335"/>
      <c r="AN32" s="335"/>
      <c r="AO32" s="335"/>
      <c r="AP32" s="41"/>
      <c r="AQ32" s="41"/>
      <c r="AR32" s="42"/>
      <c r="BE32" s="343"/>
    </row>
    <row r="33" spans="2:44" s="3" customFormat="1" ht="14.4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36">
        <v>0</v>
      </c>
      <c r="M33" s="335"/>
      <c r="N33" s="335"/>
      <c r="O33" s="335"/>
      <c r="P33" s="335"/>
      <c r="Q33" s="41"/>
      <c r="R33" s="41"/>
      <c r="S33" s="41"/>
      <c r="T33" s="41"/>
      <c r="U33" s="41"/>
      <c r="V33" s="41"/>
      <c r="W33" s="334">
        <f>ROUND(BD54,2)</f>
        <v>0</v>
      </c>
      <c r="X33" s="335"/>
      <c r="Y33" s="335"/>
      <c r="Z33" s="335"/>
      <c r="AA33" s="335"/>
      <c r="AB33" s="335"/>
      <c r="AC33" s="335"/>
      <c r="AD33" s="335"/>
      <c r="AE33" s="335"/>
      <c r="AF33" s="41"/>
      <c r="AG33" s="41"/>
      <c r="AH33" s="41"/>
      <c r="AI33" s="41"/>
      <c r="AJ33" s="41"/>
      <c r="AK33" s="334">
        <v>0</v>
      </c>
      <c r="AL33" s="335"/>
      <c r="AM33" s="335"/>
      <c r="AN33" s="335"/>
      <c r="AO33" s="335"/>
      <c r="AP33" s="41"/>
      <c r="AQ33" s="41"/>
      <c r="AR33" s="4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5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37" t="s">
        <v>47</v>
      </c>
      <c r="Y35" s="338"/>
      <c r="Z35" s="338"/>
      <c r="AA35" s="338"/>
      <c r="AB35" s="338"/>
      <c r="AC35" s="45"/>
      <c r="AD35" s="45"/>
      <c r="AE35" s="45"/>
      <c r="AF35" s="45"/>
      <c r="AG35" s="45"/>
      <c r="AH35" s="45"/>
      <c r="AI35" s="45"/>
      <c r="AJ35" s="45"/>
      <c r="AK35" s="339">
        <f>SUM(AK26:AK33)</f>
        <v>0</v>
      </c>
      <c r="AL35" s="338"/>
      <c r="AM35" s="338"/>
      <c r="AN35" s="338"/>
      <c r="AO35" s="340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12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2021/58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" customHeight="1">
      <c r="B45" s="54"/>
      <c r="C45" s="55" t="s">
        <v>15</v>
      </c>
      <c r="D45" s="56"/>
      <c r="E45" s="56"/>
      <c r="F45" s="56"/>
      <c r="G45" s="56"/>
      <c r="H45" s="56"/>
      <c r="I45" s="56"/>
      <c r="J45" s="56"/>
      <c r="K45" s="56"/>
      <c r="L45" s="323" t="str">
        <f>K6</f>
        <v>Rekonstrukce montážní jámy - Údržba silnic Trutnov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6"/>
      <c r="AQ45" s="56"/>
      <c r="AR45" s="57"/>
    </row>
    <row r="46" spans="1:57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Trutnov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325" t="str">
        <f>IF(AN8="","",AN8)</f>
        <v>28. 9. 2021</v>
      </c>
      <c r="AN47" s="325"/>
      <c r="AO47" s="36"/>
      <c r="AP47" s="36"/>
      <c r="AQ47" s="36"/>
      <c r="AR47" s="39"/>
      <c r="BE47" s="34"/>
    </row>
    <row r="48" spans="1:57" s="2" customFormat="1" ht="6.9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/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26" t="str">
        <f>IF(E17="","",E17)</f>
        <v/>
      </c>
      <c r="AN49" s="327"/>
      <c r="AO49" s="327"/>
      <c r="AP49" s="327"/>
      <c r="AQ49" s="36"/>
      <c r="AR49" s="39"/>
      <c r="AS49" s="328" t="s">
        <v>49</v>
      </c>
      <c r="AT49" s="32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26" t="str">
        <f>IF(E20="","",E20)</f>
        <v/>
      </c>
      <c r="AN50" s="327"/>
      <c r="AO50" s="327"/>
      <c r="AP50" s="327"/>
      <c r="AQ50" s="36"/>
      <c r="AR50" s="39"/>
      <c r="AS50" s="330"/>
      <c r="AT50" s="33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2"/>
      <c r="AT51" s="33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17" t="s">
        <v>50</v>
      </c>
      <c r="D52" s="318"/>
      <c r="E52" s="318"/>
      <c r="F52" s="318"/>
      <c r="G52" s="318"/>
      <c r="H52" s="66"/>
      <c r="I52" s="319" t="s">
        <v>51</v>
      </c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20" t="s">
        <v>52</v>
      </c>
      <c r="AH52" s="318"/>
      <c r="AI52" s="318"/>
      <c r="AJ52" s="318"/>
      <c r="AK52" s="318"/>
      <c r="AL52" s="318"/>
      <c r="AM52" s="318"/>
      <c r="AN52" s="319" t="s">
        <v>53</v>
      </c>
      <c r="AO52" s="318"/>
      <c r="AP52" s="318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21">
        <f>ROUND(SUM(AG55:AG57),2)</f>
        <v>0</v>
      </c>
      <c r="AH54" s="321"/>
      <c r="AI54" s="321"/>
      <c r="AJ54" s="321"/>
      <c r="AK54" s="321"/>
      <c r="AL54" s="321"/>
      <c r="AM54" s="321"/>
      <c r="AN54" s="322">
        <f>SUM(AG54,AT54)</f>
        <v>0</v>
      </c>
      <c r="AO54" s="322"/>
      <c r="AP54" s="322"/>
      <c r="AQ54" s="78" t="s">
        <v>18</v>
      </c>
      <c r="AR54" s="79"/>
      <c r="AS54" s="80">
        <f>ROUND(SUM(AS55:AS57),2)</f>
        <v>0</v>
      </c>
      <c r="AT54" s="81">
        <f>ROUND(SUM(AV54:AW54),2)</f>
        <v>0</v>
      </c>
      <c r="AU54" s="82">
        <f>ROUND(SUM(AU55:AU57),5)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ROUND(SUM(AZ55:AZ57),2)</f>
        <v>0</v>
      </c>
      <c r="BA54" s="81">
        <f>ROUND(SUM(BA55:BA57),2)</f>
        <v>0</v>
      </c>
      <c r="BB54" s="81">
        <f>ROUND(SUM(BB55:BB57),2)</f>
        <v>0</v>
      </c>
      <c r="BC54" s="81">
        <f>ROUND(SUM(BC55:BC57),2)</f>
        <v>0</v>
      </c>
      <c r="BD54" s="83">
        <f>ROUND(SUM(BD55:BD57),2)</f>
        <v>0</v>
      </c>
      <c r="BS54" s="84" t="s">
        <v>68</v>
      </c>
      <c r="BT54" s="84" t="s">
        <v>69</v>
      </c>
      <c r="BU54" s="85" t="s">
        <v>70</v>
      </c>
      <c r="BV54" s="84" t="s">
        <v>71</v>
      </c>
      <c r="BW54" s="84" t="s">
        <v>4</v>
      </c>
      <c r="BX54" s="84" t="s">
        <v>72</v>
      </c>
      <c r="CL54" s="84" t="s">
        <v>18</v>
      </c>
    </row>
    <row r="55" spans="1:91" s="7" customFormat="1" ht="24.6" customHeight="1">
      <c r="A55" s="86" t="s">
        <v>73</v>
      </c>
      <c r="B55" s="87"/>
      <c r="C55" s="88"/>
      <c r="D55" s="316" t="s">
        <v>74</v>
      </c>
      <c r="E55" s="316"/>
      <c r="F55" s="316"/>
      <c r="G55" s="316"/>
      <c r="H55" s="316"/>
      <c r="I55" s="89"/>
      <c r="J55" s="316" t="s">
        <v>75</v>
      </c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4">
        <f>'2021-58-01 - Bourací prác...'!J30</f>
        <v>0</v>
      </c>
      <c r="AH55" s="315"/>
      <c r="AI55" s="315"/>
      <c r="AJ55" s="315"/>
      <c r="AK55" s="315"/>
      <c r="AL55" s="315"/>
      <c r="AM55" s="315"/>
      <c r="AN55" s="314">
        <f>SUM(AG55,AT55)</f>
        <v>0</v>
      </c>
      <c r="AO55" s="315"/>
      <c r="AP55" s="315"/>
      <c r="AQ55" s="90" t="s">
        <v>76</v>
      </c>
      <c r="AR55" s="91"/>
      <c r="AS55" s="92">
        <v>0</v>
      </c>
      <c r="AT55" s="93">
        <f>ROUND(SUM(AV55:AW55),2)</f>
        <v>0</v>
      </c>
      <c r="AU55" s="94">
        <f>'2021-58-01 - Bourací prác...'!P86</f>
        <v>0</v>
      </c>
      <c r="AV55" s="93">
        <f>'2021-58-01 - Bourací prác...'!J33</f>
        <v>0</v>
      </c>
      <c r="AW55" s="93">
        <f>'2021-58-01 - Bourací prác...'!J34</f>
        <v>0</v>
      </c>
      <c r="AX55" s="93">
        <f>'2021-58-01 - Bourací prác...'!J35</f>
        <v>0</v>
      </c>
      <c r="AY55" s="93">
        <f>'2021-58-01 - Bourací prác...'!J36</f>
        <v>0</v>
      </c>
      <c r="AZ55" s="93">
        <f>'2021-58-01 - Bourací prác...'!F33</f>
        <v>0</v>
      </c>
      <c r="BA55" s="93">
        <f>'2021-58-01 - Bourací prác...'!F34</f>
        <v>0</v>
      </c>
      <c r="BB55" s="93">
        <f>'2021-58-01 - Bourací prác...'!F35</f>
        <v>0</v>
      </c>
      <c r="BC55" s="93">
        <f>'2021-58-01 - Bourací prác...'!F36</f>
        <v>0</v>
      </c>
      <c r="BD55" s="95">
        <f>'2021-58-01 - Bourací prác...'!F37</f>
        <v>0</v>
      </c>
      <c r="BT55" s="96" t="s">
        <v>77</v>
      </c>
      <c r="BV55" s="96" t="s">
        <v>71</v>
      </c>
      <c r="BW55" s="96" t="s">
        <v>78</v>
      </c>
      <c r="BX55" s="96" t="s">
        <v>4</v>
      </c>
      <c r="CL55" s="96" t="s">
        <v>18</v>
      </c>
      <c r="CM55" s="96" t="s">
        <v>79</v>
      </c>
    </row>
    <row r="56" spans="1:91" s="7" customFormat="1" ht="24.6" customHeight="1">
      <c r="A56" s="86" t="s">
        <v>73</v>
      </c>
      <c r="B56" s="87"/>
      <c r="C56" s="88"/>
      <c r="D56" s="316" t="s">
        <v>80</v>
      </c>
      <c r="E56" s="316"/>
      <c r="F56" s="316"/>
      <c r="G56" s="316"/>
      <c r="H56" s="316"/>
      <c r="I56" s="89"/>
      <c r="J56" s="316" t="s">
        <v>81</v>
      </c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4">
        <f>'2021-58-02 - Stavební prá...'!J30</f>
        <v>0</v>
      </c>
      <c r="AH56" s="315"/>
      <c r="AI56" s="315"/>
      <c r="AJ56" s="315"/>
      <c r="AK56" s="315"/>
      <c r="AL56" s="315"/>
      <c r="AM56" s="315"/>
      <c r="AN56" s="314">
        <f>SUM(AG56,AT56)</f>
        <v>0</v>
      </c>
      <c r="AO56" s="315"/>
      <c r="AP56" s="315"/>
      <c r="AQ56" s="90" t="s">
        <v>76</v>
      </c>
      <c r="AR56" s="91"/>
      <c r="AS56" s="92">
        <v>0</v>
      </c>
      <c r="AT56" s="93">
        <f>ROUND(SUM(AV56:AW56),2)</f>
        <v>0</v>
      </c>
      <c r="AU56" s="94">
        <f>'2021-58-02 - Stavební prá...'!P93</f>
        <v>0</v>
      </c>
      <c r="AV56" s="93">
        <f>'2021-58-02 - Stavební prá...'!J33</f>
        <v>0</v>
      </c>
      <c r="AW56" s="93">
        <f>'2021-58-02 - Stavební prá...'!J34</f>
        <v>0</v>
      </c>
      <c r="AX56" s="93">
        <f>'2021-58-02 - Stavební prá...'!J35</f>
        <v>0</v>
      </c>
      <c r="AY56" s="93">
        <f>'2021-58-02 - Stavební prá...'!J36</f>
        <v>0</v>
      </c>
      <c r="AZ56" s="93">
        <f>'2021-58-02 - Stavební prá...'!F33</f>
        <v>0</v>
      </c>
      <c r="BA56" s="93">
        <f>'2021-58-02 - Stavební prá...'!F34</f>
        <v>0</v>
      </c>
      <c r="BB56" s="93">
        <f>'2021-58-02 - Stavební prá...'!F35</f>
        <v>0</v>
      </c>
      <c r="BC56" s="93">
        <f>'2021-58-02 - Stavební prá...'!F36</f>
        <v>0</v>
      </c>
      <c r="BD56" s="95">
        <f>'2021-58-02 - Stavební prá...'!F37</f>
        <v>0</v>
      </c>
      <c r="BT56" s="96" t="s">
        <v>77</v>
      </c>
      <c r="BV56" s="96" t="s">
        <v>71</v>
      </c>
      <c r="BW56" s="96" t="s">
        <v>82</v>
      </c>
      <c r="BX56" s="96" t="s">
        <v>4</v>
      </c>
      <c r="CL56" s="96" t="s">
        <v>18</v>
      </c>
      <c r="CM56" s="96" t="s">
        <v>79</v>
      </c>
    </row>
    <row r="57" spans="1:91" s="7" customFormat="1" ht="24.6" customHeight="1">
      <c r="A57" s="86" t="s">
        <v>73</v>
      </c>
      <c r="B57" s="87"/>
      <c r="C57" s="88"/>
      <c r="D57" s="316" t="s">
        <v>83</v>
      </c>
      <c r="E57" s="316"/>
      <c r="F57" s="316"/>
      <c r="G57" s="316"/>
      <c r="H57" s="316"/>
      <c r="I57" s="89"/>
      <c r="J57" s="316" t="s">
        <v>84</v>
      </c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4">
        <f>'2021-58-03 - Vedlejší roz...'!J30</f>
        <v>0</v>
      </c>
      <c r="AH57" s="315"/>
      <c r="AI57" s="315"/>
      <c r="AJ57" s="315"/>
      <c r="AK57" s="315"/>
      <c r="AL57" s="315"/>
      <c r="AM57" s="315"/>
      <c r="AN57" s="314">
        <f>SUM(AG57,AT57)</f>
        <v>0</v>
      </c>
      <c r="AO57" s="315"/>
      <c r="AP57" s="315"/>
      <c r="AQ57" s="90" t="s">
        <v>76</v>
      </c>
      <c r="AR57" s="91"/>
      <c r="AS57" s="97">
        <v>0</v>
      </c>
      <c r="AT57" s="98">
        <f>ROUND(SUM(AV57:AW57),2)</f>
        <v>0</v>
      </c>
      <c r="AU57" s="99">
        <f>'2021-58-03 - Vedlejší roz...'!P83</f>
        <v>0</v>
      </c>
      <c r="AV57" s="98">
        <f>'2021-58-03 - Vedlejší roz...'!J33</f>
        <v>0</v>
      </c>
      <c r="AW57" s="98">
        <f>'2021-58-03 - Vedlejší roz...'!J34</f>
        <v>0</v>
      </c>
      <c r="AX57" s="98">
        <f>'2021-58-03 - Vedlejší roz...'!J35</f>
        <v>0</v>
      </c>
      <c r="AY57" s="98">
        <f>'2021-58-03 - Vedlejší roz...'!J36</f>
        <v>0</v>
      </c>
      <c r="AZ57" s="98">
        <f>'2021-58-03 - Vedlejší roz...'!F33</f>
        <v>0</v>
      </c>
      <c r="BA57" s="98">
        <f>'2021-58-03 - Vedlejší roz...'!F34</f>
        <v>0</v>
      </c>
      <c r="BB57" s="98">
        <f>'2021-58-03 - Vedlejší roz...'!F35</f>
        <v>0</v>
      </c>
      <c r="BC57" s="98">
        <f>'2021-58-03 - Vedlejší roz...'!F36</f>
        <v>0</v>
      </c>
      <c r="BD57" s="100">
        <f>'2021-58-03 - Vedlejší roz...'!F37</f>
        <v>0</v>
      </c>
      <c r="BT57" s="96" t="s">
        <v>77</v>
      </c>
      <c r="BV57" s="96" t="s">
        <v>71</v>
      </c>
      <c r="BW57" s="96" t="s">
        <v>85</v>
      </c>
      <c r="BX57" s="96" t="s">
        <v>4</v>
      </c>
      <c r="CL57" s="96" t="s">
        <v>18</v>
      </c>
      <c r="CM57" s="96" t="s">
        <v>79</v>
      </c>
    </row>
    <row r="58" spans="1:57" s="2" customFormat="1" ht="30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2021-58-01 - Bourací prác...'!C2" display="/"/>
    <hyperlink ref="A56" location="'2021-58-02 - Stavební prá...'!C2" display="/"/>
    <hyperlink ref="A57" location="'2021-58-03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6"/>
  <sheetViews>
    <sheetView showGridLines="0" workbookViewId="0" topLeftCell="A135">
      <selection activeCell="J23" sqref="J23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2" spans="12:46" s="1" customFormat="1" ht="36.9" customHeight="1"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7" t="s">
        <v>78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" customHeight="1">
      <c r="B4" s="20"/>
      <c r="D4" s="103" t="s">
        <v>86</v>
      </c>
      <c r="L4" s="20"/>
      <c r="M4" s="104" t="s">
        <v>9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15</v>
      </c>
      <c r="L6" s="20"/>
    </row>
    <row r="7" spans="2:12" s="1" customFormat="1" ht="14.4" customHeight="1">
      <c r="B7" s="20"/>
      <c r="E7" s="356" t="str">
        <f>'Rekapitulace stavby'!K6</f>
        <v>Rekonstrukce montážní jámy - Údržba silnic Trutnov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87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8" t="s">
        <v>88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17</v>
      </c>
      <c r="E11" s="34"/>
      <c r="F11" s="107" t="s">
        <v>18</v>
      </c>
      <c r="G11" s="34"/>
      <c r="H11" s="34"/>
      <c r="I11" s="105" t="s">
        <v>19</v>
      </c>
      <c r="J11" s="107" t="s">
        <v>18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20</v>
      </c>
      <c r="E12" s="34"/>
      <c r="F12" s="107" t="s">
        <v>21</v>
      </c>
      <c r="G12" s="34"/>
      <c r="H12" s="34"/>
      <c r="I12" s="105" t="s">
        <v>22</v>
      </c>
      <c r="J12" s="108" t="str">
        <f>'Rekapitulace stavby'!AN8</f>
        <v>28. 9. 2021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18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/>
      <c r="F15" s="34"/>
      <c r="G15" s="34"/>
      <c r="H15" s="34"/>
      <c r="I15" s="105" t="s">
        <v>27</v>
      </c>
      <c r="J15" s="107" t="s">
        <v>18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">
        <v>18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/>
      <c r="F21" s="34"/>
      <c r="G21" s="34"/>
      <c r="H21" s="34"/>
      <c r="I21" s="105" t="s">
        <v>27</v>
      </c>
      <c r="J21" s="107" t="s">
        <v>18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/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/>
      <c r="F24" s="34"/>
      <c r="G24" s="34"/>
      <c r="H24" s="34"/>
      <c r="I24" s="105" t="s">
        <v>27</v>
      </c>
      <c r="J24" s="107" t="s">
        <v>18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62" t="s">
        <v>18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39</v>
      </c>
      <c r="E33" s="105" t="s">
        <v>40</v>
      </c>
      <c r="F33" s="117">
        <f>ROUND((SUM(BE86:BE165)),2)</f>
        <v>0</v>
      </c>
      <c r="G33" s="34"/>
      <c r="H33" s="34"/>
      <c r="I33" s="118">
        <v>0.21</v>
      </c>
      <c r="J33" s="117">
        <f>ROUND(((SUM(BE86:BE165))*I33),2)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41</v>
      </c>
      <c r="F34" s="117">
        <f>ROUND((SUM(BF86:BF165)),2)</f>
        <v>0</v>
      </c>
      <c r="G34" s="34"/>
      <c r="H34" s="34"/>
      <c r="I34" s="118">
        <v>0.15</v>
      </c>
      <c r="J34" s="117">
        <f>ROUND(((SUM(BF86:BF165))*I34),2)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42</v>
      </c>
      <c r="F35" s="117">
        <f>ROUND((SUM(BG86:BG165)),2)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43</v>
      </c>
      <c r="F36" s="117">
        <f>ROUND((SUM(BH86:BH165)),2)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44</v>
      </c>
      <c r="F37" s="117">
        <f>ROUND((SUM(BI86:BI165)),2)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89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15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6"/>
      <c r="D48" s="36"/>
      <c r="E48" s="354" t="str">
        <f>E7</f>
        <v>Rekonstrukce montážní jámy - Údržba silnic Trutnov</v>
      </c>
      <c r="F48" s="355"/>
      <c r="G48" s="355"/>
      <c r="H48" s="35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23" t="str">
        <f>E9</f>
        <v>2021/58-01 - Bourací práce na montážní jámě</v>
      </c>
      <c r="F50" s="353"/>
      <c r="G50" s="353"/>
      <c r="H50" s="35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6"/>
      <c r="E52" s="36"/>
      <c r="F52" s="27" t="str">
        <f>F12</f>
        <v>Trutnov</v>
      </c>
      <c r="G52" s="36"/>
      <c r="H52" s="36"/>
      <c r="I52" s="29" t="s">
        <v>22</v>
      </c>
      <c r="J52" s="59" t="str">
        <f>IF(J12="","",J12)</f>
        <v>28. 9. 2021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" customHeight="1">
      <c r="A54" s="34"/>
      <c r="B54" s="35"/>
      <c r="C54" s="29" t="s">
        <v>24</v>
      </c>
      <c r="D54" s="36"/>
      <c r="E54" s="36"/>
      <c r="F54" s="27">
        <f>E15</f>
        <v>0</v>
      </c>
      <c r="G54" s="36"/>
      <c r="H54" s="36"/>
      <c r="I54" s="29" t="s">
        <v>30</v>
      </c>
      <c r="J54" s="32">
        <f>E21</f>
        <v>0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>
        <f>E24</f>
        <v>0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90</v>
      </c>
      <c r="D57" s="131"/>
      <c r="E57" s="131"/>
      <c r="F57" s="131"/>
      <c r="G57" s="131"/>
      <c r="H57" s="131"/>
      <c r="I57" s="131"/>
      <c r="J57" s="132" t="s">
        <v>91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92</v>
      </c>
    </row>
    <row r="60" spans="2:12" s="9" customFormat="1" ht="24.9" customHeight="1">
      <c r="B60" s="134"/>
      <c r="C60" s="135"/>
      <c r="D60" s="136" t="s">
        <v>93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0" customFormat="1" ht="19.95" customHeight="1">
      <c r="B61" s="140"/>
      <c r="C61" s="141"/>
      <c r="D61" s="142" t="s">
        <v>94</v>
      </c>
      <c r="E61" s="143"/>
      <c r="F61" s="143"/>
      <c r="G61" s="143"/>
      <c r="H61" s="143"/>
      <c r="I61" s="143"/>
      <c r="J61" s="144">
        <f>J88</f>
        <v>0</v>
      </c>
      <c r="K61" s="141"/>
      <c r="L61" s="145"/>
    </row>
    <row r="62" spans="2:12" s="10" customFormat="1" ht="19.95" customHeight="1">
      <c r="B62" s="140"/>
      <c r="C62" s="141"/>
      <c r="D62" s="142" t="s">
        <v>95</v>
      </c>
      <c r="E62" s="143"/>
      <c r="F62" s="143"/>
      <c r="G62" s="143"/>
      <c r="H62" s="143"/>
      <c r="I62" s="143"/>
      <c r="J62" s="144">
        <f>J113</f>
        <v>0</v>
      </c>
      <c r="K62" s="141"/>
      <c r="L62" s="145"/>
    </row>
    <row r="63" spans="2:12" s="10" customFormat="1" ht="19.95" customHeight="1">
      <c r="B63" s="140"/>
      <c r="C63" s="141"/>
      <c r="D63" s="142" t="s">
        <v>96</v>
      </c>
      <c r="E63" s="143"/>
      <c r="F63" s="143"/>
      <c r="G63" s="143"/>
      <c r="H63" s="143"/>
      <c r="I63" s="143"/>
      <c r="J63" s="144">
        <f>J139</f>
        <v>0</v>
      </c>
      <c r="K63" s="141"/>
      <c r="L63" s="145"/>
    </row>
    <row r="64" spans="2:12" s="9" customFormat="1" ht="24.9" customHeight="1">
      <c r="B64" s="134"/>
      <c r="C64" s="135"/>
      <c r="D64" s="136" t="s">
        <v>97</v>
      </c>
      <c r="E64" s="137"/>
      <c r="F64" s="137"/>
      <c r="G64" s="137"/>
      <c r="H64" s="137"/>
      <c r="I64" s="137"/>
      <c r="J64" s="138">
        <f>J150</f>
        <v>0</v>
      </c>
      <c r="K64" s="135"/>
      <c r="L64" s="139"/>
    </row>
    <row r="65" spans="2:12" s="10" customFormat="1" ht="19.95" customHeight="1">
      <c r="B65" s="140"/>
      <c r="C65" s="141"/>
      <c r="D65" s="142" t="s">
        <v>98</v>
      </c>
      <c r="E65" s="143"/>
      <c r="F65" s="143"/>
      <c r="G65" s="143"/>
      <c r="H65" s="143"/>
      <c r="I65" s="143"/>
      <c r="J65" s="144">
        <f>J151</f>
        <v>0</v>
      </c>
      <c r="K65" s="141"/>
      <c r="L65" s="145"/>
    </row>
    <row r="66" spans="2:12" s="9" customFormat="1" ht="24.9" customHeight="1">
      <c r="B66" s="134"/>
      <c r="C66" s="135"/>
      <c r="D66" s="136" t="s">
        <v>99</v>
      </c>
      <c r="E66" s="137"/>
      <c r="F66" s="137"/>
      <c r="G66" s="137"/>
      <c r="H66" s="137"/>
      <c r="I66" s="137"/>
      <c r="J66" s="138">
        <f>J157</f>
        <v>0</v>
      </c>
      <c r="K66" s="135"/>
      <c r="L66" s="139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100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15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4.4" customHeight="1">
      <c r="A76" s="34"/>
      <c r="B76" s="35"/>
      <c r="C76" s="36"/>
      <c r="D76" s="36"/>
      <c r="E76" s="354" t="str">
        <f>E7</f>
        <v>Rekonstrukce montážní jámy - Údržba silnic Trutnov</v>
      </c>
      <c r="F76" s="355"/>
      <c r="G76" s="355"/>
      <c r="H76" s="355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87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6" customHeight="1">
      <c r="A78" s="34"/>
      <c r="B78" s="35"/>
      <c r="C78" s="36"/>
      <c r="D78" s="36"/>
      <c r="E78" s="323" t="str">
        <f>E9</f>
        <v>2021/58-01 - Bourací práce na montážní jámě</v>
      </c>
      <c r="F78" s="353"/>
      <c r="G78" s="353"/>
      <c r="H78" s="353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20</v>
      </c>
      <c r="D80" s="36"/>
      <c r="E80" s="36"/>
      <c r="F80" s="27" t="str">
        <f>F12</f>
        <v>Trutnov</v>
      </c>
      <c r="G80" s="36"/>
      <c r="H80" s="36"/>
      <c r="I80" s="29" t="s">
        <v>22</v>
      </c>
      <c r="J80" s="59" t="str">
        <f>IF(J12="","",J12)</f>
        <v>28. 9. 2021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6.4" customHeight="1">
      <c r="A82" s="34"/>
      <c r="B82" s="35"/>
      <c r="C82" s="29" t="s">
        <v>24</v>
      </c>
      <c r="D82" s="36"/>
      <c r="E82" s="36"/>
      <c r="F82" s="27">
        <f>E15</f>
        <v>0</v>
      </c>
      <c r="G82" s="36"/>
      <c r="H82" s="36"/>
      <c r="I82" s="29" t="s">
        <v>30</v>
      </c>
      <c r="J82" s="32">
        <f>E21</f>
        <v>0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6" customHeight="1">
      <c r="A83" s="34"/>
      <c r="B83" s="35"/>
      <c r="C83" s="29" t="s">
        <v>28</v>
      </c>
      <c r="D83" s="36"/>
      <c r="E83" s="36"/>
      <c r="F83" s="27" t="str">
        <f>IF(E18="","",E18)</f>
        <v>Vyplň údaj</v>
      </c>
      <c r="G83" s="36"/>
      <c r="H83" s="36"/>
      <c r="I83" s="29" t="s">
        <v>32</v>
      </c>
      <c r="J83" s="32">
        <f>E24</f>
        <v>0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46"/>
      <c r="B85" s="147"/>
      <c r="C85" s="148" t="s">
        <v>101</v>
      </c>
      <c r="D85" s="149" t="s">
        <v>54</v>
      </c>
      <c r="E85" s="149" t="s">
        <v>50</v>
      </c>
      <c r="F85" s="149" t="s">
        <v>51</v>
      </c>
      <c r="G85" s="149" t="s">
        <v>102</v>
      </c>
      <c r="H85" s="149" t="s">
        <v>103</v>
      </c>
      <c r="I85" s="149" t="s">
        <v>104</v>
      </c>
      <c r="J85" s="149" t="s">
        <v>91</v>
      </c>
      <c r="K85" s="150" t="s">
        <v>105</v>
      </c>
      <c r="L85" s="151"/>
      <c r="M85" s="68" t="s">
        <v>18</v>
      </c>
      <c r="N85" s="69" t="s">
        <v>39</v>
      </c>
      <c r="O85" s="69" t="s">
        <v>106</v>
      </c>
      <c r="P85" s="69" t="s">
        <v>107</v>
      </c>
      <c r="Q85" s="69" t="s">
        <v>108</v>
      </c>
      <c r="R85" s="69" t="s">
        <v>109</v>
      </c>
      <c r="S85" s="69" t="s">
        <v>110</v>
      </c>
      <c r="T85" s="70" t="s">
        <v>111</v>
      </c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</row>
    <row r="86" spans="1:63" s="2" customFormat="1" ht="22.95" customHeight="1">
      <c r="A86" s="34"/>
      <c r="B86" s="35"/>
      <c r="C86" s="75" t="s">
        <v>112</v>
      </c>
      <c r="D86" s="36"/>
      <c r="E86" s="36"/>
      <c r="F86" s="36"/>
      <c r="G86" s="36"/>
      <c r="H86" s="36"/>
      <c r="I86" s="36"/>
      <c r="J86" s="152">
        <f>BK86</f>
        <v>0</v>
      </c>
      <c r="K86" s="36"/>
      <c r="L86" s="39"/>
      <c r="M86" s="71"/>
      <c r="N86" s="153"/>
      <c r="O86" s="72"/>
      <c r="P86" s="154">
        <f>P87+P150+P157</f>
        <v>0</v>
      </c>
      <c r="Q86" s="72"/>
      <c r="R86" s="154">
        <f>R87+R150+R157</f>
        <v>0.00548735</v>
      </c>
      <c r="S86" s="72"/>
      <c r="T86" s="155">
        <f>T87+T150+T157</f>
        <v>76.71528200000002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68</v>
      </c>
      <c r="AU86" s="17" t="s">
        <v>92</v>
      </c>
      <c r="BK86" s="156">
        <f>BK87+BK150+BK157</f>
        <v>0</v>
      </c>
    </row>
    <row r="87" spans="2:63" s="12" customFormat="1" ht="25.95" customHeight="1">
      <c r="B87" s="157"/>
      <c r="C87" s="158"/>
      <c r="D87" s="159" t="s">
        <v>68</v>
      </c>
      <c r="E87" s="160" t="s">
        <v>113</v>
      </c>
      <c r="F87" s="160" t="s">
        <v>114</v>
      </c>
      <c r="G87" s="158"/>
      <c r="H87" s="158"/>
      <c r="I87" s="161"/>
      <c r="J87" s="162">
        <f>BK87</f>
        <v>0</v>
      </c>
      <c r="K87" s="158"/>
      <c r="L87" s="163"/>
      <c r="M87" s="164"/>
      <c r="N87" s="165"/>
      <c r="O87" s="165"/>
      <c r="P87" s="166">
        <f>P88+P113+P139</f>
        <v>0</v>
      </c>
      <c r="Q87" s="165"/>
      <c r="R87" s="166">
        <f>R88+R113+R139</f>
        <v>0.00548735</v>
      </c>
      <c r="S87" s="165"/>
      <c r="T87" s="167">
        <f>T88+T113+T139</f>
        <v>76.36728200000002</v>
      </c>
      <c r="AR87" s="168" t="s">
        <v>77</v>
      </c>
      <c r="AT87" s="169" t="s">
        <v>68</v>
      </c>
      <c r="AU87" s="169" t="s">
        <v>69</v>
      </c>
      <c r="AY87" s="168" t="s">
        <v>115</v>
      </c>
      <c r="BK87" s="170">
        <f>BK88+BK113+BK139</f>
        <v>0</v>
      </c>
    </row>
    <row r="88" spans="2:63" s="12" customFormat="1" ht="22.95" customHeight="1">
      <c r="B88" s="157"/>
      <c r="C88" s="158"/>
      <c r="D88" s="159" t="s">
        <v>68</v>
      </c>
      <c r="E88" s="171" t="s">
        <v>77</v>
      </c>
      <c r="F88" s="171" t="s">
        <v>116</v>
      </c>
      <c r="G88" s="158"/>
      <c r="H88" s="158"/>
      <c r="I88" s="161"/>
      <c r="J88" s="172">
        <f>BK88</f>
        <v>0</v>
      </c>
      <c r="K88" s="158"/>
      <c r="L88" s="163"/>
      <c r="M88" s="164"/>
      <c r="N88" s="165"/>
      <c r="O88" s="165"/>
      <c r="P88" s="166">
        <f>SUM(P89:P112)</f>
        <v>0</v>
      </c>
      <c r="Q88" s="165"/>
      <c r="R88" s="166">
        <f>SUM(R89:R112)</f>
        <v>0.00394</v>
      </c>
      <c r="S88" s="165"/>
      <c r="T88" s="167">
        <f>SUM(T89:T112)</f>
        <v>0</v>
      </c>
      <c r="AR88" s="168" t="s">
        <v>77</v>
      </c>
      <c r="AT88" s="169" t="s">
        <v>68</v>
      </c>
      <c r="AU88" s="169" t="s">
        <v>77</v>
      </c>
      <c r="AY88" s="168" t="s">
        <v>115</v>
      </c>
      <c r="BK88" s="170">
        <f>SUM(BK89:BK112)</f>
        <v>0</v>
      </c>
    </row>
    <row r="89" spans="1:65" s="2" customFormat="1" ht="22.2" customHeight="1">
      <c r="A89" s="34"/>
      <c r="B89" s="35"/>
      <c r="C89" s="173" t="s">
        <v>77</v>
      </c>
      <c r="D89" s="173" t="s">
        <v>117</v>
      </c>
      <c r="E89" s="174" t="s">
        <v>118</v>
      </c>
      <c r="F89" s="175" t="s">
        <v>119</v>
      </c>
      <c r="G89" s="176" t="s">
        <v>120</v>
      </c>
      <c r="H89" s="177">
        <v>100</v>
      </c>
      <c r="I89" s="178"/>
      <c r="J89" s="179">
        <f>ROUND(I89*H89,2)</f>
        <v>0</v>
      </c>
      <c r="K89" s="175" t="s">
        <v>121</v>
      </c>
      <c r="L89" s="39"/>
      <c r="M89" s="180" t="s">
        <v>18</v>
      </c>
      <c r="N89" s="181" t="s">
        <v>40</v>
      </c>
      <c r="O89" s="64"/>
      <c r="P89" s="182">
        <f>O89*H89</f>
        <v>0</v>
      </c>
      <c r="Q89" s="182">
        <v>3E-05</v>
      </c>
      <c r="R89" s="182">
        <f>Q89*H89</f>
        <v>0.003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122</v>
      </c>
      <c r="AT89" s="184" t="s">
        <v>117</v>
      </c>
      <c r="AU89" s="184" t="s">
        <v>79</v>
      </c>
      <c r="AY89" s="17" t="s">
        <v>115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77</v>
      </c>
      <c r="BK89" s="185">
        <f>ROUND(I89*H89,2)</f>
        <v>0</v>
      </c>
      <c r="BL89" s="17" t="s">
        <v>122</v>
      </c>
      <c r="BM89" s="184" t="s">
        <v>123</v>
      </c>
    </row>
    <row r="90" spans="1:47" s="2" customFormat="1" ht="12">
      <c r="A90" s="34"/>
      <c r="B90" s="35"/>
      <c r="C90" s="36"/>
      <c r="D90" s="186" t="s">
        <v>124</v>
      </c>
      <c r="E90" s="36"/>
      <c r="F90" s="187" t="s">
        <v>125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124</v>
      </c>
      <c r="AU90" s="17" t="s">
        <v>79</v>
      </c>
    </row>
    <row r="91" spans="2:51" s="13" customFormat="1" ht="12">
      <c r="B91" s="191"/>
      <c r="C91" s="192"/>
      <c r="D91" s="193" t="s">
        <v>126</v>
      </c>
      <c r="E91" s="194" t="s">
        <v>18</v>
      </c>
      <c r="F91" s="195" t="s">
        <v>127</v>
      </c>
      <c r="G91" s="192"/>
      <c r="H91" s="196">
        <v>100</v>
      </c>
      <c r="I91" s="197"/>
      <c r="J91" s="192"/>
      <c r="K91" s="192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126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115</v>
      </c>
    </row>
    <row r="92" spans="1:65" s="2" customFormat="1" ht="30" customHeight="1">
      <c r="A92" s="34"/>
      <c r="B92" s="35"/>
      <c r="C92" s="173" t="s">
        <v>79</v>
      </c>
      <c r="D92" s="173" t="s">
        <v>117</v>
      </c>
      <c r="E92" s="174" t="s">
        <v>128</v>
      </c>
      <c r="F92" s="175" t="s">
        <v>129</v>
      </c>
      <c r="G92" s="176" t="s">
        <v>130</v>
      </c>
      <c r="H92" s="177">
        <v>10</v>
      </c>
      <c r="I92" s="178"/>
      <c r="J92" s="179">
        <f>ROUND(I92*H92,2)</f>
        <v>0</v>
      </c>
      <c r="K92" s="175" t="s">
        <v>121</v>
      </c>
      <c r="L92" s="39"/>
      <c r="M92" s="180" t="s">
        <v>18</v>
      </c>
      <c r="N92" s="181" t="s">
        <v>40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122</v>
      </c>
      <c r="AT92" s="184" t="s">
        <v>117</v>
      </c>
      <c r="AU92" s="184" t="s">
        <v>79</v>
      </c>
      <c r="AY92" s="17" t="s">
        <v>115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77</v>
      </c>
      <c r="BK92" s="185">
        <f>ROUND(I92*H92,2)</f>
        <v>0</v>
      </c>
      <c r="BL92" s="17" t="s">
        <v>122</v>
      </c>
      <c r="BM92" s="184" t="s">
        <v>131</v>
      </c>
    </row>
    <row r="93" spans="1:47" s="2" customFormat="1" ht="12">
      <c r="A93" s="34"/>
      <c r="B93" s="35"/>
      <c r="C93" s="36"/>
      <c r="D93" s="186" t="s">
        <v>124</v>
      </c>
      <c r="E93" s="36"/>
      <c r="F93" s="187" t="s">
        <v>132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124</v>
      </c>
      <c r="AU93" s="17" t="s">
        <v>79</v>
      </c>
    </row>
    <row r="94" spans="1:65" s="2" customFormat="1" ht="22.2" customHeight="1">
      <c r="A94" s="34"/>
      <c r="B94" s="35"/>
      <c r="C94" s="173" t="s">
        <v>133</v>
      </c>
      <c r="D94" s="173" t="s">
        <v>117</v>
      </c>
      <c r="E94" s="174" t="s">
        <v>134</v>
      </c>
      <c r="F94" s="175" t="s">
        <v>135</v>
      </c>
      <c r="G94" s="176" t="s">
        <v>136</v>
      </c>
      <c r="H94" s="177">
        <v>2</v>
      </c>
      <c r="I94" s="178"/>
      <c r="J94" s="179">
        <f>ROUND(I94*H94,2)</f>
        <v>0</v>
      </c>
      <c r="K94" s="175" t="s">
        <v>121</v>
      </c>
      <c r="L94" s="39"/>
      <c r="M94" s="180" t="s">
        <v>18</v>
      </c>
      <c r="N94" s="181" t="s">
        <v>40</v>
      </c>
      <c r="O94" s="64"/>
      <c r="P94" s="182">
        <f>O94*H94</f>
        <v>0</v>
      </c>
      <c r="Q94" s="182">
        <v>0.00047</v>
      </c>
      <c r="R94" s="182">
        <f>Q94*H94</f>
        <v>0.00094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122</v>
      </c>
      <c r="AT94" s="184" t="s">
        <v>117</v>
      </c>
      <c r="AU94" s="184" t="s">
        <v>79</v>
      </c>
      <c r="AY94" s="17" t="s">
        <v>115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77</v>
      </c>
      <c r="BK94" s="185">
        <f>ROUND(I94*H94,2)</f>
        <v>0</v>
      </c>
      <c r="BL94" s="17" t="s">
        <v>122</v>
      </c>
      <c r="BM94" s="184" t="s">
        <v>137</v>
      </c>
    </row>
    <row r="95" spans="1:47" s="2" customFormat="1" ht="12">
      <c r="A95" s="34"/>
      <c r="B95" s="35"/>
      <c r="C95" s="36"/>
      <c r="D95" s="186" t="s">
        <v>124</v>
      </c>
      <c r="E95" s="36"/>
      <c r="F95" s="187" t="s">
        <v>138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124</v>
      </c>
      <c r="AU95" s="17" t="s">
        <v>79</v>
      </c>
    </row>
    <row r="96" spans="1:65" s="2" customFormat="1" ht="22.2" customHeight="1">
      <c r="A96" s="34"/>
      <c r="B96" s="35"/>
      <c r="C96" s="173" t="s">
        <v>122</v>
      </c>
      <c r="D96" s="173" t="s">
        <v>117</v>
      </c>
      <c r="E96" s="174" t="s">
        <v>139</v>
      </c>
      <c r="F96" s="175" t="s">
        <v>140</v>
      </c>
      <c r="G96" s="176" t="s">
        <v>136</v>
      </c>
      <c r="H96" s="177">
        <v>2</v>
      </c>
      <c r="I96" s="178"/>
      <c r="J96" s="179">
        <f>ROUND(I96*H96,2)</f>
        <v>0</v>
      </c>
      <c r="K96" s="175" t="s">
        <v>121</v>
      </c>
      <c r="L96" s="39"/>
      <c r="M96" s="180" t="s">
        <v>18</v>
      </c>
      <c r="N96" s="181" t="s">
        <v>40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122</v>
      </c>
      <c r="AT96" s="184" t="s">
        <v>117</v>
      </c>
      <c r="AU96" s="184" t="s">
        <v>79</v>
      </c>
      <c r="AY96" s="17" t="s">
        <v>115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77</v>
      </c>
      <c r="BK96" s="185">
        <f>ROUND(I96*H96,2)</f>
        <v>0</v>
      </c>
      <c r="BL96" s="17" t="s">
        <v>122</v>
      </c>
      <c r="BM96" s="184" t="s">
        <v>141</v>
      </c>
    </row>
    <row r="97" spans="1:47" s="2" customFormat="1" ht="12">
      <c r="A97" s="34"/>
      <c r="B97" s="35"/>
      <c r="C97" s="36"/>
      <c r="D97" s="186" t="s">
        <v>124</v>
      </c>
      <c r="E97" s="36"/>
      <c r="F97" s="187" t="s">
        <v>142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124</v>
      </c>
      <c r="AU97" s="17" t="s">
        <v>79</v>
      </c>
    </row>
    <row r="98" spans="1:65" s="2" customFormat="1" ht="22.2" customHeight="1">
      <c r="A98" s="34"/>
      <c r="B98" s="35"/>
      <c r="C98" s="173" t="s">
        <v>143</v>
      </c>
      <c r="D98" s="173" t="s">
        <v>117</v>
      </c>
      <c r="E98" s="174" t="s">
        <v>144</v>
      </c>
      <c r="F98" s="175" t="s">
        <v>145</v>
      </c>
      <c r="G98" s="176" t="s">
        <v>146</v>
      </c>
      <c r="H98" s="177">
        <v>17.429</v>
      </c>
      <c r="I98" s="178"/>
      <c r="J98" s="179">
        <f>ROUND(I98*H98,2)</f>
        <v>0</v>
      </c>
      <c r="K98" s="175" t="s">
        <v>121</v>
      </c>
      <c r="L98" s="39"/>
      <c r="M98" s="180" t="s">
        <v>18</v>
      </c>
      <c r="N98" s="181" t="s">
        <v>40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122</v>
      </c>
      <c r="AT98" s="184" t="s">
        <v>117</v>
      </c>
      <c r="AU98" s="184" t="s">
        <v>79</v>
      </c>
      <c r="AY98" s="17" t="s">
        <v>115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77</v>
      </c>
      <c r="BK98" s="185">
        <f>ROUND(I98*H98,2)</f>
        <v>0</v>
      </c>
      <c r="BL98" s="17" t="s">
        <v>122</v>
      </c>
      <c r="BM98" s="184" t="s">
        <v>147</v>
      </c>
    </row>
    <row r="99" spans="1:47" s="2" customFormat="1" ht="12">
      <c r="A99" s="34"/>
      <c r="B99" s="35"/>
      <c r="C99" s="36"/>
      <c r="D99" s="186" t="s">
        <v>124</v>
      </c>
      <c r="E99" s="36"/>
      <c r="F99" s="187" t="s">
        <v>148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124</v>
      </c>
      <c r="AU99" s="17" t="s">
        <v>79</v>
      </c>
    </row>
    <row r="100" spans="2:51" s="13" customFormat="1" ht="12">
      <c r="B100" s="191"/>
      <c r="C100" s="192"/>
      <c r="D100" s="193" t="s">
        <v>126</v>
      </c>
      <c r="E100" s="194" t="s">
        <v>18</v>
      </c>
      <c r="F100" s="195" t="s">
        <v>149</v>
      </c>
      <c r="G100" s="192"/>
      <c r="H100" s="196">
        <v>17.429</v>
      </c>
      <c r="I100" s="197"/>
      <c r="J100" s="192"/>
      <c r="K100" s="192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126</v>
      </c>
      <c r="AU100" s="202" t="s">
        <v>79</v>
      </c>
      <c r="AV100" s="13" t="s">
        <v>79</v>
      </c>
      <c r="AW100" s="13" t="s">
        <v>31</v>
      </c>
      <c r="AX100" s="13" t="s">
        <v>77</v>
      </c>
      <c r="AY100" s="202" t="s">
        <v>115</v>
      </c>
    </row>
    <row r="101" spans="1:65" s="2" customFormat="1" ht="57.6" customHeight="1">
      <c r="A101" s="34"/>
      <c r="B101" s="35"/>
      <c r="C101" s="173" t="s">
        <v>150</v>
      </c>
      <c r="D101" s="173" t="s">
        <v>117</v>
      </c>
      <c r="E101" s="174" t="s">
        <v>151</v>
      </c>
      <c r="F101" s="175" t="s">
        <v>152</v>
      </c>
      <c r="G101" s="176" t="s">
        <v>146</v>
      </c>
      <c r="H101" s="177">
        <v>17.429</v>
      </c>
      <c r="I101" s="178"/>
      <c r="J101" s="179">
        <f>ROUND(I101*H101,2)</f>
        <v>0</v>
      </c>
      <c r="K101" s="175" t="s">
        <v>121</v>
      </c>
      <c r="L101" s="39"/>
      <c r="M101" s="180" t="s">
        <v>18</v>
      </c>
      <c r="N101" s="181" t="s">
        <v>40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122</v>
      </c>
      <c r="AT101" s="184" t="s">
        <v>117</v>
      </c>
      <c r="AU101" s="184" t="s">
        <v>79</v>
      </c>
      <c r="AY101" s="17" t="s">
        <v>115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77</v>
      </c>
      <c r="BK101" s="185">
        <f>ROUND(I101*H101,2)</f>
        <v>0</v>
      </c>
      <c r="BL101" s="17" t="s">
        <v>122</v>
      </c>
      <c r="BM101" s="184" t="s">
        <v>153</v>
      </c>
    </row>
    <row r="102" spans="1:47" s="2" customFormat="1" ht="12">
      <c r="A102" s="34"/>
      <c r="B102" s="35"/>
      <c r="C102" s="36"/>
      <c r="D102" s="186" t="s">
        <v>124</v>
      </c>
      <c r="E102" s="36"/>
      <c r="F102" s="187" t="s">
        <v>154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124</v>
      </c>
      <c r="AU102" s="17" t="s">
        <v>79</v>
      </c>
    </row>
    <row r="103" spans="2:51" s="13" customFormat="1" ht="12">
      <c r="B103" s="191"/>
      <c r="C103" s="192"/>
      <c r="D103" s="193" t="s">
        <v>126</v>
      </c>
      <c r="E103" s="194" t="s">
        <v>18</v>
      </c>
      <c r="F103" s="195" t="s">
        <v>155</v>
      </c>
      <c r="G103" s="192"/>
      <c r="H103" s="196">
        <v>17.429</v>
      </c>
      <c r="I103" s="197"/>
      <c r="J103" s="192"/>
      <c r="K103" s="192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126</v>
      </c>
      <c r="AU103" s="202" t="s">
        <v>79</v>
      </c>
      <c r="AV103" s="13" t="s">
        <v>79</v>
      </c>
      <c r="AW103" s="13" t="s">
        <v>31</v>
      </c>
      <c r="AX103" s="13" t="s">
        <v>77</v>
      </c>
      <c r="AY103" s="202" t="s">
        <v>115</v>
      </c>
    </row>
    <row r="104" spans="1:65" s="2" customFormat="1" ht="40.2" customHeight="1">
      <c r="A104" s="34"/>
      <c r="B104" s="35"/>
      <c r="C104" s="173" t="s">
        <v>156</v>
      </c>
      <c r="D104" s="173" t="s">
        <v>117</v>
      </c>
      <c r="E104" s="174" t="s">
        <v>157</v>
      </c>
      <c r="F104" s="175" t="s">
        <v>158</v>
      </c>
      <c r="G104" s="176" t="s">
        <v>146</v>
      </c>
      <c r="H104" s="177">
        <v>17.429</v>
      </c>
      <c r="I104" s="178"/>
      <c r="J104" s="179">
        <f>ROUND(I104*H104,2)</f>
        <v>0</v>
      </c>
      <c r="K104" s="175" t="s">
        <v>121</v>
      </c>
      <c r="L104" s="39"/>
      <c r="M104" s="180" t="s">
        <v>18</v>
      </c>
      <c r="N104" s="181" t="s">
        <v>40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122</v>
      </c>
      <c r="AT104" s="184" t="s">
        <v>117</v>
      </c>
      <c r="AU104" s="184" t="s">
        <v>79</v>
      </c>
      <c r="AY104" s="17" t="s">
        <v>115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77</v>
      </c>
      <c r="BK104" s="185">
        <f>ROUND(I104*H104,2)</f>
        <v>0</v>
      </c>
      <c r="BL104" s="17" t="s">
        <v>122</v>
      </c>
      <c r="BM104" s="184" t="s">
        <v>159</v>
      </c>
    </row>
    <row r="105" spans="1:47" s="2" customFormat="1" ht="12">
      <c r="A105" s="34"/>
      <c r="B105" s="35"/>
      <c r="C105" s="36"/>
      <c r="D105" s="186" t="s">
        <v>124</v>
      </c>
      <c r="E105" s="36"/>
      <c r="F105" s="187" t="s">
        <v>160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124</v>
      </c>
      <c r="AU105" s="17" t="s">
        <v>79</v>
      </c>
    </row>
    <row r="106" spans="2:51" s="13" customFormat="1" ht="12">
      <c r="B106" s="191"/>
      <c r="C106" s="192"/>
      <c r="D106" s="193" t="s">
        <v>126</v>
      </c>
      <c r="E106" s="194" t="s">
        <v>18</v>
      </c>
      <c r="F106" s="195" t="s">
        <v>155</v>
      </c>
      <c r="G106" s="192"/>
      <c r="H106" s="196">
        <v>17.429</v>
      </c>
      <c r="I106" s="197"/>
      <c r="J106" s="192"/>
      <c r="K106" s="192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126</v>
      </c>
      <c r="AU106" s="202" t="s">
        <v>79</v>
      </c>
      <c r="AV106" s="13" t="s">
        <v>79</v>
      </c>
      <c r="AW106" s="13" t="s">
        <v>31</v>
      </c>
      <c r="AX106" s="13" t="s">
        <v>77</v>
      </c>
      <c r="AY106" s="202" t="s">
        <v>115</v>
      </c>
    </row>
    <row r="107" spans="1:65" s="2" customFormat="1" ht="34.95" customHeight="1">
      <c r="A107" s="34"/>
      <c r="B107" s="35"/>
      <c r="C107" s="173" t="s">
        <v>161</v>
      </c>
      <c r="D107" s="173" t="s">
        <v>117</v>
      </c>
      <c r="E107" s="174" t="s">
        <v>162</v>
      </c>
      <c r="F107" s="175" t="s">
        <v>163</v>
      </c>
      <c r="G107" s="176" t="s">
        <v>164</v>
      </c>
      <c r="H107" s="177">
        <v>27.886</v>
      </c>
      <c r="I107" s="178"/>
      <c r="J107" s="179">
        <f>ROUND(I107*H107,2)</f>
        <v>0</v>
      </c>
      <c r="K107" s="175" t="s">
        <v>121</v>
      </c>
      <c r="L107" s="39"/>
      <c r="M107" s="180" t="s">
        <v>18</v>
      </c>
      <c r="N107" s="181" t="s">
        <v>40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122</v>
      </c>
      <c r="AT107" s="184" t="s">
        <v>117</v>
      </c>
      <c r="AU107" s="184" t="s">
        <v>79</v>
      </c>
      <c r="AY107" s="17" t="s">
        <v>115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77</v>
      </c>
      <c r="BK107" s="185">
        <f>ROUND(I107*H107,2)</f>
        <v>0</v>
      </c>
      <c r="BL107" s="17" t="s">
        <v>122</v>
      </c>
      <c r="BM107" s="184" t="s">
        <v>165</v>
      </c>
    </row>
    <row r="108" spans="1:47" s="2" customFormat="1" ht="12">
      <c r="A108" s="34"/>
      <c r="B108" s="35"/>
      <c r="C108" s="36"/>
      <c r="D108" s="186" t="s">
        <v>124</v>
      </c>
      <c r="E108" s="36"/>
      <c r="F108" s="187" t="s">
        <v>166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124</v>
      </c>
      <c r="AU108" s="17" t="s">
        <v>79</v>
      </c>
    </row>
    <row r="109" spans="2:51" s="13" customFormat="1" ht="12">
      <c r="B109" s="191"/>
      <c r="C109" s="192"/>
      <c r="D109" s="193" t="s">
        <v>126</v>
      </c>
      <c r="E109" s="194" t="s">
        <v>18</v>
      </c>
      <c r="F109" s="195" t="s">
        <v>167</v>
      </c>
      <c r="G109" s="192"/>
      <c r="H109" s="196">
        <v>27.886</v>
      </c>
      <c r="I109" s="197"/>
      <c r="J109" s="192"/>
      <c r="K109" s="192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126</v>
      </c>
      <c r="AU109" s="202" t="s">
        <v>79</v>
      </c>
      <c r="AV109" s="13" t="s">
        <v>79</v>
      </c>
      <c r="AW109" s="13" t="s">
        <v>31</v>
      </c>
      <c r="AX109" s="13" t="s">
        <v>77</v>
      </c>
      <c r="AY109" s="202" t="s">
        <v>115</v>
      </c>
    </row>
    <row r="110" spans="1:65" s="2" customFormat="1" ht="34.95" customHeight="1">
      <c r="A110" s="34"/>
      <c r="B110" s="35"/>
      <c r="C110" s="173" t="s">
        <v>168</v>
      </c>
      <c r="D110" s="173" t="s">
        <v>117</v>
      </c>
      <c r="E110" s="174" t="s">
        <v>169</v>
      </c>
      <c r="F110" s="175" t="s">
        <v>170</v>
      </c>
      <c r="G110" s="176" t="s">
        <v>146</v>
      </c>
      <c r="H110" s="177">
        <v>17.429</v>
      </c>
      <c r="I110" s="178"/>
      <c r="J110" s="179">
        <f>ROUND(I110*H110,2)</f>
        <v>0</v>
      </c>
      <c r="K110" s="175" t="s">
        <v>121</v>
      </c>
      <c r="L110" s="39"/>
      <c r="M110" s="180" t="s">
        <v>18</v>
      </c>
      <c r="N110" s="181" t="s">
        <v>40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122</v>
      </c>
      <c r="AT110" s="184" t="s">
        <v>117</v>
      </c>
      <c r="AU110" s="184" t="s">
        <v>79</v>
      </c>
      <c r="AY110" s="17" t="s">
        <v>115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77</v>
      </c>
      <c r="BK110" s="185">
        <f>ROUND(I110*H110,2)</f>
        <v>0</v>
      </c>
      <c r="BL110" s="17" t="s">
        <v>122</v>
      </c>
      <c r="BM110" s="184" t="s">
        <v>171</v>
      </c>
    </row>
    <row r="111" spans="1:47" s="2" customFormat="1" ht="12">
      <c r="A111" s="34"/>
      <c r="B111" s="35"/>
      <c r="C111" s="36"/>
      <c r="D111" s="186" t="s">
        <v>124</v>
      </c>
      <c r="E111" s="36"/>
      <c r="F111" s="187" t="s">
        <v>172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124</v>
      </c>
      <c r="AU111" s="17" t="s">
        <v>79</v>
      </c>
    </row>
    <row r="112" spans="2:51" s="13" customFormat="1" ht="12">
      <c r="B112" s="191"/>
      <c r="C112" s="192"/>
      <c r="D112" s="193" t="s">
        <v>126</v>
      </c>
      <c r="E112" s="194" t="s">
        <v>18</v>
      </c>
      <c r="F112" s="195" t="s">
        <v>155</v>
      </c>
      <c r="G112" s="192"/>
      <c r="H112" s="196">
        <v>17.429</v>
      </c>
      <c r="I112" s="197"/>
      <c r="J112" s="192"/>
      <c r="K112" s="192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126</v>
      </c>
      <c r="AU112" s="202" t="s">
        <v>79</v>
      </c>
      <c r="AV112" s="13" t="s">
        <v>79</v>
      </c>
      <c r="AW112" s="13" t="s">
        <v>31</v>
      </c>
      <c r="AX112" s="13" t="s">
        <v>77</v>
      </c>
      <c r="AY112" s="202" t="s">
        <v>115</v>
      </c>
    </row>
    <row r="113" spans="2:63" s="12" customFormat="1" ht="22.95" customHeight="1">
      <c r="B113" s="157"/>
      <c r="C113" s="158"/>
      <c r="D113" s="159" t="s">
        <v>68</v>
      </c>
      <c r="E113" s="171" t="s">
        <v>168</v>
      </c>
      <c r="F113" s="171" t="s">
        <v>173</v>
      </c>
      <c r="G113" s="158"/>
      <c r="H113" s="158"/>
      <c r="I113" s="161"/>
      <c r="J113" s="172">
        <f>BK113</f>
        <v>0</v>
      </c>
      <c r="K113" s="158"/>
      <c r="L113" s="163"/>
      <c r="M113" s="164"/>
      <c r="N113" s="165"/>
      <c r="O113" s="165"/>
      <c r="P113" s="166">
        <f>SUM(P114:P138)</f>
        <v>0</v>
      </c>
      <c r="Q113" s="165"/>
      <c r="R113" s="166">
        <f>SUM(R114:R138)</f>
        <v>0.00154735</v>
      </c>
      <c r="S113" s="165"/>
      <c r="T113" s="167">
        <f>SUM(T114:T138)</f>
        <v>76.36728200000002</v>
      </c>
      <c r="AR113" s="168" t="s">
        <v>77</v>
      </c>
      <c r="AT113" s="169" t="s">
        <v>68</v>
      </c>
      <c r="AU113" s="169" t="s">
        <v>77</v>
      </c>
      <c r="AY113" s="168" t="s">
        <v>115</v>
      </c>
      <c r="BK113" s="170">
        <f>SUM(BK114:BK138)</f>
        <v>0</v>
      </c>
    </row>
    <row r="114" spans="1:65" s="2" customFormat="1" ht="45" customHeight="1">
      <c r="A114" s="34"/>
      <c r="B114" s="35"/>
      <c r="C114" s="173" t="s">
        <v>174</v>
      </c>
      <c r="D114" s="173" t="s">
        <v>117</v>
      </c>
      <c r="E114" s="174" t="s">
        <v>175</v>
      </c>
      <c r="F114" s="175" t="s">
        <v>176</v>
      </c>
      <c r="G114" s="176" t="s">
        <v>177</v>
      </c>
      <c r="H114" s="177">
        <v>40.805</v>
      </c>
      <c r="I114" s="178"/>
      <c r="J114" s="179">
        <f>ROUND(I114*H114,2)</f>
        <v>0</v>
      </c>
      <c r="K114" s="175" t="s">
        <v>121</v>
      </c>
      <c r="L114" s="39"/>
      <c r="M114" s="180" t="s">
        <v>18</v>
      </c>
      <c r="N114" s="181" t="s">
        <v>40</v>
      </c>
      <c r="O114" s="64"/>
      <c r="P114" s="182">
        <f>O114*H114</f>
        <v>0</v>
      </c>
      <c r="Q114" s="182">
        <v>3E-05</v>
      </c>
      <c r="R114" s="182">
        <f>Q114*H114</f>
        <v>0.00122415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122</v>
      </c>
      <c r="AT114" s="184" t="s">
        <v>117</v>
      </c>
      <c r="AU114" s="184" t="s">
        <v>79</v>
      </c>
      <c r="AY114" s="17" t="s">
        <v>115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77</v>
      </c>
      <c r="BK114" s="185">
        <f>ROUND(I114*H114,2)</f>
        <v>0</v>
      </c>
      <c r="BL114" s="17" t="s">
        <v>122</v>
      </c>
      <c r="BM114" s="184" t="s">
        <v>178</v>
      </c>
    </row>
    <row r="115" spans="1:47" s="2" customFormat="1" ht="12">
      <c r="A115" s="34"/>
      <c r="B115" s="35"/>
      <c r="C115" s="36"/>
      <c r="D115" s="186" t="s">
        <v>124</v>
      </c>
      <c r="E115" s="36"/>
      <c r="F115" s="187" t="s">
        <v>179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124</v>
      </c>
      <c r="AU115" s="17" t="s">
        <v>79</v>
      </c>
    </row>
    <row r="116" spans="2:51" s="13" customFormat="1" ht="12">
      <c r="B116" s="191"/>
      <c r="C116" s="192"/>
      <c r="D116" s="193" t="s">
        <v>126</v>
      </c>
      <c r="E116" s="194" t="s">
        <v>18</v>
      </c>
      <c r="F116" s="195" t="s">
        <v>180</v>
      </c>
      <c r="G116" s="192"/>
      <c r="H116" s="196">
        <v>40.805</v>
      </c>
      <c r="I116" s="197"/>
      <c r="J116" s="192"/>
      <c r="K116" s="192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126</v>
      </c>
      <c r="AU116" s="202" t="s">
        <v>79</v>
      </c>
      <c r="AV116" s="13" t="s">
        <v>79</v>
      </c>
      <c r="AW116" s="13" t="s">
        <v>31</v>
      </c>
      <c r="AX116" s="13" t="s">
        <v>77</v>
      </c>
      <c r="AY116" s="202" t="s">
        <v>115</v>
      </c>
    </row>
    <row r="117" spans="1:65" s="2" customFormat="1" ht="14.4" customHeight="1">
      <c r="A117" s="34"/>
      <c r="B117" s="35"/>
      <c r="C117" s="173" t="s">
        <v>181</v>
      </c>
      <c r="D117" s="173" t="s">
        <v>117</v>
      </c>
      <c r="E117" s="174" t="s">
        <v>182</v>
      </c>
      <c r="F117" s="175" t="s">
        <v>183</v>
      </c>
      <c r="G117" s="176" t="s">
        <v>146</v>
      </c>
      <c r="H117" s="177">
        <v>18.533</v>
      </c>
      <c r="I117" s="178"/>
      <c r="J117" s="179">
        <f>ROUND(I117*H117,2)</f>
        <v>0</v>
      </c>
      <c r="K117" s="175" t="s">
        <v>121</v>
      </c>
      <c r="L117" s="39"/>
      <c r="M117" s="180" t="s">
        <v>18</v>
      </c>
      <c r="N117" s="181" t="s">
        <v>40</v>
      </c>
      <c r="O117" s="64"/>
      <c r="P117" s="182">
        <f>O117*H117</f>
        <v>0</v>
      </c>
      <c r="Q117" s="182">
        <v>0</v>
      </c>
      <c r="R117" s="182">
        <f>Q117*H117</f>
        <v>0</v>
      </c>
      <c r="S117" s="182">
        <v>2.4</v>
      </c>
      <c r="T117" s="183">
        <f>S117*H117</f>
        <v>44.4792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122</v>
      </c>
      <c r="AT117" s="184" t="s">
        <v>117</v>
      </c>
      <c r="AU117" s="184" t="s">
        <v>79</v>
      </c>
      <c r="AY117" s="17" t="s">
        <v>115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7" t="s">
        <v>77</v>
      </c>
      <c r="BK117" s="185">
        <f>ROUND(I117*H117,2)</f>
        <v>0</v>
      </c>
      <c r="BL117" s="17" t="s">
        <v>122</v>
      </c>
      <c r="BM117" s="184" t="s">
        <v>184</v>
      </c>
    </row>
    <row r="118" spans="1:47" s="2" customFormat="1" ht="12">
      <c r="A118" s="34"/>
      <c r="B118" s="35"/>
      <c r="C118" s="36"/>
      <c r="D118" s="186" t="s">
        <v>124</v>
      </c>
      <c r="E118" s="36"/>
      <c r="F118" s="187" t="s">
        <v>185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124</v>
      </c>
      <c r="AU118" s="17" t="s">
        <v>79</v>
      </c>
    </row>
    <row r="119" spans="2:51" s="13" customFormat="1" ht="12">
      <c r="B119" s="191"/>
      <c r="C119" s="192"/>
      <c r="D119" s="193" t="s">
        <v>126</v>
      </c>
      <c r="E119" s="194" t="s">
        <v>18</v>
      </c>
      <c r="F119" s="195" t="s">
        <v>186</v>
      </c>
      <c r="G119" s="192"/>
      <c r="H119" s="196">
        <v>15.075</v>
      </c>
      <c r="I119" s="197"/>
      <c r="J119" s="192"/>
      <c r="K119" s="192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126</v>
      </c>
      <c r="AU119" s="202" t="s">
        <v>79</v>
      </c>
      <c r="AV119" s="13" t="s">
        <v>79</v>
      </c>
      <c r="AW119" s="13" t="s">
        <v>31</v>
      </c>
      <c r="AX119" s="13" t="s">
        <v>69</v>
      </c>
      <c r="AY119" s="202" t="s">
        <v>115</v>
      </c>
    </row>
    <row r="120" spans="2:51" s="13" customFormat="1" ht="12">
      <c r="B120" s="191"/>
      <c r="C120" s="192"/>
      <c r="D120" s="193" t="s">
        <v>126</v>
      </c>
      <c r="E120" s="194" t="s">
        <v>18</v>
      </c>
      <c r="F120" s="195" t="s">
        <v>187</v>
      </c>
      <c r="G120" s="192"/>
      <c r="H120" s="196">
        <v>3.458</v>
      </c>
      <c r="I120" s="197"/>
      <c r="J120" s="192"/>
      <c r="K120" s="192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126</v>
      </c>
      <c r="AU120" s="202" t="s">
        <v>79</v>
      </c>
      <c r="AV120" s="13" t="s">
        <v>79</v>
      </c>
      <c r="AW120" s="13" t="s">
        <v>31</v>
      </c>
      <c r="AX120" s="13" t="s">
        <v>69</v>
      </c>
      <c r="AY120" s="202" t="s">
        <v>115</v>
      </c>
    </row>
    <row r="121" spans="2:51" s="14" customFormat="1" ht="12">
      <c r="B121" s="203"/>
      <c r="C121" s="204"/>
      <c r="D121" s="193" t="s">
        <v>126</v>
      </c>
      <c r="E121" s="205" t="s">
        <v>18</v>
      </c>
      <c r="F121" s="206" t="s">
        <v>188</v>
      </c>
      <c r="G121" s="204"/>
      <c r="H121" s="207">
        <v>18.533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126</v>
      </c>
      <c r="AU121" s="213" t="s">
        <v>79</v>
      </c>
      <c r="AV121" s="14" t="s">
        <v>122</v>
      </c>
      <c r="AW121" s="14" t="s">
        <v>31</v>
      </c>
      <c r="AX121" s="14" t="s">
        <v>77</v>
      </c>
      <c r="AY121" s="213" t="s">
        <v>115</v>
      </c>
    </row>
    <row r="122" spans="1:65" s="2" customFormat="1" ht="22.2" customHeight="1">
      <c r="A122" s="34"/>
      <c r="B122" s="35"/>
      <c r="C122" s="173" t="s">
        <v>189</v>
      </c>
      <c r="D122" s="173" t="s">
        <v>117</v>
      </c>
      <c r="E122" s="174" t="s">
        <v>190</v>
      </c>
      <c r="F122" s="175" t="s">
        <v>191</v>
      </c>
      <c r="G122" s="176" t="s">
        <v>146</v>
      </c>
      <c r="H122" s="177">
        <v>6.258</v>
      </c>
      <c r="I122" s="178"/>
      <c r="J122" s="179">
        <f>ROUND(I122*H122,2)</f>
        <v>0</v>
      </c>
      <c r="K122" s="175" t="s">
        <v>121</v>
      </c>
      <c r="L122" s="39"/>
      <c r="M122" s="180" t="s">
        <v>18</v>
      </c>
      <c r="N122" s="181" t="s">
        <v>40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2.2</v>
      </c>
      <c r="T122" s="183">
        <f>S122*H122</f>
        <v>13.767600000000002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122</v>
      </c>
      <c r="AT122" s="184" t="s">
        <v>117</v>
      </c>
      <c r="AU122" s="184" t="s">
        <v>79</v>
      </c>
      <c r="AY122" s="17" t="s">
        <v>115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77</v>
      </c>
      <c r="BK122" s="185">
        <f>ROUND(I122*H122,2)</f>
        <v>0</v>
      </c>
      <c r="BL122" s="17" t="s">
        <v>122</v>
      </c>
      <c r="BM122" s="184" t="s">
        <v>192</v>
      </c>
    </row>
    <row r="123" spans="1:47" s="2" customFormat="1" ht="12">
      <c r="A123" s="34"/>
      <c r="B123" s="35"/>
      <c r="C123" s="36"/>
      <c r="D123" s="186" t="s">
        <v>124</v>
      </c>
      <c r="E123" s="36"/>
      <c r="F123" s="187" t="s">
        <v>193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124</v>
      </c>
      <c r="AU123" s="17" t="s">
        <v>79</v>
      </c>
    </row>
    <row r="124" spans="2:51" s="13" customFormat="1" ht="12">
      <c r="B124" s="191"/>
      <c r="C124" s="192"/>
      <c r="D124" s="193" t="s">
        <v>126</v>
      </c>
      <c r="E124" s="194" t="s">
        <v>18</v>
      </c>
      <c r="F124" s="195" t="s">
        <v>194</v>
      </c>
      <c r="G124" s="192"/>
      <c r="H124" s="196">
        <v>6.258</v>
      </c>
      <c r="I124" s="197"/>
      <c r="J124" s="192"/>
      <c r="K124" s="192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126</v>
      </c>
      <c r="AU124" s="202" t="s">
        <v>79</v>
      </c>
      <c r="AV124" s="13" t="s">
        <v>79</v>
      </c>
      <c r="AW124" s="13" t="s">
        <v>31</v>
      </c>
      <c r="AX124" s="13" t="s">
        <v>77</v>
      </c>
      <c r="AY124" s="202" t="s">
        <v>115</v>
      </c>
    </row>
    <row r="125" spans="1:65" s="2" customFormat="1" ht="30" customHeight="1">
      <c r="A125" s="34"/>
      <c r="B125" s="35"/>
      <c r="C125" s="173" t="s">
        <v>195</v>
      </c>
      <c r="D125" s="173" t="s">
        <v>117</v>
      </c>
      <c r="E125" s="174" t="s">
        <v>196</v>
      </c>
      <c r="F125" s="175" t="s">
        <v>197</v>
      </c>
      <c r="G125" s="176" t="s">
        <v>146</v>
      </c>
      <c r="H125" s="177">
        <v>6.258</v>
      </c>
      <c r="I125" s="178"/>
      <c r="J125" s="179">
        <f>ROUND(I125*H125,2)</f>
        <v>0</v>
      </c>
      <c r="K125" s="175" t="s">
        <v>121</v>
      </c>
      <c r="L125" s="39"/>
      <c r="M125" s="180" t="s">
        <v>18</v>
      </c>
      <c r="N125" s="181" t="s">
        <v>40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0.029</v>
      </c>
      <c r="T125" s="183">
        <f>S125*H125</f>
        <v>0.181482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122</v>
      </c>
      <c r="AT125" s="184" t="s">
        <v>117</v>
      </c>
      <c r="AU125" s="184" t="s">
        <v>79</v>
      </c>
      <c r="AY125" s="17" t="s">
        <v>115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77</v>
      </c>
      <c r="BK125" s="185">
        <f>ROUND(I125*H125,2)</f>
        <v>0</v>
      </c>
      <c r="BL125" s="17" t="s">
        <v>122</v>
      </c>
      <c r="BM125" s="184" t="s">
        <v>198</v>
      </c>
    </row>
    <row r="126" spans="1:47" s="2" customFormat="1" ht="12">
      <c r="A126" s="34"/>
      <c r="B126" s="35"/>
      <c r="C126" s="36"/>
      <c r="D126" s="186" t="s">
        <v>124</v>
      </c>
      <c r="E126" s="36"/>
      <c r="F126" s="187" t="s">
        <v>199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124</v>
      </c>
      <c r="AU126" s="17" t="s">
        <v>79</v>
      </c>
    </row>
    <row r="127" spans="1:65" s="2" customFormat="1" ht="30" customHeight="1">
      <c r="A127" s="34"/>
      <c r="B127" s="35"/>
      <c r="C127" s="173" t="s">
        <v>200</v>
      </c>
      <c r="D127" s="173" t="s">
        <v>117</v>
      </c>
      <c r="E127" s="174" t="s">
        <v>201</v>
      </c>
      <c r="F127" s="175" t="s">
        <v>202</v>
      </c>
      <c r="G127" s="176" t="s">
        <v>146</v>
      </c>
      <c r="H127" s="177">
        <v>12.515</v>
      </c>
      <c r="I127" s="178"/>
      <c r="J127" s="179">
        <f>ROUND(I127*H127,2)</f>
        <v>0</v>
      </c>
      <c r="K127" s="175" t="s">
        <v>121</v>
      </c>
      <c r="L127" s="39"/>
      <c r="M127" s="180" t="s">
        <v>18</v>
      </c>
      <c r="N127" s="181" t="s">
        <v>40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1.4</v>
      </c>
      <c r="T127" s="183">
        <f>S127*H127</f>
        <v>17.521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122</v>
      </c>
      <c r="AT127" s="184" t="s">
        <v>117</v>
      </c>
      <c r="AU127" s="184" t="s">
        <v>79</v>
      </c>
      <c r="AY127" s="17" t="s">
        <v>115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77</v>
      </c>
      <c r="BK127" s="185">
        <f>ROUND(I127*H127,2)</f>
        <v>0</v>
      </c>
      <c r="BL127" s="17" t="s">
        <v>122</v>
      </c>
      <c r="BM127" s="184" t="s">
        <v>203</v>
      </c>
    </row>
    <row r="128" spans="1:47" s="2" customFormat="1" ht="12">
      <c r="A128" s="34"/>
      <c r="B128" s="35"/>
      <c r="C128" s="36"/>
      <c r="D128" s="186" t="s">
        <v>124</v>
      </c>
      <c r="E128" s="36"/>
      <c r="F128" s="187" t="s">
        <v>204</v>
      </c>
      <c r="G128" s="36"/>
      <c r="H128" s="36"/>
      <c r="I128" s="188"/>
      <c r="J128" s="36"/>
      <c r="K128" s="36"/>
      <c r="L128" s="39"/>
      <c r="M128" s="189"/>
      <c r="N128" s="190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124</v>
      </c>
      <c r="AU128" s="17" t="s">
        <v>79</v>
      </c>
    </row>
    <row r="129" spans="2:51" s="13" customFormat="1" ht="12">
      <c r="B129" s="191"/>
      <c r="C129" s="192"/>
      <c r="D129" s="193" t="s">
        <v>126</v>
      </c>
      <c r="E129" s="194" t="s">
        <v>18</v>
      </c>
      <c r="F129" s="195" t="s">
        <v>205</v>
      </c>
      <c r="G129" s="192"/>
      <c r="H129" s="196">
        <v>12.515</v>
      </c>
      <c r="I129" s="197"/>
      <c r="J129" s="192"/>
      <c r="K129" s="192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126</v>
      </c>
      <c r="AU129" s="202" t="s">
        <v>79</v>
      </c>
      <c r="AV129" s="13" t="s">
        <v>79</v>
      </c>
      <c r="AW129" s="13" t="s">
        <v>31</v>
      </c>
      <c r="AX129" s="13" t="s">
        <v>77</v>
      </c>
      <c r="AY129" s="202" t="s">
        <v>115</v>
      </c>
    </row>
    <row r="130" spans="1:65" s="2" customFormat="1" ht="40.2" customHeight="1">
      <c r="A130" s="34"/>
      <c r="B130" s="35"/>
      <c r="C130" s="173" t="s">
        <v>7</v>
      </c>
      <c r="D130" s="173" t="s">
        <v>117</v>
      </c>
      <c r="E130" s="174" t="s">
        <v>206</v>
      </c>
      <c r="F130" s="175" t="s">
        <v>207</v>
      </c>
      <c r="G130" s="176" t="s">
        <v>208</v>
      </c>
      <c r="H130" s="177">
        <v>10</v>
      </c>
      <c r="I130" s="178"/>
      <c r="J130" s="179">
        <f>ROUND(I130*H130,2)</f>
        <v>0</v>
      </c>
      <c r="K130" s="175" t="s">
        <v>121</v>
      </c>
      <c r="L130" s="39"/>
      <c r="M130" s="180" t="s">
        <v>18</v>
      </c>
      <c r="N130" s="181" t="s">
        <v>40</v>
      </c>
      <c r="O130" s="64"/>
      <c r="P130" s="182">
        <f>O130*H130</f>
        <v>0</v>
      </c>
      <c r="Q130" s="182">
        <v>0</v>
      </c>
      <c r="R130" s="182">
        <f>Q130*H130</f>
        <v>0</v>
      </c>
      <c r="S130" s="182">
        <v>0.009</v>
      </c>
      <c r="T130" s="183">
        <f>S130*H130</f>
        <v>0.09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122</v>
      </c>
      <c r="AT130" s="184" t="s">
        <v>117</v>
      </c>
      <c r="AU130" s="184" t="s">
        <v>79</v>
      </c>
      <c r="AY130" s="17" t="s">
        <v>115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77</v>
      </c>
      <c r="BK130" s="185">
        <f>ROUND(I130*H130,2)</f>
        <v>0</v>
      </c>
      <c r="BL130" s="17" t="s">
        <v>122</v>
      </c>
      <c r="BM130" s="184" t="s">
        <v>209</v>
      </c>
    </row>
    <row r="131" spans="1:47" s="2" customFormat="1" ht="12">
      <c r="A131" s="34"/>
      <c r="B131" s="35"/>
      <c r="C131" s="36"/>
      <c r="D131" s="186" t="s">
        <v>124</v>
      </c>
      <c r="E131" s="36"/>
      <c r="F131" s="187" t="s">
        <v>210</v>
      </c>
      <c r="G131" s="36"/>
      <c r="H131" s="36"/>
      <c r="I131" s="188"/>
      <c r="J131" s="36"/>
      <c r="K131" s="36"/>
      <c r="L131" s="39"/>
      <c r="M131" s="189"/>
      <c r="N131" s="190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124</v>
      </c>
      <c r="AU131" s="17" t="s">
        <v>79</v>
      </c>
    </row>
    <row r="132" spans="1:65" s="2" customFormat="1" ht="34.95" customHeight="1">
      <c r="A132" s="34"/>
      <c r="B132" s="35"/>
      <c r="C132" s="173" t="s">
        <v>211</v>
      </c>
      <c r="D132" s="173" t="s">
        <v>117</v>
      </c>
      <c r="E132" s="174" t="s">
        <v>212</v>
      </c>
      <c r="F132" s="175" t="s">
        <v>213</v>
      </c>
      <c r="G132" s="176" t="s">
        <v>164</v>
      </c>
      <c r="H132" s="177">
        <v>0.328</v>
      </c>
      <c r="I132" s="178"/>
      <c r="J132" s="179">
        <f>ROUND(I132*H132,2)</f>
        <v>0</v>
      </c>
      <c r="K132" s="175" t="s">
        <v>121</v>
      </c>
      <c r="L132" s="39"/>
      <c r="M132" s="180" t="s">
        <v>18</v>
      </c>
      <c r="N132" s="181" t="s">
        <v>40</v>
      </c>
      <c r="O132" s="64"/>
      <c r="P132" s="182">
        <f>O132*H132</f>
        <v>0</v>
      </c>
      <c r="Q132" s="182">
        <v>0</v>
      </c>
      <c r="R132" s="182">
        <f>Q132*H132</f>
        <v>0</v>
      </c>
      <c r="S132" s="182">
        <v>1</v>
      </c>
      <c r="T132" s="183">
        <f>S132*H132</f>
        <v>0.328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122</v>
      </c>
      <c r="AT132" s="184" t="s">
        <v>117</v>
      </c>
      <c r="AU132" s="184" t="s">
        <v>79</v>
      </c>
      <c r="AY132" s="17" t="s">
        <v>115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77</v>
      </c>
      <c r="BK132" s="185">
        <f>ROUND(I132*H132,2)</f>
        <v>0</v>
      </c>
      <c r="BL132" s="17" t="s">
        <v>122</v>
      </c>
      <c r="BM132" s="184" t="s">
        <v>214</v>
      </c>
    </row>
    <row r="133" spans="1:47" s="2" customFormat="1" ht="12">
      <c r="A133" s="34"/>
      <c r="B133" s="35"/>
      <c r="C133" s="36"/>
      <c r="D133" s="186" t="s">
        <v>124</v>
      </c>
      <c r="E133" s="36"/>
      <c r="F133" s="187" t="s">
        <v>215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124</v>
      </c>
      <c r="AU133" s="17" t="s">
        <v>79</v>
      </c>
    </row>
    <row r="134" spans="2:51" s="13" customFormat="1" ht="12">
      <c r="B134" s="191"/>
      <c r="C134" s="192"/>
      <c r="D134" s="193" t="s">
        <v>126</v>
      </c>
      <c r="E134" s="194" t="s">
        <v>18</v>
      </c>
      <c r="F134" s="195" t="s">
        <v>216</v>
      </c>
      <c r="G134" s="192"/>
      <c r="H134" s="196">
        <v>0.328</v>
      </c>
      <c r="I134" s="197"/>
      <c r="J134" s="192"/>
      <c r="K134" s="192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126</v>
      </c>
      <c r="AU134" s="202" t="s">
        <v>79</v>
      </c>
      <c r="AV134" s="13" t="s">
        <v>79</v>
      </c>
      <c r="AW134" s="13" t="s">
        <v>31</v>
      </c>
      <c r="AX134" s="13" t="s">
        <v>69</v>
      </c>
      <c r="AY134" s="202" t="s">
        <v>115</v>
      </c>
    </row>
    <row r="135" spans="2:51" s="14" customFormat="1" ht="12">
      <c r="B135" s="203"/>
      <c r="C135" s="204"/>
      <c r="D135" s="193" t="s">
        <v>126</v>
      </c>
      <c r="E135" s="205" t="s">
        <v>18</v>
      </c>
      <c r="F135" s="206" t="s">
        <v>188</v>
      </c>
      <c r="G135" s="204"/>
      <c r="H135" s="207">
        <v>0.328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126</v>
      </c>
      <c r="AU135" s="213" t="s">
        <v>79</v>
      </c>
      <c r="AV135" s="14" t="s">
        <v>122</v>
      </c>
      <c r="AW135" s="14" t="s">
        <v>31</v>
      </c>
      <c r="AX135" s="14" t="s">
        <v>77</v>
      </c>
      <c r="AY135" s="213" t="s">
        <v>115</v>
      </c>
    </row>
    <row r="136" spans="1:65" s="2" customFormat="1" ht="22.2" customHeight="1">
      <c r="A136" s="34"/>
      <c r="B136" s="35"/>
      <c r="C136" s="173" t="s">
        <v>217</v>
      </c>
      <c r="D136" s="173" t="s">
        <v>117</v>
      </c>
      <c r="E136" s="174" t="s">
        <v>218</v>
      </c>
      <c r="F136" s="175" t="s">
        <v>219</v>
      </c>
      <c r="G136" s="176" t="s">
        <v>136</v>
      </c>
      <c r="H136" s="177">
        <v>32.32</v>
      </c>
      <c r="I136" s="178"/>
      <c r="J136" s="179">
        <f>ROUND(I136*H136,2)</f>
        <v>0</v>
      </c>
      <c r="K136" s="175" t="s">
        <v>121</v>
      </c>
      <c r="L136" s="39"/>
      <c r="M136" s="180" t="s">
        <v>18</v>
      </c>
      <c r="N136" s="181" t="s">
        <v>40</v>
      </c>
      <c r="O136" s="64"/>
      <c r="P136" s="182">
        <f>O136*H136</f>
        <v>0</v>
      </c>
      <c r="Q136" s="182">
        <v>1E-05</v>
      </c>
      <c r="R136" s="182">
        <f>Q136*H136</f>
        <v>0.00032320000000000005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122</v>
      </c>
      <c r="AT136" s="184" t="s">
        <v>117</v>
      </c>
      <c r="AU136" s="184" t="s">
        <v>79</v>
      </c>
      <c r="AY136" s="17" t="s">
        <v>115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77</v>
      </c>
      <c r="BK136" s="185">
        <f>ROUND(I136*H136,2)</f>
        <v>0</v>
      </c>
      <c r="BL136" s="17" t="s">
        <v>122</v>
      </c>
      <c r="BM136" s="184" t="s">
        <v>220</v>
      </c>
    </row>
    <row r="137" spans="1:47" s="2" customFormat="1" ht="12">
      <c r="A137" s="34"/>
      <c r="B137" s="35"/>
      <c r="C137" s="36"/>
      <c r="D137" s="186" t="s">
        <v>124</v>
      </c>
      <c r="E137" s="36"/>
      <c r="F137" s="187" t="s">
        <v>221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124</v>
      </c>
      <c r="AU137" s="17" t="s">
        <v>79</v>
      </c>
    </row>
    <row r="138" spans="2:51" s="13" customFormat="1" ht="12">
      <c r="B138" s="191"/>
      <c r="C138" s="192"/>
      <c r="D138" s="193" t="s">
        <v>126</v>
      </c>
      <c r="E138" s="194" t="s">
        <v>18</v>
      </c>
      <c r="F138" s="195" t="s">
        <v>222</v>
      </c>
      <c r="G138" s="192"/>
      <c r="H138" s="196">
        <v>32.32</v>
      </c>
      <c r="I138" s="197"/>
      <c r="J138" s="192"/>
      <c r="K138" s="192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126</v>
      </c>
      <c r="AU138" s="202" t="s">
        <v>79</v>
      </c>
      <c r="AV138" s="13" t="s">
        <v>79</v>
      </c>
      <c r="AW138" s="13" t="s">
        <v>31</v>
      </c>
      <c r="AX138" s="13" t="s">
        <v>77</v>
      </c>
      <c r="AY138" s="202" t="s">
        <v>115</v>
      </c>
    </row>
    <row r="139" spans="2:63" s="12" customFormat="1" ht="22.95" customHeight="1">
      <c r="B139" s="157"/>
      <c r="C139" s="158"/>
      <c r="D139" s="159" t="s">
        <v>68</v>
      </c>
      <c r="E139" s="171" t="s">
        <v>223</v>
      </c>
      <c r="F139" s="171" t="s">
        <v>224</v>
      </c>
      <c r="G139" s="158"/>
      <c r="H139" s="158"/>
      <c r="I139" s="161"/>
      <c r="J139" s="172">
        <f>BK139</f>
        <v>0</v>
      </c>
      <c r="K139" s="158"/>
      <c r="L139" s="163"/>
      <c r="M139" s="164"/>
      <c r="N139" s="165"/>
      <c r="O139" s="165"/>
      <c r="P139" s="166">
        <f>SUM(P140:P149)</f>
        <v>0</v>
      </c>
      <c r="Q139" s="165"/>
      <c r="R139" s="166">
        <f>SUM(R140:R149)</f>
        <v>0</v>
      </c>
      <c r="S139" s="165"/>
      <c r="T139" s="167">
        <f>SUM(T140:T149)</f>
        <v>0</v>
      </c>
      <c r="AR139" s="168" t="s">
        <v>77</v>
      </c>
      <c r="AT139" s="169" t="s">
        <v>68</v>
      </c>
      <c r="AU139" s="169" t="s">
        <v>77</v>
      </c>
      <c r="AY139" s="168" t="s">
        <v>115</v>
      </c>
      <c r="BK139" s="170">
        <f>SUM(BK140:BK149)</f>
        <v>0</v>
      </c>
    </row>
    <row r="140" spans="1:65" s="2" customFormat="1" ht="34.95" customHeight="1">
      <c r="A140" s="34"/>
      <c r="B140" s="35"/>
      <c r="C140" s="173" t="s">
        <v>225</v>
      </c>
      <c r="D140" s="173" t="s">
        <v>117</v>
      </c>
      <c r="E140" s="174" t="s">
        <v>226</v>
      </c>
      <c r="F140" s="175" t="s">
        <v>227</v>
      </c>
      <c r="G140" s="176" t="s">
        <v>164</v>
      </c>
      <c r="H140" s="177">
        <v>76.715</v>
      </c>
      <c r="I140" s="178"/>
      <c r="J140" s="179">
        <f>ROUND(I140*H140,2)</f>
        <v>0</v>
      </c>
      <c r="K140" s="175" t="s">
        <v>121</v>
      </c>
      <c r="L140" s="39"/>
      <c r="M140" s="180" t="s">
        <v>18</v>
      </c>
      <c r="N140" s="181" t="s">
        <v>40</v>
      </c>
      <c r="O140" s="64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122</v>
      </c>
      <c r="AT140" s="184" t="s">
        <v>117</v>
      </c>
      <c r="AU140" s="184" t="s">
        <v>79</v>
      </c>
      <c r="AY140" s="17" t="s">
        <v>115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77</v>
      </c>
      <c r="BK140" s="185">
        <f>ROUND(I140*H140,2)</f>
        <v>0</v>
      </c>
      <c r="BL140" s="17" t="s">
        <v>122</v>
      </c>
      <c r="BM140" s="184" t="s">
        <v>228</v>
      </c>
    </row>
    <row r="141" spans="1:47" s="2" customFormat="1" ht="12">
      <c r="A141" s="34"/>
      <c r="B141" s="35"/>
      <c r="C141" s="36"/>
      <c r="D141" s="186" t="s">
        <v>124</v>
      </c>
      <c r="E141" s="36"/>
      <c r="F141" s="187" t="s">
        <v>229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124</v>
      </c>
      <c r="AU141" s="17" t="s">
        <v>79</v>
      </c>
    </row>
    <row r="142" spans="1:65" s="2" customFormat="1" ht="50.4" customHeight="1">
      <c r="A142" s="34"/>
      <c r="B142" s="35"/>
      <c r="C142" s="173" t="s">
        <v>230</v>
      </c>
      <c r="D142" s="173" t="s">
        <v>117</v>
      </c>
      <c r="E142" s="174" t="s">
        <v>231</v>
      </c>
      <c r="F142" s="175" t="s">
        <v>232</v>
      </c>
      <c r="G142" s="176" t="s">
        <v>164</v>
      </c>
      <c r="H142" s="177">
        <v>76.715</v>
      </c>
      <c r="I142" s="178"/>
      <c r="J142" s="179">
        <f>ROUND(I142*H142,2)</f>
        <v>0</v>
      </c>
      <c r="K142" s="175" t="s">
        <v>121</v>
      </c>
      <c r="L142" s="39"/>
      <c r="M142" s="180" t="s">
        <v>18</v>
      </c>
      <c r="N142" s="181" t="s">
        <v>40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122</v>
      </c>
      <c r="AT142" s="184" t="s">
        <v>117</v>
      </c>
      <c r="AU142" s="184" t="s">
        <v>79</v>
      </c>
      <c r="AY142" s="17" t="s">
        <v>115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77</v>
      </c>
      <c r="BK142" s="185">
        <f>ROUND(I142*H142,2)</f>
        <v>0</v>
      </c>
      <c r="BL142" s="17" t="s">
        <v>122</v>
      </c>
      <c r="BM142" s="184" t="s">
        <v>233</v>
      </c>
    </row>
    <row r="143" spans="1:47" s="2" customFormat="1" ht="12">
      <c r="A143" s="34"/>
      <c r="B143" s="35"/>
      <c r="C143" s="36"/>
      <c r="D143" s="186" t="s">
        <v>124</v>
      </c>
      <c r="E143" s="36"/>
      <c r="F143" s="187" t="s">
        <v>234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124</v>
      </c>
      <c r="AU143" s="17" t="s">
        <v>79</v>
      </c>
    </row>
    <row r="144" spans="1:65" s="2" customFormat="1" ht="30" customHeight="1">
      <c r="A144" s="34"/>
      <c r="B144" s="35"/>
      <c r="C144" s="173" t="s">
        <v>235</v>
      </c>
      <c r="D144" s="173" t="s">
        <v>117</v>
      </c>
      <c r="E144" s="174" t="s">
        <v>236</v>
      </c>
      <c r="F144" s="175" t="s">
        <v>237</v>
      </c>
      <c r="G144" s="176" t="s">
        <v>164</v>
      </c>
      <c r="H144" s="177">
        <v>76.715</v>
      </c>
      <c r="I144" s="178"/>
      <c r="J144" s="179">
        <f>ROUND(I144*H144,2)</f>
        <v>0</v>
      </c>
      <c r="K144" s="175" t="s">
        <v>121</v>
      </c>
      <c r="L144" s="39"/>
      <c r="M144" s="180" t="s">
        <v>18</v>
      </c>
      <c r="N144" s="181" t="s">
        <v>40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122</v>
      </c>
      <c r="AT144" s="184" t="s">
        <v>117</v>
      </c>
      <c r="AU144" s="184" t="s">
        <v>79</v>
      </c>
      <c r="AY144" s="17" t="s">
        <v>115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77</v>
      </c>
      <c r="BK144" s="185">
        <f>ROUND(I144*H144,2)</f>
        <v>0</v>
      </c>
      <c r="BL144" s="17" t="s">
        <v>122</v>
      </c>
      <c r="BM144" s="184" t="s">
        <v>238</v>
      </c>
    </row>
    <row r="145" spans="1:47" s="2" customFormat="1" ht="12">
      <c r="A145" s="34"/>
      <c r="B145" s="35"/>
      <c r="C145" s="36"/>
      <c r="D145" s="186" t="s">
        <v>124</v>
      </c>
      <c r="E145" s="36"/>
      <c r="F145" s="187" t="s">
        <v>239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124</v>
      </c>
      <c r="AU145" s="17" t="s">
        <v>79</v>
      </c>
    </row>
    <row r="146" spans="1:65" s="2" customFormat="1" ht="40.2" customHeight="1">
      <c r="A146" s="34"/>
      <c r="B146" s="35"/>
      <c r="C146" s="173" t="s">
        <v>6</v>
      </c>
      <c r="D146" s="173" t="s">
        <v>117</v>
      </c>
      <c r="E146" s="174" t="s">
        <v>240</v>
      </c>
      <c r="F146" s="175" t="s">
        <v>241</v>
      </c>
      <c r="G146" s="176" t="s">
        <v>164</v>
      </c>
      <c r="H146" s="177">
        <v>76.715</v>
      </c>
      <c r="I146" s="178"/>
      <c r="J146" s="179">
        <f>ROUND(I146*H146,2)</f>
        <v>0</v>
      </c>
      <c r="K146" s="175" t="s">
        <v>121</v>
      </c>
      <c r="L146" s="39"/>
      <c r="M146" s="180" t="s">
        <v>18</v>
      </c>
      <c r="N146" s="181" t="s">
        <v>40</v>
      </c>
      <c r="O146" s="64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122</v>
      </c>
      <c r="AT146" s="184" t="s">
        <v>117</v>
      </c>
      <c r="AU146" s="184" t="s">
        <v>79</v>
      </c>
      <c r="AY146" s="17" t="s">
        <v>115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77</v>
      </c>
      <c r="BK146" s="185">
        <f>ROUND(I146*H146,2)</f>
        <v>0</v>
      </c>
      <c r="BL146" s="17" t="s">
        <v>122</v>
      </c>
      <c r="BM146" s="184" t="s">
        <v>242</v>
      </c>
    </row>
    <row r="147" spans="1:47" s="2" customFormat="1" ht="12">
      <c r="A147" s="34"/>
      <c r="B147" s="35"/>
      <c r="C147" s="36"/>
      <c r="D147" s="186" t="s">
        <v>124</v>
      </c>
      <c r="E147" s="36"/>
      <c r="F147" s="187" t="s">
        <v>243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124</v>
      </c>
      <c r="AU147" s="17" t="s">
        <v>79</v>
      </c>
    </row>
    <row r="148" spans="1:65" s="2" customFormat="1" ht="40.2" customHeight="1">
      <c r="A148" s="34"/>
      <c r="B148" s="35"/>
      <c r="C148" s="173" t="s">
        <v>244</v>
      </c>
      <c r="D148" s="173" t="s">
        <v>117</v>
      </c>
      <c r="E148" s="174" t="s">
        <v>245</v>
      </c>
      <c r="F148" s="175" t="s">
        <v>246</v>
      </c>
      <c r="G148" s="176" t="s">
        <v>164</v>
      </c>
      <c r="H148" s="177">
        <v>76.715</v>
      </c>
      <c r="I148" s="178"/>
      <c r="J148" s="179">
        <f>ROUND(I148*H148,2)</f>
        <v>0</v>
      </c>
      <c r="K148" s="175" t="s">
        <v>121</v>
      </c>
      <c r="L148" s="39"/>
      <c r="M148" s="180" t="s">
        <v>18</v>
      </c>
      <c r="N148" s="181" t="s">
        <v>40</v>
      </c>
      <c r="O148" s="64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122</v>
      </c>
      <c r="AT148" s="184" t="s">
        <v>117</v>
      </c>
      <c r="AU148" s="184" t="s">
        <v>79</v>
      </c>
      <c r="AY148" s="17" t="s">
        <v>115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77</v>
      </c>
      <c r="BK148" s="185">
        <f>ROUND(I148*H148,2)</f>
        <v>0</v>
      </c>
      <c r="BL148" s="17" t="s">
        <v>122</v>
      </c>
      <c r="BM148" s="184" t="s">
        <v>247</v>
      </c>
    </row>
    <row r="149" spans="1:47" s="2" customFormat="1" ht="12">
      <c r="A149" s="34"/>
      <c r="B149" s="35"/>
      <c r="C149" s="36"/>
      <c r="D149" s="186" t="s">
        <v>124</v>
      </c>
      <c r="E149" s="36"/>
      <c r="F149" s="187" t="s">
        <v>248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124</v>
      </c>
      <c r="AU149" s="17" t="s">
        <v>79</v>
      </c>
    </row>
    <row r="150" spans="2:63" s="12" customFormat="1" ht="25.95" customHeight="1">
      <c r="B150" s="157"/>
      <c r="C150" s="158"/>
      <c r="D150" s="159" t="s">
        <v>68</v>
      </c>
      <c r="E150" s="160" t="s">
        <v>249</v>
      </c>
      <c r="F150" s="160" t="s">
        <v>250</v>
      </c>
      <c r="G150" s="158"/>
      <c r="H150" s="158"/>
      <c r="I150" s="161"/>
      <c r="J150" s="162">
        <f>BK150</f>
        <v>0</v>
      </c>
      <c r="K150" s="158"/>
      <c r="L150" s="163"/>
      <c r="M150" s="164"/>
      <c r="N150" s="165"/>
      <c r="O150" s="165"/>
      <c r="P150" s="166">
        <f>P151</f>
        <v>0</v>
      </c>
      <c r="Q150" s="165"/>
      <c r="R150" s="166">
        <f>R151</f>
        <v>0</v>
      </c>
      <c r="S150" s="165"/>
      <c r="T150" s="167">
        <f>T151</f>
        <v>0.34800000000000003</v>
      </c>
      <c r="AR150" s="168" t="s">
        <v>79</v>
      </c>
      <c r="AT150" s="169" t="s">
        <v>68</v>
      </c>
      <c r="AU150" s="169" t="s">
        <v>69</v>
      </c>
      <c r="AY150" s="168" t="s">
        <v>115</v>
      </c>
      <c r="BK150" s="170">
        <f>BK151</f>
        <v>0</v>
      </c>
    </row>
    <row r="151" spans="2:63" s="12" customFormat="1" ht="22.95" customHeight="1">
      <c r="B151" s="157"/>
      <c r="C151" s="158"/>
      <c r="D151" s="159" t="s">
        <v>68</v>
      </c>
      <c r="E151" s="171" t="s">
        <v>251</v>
      </c>
      <c r="F151" s="171" t="s">
        <v>252</v>
      </c>
      <c r="G151" s="158"/>
      <c r="H151" s="158"/>
      <c r="I151" s="161"/>
      <c r="J151" s="172">
        <f>BK151</f>
        <v>0</v>
      </c>
      <c r="K151" s="158"/>
      <c r="L151" s="163"/>
      <c r="M151" s="164"/>
      <c r="N151" s="165"/>
      <c r="O151" s="165"/>
      <c r="P151" s="166">
        <f>SUM(P152:P156)</f>
        <v>0</v>
      </c>
      <c r="Q151" s="165"/>
      <c r="R151" s="166">
        <f>SUM(R152:R156)</f>
        <v>0</v>
      </c>
      <c r="S151" s="165"/>
      <c r="T151" s="167">
        <f>SUM(T152:T156)</f>
        <v>0.34800000000000003</v>
      </c>
      <c r="AR151" s="168" t="s">
        <v>79</v>
      </c>
      <c r="AT151" s="169" t="s">
        <v>68</v>
      </c>
      <c r="AU151" s="169" t="s">
        <v>77</v>
      </c>
      <c r="AY151" s="168" t="s">
        <v>115</v>
      </c>
      <c r="BK151" s="170">
        <f>SUM(BK152:BK156)</f>
        <v>0</v>
      </c>
    </row>
    <row r="152" spans="1:65" s="2" customFormat="1" ht="22.2" customHeight="1">
      <c r="A152" s="34"/>
      <c r="B152" s="35"/>
      <c r="C152" s="173" t="s">
        <v>253</v>
      </c>
      <c r="D152" s="173" t="s">
        <v>117</v>
      </c>
      <c r="E152" s="174" t="s">
        <v>254</v>
      </c>
      <c r="F152" s="175" t="s">
        <v>255</v>
      </c>
      <c r="G152" s="176" t="s">
        <v>256</v>
      </c>
      <c r="H152" s="177">
        <v>348</v>
      </c>
      <c r="I152" s="178"/>
      <c r="J152" s="179">
        <f>ROUND(I152*H152,2)</f>
        <v>0</v>
      </c>
      <c r="K152" s="175" t="s">
        <v>121</v>
      </c>
      <c r="L152" s="39"/>
      <c r="M152" s="180" t="s">
        <v>18</v>
      </c>
      <c r="N152" s="181" t="s">
        <v>40</v>
      </c>
      <c r="O152" s="64"/>
      <c r="P152" s="182">
        <f>O152*H152</f>
        <v>0</v>
      </c>
      <c r="Q152" s="182">
        <v>0</v>
      </c>
      <c r="R152" s="182">
        <f>Q152*H152</f>
        <v>0</v>
      </c>
      <c r="S152" s="182">
        <v>0.001</v>
      </c>
      <c r="T152" s="183">
        <f>S152*H152</f>
        <v>0.34800000000000003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4" t="s">
        <v>211</v>
      </c>
      <c r="AT152" s="184" t="s">
        <v>117</v>
      </c>
      <c r="AU152" s="184" t="s">
        <v>79</v>
      </c>
      <c r="AY152" s="17" t="s">
        <v>115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7" t="s">
        <v>77</v>
      </c>
      <c r="BK152" s="185">
        <f>ROUND(I152*H152,2)</f>
        <v>0</v>
      </c>
      <c r="BL152" s="17" t="s">
        <v>211</v>
      </c>
      <c r="BM152" s="184" t="s">
        <v>257</v>
      </c>
    </row>
    <row r="153" spans="1:47" s="2" customFormat="1" ht="12">
      <c r="A153" s="34"/>
      <c r="B153" s="35"/>
      <c r="C153" s="36"/>
      <c r="D153" s="186" t="s">
        <v>124</v>
      </c>
      <c r="E153" s="36"/>
      <c r="F153" s="187" t="s">
        <v>258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124</v>
      </c>
      <c r="AU153" s="17" t="s">
        <v>79</v>
      </c>
    </row>
    <row r="154" spans="2:51" s="13" customFormat="1" ht="12">
      <c r="B154" s="191"/>
      <c r="C154" s="192"/>
      <c r="D154" s="193" t="s">
        <v>126</v>
      </c>
      <c r="E154" s="194" t="s">
        <v>18</v>
      </c>
      <c r="F154" s="195" t="s">
        <v>259</v>
      </c>
      <c r="G154" s="192"/>
      <c r="H154" s="196">
        <v>288</v>
      </c>
      <c r="I154" s="197"/>
      <c r="J154" s="192"/>
      <c r="K154" s="192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126</v>
      </c>
      <c r="AU154" s="202" t="s">
        <v>79</v>
      </c>
      <c r="AV154" s="13" t="s">
        <v>79</v>
      </c>
      <c r="AW154" s="13" t="s">
        <v>31</v>
      </c>
      <c r="AX154" s="13" t="s">
        <v>69</v>
      </c>
      <c r="AY154" s="202" t="s">
        <v>115</v>
      </c>
    </row>
    <row r="155" spans="2:51" s="13" customFormat="1" ht="12">
      <c r="B155" s="191"/>
      <c r="C155" s="192"/>
      <c r="D155" s="193" t="s">
        <v>126</v>
      </c>
      <c r="E155" s="194" t="s">
        <v>18</v>
      </c>
      <c r="F155" s="195" t="s">
        <v>260</v>
      </c>
      <c r="G155" s="192"/>
      <c r="H155" s="196">
        <v>60</v>
      </c>
      <c r="I155" s="197"/>
      <c r="J155" s="192"/>
      <c r="K155" s="192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126</v>
      </c>
      <c r="AU155" s="202" t="s">
        <v>79</v>
      </c>
      <c r="AV155" s="13" t="s">
        <v>79</v>
      </c>
      <c r="AW155" s="13" t="s">
        <v>31</v>
      </c>
      <c r="AX155" s="13" t="s">
        <v>69</v>
      </c>
      <c r="AY155" s="202" t="s">
        <v>115</v>
      </c>
    </row>
    <row r="156" spans="2:51" s="14" customFormat="1" ht="12">
      <c r="B156" s="203"/>
      <c r="C156" s="204"/>
      <c r="D156" s="193" t="s">
        <v>126</v>
      </c>
      <c r="E156" s="205" t="s">
        <v>18</v>
      </c>
      <c r="F156" s="206" t="s">
        <v>188</v>
      </c>
      <c r="G156" s="204"/>
      <c r="H156" s="207">
        <v>348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126</v>
      </c>
      <c r="AU156" s="213" t="s">
        <v>79</v>
      </c>
      <c r="AV156" s="14" t="s">
        <v>122</v>
      </c>
      <c r="AW156" s="14" t="s">
        <v>31</v>
      </c>
      <c r="AX156" s="14" t="s">
        <v>77</v>
      </c>
      <c r="AY156" s="213" t="s">
        <v>115</v>
      </c>
    </row>
    <row r="157" spans="2:63" s="12" customFormat="1" ht="25.95" customHeight="1">
      <c r="B157" s="157"/>
      <c r="C157" s="158"/>
      <c r="D157" s="159" t="s">
        <v>68</v>
      </c>
      <c r="E157" s="160" t="s">
        <v>261</v>
      </c>
      <c r="F157" s="160" t="s">
        <v>262</v>
      </c>
      <c r="G157" s="158"/>
      <c r="H157" s="158"/>
      <c r="I157" s="161"/>
      <c r="J157" s="162">
        <f>BK157</f>
        <v>0</v>
      </c>
      <c r="K157" s="158"/>
      <c r="L157" s="163"/>
      <c r="M157" s="164"/>
      <c r="N157" s="165"/>
      <c r="O157" s="165"/>
      <c r="P157" s="166">
        <f>SUM(P158:P165)</f>
        <v>0</v>
      </c>
      <c r="Q157" s="165"/>
      <c r="R157" s="166">
        <f>SUM(R158:R165)</f>
        <v>0</v>
      </c>
      <c r="S157" s="165"/>
      <c r="T157" s="167">
        <f>SUM(T158:T165)</f>
        <v>0</v>
      </c>
      <c r="AR157" s="168" t="s">
        <v>122</v>
      </c>
      <c r="AT157" s="169" t="s">
        <v>68</v>
      </c>
      <c r="AU157" s="169" t="s">
        <v>69</v>
      </c>
      <c r="AY157" s="168" t="s">
        <v>115</v>
      </c>
      <c r="BK157" s="170">
        <f>SUM(BK158:BK165)</f>
        <v>0</v>
      </c>
    </row>
    <row r="158" spans="1:65" s="2" customFormat="1" ht="22.2" customHeight="1">
      <c r="A158" s="34"/>
      <c r="B158" s="35"/>
      <c r="C158" s="173" t="s">
        <v>263</v>
      </c>
      <c r="D158" s="173" t="s">
        <v>117</v>
      </c>
      <c r="E158" s="174" t="s">
        <v>264</v>
      </c>
      <c r="F158" s="175" t="s">
        <v>265</v>
      </c>
      <c r="G158" s="176" t="s">
        <v>120</v>
      </c>
      <c r="H158" s="177">
        <v>5</v>
      </c>
      <c r="I158" s="178"/>
      <c r="J158" s="179">
        <f>ROUND(I158*H158,2)</f>
        <v>0</v>
      </c>
      <c r="K158" s="175" t="s">
        <v>121</v>
      </c>
      <c r="L158" s="39"/>
      <c r="M158" s="180" t="s">
        <v>18</v>
      </c>
      <c r="N158" s="181" t="s">
        <v>40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266</v>
      </c>
      <c r="AT158" s="184" t="s">
        <v>117</v>
      </c>
      <c r="AU158" s="184" t="s">
        <v>77</v>
      </c>
      <c r="AY158" s="17" t="s">
        <v>115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77</v>
      </c>
      <c r="BK158" s="185">
        <f>ROUND(I158*H158,2)</f>
        <v>0</v>
      </c>
      <c r="BL158" s="17" t="s">
        <v>266</v>
      </c>
      <c r="BM158" s="184" t="s">
        <v>267</v>
      </c>
    </row>
    <row r="159" spans="1:47" s="2" customFormat="1" ht="12">
      <c r="A159" s="34"/>
      <c r="B159" s="35"/>
      <c r="C159" s="36"/>
      <c r="D159" s="186" t="s">
        <v>124</v>
      </c>
      <c r="E159" s="36"/>
      <c r="F159" s="187" t="s">
        <v>268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124</v>
      </c>
      <c r="AU159" s="17" t="s">
        <v>77</v>
      </c>
    </row>
    <row r="160" spans="1:65" s="2" customFormat="1" ht="22.2" customHeight="1">
      <c r="A160" s="34"/>
      <c r="B160" s="35"/>
      <c r="C160" s="173" t="s">
        <v>269</v>
      </c>
      <c r="D160" s="173" t="s">
        <v>117</v>
      </c>
      <c r="E160" s="174" t="s">
        <v>270</v>
      </c>
      <c r="F160" s="175" t="s">
        <v>271</v>
      </c>
      <c r="G160" s="176" t="s">
        <v>120</v>
      </c>
      <c r="H160" s="177">
        <v>5</v>
      </c>
      <c r="I160" s="178"/>
      <c r="J160" s="179">
        <f>ROUND(I160*H160,2)</f>
        <v>0</v>
      </c>
      <c r="K160" s="175" t="s">
        <v>121</v>
      </c>
      <c r="L160" s="39"/>
      <c r="M160" s="180" t="s">
        <v>18</v>
      </c>
      <c r="N160" s="181" t="s">
        <v>40</v>
      </c>
      <c r="O160" s="64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4" t="s">
        <v>266</v>
      </c>
      <c r="AT160" s="184" t="s">
        <v>117</v>
      </c>
      <c r="AU160" s="184" t="s">
        <v>77</v>
      </c>
      <c r="AY160" s="17" t="s">
        <v>115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7" t="s">
        <v>77</v>
      </c>
      <c r="BK160" s="185">
        <f>ROUND(I160*H160,2)</f>
        <v>0</v>
      </c>
      <c r="BL160" s="17" t="s">
        <v>266</v>
      </c>
      <c r="BM160" s="184" t="s">
        <v>272</v>
      </c>
    </row>
    <row r="161" spans="1:47" s="2" customFormat="1" ht="12">
      <c r="A161" s="34"/>
      <c r="B161" s="35"/>
      <c r="C161" s="36"/>
      <c r="D161" s="186" t="s">
        <v>124</v>
      </c>
      <c r="E161" s="36"/>
      <c r="F161" s="187" t="s">
        <v>273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124</v>
      </c>
      <c r="AU161" s="17" t="s">
        <v>77</v>
      </c>
    </row>
    <row r="162" spans="2:51" s="13" customFormat="1" ht="12">
      <c r="B162" s="191"/>
      <c r="C162" s="192"/>
      <c r="D162" s="193" t="s">
        <v>126</v>
      </c>
      <c r="E162" s="194" t="s">
        <v>18</v>
      </c>
      <c r="F162" s="195" t="s">
        <v>274</v>
      </c>
      <c r="G162" s="192"/>
      <c r="H162" s="196">
        <v>5</v>
      </c>
      <c r="I162" s="197"/>
      <c r="J162" s="192"/>
      <c r="K162" s="192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126</v>
      </c>
      <c r="AU162" s="202" t="s">
        <v>77</v>
      </c>
      <c r="AV162" s="13" t="s">
        <v>79</v>
      </c>
      <c r="AW162" s="13" t="s">
        <v>31</v>
      </c>
      <c r="AX162" s="13" t="s">
        <v>77</v>
      </c>
      <c r="AY162" s="202" t="s">
        <v>115</v>
      </c>
    </row>
    <row r="163" spans="1:65" s="2" customFormat="1" ht="34.95" customHeight="1">
      <c r="A163" s="34"/>
      <c r="B163" s="35"/>
      <c r="C163" s="173" t="s">
        <v>275</v>
      </c>
      <c r="D163" s="173" t="s">
        <v>117</v>
      </c>
      <c r="E163" s="174" t="s">
        <v>276</v>
      </c>
      <c r="F163" s="175" t="s">
        <v>277</v>
      </c>
      <c r="G163" s="176" t="s">
        <v>120</v>
      </c>
      <c r="H163" s="177">
        <v>5</v>
      </c>
      <c r="I163" s="178"/>
      <c r="J163" s="179">
        <f>ROUND(I163*H163,2)</f>
        <v>0</v>
      </c>
      <c r="K163" s="175" t="s">
        <v>121</v>
      </c>
      <c r="L163" s="39"/>
      <c r="M163" s="180" t="s">
        <v>18</v>
      </c>
      <c r="N163" s="181" t="s">
        <v>40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266</v>
      </c>
      <c r="AT163" s="184" t="s">
        <v>117</v>
      </c>
      <c r="AU163" s="184" t="s">
        <v>77</v>
      </c>
      <c r="AY163" s="17" t="s">
        <v>115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77</v>
      </c>
      <c r="BK163" s="185">
        <f>ROUND(I163*H163,2)</f>
        <v>0</v>
      </c>
      <c r="BL163" s="17" t="s">
        <v>266</v>
      </c>
      <c r="BM163" s="184" t="s">
        <v>278</v>
      </c>
    </row>
    <row r="164" spans="1:47" s="2" customFormat="1" ht="12">
      <c r="A164" s="34"/>
      <c r="B164" s="35"/>
      <c r="C164" s="36"/>
      <c r="D164" s="186" t="s">
        <v>124</v>
      </c>
      <c r="E164" s="36"/>
      <c r="F164" s="187" t="s">
        <v>279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124</v>
      </c>
      <c r="AU164" s="17" t="s">
        <v>77</v>
      </c>
    </row>
    <row r="165" spans="2:51" s="13" customFormat="1" ht="12">
      <c r="B165" s="191"/>
      <c r="C165" s="192"/>
      <c r="D165" s="193" t="s">
        <v>126</v>
      </c>
      <c r="E165" s="194" t="s">
        <v>18</v>
      </c>
      <c r="F165" s="195" t="s">
        <v>280</v>
      </c>
      <c r="G165" s="192"/>
      <c r="H165" s="196">
        <v>5</v>
      </c>
      <c r="I165" s="197"/>
      <c r="J165" s="192"/>
      <c r="K165" s="192"/>
      <c r="L165" s="198"/>
      <c r="M165" s="214"/>
      <c r="N165" s="215"/>
      <c r="O165" s="215"/>
      <c r="P165" s="215"/>
      <c r="Q165" s="215"/>
      <c r="R165" s="215"/>
      <c r="S165" s="215"/>
      <c r="T165" s="216"/>
      <c r="AT165" s="202" t="s">
        <v>126</v>
      </c>
      <c r="AU165" s="202" t="s">
        <v>77</v>
      </c>
      <c r="AV165" s="13" t="s">
        <v>79</v>
      </c>
      <c r="AW165" s="13" t="s">
        <v>31</v>
      </c>
      <c r="AX165" s="13" t="s">
        <v>77</v>
      </c>
      <c r="AY165" s="202" t="s">
        <v>115</v>
      </c>
    </row>
    <row r="166" spans="1:31" s="2" customFormat="1" ht="6.9" customHeight="1">
      <c r="A166" s="34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39"/>
      <c r="M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</sheetData>
  <autoFilter ref="C85:K16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15101201"/>
    <hyperlink ref="F93" r:id="rId2" display="https://podminky.urs.cz/item/CS_URS_2021_02/115101301"/>
    <hyperlink ref="F95" r:id="rId3" display="https://podminky.urs.cz/item/CS_URS_2021_02/119004111"/>
    <hyperlink ref="F97" r:id="rId4" display="https://podminky.urs.cz/item/CS_URS_2021_02/119004112"/>
    <hyperlink ref="F99" r:id="rId5" display="https://podminky.urs.cz/item/CS_URS_2021_02/139751101"/>
    <hyperlink ref="F102" r:id="rId6" display="https://podminky.urs.cz/item/CS_URS_2021_02/162751117"/>
    <hyperlink ref="F105" r:id="rId7" display="https://podminky.urs.cz/item/CS_URS_2021_02/167151102"/>
    <hyperlink ref="F108" r:id="rId8" display="https://podminky.urs.cz/item/CS_URS_2021_02/171201221"/>
    <hyperlink ref="F111" r:id="rId9" display="https://podminky.urs.cz/item/CS_URS_2021_02/171251201"/>
    <hyperlink ref="F115" r:id="rId10" display="https://podminky.urs.cz/item/CS_URS_2021_02/952901221"/>
    <hyperlink ref="F118" r:id="rId11" display="https://podminky.urs.cz/item/CS_URS_2021_02/961055111"/>
    <hyperlink ref="F123" r:id="rId12" display="https://podminky.urs.cz/item/CS_URS_2021_02/965043441"/>
    <hyperlink ref="F126" r:id="rId13" display="https://podminky.urs.cz/item/CS_URS_2021_02/965049112"/>
    <hyperlink ref="F128" r:id="rId14" display="https://podminky.urs.cz/item/CS_URS_2021_02/965082941"/>
    <hyperlink ref="F131" r:id="rId15" display="https://podminky.urs.cz/item/CS_URS_2021_02/976074141"/>
    <hyperlink ref="F133" r:id="rId16" display="https://podminky.urs.cz/item/CS_URS_2021_02/976075211"/>
    <hyperlink ref="F137" r:id="rId17" display="https://podminky.urs.cz/item/CS_URS_2021_02/977312114"/>
    <hyperlink ref="F141" r:id="rId18" display="https://podminky.urs.cz/item/CS_URS_2021_02/997013151"/>
    <hyperlink ref="F143" r:id="rId19" display="https://podminky.urs.cz/item/CS_URS_2021_02/997013219"/>
    <hyperlink ref="F145" r:id="rId20" display="https://podminky.urs.cz/item/CS_URS_2021_02/997013501"/>
    <hyperlink ref="F147" r:id="rId21" display="https://podminky.urs.cz/item/CS_URS_2021_02/997013509"/>
    <hyperlink ref="F149" r:id="rId22" display="https://podminky.urs.cz/item/CS_URS_2021_02/997013645"/>
    <hyperlink ref="F153" r:id="rId23" display="https://podminky.urs.cz/item/CS_URS_2021_02/767996801"/>
    <hyperlink ref="F159" r:id="rId24" display="https://podminky.urs.cz/item/CS_URS_2021_02/HZS2212"/>
    <hyperlink ref="F161" r:id="rId25" display="https://podminky.urs.cz/item/CS_URS_2021_02/HZS2232"/>
    <hyperlink ref="F164" r:id="rId26" display="https://podminky.urs.cz/item/CS_URS_2021_02/HZS3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72"/>
  <sheetViews>
    <sheetView showGridLines="0" workbookViewId="0" topLeftCell="A2">
      <selection activeCell="E18" sqref="E18:H18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2" spans="12:46" s="1" customFormat="1" ht="36.9" customHeight="1"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7" t="s">
        <v>82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" customHeight="1">
      <c r="B4" s="20"/>
      <c r="D4" s="103" t="s">
        <v>86</v>
      </c>
      <c r="L4" s="20"/>
      <c r="M4" s="104" t="s">
        <v>9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15</v>
      </c>
      <c r="L6" s="20"/>
    </row>
    <row r="7" spans="2:12" s="1" customFormat="1" ht="14.4" customHeight="1">
      <c r="B7" s="20"/>
      <c r="E7" s="356" t="str">
        <f>'Rekapitulace stavby'!K6</f>
        <v>Rekonstrukce montážní jámy - Údržba silnic Trutnov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87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8" t="s">
        <v>281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17</v>
      </c>
      <c r="E11" s="34"/>
      <c r="F11" s="107" t="s">
        <v>18</v>
      </c>
      <c r="G11" s="34"/>
      <c r="H11" s="34"/>
      <c r="I11" s="105" t="s">
        <v>19</v>
      </c>
      <c r="J11" s="107" t="s">
        <v>18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20</v>
      </c>
      <c r="E12" s="34"/>
      <c r="F12" s="107" t="s">
        <v>21</v>
      </c>
      <c r="G12" s="34"/>
      <c r="H12" s="34"/>
      <c r="I12" s="105" t="s">
        <v>22</v>
      </c>
      <c r="J12" s="108" t="str">
        <f>'Rekapitulace stavby'!AN8</f>
        <v>28. 9. 2021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18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/>
      <c r="F15" s="34"/>
      <c r="G15" s="34"/>
      <c r="H15" s="34"/>
      <c r="I15" s="105" t="s">
        <v>27</v>
      </c>
      <c r="J15" s="107" t="s">
        <v>18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">
        <v>18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/>
      <c r="F21" s="34"/>
      <c r="G21" s="34"/>
      <c r="H21" s="34"/>
      <c r="I21" s="105" t="s">
        <v>27</v>
      </c>
      <c r="J21" s="107" t="s">
        <v>18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/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/>
      <c r="F24" s="34"/>
      <c r="G24" s="34"/>
      <c r="H24" s="34"/>
      <c r="I24" s="105" t="s">
        <v>27</v>
      </c>
      <c r="J24" s="107" t="s">
        <v>18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62" t="s">
        <v>18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ROUND(J93,2)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39</v>
      </c>
      <c r="E33" s="105" t="s">
        <v>40</v>
      </c>
      <c r="F33" s="117">
        <f>ROUND((SUM(BE93:BE271)),2)</f>
        <v>0</v>
      </c>
      <c r="G33" s="34"/>
      <c r="H33" s="34"/>
      <c r="I33" s="118">
        <v>0.21</v>
      </c>
      <c r="J33" s="117">
        <f>ROUND(((SUM(BE93:BE271))*I33),2)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41</v>
      </c>
      <c r="F34" s="117">
        <f>ROUND((SUM(BF93:BF271)),2)</f>
        <v>0</v>
      </c>
      <c r="G34" s="34"/>
      <c r="H34" s="34"/>
      <c r="I34" s="118">
        <v>0.15</v>
      </c>
      <c r="J34" s="117">
        <f>ROUND(((SUM(BF93:BF271))*I34),2)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42</v>
      </c>
      <c r="F35" s="117">
        <f>ROUND((SUM(BG93:BG271)),2)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43</v>
      </c>
      <c r="F36" s="117">
        <f>ROUND((SUM(BH93:BH271)),2)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44</v>
      </c>
      <c r="F37" s="117">
        <f>ROUND((SUM(BI93:BI271)),2)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89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15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6"/>
      <c r="D48" s="36"/>
      <c r="E48" s="354" t="str">
        <f>E7</f>
        <v>Rekonstrukce montážní jámy - Údržba silnic Trutnov</v>
      </c>
      <c r="F48" s="355"/>
      <c r="G48" s="355"/>
      <c r="H48" s="35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23" t="str">
        <f>E9</f>
        <v>2021/58-02 - Stavební práce na montážní jámě</v>
      </c>
      <c r="F50" s="353"/>
      <c r="G50" s="353"/>
      <c r="H50" s="35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6"/>
      <c r="E52" s="36"/>
      <c r="F52" s="27" t="str">
        <f>F12</f>
        <v>Trutnov</v>
      </c>
      <c r="G52" s="36"/>
      <c r="H52" s="36"/>
      <c r="I52" s="29" t="s">
        <v>22</v>
      </c>
      <c r="J52" s="59" t="str">
        <f>IF(J12="","",J12)</f>
        <v>28. 9. 2021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" customHeight="1">
      <c r="A54" s="34"/>
      <c r="B54" s="35"/>
      <c r="C54" s="29" t="s">
        <v>24</v>
      </c>
      <c r="D54" s="36"/>
      <c r="E54" s="36"/>
      <c r="F54" s="27">
        <f>E15</f>
        <v>0</v>
      </c>
      <c r="G54" s="36"/>
      <c r="H54" s="36"/>
      <c r="I54" s="29" t="s">
        <v>30</v>
      </c>
      <c r="J54" s="32">
        <f>E21</f>
        <v>0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>
        <f>E24</f>
        <v>0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90</v>
      </c>
      <c r="D57" s="131"/>
      <c r="E57" s="131"/>
      <c r="F57" s="131"/>
      <c r="G57" s="131"/>
      <c r="H57" s="131"/>
      <c r="I57" s="131"/>
      <c r="J57" s="132" t="s">
        <v>91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J93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92</v>
      </c>
    </row>
    <row r="60" spans="2:12" s="9" customFormat="1" ht="24.9" customHeight="1">
      <c r="B60" s="134"/>
      <c r="C60" s="135"/>
      <c r="D60" s="136" t="s">
        <v>93</v>
      </c>
      <c r="E60" s="137"/>
      <c r="F60" s="137"/>
      <c r="G60" s="137"/>
      <c r="H60" s="137"/>
      <c r="I60" s="137"/>
      <c r="J60" s="138">
        <f>J94</f>
        <v>0</v>
      </c>
      <c r="K60" s="135"/>
      <c r="L60" s="139"/>
    </row>
    <row r="61" spans="2:12" s="10" customFormat="1" ht="19.95" customHeight="1">
      <c r="B61" s="140"/>
      <c r="C61" s="141"/>
      <c r="D61" s="142" t="s">
        <v>94</v>
      </c>
      <c r="E61" s="143"/>
      <c r="F61" s="143"/>
      <c r="G61" s="143"/>
      <c r="H61" s="143"/>
      <c r="I61" s="143"/>
      <c r="J61" s="144">
        <f>J95</f>
        <v>0</v>
      </c>
      <c r="K61" s="141"/>
      <c r="L61" s="145"/>
    </row>
    <row r="62" spans="2:12" s="10" customFormat="1" ht="19.95" customHeight="1">
      <c r="B62" s="140"/>
      <c r="C62" s="141"/>
      <c r="D62" s="142" t="s">
        <v>282</v>
      </c>
      <c r="E62" s="143"/>
      <c r="F62" s="143"/>
      <c r="G62" s="143"/>
      <c r="H62" s="143"/>
      <c r="I62" s="143"/>
      <c r="J62" s="144">
        <f>J101</f>
        <v>0</v>
      </c>
      <c r="K62" s="141"/>
      <c r="L62" s="145"/>
    </row>
    <row r="63" spans="2:12" s="10" customFormat="1" ht="19.95" customHeight="1">
      <c r="B63" s="140"/>
      <c r="C63" s="141"/>
      <c r="D63" s="142" t="s">
        <v>283</v>
      </c>
      <c r="E63" s="143"/>
      <c r="F63" s="143"/>
      <c r="G63" s="143"/>
      <c r="H63" s="143"/>
      <c r="I63" s="143"/>
      <c r="J63" s="144">
        <f>J115</f>
        <v>0</v>
      </c>
      <c r="K63" s="141"/>
      <c r="L63" s="145"/>
    </row>
    <row r="64" spans="2:12" s="10" customFormat="1" ht="19.95" customHeight="1">
      <c r="B64" s="140"/>
      <c r="C64" s="141"/>
      <c r="D64" s="142" t="s">
        <v>284</v>
      </c>
      <c r="E64" s="143"/>
      <c r="F64" s="143"/>
      <c r="G64" s="143"/>
      <c r="H64" s="143"/>
      <c r="I64" s="143"/>
      <c r="J64" s="144">
        <f>J134</f>
        <v>0</v>
      </c>
      <c r="K64" s="141"/>
      <c r="L64" s="145"/>
    </row>
    <row r="65" spans="2:12" s="10" customFormat="1" ht="19.95" customHeight="1">
      <c r="B65" s="140"/>
      <c r="C65" s="141"/>
      <c r="D65" s="142" t="s">
        <v>95</v>
      </c>
      <c r="E65" s="143"/>
      <c r="F65" s="143"/>
      <c r="G65" s="143"/>
      <c r="H65" s="143"/>
      <c r="I65" s="143"/>
      <c r="J65" s="144">
        <f>J143</f>
        <v>0</v>
      </c>
      <c r="K65" s="141"/>
      <c r="L65" s="145"/>
    </row>
    <row r="66" spans="2:12" s="10" customFormat="1" ht="19.95" customHeight="1">
      <c r="B66" s="140"/>
      <c r="C66" s="141"/>
      <c r="D66" s="142" t="s">
        <v>285</v>
      </c>
      <c r="E66" s="143"/>
      <c r="F66" s="143"/>
      <c r="G66" s="143"/>
      <c r="H66" s="143"/>
      <c r="I66" s="143"/>
      <c r="J66" s="144">
        <f>J156</f>
        <v>0</v>
      </c>
      <c r="K66" s="141"/>
      <c r="L66" s="145"/>
    </row>
    <row r="67" spans="2:12" s="9" customFormat="1" ht="24.9" customHeight="1">
      <c r="B67" s="134"/>
      <c r="C67" s="135"/>
      <c r="D67" s="136" t="s">
        <v>97</v>
      </c>
      <c r="E67" s="137"/>
      <c r="F67" s="137"/>
      <c r="G67" s="137"/>
      <c r="H67" s="137"/>
      <c r="I67" s="137"/>
      <c r="J67" s="138">
        <f>J159</f>
        <v>0</v>
      </c>
      <c r="K67" s="135"/>
      <c r="L67" s="139"/>
    </row>
    <row r="68" spans="2:12" s="10" customFormat="1" ht="19.95" customHeight="1">
      <c r="B68" s="140"/>
      <c r="C68" s="141"/>
      <c r="D68" s="142" t="s">
        <v>286</v>
      </c>
      <c r="E68" s="143"/>
      <c r="F68" s="143"/>
      <c r="G68" s="143"/>
      <c r="H68" s="143"/>
      <c r="I68" s="143"/>
      <c r="J68" s="144">
        <f>J160</f>
        <v>0</v>
      </c>
      <c r="K68" s="141"/>
      <c r="L68" s="145"/>
    </row>
    <row r="69" spans="2:12" s="10" customFormat="1" ht="19.95" customHeight="1">
      <c r="B69" s="140"/>
      <c r="C69" s="141"/>
      <c r="D69" s="142" t="s">
        <v>287</v>
      </c>
      <c r="E69" s="143"/>
      <c r="F69" s="143"/>
      <c r="G69" s="143"/>
      <c r="H69" s="143"/>
      <c r="I69" s="143"/>
      <c r="J69" s="144">
        <f>J190</f>
        <v>0</v>
      </c>
      <c r="K69" s="141"/>
      <c r="L69" s="145"/>
    </row>
    <row r="70" spans="2:12" s="10" customFormat="1" ht="19.95" customHeight="1">
      <c r="B70" s="140"/>
      <c r="C70" s="141"/>
      <c r="D70" s="142" t="s">
        <v>288</v>
      </c>
      <c r="E70" s="143"/>
      <c r="F70" s="143"/>
      <c r="G70" s="143"/>
      <c r="H70" s="143"/>
      <c r="I70" s="143"/>
      <c r="J70" s="144">
        <f>J210</f>
        <v>0</v>
      </c>
      <c r="K70" s="141"/>
      <c r="L70" s="145"/>
    </row>
    <row r="71" spans="2:12" s="10" customFormat="1" ht="19.95" customHeight="1">
      <c r="B71" s="140"/>
      <c r="C71" s="141"/>
      <c r="D71" s="142" t="s">
        <v>289</v>
      </c>
      <c r="E71" s="143"/>
      <c r="F71" s="143"/>
      <c r="G71" s="143"/>
      <c r="H71" s="143"/>
      <c r="I71" s="143"/>
      <c r="J71" s="144">
        <f>J218</f>
        <v>0</v>
      </c>
      <c r="K71" s="141"/>
      <c r="L71" s="145"/>
    </row>
    <row r="72" spans="2:12" s="10" customFormat="1" ht="19.95" customHeight="1">
      <c r="B72" s="140"/>
      <c r="C72" s="141"/>
      <c r="D72" s="142" t="s">
        <v>98</v>
      </c>
      <c r="E72" s="143"/>
      <c r="F72" s="143"/>
      <c r="G72" s="143"/>
      <c r="H72" s="143"/>
      <c r="I72" s="143"/>
      <c r="J72" s="144">
        <f>J232</f>
        <v>0</v>
      </c>
      <c r="K72" s="141"/>
      <c r="L72" s="145"/>
    </row>
    <row r="73" spans="2:12" s="9" customFormat="1" ht="24.9" customHeight="1">
      <c r="B73" s="134"/>
      <c r="C73" s="135"/>
      <c r="D73" s="136" t="s">
        <v>99</v>
      </c>
      <c r="E73" s="137"/>
      <c r="F73" s="137"/>
      <c r="G73" s="137"/>
      <c r="H73" s="137"/>
      <c r="I73" s="137"/>
      <c r="J73" s="138">
        <f>J262</f>
        <v>0</v>
      </c>
      <c r="K73" s="135"/>
      <c r="L73" s="139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" customHeight="1">
      <c r="A80" s="34"/>
      <c r="B80" s="35"/>
      <c r="C80" s="23" t="s">
        <v>100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15</v>
      </c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4.4" customHeight="1">
      <c r="A83" s="34"/>
      <c r="B83" s="35"/>
      <c r="C83" s="36"/>
      <c r="D83" s="36"/>
      <c r="E83" s="354" t="str">
        <f>E7</f>
        <v>Rekonstrukce montážní jámy - Údržba silnic Trutnov</v>
      </c>
      <c r="F83" s="355"/>
      <c r="G83" s="355"/>
      <c r="H83" s="355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87</v>
      </c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6" customHeight="1">
      <c r="A85" s="34"/>
      <c r="B85" s="35"/>
      <c r="C85" s="36"/>
      <c r="D85" s="36"/>
      <c r="E85" s="323" t="str">
        <f>E9</f>
        <v>2021/58-02 - Stavební práce na montážní jámě</v>
      </c>
      <c r="F85" s="353"/>
      <c r="G85" s="353"/>
      <c r="H85" s="353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F12</f>
        <v>Trutnov</v>
      </c>
      <c r="G87" s="36"/>
      <c r="H87" s="36"/>
      <c r="I87" s="29" t="s">
        <v>22</v>
      </c>
      <c r="J87" s="59" t="str">
        <f>IF(J12="","",J12)</f>
        <v>28. 9. 2021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6.4" customHeight="1">
      <c r="A89" s="34"/>
      <c r="B89" s="35"/>
      <c r="C89" s="29" t="s">
        <v>24</v>
      </c>
      <c r="D89" s="36"/>
      <c r="E89" s="36"/>
      <c r="F89" s="27">
        <f>E15</f>
        <v>0</v>
      </c>
      <c r="G89" s="36"/>
      <c r="H89" s="36"/>
      <c r="I89" s="29" t="s">
        <v>30</v>
      </c>
      <c r="J89" s="32">
        <f>E21</f>
        <v>0</v>
      </c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6" customHeight="1">
      <c r="A90" s="34"/>
      <c r="B90" s="35"/>
      <c r="C90" s="29" t="s">
        <v>28</v>
      </c>
      <c r="D90" s="36"/>
      <c r="E90" s="36"/>
      <c r="F90" s="27" t="str">
        <f>IF(E18="","",E18)</f>
        <v>Vyplň údaj</v>
      </c>
      <c r="G90" s="36"/>
      <c r="H90" s="36"/>
      <c r="I90" s="29" t="s">
        <v>32</v>
      </c>
      <c r="J90" s="32">
        <f>E24</f>
        <v>0</v>
      </c>
      <c r="K90" s="36"/>
      <c r="L90" s="10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0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1" customFormat="1" ht="29.25" customHeight="1">
      <c r="A92" s="146"/>
      <c r="B92" s="147"/>
      <c r="C92" s="148" t="s">
        <v>101</v>
      </c>
      <c r="D92" s="149" t="s">
        <v>54</v>
      </c>
      <c r="E92" s="149" t="s">
        <v>50</v>
      </c>
      <c r="F92" s="149" t="s">
        <v>51</v>
      </c>
      <c r="G92" s="149" t="s">
        <v>102</v>
      </c>
      <c r="H92" s="149" t="s">
        <v>103</v>
      </c>
      <c r="I92" s="149" t="s">
        <v>104</v>
      </c>
      <c r="J92" s="149" t="s">
        <v>91</v>
      </c>
      <c r="K92" s="150" t="s">
        <v>105</v>
      </c>
      <c r="L92" s="151"/>
      <c r="M92" s="68" t="s">
        <v>18</v>
      </c>
      <c r="N92" s="69" t="s">
        <v>39</v>
      </c>
      <c r="O92" s="69" t="s">
        <v>106</v>
      </c>
      <c r="P92" s="69" t="s">
        <v>107</v>
      </c>
      <c r="Q92" s="69" t="s">
        <v>108</v>
      </c>
      <c r="R92" s="69" t="s">
        <v>109</v>
      </c>
      <c r="S92" s="69" t="s">
        <v>110</v>
      </c>
      <c r="T92" s="70" t="s">
        <v>111</v>
      </c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</row>
    <row r="93" spans="1:63" s="2" customFormat="1" ht="22.95" customHeight="1">
      <c r="A93" s="34"/>
      <c r="B93" s="35"/>
      <c r="C93" s="75" t="s">
        <v>112</v>
      </c>
      <c r="D93" s="36"/>
      <c r="E93" s="36"/>
      <c r="F93" s="36"/>
      <c r="G93" s="36"/>
      <c r="H93" s="36"/>
      <c r="I93" s="36"/>
      <c r="J93" s="152">
        <f>BK93</f>
        <v>0</v>
      </c>
      <c r="K93" s="36"/>
      <c r="L93" s="39"/>
      <c r="M93" s="71"/>
      <c r="N93" s="153"/>
      <c r="O93" s="72"/>
      <c r="P93" s="154">
        <f>P94+P159+P262</f>
        <v>0</v>
      </c>
      <c r="Q93" s="72"/>
      <c r="R93" s="154">
        <f>R94+R159+R262</f>
        <v>233.12670627</v>
      </c>
      <c r="S93" s="72"/>
      <c r="T93" s="155">
        <f>T94+T159+T262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68</v>
      </c>
      <c r="AU93" s="17" t="s">
        <v>92</v>
      </c>
      <c r="BK93" s="156">
        <f>BK94+BK159+BK262</f>
        <v>0</v>
      </c>
    </row>
    <row r="94" spans="2:63" s="12" customFormat="1" ht="25.95" customHeight="1">
      <c r="B94" s="157"/>
      <c r="C94" s="158"/>
      <c r="D94" s="159" t="s">
        <v>68</v>
      </c>
      <c r="E94" s="160" t="s">
        <v>113</v>
      </c>
      <c r="F94" s="160" t="s">
        <v>114</v>
      </c>
      <c r="G94" s="158"/>
      <c r="H94" s="158"/>
      <c r="I94" s="161"/>
      <c r="J94" s="162">
        <f>BK94</f>
        <v>0</v>
      </c>
      <c r="K94" s="158"/>
      <c r="L94" s="163"/>
      <c r="M94" s="164"/>
      <c r="N94" s="165"/>
      <c r="O94" s="165"/>
      <c r="P94" s="166">
        <f>P95+P101+P115+P134+P143+P156</f>
        <v>0</v>
      </c>
      <c r="Q94" s="165"/>
      <c r="R94" s="166">
        <f>R95+R101+R115+R134+R143+R156</f>
        <v>230.00643429</v>
      </c>
      <c r="S94" s="165"/>
      <c r="T94" s="167">
        <f>T95+T101+T115+T134+T143+T156</f>
        <v>0</v>
      </c>
      <c r="AR94" s="168" t="s">
        <v>77</v>
      </c>
      <c r="AT94" s="169" t="s">
        <v>68</v>
      </c>
      <c r="AU94" s="169" t="s">
        <v>69</v>
      </c>
      <c r="AY94" s="168" t="s">
        <v>115</v>
      </c>
      <c r="BK94" s="170">
        <f>BK95+BK101+BK115+BK134+BK143+BK156</f>
        <v>0</v>
      </c>
    </row>
    <row r="95" spans="2:63" s="12" customFormat="1" ht="22.95" customHeight="1">
      <c r="B95" s="157"/>
      <c r="C95" s="158"/>
      <c r="D95" s="159" t="s">
        <v>68</v>
      </c>
      <c r="E95" s="171" t="s">
        <v>77</v>
      </c>
      <c r="F95" s="171" t="s">
        <v>116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SUM(P96:P100)</f>
        <v>0</v>
      </c>
      <c r="Q95" s="165"/>
      <c r="R95" s="166">
        <f>SUM(R96:R100)</f>
        <v>29.354</v>
      </c>
      <c r="S95" s="165"/>
      <c r="T95" s="167">
        <f>SUM(T96:T100)</f>
        <v>0</v>
      </c>
      <c r="AR95" s="168" t="s">
        <v>77</v>
      </c>
      <c r="AT95" s="169" t="s">
        <v>68</v>
      </c>
      <c r="AU95" s="169" t="s">
        <v>77</v>
      </c>
      <c r="AY95" s="168" t="s">
        <v>115</v>
      </c>
      <c r="BK95" s="170">
        <f>SUM(BK96:BK100)</f>
        <v>0</v>
      </c>
    </row>
    <row r="96" spans="1:65" s="2" customFormat="1" ht="60.6" customHeight="1">
      <c r="A96" s="34"/>
      <c r="B96" s="35"/>
      <c r="C96" s="173" t="s">
        <v>77</v>
      </c>
      <c r="D96" s="173" t="s">
        <v>117</v>
      </c>
      <c r="E96" s="174" t="s">
        <v>290</v>
      </c>
      <c r="F96" s="175" t="s">
        <v>291</v>
      </c>
      <c r="G96" s="176" t="s">
        <v>146</v>
      </c>
      <c r="H96" s="177">
        <v>14.677</v>
      </c>
      <c r="I96" s="178"/>
      <c r="J96" s="179">
        <f>ROUND(I96*H96,2)</f>
        <v>0</v>
      </c>
      <c r="K96" s="175" t="s">
        <v>121</v>
      </c>
      <c r="L96" s="39"/>
      <c r="M96" s="180" t="s">
        <v>18</v>
      </c>
      <c r="N96" s="181" t="s">
        <v>40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122</v>
      </c>
      <c r="AT96" s="184" t="s">
        <v>117</v>
      </c>
      <c r="AU96" s="184" t="s">
        <v>79</v>
      </c>
      <c r="AY96" s="17" t="s">
        <v>115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77</v>
      </c>
      <c r="BK96" s="185">
        <f>ROUND(I96*H96,2)</f>
        <v>0</v>
      </c>
      <c r="BL96" s="17" t="s">
        <v>122</v>
      </c>
      <c r="BM96" s="184" t="s">
        <v>292</v>
      </c>
    </row>
    <row r="97" spans="1:47" s="2" customFormat="1" ht="12">
      <c r="A97" s="34"/>
      <c r="B97" s="35"/>
      <c r="C97" s="36"/>
      <c r="D97" s="186" t="s">
        <v>124</v>
      </c>
      <c r="E97" s="36"/>
      <c r="F97" s="187" t="s">
        <v>293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124</v>
      </c>
      <c r="AU97" s="17" t="s">
        <v>79</v>
      </c>
    </row>
    <row r="98" spans="1:65" s="2" customFormat="1" ht="14.4" customHeight="1">
      <c r="A98" s="34"/>
      <c r="B98" s="35"/>
      <c r="C98" s="217" t="s">
        <v>79</v>
      </c>
      <c r="D98" s="217" t="s">
        <v>294</v>
      </c>
      <c r="E98" s="218" t="s">
        <v>295</v>
      </c>
      <c r="F98" s="219" t="s">
        <v>296</v>
      </c>
      <c r="G98" s="220" t="s">
        <v>164</v>
      </c>
      <c r="H98" s="221">
        <v>29.354</v>
      </c>
      <c r="I98" s="222"/>
      <c r="J98" s="223">
        <f>ROUND(I98*H98,2)</f>
        <v>0</v>
      </c>
      <c r="K98" s="219" t="s">
        <v>121</v>
      </c>
      <c r="L98" s="224"/>
      <c r="M98" s="225" t="s">
        <v>18</v>
      </c>
      <c r="N98" s="226" t="s">
        <v>40</v>
      </c>
      <c r="O98" s="64"/>
      <c r="P98" s="182">
        <f>O98*H98</f>
        <v>0</v>
      </c>
      <c r="Q98" s="182">
        <v>1</v>
      </c>
      <c r="R98" s="182">
        <f>Q98*H98</f>
        <v>29.354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161</v>
      </c>
      <c r="AT98" s="184" t="s">
        <v>294</v>
      </c>
      <c r="AU98" s="184" t="s">
        <v>79</v>
      </c>
      <c r="AY98" s="17" t="s">
        <v>115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77</v>
      </c>
      <c r="BK98" s="185">
        <f>ROUND(I98*H98,2)</f>
        <v>0</v>
      </c>
      <c r="BL98" s="17" t="s">
        <v>122</v>
      </c>
      <c r="BM98" s="184" t="s">
        <v>297</v>
      </c>
    </row>
    <row r="99" spans="1:47" s="2" customFormat="1" ht="12">
      <c r="A99" s="34"/>
      <c r="B99" s="35"/>
      <c r="C99" s="36"/>
      <c r="D99" s="186" t="s">
        <v>124</v>
      </c>
      <c r="E99" s="36"/>
      <c r="F99" s="187" t="s">
        <v>298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124</v>
      </c>
      <c r="AU99" s="17" t="s">
        <v>79</v>
      </c>
    </row>
    <row r="100" spans="2:51" s="13" customFormat="1" ht="12">
      <c r="B100" s="191"/>
      <c r="C100" s="192"/>
      <c r="D100" s="193" t="s">
        <v>126</v>
      </c>
      <c r="E100" s="192"/>
      <c r="F100" s="195" t="s">
        <v>299</v>
      </c>
      <c r="G100" s="192"/>
      <c r="H100" s="196">
        <v>29.354</v>
      </c>
      <c r="I100" s="197"/>
      <c r="J100" s="192"/>
      <c r="K100" s="192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126</v>
      </c>
      <c r="AU100" s="202" t="s">
        <v>79</v>
      </c>
      <c r="AV100" s="13" t="s">
        <v>79</v>
      </c>
      <c r="AW100" s="13" t="s">
        <v>3</v>
      </c>
      <c r="AX100" s="13" t="s">
        <v>77</v>
      </c>
      <c r="AY100" s="202" t="s">
        <v>115</v>
      </c>
    </row>
    <row r="101" spans="2:63" s="12" customFormat="1" ht="22.95" customHeight="1">
      <c r="B101" s="157"/>
      <c r="C101" s="158"/>
      <c r="D101" s="159" t="s">
        <v>68</v>
      </c>
      <c r="E101" s="171" t="s">
        <v>79</v>
      </c>
      <c r="F101" s="171" t="s">
        <v>300</v>
      </c>
      <c r="G101" s="158"/>
      <c r="H101" s="158"/>
      <c r="I101" s="161"/>
      <c r="J101" s="172">
        <f>BK101</f>
        <v>0</v>
      </c>
      <c r="K101" s="158"/>
      <c r="L101" s="163"/>
      <c r="M101" s="164"/>
      <c r="N101" s="165"/>
      <c r="O101" s="165"/>
      <c r="P101" s="166">
        <f>SUM(P102:P114)</f>
        <v>0</v>
      </c>
      <c r="Q101" s="165"/>
      <c r="R101" s="166">
        <f>SUM(R102:R114)</f>
        <v>38.31540412</v>
      </c>
      <c r="S101" s="165"/>
      <c r="T101" s="167">
        <f>SUM(T102:T114)</f>
        <v>0</v>
      </c>
      <c r="AR101" s="168" t="s">
        <v>77</v>
      </c>
      <c r="AT101" s="169" t="s">
        <v>68</v>
      </c>
      <c r="AU101" s="169" t="s">
        <v>77</v>
      </c>
      <c r="AY101" s="168" t="s">
        <v>115</v>
      </c>
      <c r="BK101" s="170">
        <f>SUM(BK102:BK114)</f>
        <v>0</v>
      </c>
    </row>
    <row r="102" spans="1:65" s="2" customFormat="1" ht="22.2" customHeight="1">
      <c r="A102" s="34"/>
      <c r="B102" s="35"/>
      <c r="C102" s="173" t="s">
        <v>133</v>
      </c>
      <c r="D102" s="173" t="s">
        <v>117</v>
      </c>
      <c r="E102" s="174" t="s">
        <v>301</v>
      </c>
      <c r="F102" s="175" t="s">
        <v>302</v>
      </c>
      <c r="G102" s="176" t="s">
        <v>146</v>
      </c>
      <c r="H102" s="177">
        <v>6.944</v>
      </c>
      <c r="I102" s="178"/>
      <c r="J102" s="179">
        <f>ROUND(I102*H102,2)</f>
        <v>0</v>
      </c>
      <c r="K102" s="175" t="s">
        <v>121</v>
      </c>
      <c r="L102" s="39"/>
      <c r="M102" s="180" t="s">
        <v>18</v>
      </c>
      <c r="N102" s="181" t="s">
        <v>40</v>
      </c>
      <c r="O102" s="64"/>
      <c r="P102" s="182">
        <f>O102*H102</f>
        <v>0</v>
      </c>
      <c r="Q102" s="182">
        <v>2.55178</v>
      </c>
      <c r="R102" s="182">
        <f>Q102*H102</f>
        <v>17.71956032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122</v>
      </c>
      <c r="AT102" s="184" t="s">
        <v>117</v>
      </c>
      <c r="AU102" s="184" t="s">
        <v>79</v>
      </c>
      <c r="AY102" s="17" t="s">
        <v>115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77</v>
      </c>
      <c r="BK102" s="185">
        <f>ROUND(I102*H102,2)</f>
        <v>0</v>
      </c>
      <c r="BL102" s="17" t="s">
        <v>122</v>
      </c>
      <c r="BM102" s="184" t="s">
        <v>303</v>
      </c>
    </row>
    <row r="103" spans="1:47" s="2" customFormat="1" ht="12">
      <c r="A103" s="34"/>
      <c r="B103" s="35"/>
      <c r="C103" s="36"/>
      <c r="D103" s="186" t="s">
        <v>124</v>
      </c>
      <c r="E103" s="36"/>
      <c r="F103" s="187" t="s">
        <v>304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124</v>
      </c>
      <c r="AU103" s="17" t="s">
        <v>79</v>
      </c>
    </row>
    <row r="104" spans="2:51" s="13" customFormat="1" ht="12">
      <c r="B104" s="191"/>
      <c r="C104" s="192"/>
      <c r="D104" s="193" t="s">
        <v>126</v>
      </c>
      <c r="E104" s="194" t="s">
        <v>18</v>
      </c>
      <c r="F104" s="195" t="s">
        <v>305</v>
      </c>
      <c r="G104" s="192"/>
      <c r="H104" s="196">
        <v>6.944</v>
      </c>
      <c r="I104" s="197"/>
      <c r="J104" s="192"/>
      <c r="K104" s="192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126</v>
      </c>
      <c r="AU104" s="202" t="s">
        <v>79</v>
      </c>
      <c r="AV104" s="13" t="s">
        <v>79</v>
      </c>
      <c r="AW104" s="13" t="s">
        <v>31</v>
      </c>
      <c r="AX104" s="13" t="s">
        <v>77</v>
      </c>
      <c r="AY104" s="202" t="s">
        <v>115</v>
      </c>
    </row>
    <row r="105" spans="1:65" s="2" customFormat="1" ht="57.6" customHeight="1">
      <c r="A105" s="34"/>
      <c r="B105" s="35"/>
      <c r="C105" s="173" t="s">
        <v>122</v>
      </c>
      <c r="D105" s="173" t="s">
        <v>117</v>
      </c>
      <c r="E105" s="174" t="s">
        <v>306</v>
      </c>
      <c r="F105" s="175" t="s">
        <v>307</v>
      </c>
      <c r="G105" s="176" t="s">
        <v>208</v>
      </c>
      <c r="H105" s="177">
        <v>5</v>
      </c>
      <c r="I105" s="178"/>
      <c r="J105" s="179">
        <f>ROUND(I105*H105,2)</f>
        <v>0</v>
      </c>
      <c r="K105" s="175" t="s">
        <v>121</v>
      </c>
      <c r="L105" s="39"/>
      <c r="M105" s="180" t="s">
        <v>18</v>
      </c>
      <c r="N105" s="181" t="s">
        <v>40</v>
      </c>
      <c r="O105" s="64"/>
      <c r="P105" s="182">
        <f>O105*H105</f>
        <v>0</v>
      </c>
      <c r="Q105" s="182">
        <v>0.0431</v>
      </c>
      <c r="R105" s="182">
        <f>Q105*H105</f>
        <v>0.2155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122</v>
      </c>
      <c r="AT105" s="184" t="s">
        <v>117</v>
      </c>
      <c r="AU105" s="184" t="s">
        <v>79</v>
      </c>
      <c r="AY105" s="17" t="s">
        <v>115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77</v>
      </c>
      <c r="BK105" s="185">
        <f>ROUND(I105*H105,2)</f>
        <v>0</v>
      </c>
      <c r="BL105" s="17" t="s">
        <v>122</v>
      </c>
      <c r="BM105" s="184" t="s">
        <v>308</v>
      </c>
    </row>
    <row r="106" spans="1:47" s="2" customFormat="1" ht="12">
      <c r="A106" s="34"/>
      <c r="B106" s="35"/>
      <c r="C106" s="36"/>
      <c r="D106" s="186" t="s">
        <v>124</v>
      </c>
      <c r="E106" s="36"/>
      <c r="F106" s="187" t="s">
        <v>309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124</v>
      </c>
      <c r="AU106" s="17" t="s">
        <v>79</v>
      </c>
    </row>
    <row r="107" spans="1:65" s="2" customFormat="1" ht="34.95" customHeight="1">
      <c r="A107" s="34"/>
      <c r="B107" s="35"/>
      <c r="C107" s="173" t="s">
        <v>143</v>
      </c>
      <c r="D107" s="173" t="s">
        <v>117</v>
      </c>
      <c r="E107" s="174" t="s">
        <v>310</v>
      </c>
      <c r="F107" s="175" t="s">
        <v>311</v>
      </c>
      <c r="G107" s="176" t="s">
        <v>177</v>
      </c>
      <c r="H107" s="177">
        <v>54.34</v>
      </c>
      <c r="I107" s="178"/>
      <c r="J107" s="179">
        <f>ROUND(I107*H107,2)</f>
        <v>0</v>
      </c>
      <c r="K107" s="175" t="s">
        <v>121</v>
      </c>
      <c r="L107" s="39"/>
      <c r="M107" s="180" t="s">
        <v>18</v>
      </c>
      <c r="N107" s="181" t="s">
        <v>40</v>
      </c>
      <c r="O107" s="64"/>
      <c r="P107" s="182">
        <f>O107*H107</f>
        <v>0</v>
      </c>
      <c r="Q107" s="182">
        <v>0.36277</v>
      </c>
      <c r="R107" s="182">
        <f>Q107*H107</f>
        <v>19.7129218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122</v>
      </c>
      <c r="AT107" s="184" t="s">
        <v>117</v>
      </c>
      <c r="AU107" s="184" t="s">
        <v>79</v>
      </c>
      <c r="AY107" s="17" t="s">
        <v>115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77</v>
      </c>
      <c r="BK107" s="185">
        <f>ROUND(I107*H107,2)</f>
        <v>0</v>
      </c>
      <c r="BL107" s="17" t="s">
        <v>122</v>
      </c>
      <c r="BM107" s="184" t="s">
        <v>312</v>
      </c>
    </row>
    <row r="108" spans="1:47" s="2" customFormat="1" ht="12">
      <c r="A108" s="34"/>
      <c r="B108" s="35"/>
      <c r="C108" s="36"/>
      <c r="D108" s="186" t="s">
        <v>124</v>
      </c>
      <c r="E108" s="36"/>
      <c r="F108" s="187" t="s">
        <v>313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124</v>
      </c>
      <c r="AU108" s="17" t="s">
        <v>79</v>
      </c>
    </row>
    <row r="109" spans="2:51" s="13" customFormat="1" ht="12">
      <c r="B109" s="191"/>
      <c r="C109" s="192"/>
      <c r="D109" s="193" t="s">
        <v>126</v>
      </c>
      <c r="E109" s="194" t="s">
        <v>18</v>
      </c>
      <c r="F109" s="195" t="s">
        <v>314</v>
      </c>
      <c r="G109" s="192"/>
      <c r="H109" s="196">
        <v>54.34</v>
      </c>
      <c r="I109" s="197"/>
      <c r="J109" s="192"/>
      <c r="K109" s="192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126</v>
      </c>
      <c r="AU109" s="202" t="s">
        <v>79</v>
      </c>
      <c r="AV109" s="13" t="s">
        <v>79</v>
      </c>
      <c r="AW109" s="13" t="s">
        <v>31</v>
      </c>
      <c r="AX109" s="13" t="s">
        <v>77</v>
      </c>
      <c r="AY109" s="202" t="s">
        <v>115</v>
      </c>
    </row>
    <row r="110" spans="1:65" s="2" customFormat="1" ht="50.4" customHeight="1">
      <c r="A110" s="34"/>
      <c r="B110" s="35"/>
      <c r="C110" s="173" t="s">
        <v>150</v>
      </c>
      <c r="D110" s="173" t="s">
        <v>117</v>
      </c>
      <c r="E110" s="174" t="s">
        <v>315</v>
      </c>
      <c r="F110" s="175" t="s">
        <v>316</v>
      </c>
      <c r="G110" s="176" t="s">
        <v>164</v>
      </c>
      <c r="H110" s="177">
        <v>0.63</v>
      </c>
      <c r="I110" s="178"/>
      <c r="J110" s="179">
        <f>ROUND(I110*H110,2)</f>
        <v>0</v>
      </c>
      <c r="K110" s="175" t="s">
        <v>121</v>
      </c>
      <c r="L110" s="39"/>
      <c r="M110" s="180" t="s">
        <v>18</v>
      </c>
      <c r="N110" s="181" t="s">
        <v>40</v>
      </c>
      <c r="O110" s="64"/>
      <c r="P110" s="182">
        <f>O110*H110</f>
        <v>0</v>
      </c>
      <c r="Q110" s="182">
        <v>1.0594</v>
      </c>
      <c r="R110" s="182">
        <f>Q110*H110</f>
        <v>0.667422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122</v>
      </c>
      <c r="AT110" s="184" t="s">
        <v>117</v>
      </c>
      <c r="AU110" s="184" t="s">
        <v>79</v>
      </c>
      <c r="AY110" s="17" t="s">
        <v>115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77</v>
      </c>
      <c r="BK110" s="185">
        <f>ROUND(I110*H110,2)</f>
        <v>0</v>
      </c>
      <c r="BL110" s="17" t="s">
        <v>122</v>
      </c>
      <c r="BM110" s="184" t="s">
        <v>317</v>
      </c>
    </row>
    <row r="111" spans="1:47" s="2" customFormat="1" ht="12">
      <c r="A111" s="34"/>
      <c r="B111" s="35"/>
      <c r="C111" s="36"/>
      <c r="D111" s="186" t="s">
        <v>124</v>
      </c>
      <c r="E111" s="36"/>
      <c r="F111" s="187" t="s">
        <v>318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124</v>
      </c>
      <c r="AU111" s="17" t="s">
        <v>79</v>
      </c>
    </row>
    <row r="112" spans="2:51" s="13" customFormat="1" ht="12">
      <c r="B112" s="191"/>
      <c r="C112" s="192"/>
      <c r="D112" s="193" t="s">
        <v>126</v>
      </c>
      <c r="E112" s="194" t="s">
        <v>18</v>
      </c>
      <c r="F112" s="195" t="s">
        <v>319</v>
      </c>
      <c r="G112" s="192"/>
      <c r="H112" s="196">
        <v>0.427</v>
      </c>
      <c r="I112" s="197"/>
      <c r="J112" s="192"/>
      <c r="K112" s="192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126</v>
      </c>
      <c r="AU112" s="202" t="s">
        <v>79</v>
      </c>
      <c r="AV112" s="13" t="s">
        <v>79</v>
      </c>
      <c r="AW112" s="13" t="s">
        <v>31</v>
      </c>
      <c r="AX112" s="13" t="s">
        <v>69</v>
      </c>
      <c r="AY112" s="202" t="s">
        <v>115</v>
      </c>
    </row>
    <row r="113" spans="2:51" s="13" customFormat="1" ht="12">
      <c r="B113" s="191"/>
      <c r="C113" s="192"/>
      <c r="D113" s="193" t="s">
        <v>126</v>
      </c>
      <c r="E113" s="194" t="s">
        <v>18</v>
      </c>
      <c r="F113" s="195" t="s">
        <v>320</v>
      </c>
      <c r="G113" s="192"/>
      <c r="H113" s="196">
        <v>0.203</v>
      </c>
      <c r="I113" s="197"/>
      <c r="J113" s="192"/>
      <c r="K113" s="192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126</v>
      </c>
      <c r="AU113" s="202" t="s">
        <v>79</v>
      </c>
      <c r="AV113" s="13" t="s">
        <v>79</v>
      </c>
      <c r="AW113" s="13" t="s">
        <v>31</v>
      </c>
      <c r="AX113" s="13" t="s">
        <v>69</v>
      </c>
      <c r="AY113" s="202" t="s">
        <v>115</v>
      </c>
    </row>
    <row r="114" spans="2:51" s="14" customFormat="1" ht="12">
      <c r="B114" s="203"/>
      <c r="C114" s="204"/>
      <c r="D114" s="193" t="s">
        <v>126</v>
      </c>
      <c r="E114" s="205" t="s">
        <v>18</v>
      </c>
      <c r="F114" s="206" t="s">
        <v>188</v>
      </c>
      <c r="G114" s="204"/>
      <c r="H114" s="207">
        <v>0.63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126</v>
      </c>
      <c r="AU114" s="213" t="s">
        <v>79</v>
      </c>
      <c r="AV114" s="14" t="s">
        <v>122</v>
      </c>
      <c r="AW114" s="14" t="s">
        <v>31</v>
      </c>
      <c r="AX114" s="14" t="s">
        <v>77</v>
      </c>
      <c r="AY114" s="213" t="s">
        <v>115</v>
      </c>
    </row>
    <row r="115" spans="2:63" s="12" customFormat="1" ht="22.95" customHeight="1">
      <c r="B115" s="157"/>
      <c r="C115" s="158"/>
      <c r="D115" s="159" t="s">
        <v>68</v>
      </c>
      <c r="E115" s="171" t="s">
        <v>133</v>
      </c>
      <c r="F115" s="171" t="s">
        <v>321</v>
      </c>
      <c r="G115" s="158"/>
      <c r="H115" s="158"/>
      <c r="I115" s="161"/>
      <c r="J115" s="172">
        <f>BK115</f>
        <v>0</v>
      </c>
      <c r="K115" s="158"/>
      <c r="L115" s="163"/>
      <c r="M115" s="164"/>
      <c r="N115" s="165"/>
      <c r="O115" s="165"/>
      <c r="P115" s="166">
        <f>SUM(P116:P133)</f>
        <v>0</v>
      </c>
      <c r="Q115" s="165"/>
      <c r="R115" s="166">
        <f>SUM(R116:R133)</f>
        <v>130.31815113</v>
      </c>
      <c r="S115" s="165"/>
      <c r="T115" s="167">
        <f>SUM(T116:T133)</f>
        <v>0</v>
      </c>
      <c r="AR115" s="168" t="s">
        <v>77</v>
      </c>
      <c r="AT115" s="169" t="s">
        <v>68</v>
      </c>
      <c r="AU115" s="169" t="s">
        <v>77</v>
      </c>
      <c r="AY115" s="168" t="s">
        <v>115</v>
      </c>
      <c r="BK115" s="170">
        <f>SUM(BK116:BK133)</f>
        <v>0</v>
      </c>
    </row>
    <row r="116" spans="1:65" s="2" customFormat="1" ht="45" customHeight="1">
      <c r="A116" s="34"/>
      <c r="B116" s="35"/>
      <c r="C116" s="173" t="s">
        <v>156</v>
      </c>
      <c r="D116" s="173" t="s">
        <v>117</v>
      </c>
      <c r="E116" s="174" t="s">
        <v>322</v>
      </c>
      <c r="F116" s="175" t="s">
        <v>323</v>
      </c>
      <c r="G116" s="176" t="s">
        <v>146</v>
      </c>
      <c r="H116" s="177">
        <v>47.394</v>
      </c>
      <c r="I116" s="178"/>
      <c r="J116" s="179">
        <f>ROUND(I116*H116,2)</f>
        <v>0</v>
      </c>
      <c r="K116" s="175" t="s">
        <v>121</v>
      </c>
      <c r="L116" s="39"/>
      <c r="M116" s="180" t="s">
        <v>18</v>
      </c>
      <c r="N116" s="181" t="s">
        <v>40</v>
      </c>
      <c r="O116" s="64"/>
      <c r="P116" s="182">
        <f>O116*H116</f>
        <v>0</v>
      </c>
      <c r="Q116" s="182">
        <v>2.52913</v>
      </c>
      <c r="R116" s="182">
        <f>Q116*H116</f>
        <v>119.86558722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122</v>
      </c>
      <c r="AT116" s="184" t="s">
        <v>117</v>
      </c>
      <c r="AU116" s="184" t="s">
        <v>79</v>
      </c>
      <c r="AY116" s="17" t="s">
        <v>115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77</v>
      </c>
      <c r="BK116" s="185">
        <f>ROUND(I116*H116,2)</f>
        <v>0</v>
      </c>
      <c r="BL116" s="17" t="s">
        <v>122</v>
      </c>
      <c r="BM116" s="184" t="s">
        <v>324</v>
      </c>
    </row>
    <row r="117" spans="1:47" s="2" customFormat="1" ht="12">
      <c r="A117" s="34"/>
      <c r="B117" s="35"/>
      <c r="C117" s="36"/>
      <c r="D117" s="186" t="s">
        <v>124</v>
      </c>
      <c r="E117" s="36"/>
      <c r="F117" s="187" t="s">
        <v>325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124</v>
      </c>
      <c r="AU117" s="17" t="s">
        <v>79</v>
      </c>
    </row>
    <row r="118" spans="2:51" s="13" customFormat="1" ht="12">
      <c r="B118" s="191"/>
      <c r="C118" s="192"/>
      <c r="D118" s="193" t="s">
        <v>126</v>
      </c>
      <c r="E118" s="194" t="s">
        <v>18</v>
      </c>
      <c r="F118" s="195" t="s">
        <v>326</v>
      </c>
      <c r="G118" s="192"/>
      <c r="H118" s="196">
        <v>10.416</v>
      </c>
      <c r="I118" s="197"/>
      <c r="J118" s="192"/>
      <c r="K118" s="192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126</v>
      </c>
      <c r="AU118" s="202" t="s">
        <v>79</v>
      </c>
      <c r="AV118" s="13" t="s">
        <v>79</v>
      </c>
      <c r="AW118" s="13" t="s">
        <v>31</v>
      </c>
      <c r="AX118" s="13" t="s">
        <v>69</v>
      </c>
      <c r="AY118" s="202" t="s">
        <v>115</v>
      </c>
    </row>
    <row r="119" spans="2:51" s="13" customFormat="1" ht="20.4">
      <c r="B119" s="191"/>
      <c r="C119" s="192"/>
      <c r="D119" s="193" t="s">
        <v>126</v>
      </c>
      <c r="E119" s="194" t="s">
        <v>18</v>
      </c>
      <c r="F119" s="195" t="s">
        <v>327</v>
      </c>
      <c r="G119" s="192"/>
      <c r="H119" s="196">
        <v>36.978</v>
      </c>
      <c r="I119" s="197"/>
      <c r="J119" s="192"/>
      <c r="K119" s="192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126</v>
      </c>
      <c r="AU119" s="202" t="s">
        <v>79</v>
      </c>
      <c r="AV119" s="13" t="s">
        <v>79</v>
      </c>
      <c r="AW119" s="13" t="s">
        <v>31</v>
      </c>
      <c r="AX119" s="13" t="s">
        <v>69</v>
      </c>
      <c r="AY119" s="202" t="s">
        <v>115</v>
      </c>
    </row>
    <row r="120" spans="2:51" s="14" customFormat="1" ht="12">
      <c r="B120" s="203"/>
      <c r="C120" s="204"/>
      <c r="D120" s="193" t="s">
        <v>126</v>
      </c>
      <c r="E120" s="205" t="s">
        <v>18</v>
      </c>
      <c r="F120" s="206" t="s">
        <v>188</v>
      </c>
      <c r="G120" s="204"/>
      <c r="H120" s="207">
        <v>47.394000000000005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126</v>
      </c>
      <c r="AU120" s="213" t="s">
        <v>79</v>
      </c>
      <c r="AV120" s="14" t="s">
        <v>122</v>
      </c>
      <c r="AW120" s="14" t="s">
        <v>31</v>
      </c>
      <c r="AX120" s="14" t="s">
        <v>77</v>
      </c>
      <c r="AY120" s="213" t="s">
        <v>115</v>
      </c>
    </row>
    <row r="121" spans="1:65" s="2" customFormat="1" ht="40.2" customHeight="1">
      <c r="A121" s="34"/>
      <c r="B121" s="35"/>
      <c r="C121" s="173" t="s">
        <v>161</v>
      </c>
      <c r="D121" s="173" t="s">
        <v>117</v>
      </c>
      <c r="E121" s="174" t="s">
        <v>328</v>
      </c>
      <c r="F121" s="175" t="s">
        <v>329</v>
      </c>
      <c r="G121" s="176" t="s">
        <v>177</v>
      </c>
      <c r="H121" s="177">
        <v>44.06</v>
      </c>
      <c r="I121" s="178"/>
      <c r="J121" s="179">
        <f>ROUND(I121*H121,2)</f>
        <v>0</v>
      </c>
      <c r="K121" s="175" t="s">
        <v>121</v>
      </c>
      <c r="L121" s="39"/>
      <c r="M121" s="180" t="s">
        <v>18</v>
      </c>
      <c r="N121" s="181" t="s">
        <v>40</v>
      </c>
      <c r="O121" s="64"/>
      <c r="P121" s="182">
        <f>O121*H121</f>
        <v>0</v>
      </c>
      <c r="Q121" s="182">
        <v>0.00432</v>
      </c>
      <c r="R121" s="182">
        <f>Q121*H121</f>
        <v>0.19033920000000001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122</v>
      </c>
      <c r="AT121" s="184" t="s">
        <v>117</v>
      </c>
      <c r="AU121" s="184" t="s">
        <v>79</v>
      </c>
      <c r="AY121" s="17" t="s">
        <v>115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77</v>
      </c>
      <c r="BK121" s="185">
        <f>ROUND(I121*H121,2)</f>
        <v>0</v>
      </c>
      <c r="BL121" s="17" t="s">
        <v>122</v>
      </c>
      <c r="BM121" s="184" t="s">
        <v>330</v>
      </c>
    </row>
    <row r="122" spans="1:47" s="2" customFormat="1" ht="12">
      <c r="A122" s="34"/>
      <c r="B122" s="35"/>
      <c r="C122" s="36"/>
      <c r="D122" s="186" t="s">
        <v>124</v>
      </c>
      <c r="E122" s="36"/>
      <c r="F122" s="187" t="s">
        <v>331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124</v>
      </c>
      <c r="AU122" s="17" t="s">
        <v>79</v>
      </c>
    </row>
    <row r="123" spans="2:51" s="13" customFormat="1" ht="12">
      <c r="B123" s="191"/>
      <c r="C123" s="192"/>
      <c r="D123" s="193" t="s">
        <v>126</v>
      </c>
      <c r="E123" s="194" t="s">
        <v>18</v>
      </c>
      <c r="F123" s="195" t="s">
        <v>332</v>
      </c>
      <c r="G123" s="192"/>
      <c r="H123" s="196">
        <v>32.32</v>
      </c>
      <c r="I123" s="197"/>
      <c r="J123" s="192"/>
      <c r="K123" s="192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126</v>
      </c>
      <c r="AU123" s="202" t="s">
        <v>79</v>
      </c>
      <c r="AV123" s="13" t="s">
        <v>79</v>
      </c>
      <c r="AW123" s="13" t="s">
        <v>31</v>
      </c>
      <c r="AX123" s="13" t="s">
        <v>69</v>
      </c>
      <c r="AY123" s="202" t="s">
        <v>115</v>
      </c>
    </row>
    <row r="124" spans="2:51" s="13" customFormat="1" ht="12">
      <c r="B124" s="191"/>
      <c r="C124" s="192"/>
      <c r="D124" s="193" t="s">
        <v>126</v>
      </c>
      <c r="E124" s="194" t="s">
        <v>18</v>
      </c>
      <c r="F124" s="195" t="s">
        <v>333</v>
      </c>
      <c r="G124" s="192"/>
      <c r="H124" s="196">
        <v>8.8</v>
      </c>
      <c r="I124" s="197"/>
      <c r="J124" s="192"/>
      <c r="K124" s="192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126</v>
      </c>
      <c r="AU124" s="202" t="s">
        <v>79</v>
      </c>
      <c r="AV124" s="13" t="s">
        <v>79</v>
      </c>
      <c r="AW124" s="13" t="s">
        <v>31</v>
      </c>
      <c r="AX124" s="13" t="s">
        <v>69</v>
      </c>
      <c r="AY124" s="202" t="s">
        <v>115</v>
      </c>
    </row>
    <row r="125" spans="2:51" s="13" customFormat="1" ht="12">
      <c r="B125" s="191"/>
      <c r="C125" s="192"/>
      <c r="D125" s="193" t="s">
        <v>126</v>
      </c>
      <c r="E125" s="194" t="s">
        <v>18</v>
      </c>
      <c r="F125" s="195" t="s">
        <v>334</v>
      </c>
      <c r="G125" s="192"/>
      <c r="H125" s="196">
        <v>2.16</v>
      </c>
      <c r="I125" s="197"/>
      <c r="J125" s="192"/>
      <c r="K125" s="192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126</v>
      </c>
      <c r="AU125" s="202" t="s">
        <v>79</v>
      </c>
      <c r="AV125" s="13" t="s">
        <v>79</v>
      </c>
      <c r="AW125" s="13" t="s">
        <v>31</v>
      </c>
      <c r="AX125" s="13" t="s">
        <v>69</v>
      </c>
      <c r="AY125" s="202" t="s">
        <v>115</v>
      </c>
    </row>
    <row r="126" spans="2:51" s="13" customFormat="1" ht="12">
      <c r="B126" s="191"/>
      <c r="C126" s="192"/>
      <c r="D126" s="193" t="s">
        <v>126</v>
      </c>
      <c r="E126" s="194" t="s">
        <v>18</v>
      </c>
      <c r="F126" s="195" t="s">
        <v>335</v>
      </c>
      <c r="G126" s="192"/>
      <c r="H126" s="196">
        <v>0.78</v>
      </c>
      <c r="I126" s="197"/>
      <c r="J126" s="192"/>
      <c r="K126" s="192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126</v>
      </c>
      <c r="AU126" s="202" t="s">
        <v>79</v>
      </c>
      <c r="AV126" s="13" t="s">
        <v>79</v>
      </c>
      <c r="AW126" s="13" t="s">
        <v>31</v>
      </c>
      <c r="AX126" s="13" t="s">
        <v>69</v>
      </c>
      <c r="AY126" s="202" t="s">
        <v>115</v>
      </c>
    </row>
    <row r="127" spans="2:51" s="14" customFormat="1" ht="12">
      <c r="B127" s="203"/>
      <c r="C127" s="204"/>
      <c r="D127" s="193" t="s">
        <v>126</v>
      </c>
      <c r="E127" s="205" t="s">
        <v>18</v>
      </c>
      <c r="F127" s="206" t="s">
        <v>188</v>
      </c>
      <c r="G127" s="204"/>
      <c r="H127" s="207">
        <v>44.06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126</v>
      </c>
      <c r="AU127" s="213" t="s">
        <v>79</v>
      </c>
      <c r="AV127" s="14" t="s">
        <v>122</v>
      </c>
      <c r="AW127" s="14" t="s">
        <v>31</v>
      </c>
      <c r="AX127" s="14" t="s">
        <v>77</v>
      </c>
      <c r="AY127" s="213" t="s">
        <v>115</v>
      </c>
    </row>
    <row r="128" spans="1:65" s="2" customFormat="1" ht="40.2" customHeight="1">
      <c r="A128" s="34"/>
      <c r="B128" s="35"/>
      <c r="C128" s="173" t="s">
        <v>168</v>
      </c>
      <c r="D128" s="173" t="s">
        <v>117</v>
      </c>
      <c r="E128" s="174" t="s">
        <v>336</v>
      </c>
      <c r="F128" s="175" t="s">
        <v>337</v>
      </c>
      <c r="G128" s="176" t="s">
        <v>177</v>
      </c>
      <c r="H128" s="177">
        <v>44.06</v>
      </c>
      <c r="I128" s="178"/>
      <c r="J128" s="179">
        <f>ROUND(I128*H128,2)</f>
        <v>0</v>
      </c>
      <c r="K128" s="175" t="s">
        <v>121</v>
      </c>
      <c r="L128" s="39"/>
      <c r="M128" s="180" t="s">
        <v>18</v>
      </c>
      <c r="N128" s="181" t="s">
        <v>40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122</v>
      </c>
      <c r="AT128" s="184" t="s">
        <v>117</v>
      </c>
      <c r="AU128" s="184" t="s">
        <v>79</v>
      </c>
      <c r="AY128" s="17" t="s">
        <v>115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77</v>
      </c>
      <c r="BK128" s="185">
        <f>ROUND(I128*H128,2)</f>
        <v>0</v>
      </c>
      <c r="BL128" s="17" t="s">
        <v>122</v>
      </c>
      <c r="BM128" s="184" t="s">
        <v>338</v>
      </c>
    </row>
    <row r="129" spans="1:47" s="2" customFormat="1" ht="12">
      <c r="A129" s="34"/>
      <c r="B129" s="35"/>
      <c r="C129" s="36"/>
      <c r="D129" s="186" t="s">
        <v>124</v>
      </c>
      <c r="E129" s="36"/>
      <c r="F129" s="187" t="s">
        <v>339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124</v>
      </c>
      <c r="AU129" s="17" t="s">
        <v>79</v>
      </c>
    </row>
    <row r="130" spans="2:51" s="13" customFormat="1" ht="12">
      <c r="B130" s="191"/>
      <c r="C130" s="192"/>
      <c r="D130" s="193" t="s">
        <v>126</v>
      </c>
      <c r="E130" s="194" t="s">
        <v>18</v>
      </c>
      <c r="F130" s="195" t="s">
        <v>340</v>
      </c>
      <c r="G130" s="192"/>
      <c r="H130" s="196">
        <v>44.06</v>
      </c>
      <c r="I130" s="197"/>
      <c r="J130" s="192"/>
      <c r="K130" s="192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126</v>
      </c>
      <c r="AU130" s="202" t="s">
        <v>79</v>
      </c>
      <c r="AV130" s="13" t="s">
        <v>79</v>
      </c>
      <c r="AW130" s="13" t="s">
        <v>31</v>
      </c>
      <c r="AX130" s="13" t="s">
        <v>77</v>
      </c>
      <c r="AY130" s="202" t="s">
        <v>115</v>
      </c>
    </row>
    <row r="131" spans="1:65" s="2" customFormat="1" ht="30" customHeight="1">
      <c r="A131" s="34"/>
      <c r="B131" s="35"/>
      <c r="C131" s="173" t="s">
        <v>174</v>
      </c>
      <c r="D131" s="173" t="s">
        <v>117</v>
      </c>
      <c r="E131" s="174" t="s">
        <v>341</v>
      </c>
      <c r="F131" s="175" t="s">
        <v>342</v>
      </c>
      <c r="G131" s="176" t="s">
        <v>164</v>
      </c>
      <c r="H131" s="177">
        <v>9.253</v>
      </c>
      <c r="I131" s="178"/>
      <c r="J131" s="179">
        <f>ROUND(I131*H131,2)</f>
        <v>0</v>
      </c>
      <c r="K131" s="175" t="s">
        <v>121</v>
      </c>
      <c r="L131" s="39"/>
      <c r="M131" s="180" t="s">
        <v>18</v>
      </c>
      <c r="N131" s="181" t="s">
        <v>40</v>
      </c>
      <c r="O131" s="64"/>
      <c r="P131" s="182">
        <f>O131*H131</f>
        <v>0</v>
      </c>
      <c r="Q131" s="182">
        <v>1.10907</v>
      </c>
      <c r="R131" s="182">
        <f>Q131*H131</f>
        <v>10.26222471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122</v>
      </c>
      <c r="AT131" s="184" t="s">
        <v>117</v>
      </c>
      <c r="AU131" s="184" t="s">
        <v>79</v>
      </c>
      <c r="AY131" s="17" t="s">
        <v>115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77</v>
      </c>
      <c r="BK131" s="185">
        <f>ROUND(I131*H131,2)</f>
        <v>0</v>
      </c>
      <c r="BL131" s="17" t="s">
        <v>122</v>
      </c>
      <c r="BM131" s="184" t="s">
        <v>343</v>
      </c>
    </row>
    <row r="132" spans="1:47" s="2" customFormat="1" ht="12">
      <c r="A132" s="34"/>
      <c r="B132" s="35"/>
      <c r="C132" s="36"/>
      <c r="D132" s="186" t="s">
        <v>124</v>
      </c>
      <c r="E132" s="36"/>
      <c r="F132" s="187" t="s">
        <v>344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124</v>
      </c>
      <c r="AU132" s="17" t="s">
        <v>79</v>
      </c>
    </row>
    <row r="133" spans="2:51" s="13" customFormat="1" ht="12">
      <c r="B133" s="191"/>
      <c r="C133" s="192"/>
      <c r="D133" s="193" t="s">
        <v>126</v>
      </c>
      <c r="E133" s="194" t="s">
        <v>18</v>
      </c>
      <c r="F133" s="195" t="s">
        <v>345</v>
      </c>
      <c r="G133" s="192"/>
      <c r="H133" s="196">
        <v>9.253</v>
      </c>
      <c r="I133" s="197"/>
      <c r="J133" s="192"/>
      <c r="K133" s="192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126</v>
      </c>
      <c r="AU133" s="202" t="s">
        <v>79</v>
      </c>
      <c r="AV133" s="13" t="s">
        <v>79</v>
      </c>
      <c r="AW133" s="13" t="s">
        <v>31</v>
      </c>
      <c r="AX133" s="13" t="s">
        <v>77</v>
      </c>
      <c r="AY133" s="202" t="s">
        <v>115</v>
      </c>
    </row>
    <row r="134" spans="2:63" s="12" customFormat="1" ht="22.95" customHeight="1">
      <c r="B134" s="157"/>
      <c r="C134" s="158"/>
      <c r="D134" s="159" t="s">
        <v>68</v>
      </c>
      <c r="E134" s="171" t="s">
        <v>150</v>
      </c>
      <c r="F134" s="171" t="s">
        <v>346</v>
      </c>
      <c r="G134" s="158"/>
      <c r="H134" s="158"/>
      <c r="I134" s="161"/>
      <c r="J134" s="172">
        <f>BK134</f>
        <v>0</v>
      </c>
      <c r="K134" s="158"/>
      <c r="L134" s="163"/>
      <c r="M134" s="164"/>
      <c r="N134" s="165"/>
      <c r="O134" s="165"/>
      <c r="P134" s="166">
        <f>SUM(P135:P142)</f>
        <v>0</v>
      </c>
      <c r="Q134" s="165"/>
      <c r="R134" s="166">
        <f>SUM(R135:R142)</f>
        <v>31.75412904</v>
      </c>
      <c r="S134" s="165"/>
      <c r="T134" s="167">
        <f>SUM(T135:T142)</f>
        <v>0</v>
      </c>
      <c r="AR134" s="168" t="s">
        <v>77</v>
      </c>
      <c r="AT134" s="169" t="s">
        <v>68</v>
      </c>
      <c r="AU134" s="169" t="s">
        <v>77</v>
      </c>
      <c r="AY134" s="168" t="s">
        <v>115</v>
      </c>
      <c r="BK134" s="170">
        <f>SUM(BK135:BK142)</f>
        <v>0</v>
      </c>
    </row>
    <row r="135" spans="1:65" s="2" customFormat="1" ht="30" customHeight="1">
      <c r="A135" s="34"/>
      <c r="B135" s="35"/>
      <c r="C135" s="173" t="s">
        <v>181</v>
      </c>
      <c r="D135" s="173" t="s">
        <v>117</v>
      </c>
      <c r="E135" s="174" t="s">
        <v>347</v>
      </c>
      <c r="F135" s="175" t="s">
        <v>348</v>
      </c>
      <c r="G135" s="176" t="s">
        <v>146</v>
      </c>
      <c r="H135" s="177">
        <v>8.616</v>
      </c>
      <c r="I135" s="178"/>
      <c r="J135" s="179">
        <f>ROUND(I135*H135,2)</f>
        <v>0</v>
      </c>
      <c r="K135" s="175" t="s">
        <v>121</v>
      </c>
      <c r="L135" s="39"/>
      <c r="M135" s="180" t="s">
        <v>18</v>
      </c>
      <c r="N135" s="181" t="s">
        <v>40</v>
      </c>
      <c r="O135" s="64"/>
      <c r="P135" s="182">
        <f>O135*H135</f>
        <v>0</v>
      </c>
      <c r="Q135" s="182">
        <v>2.45329</v>
      </c>
      <c r="R135" s="182">
        <f>Q135*H135</f>
        <v>21.13754664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122</v>
      </c>
      <c r="AT135" s="184" t="s">
        <v>117</v>
      </c>
      <c r="AU135" s="184" t="s">
        <v>79</v>
      </c>
      <c r="AY135" s="17" t="s">
        <v>115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77</v>
      </c>
      <c r="BK135" s="185">
        <f>ROUND(I135*H135,2)</f>
        <v>0</v>
      </c>
      <c r="BL135" s="17" t="s">
        <v>122</v>
      </c>
      <c r="BM135" s="184" t="s">
        <v>349</v>
      </c>
    </row>
    <row r="136" spans="1:47" s="2" customFormat="1" ht="12">
      <c r="A136" s="34"/>
      <c r="B136" s="35"/>
      <c r="C136" s="36"/>
      <c r="D136" s="186" t="s">
        <v>124</v>
      </c>
      <c r="E136" s="36"/>
      <c r="F136" s="187" t="s">
        <v>350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124</v>
      </c>
      <c r="AU136" s="17" t="s">
        <v>79</v>
      </c>
    </row>
    <row r="137" spans="2:51" s="13" customFormat="1" ht="12">
      <c r="B137" s="191"/>
      <c r="C137" s="192"/>
      <c r="D137" s="193" t="s">
        <v>126</v>
      </c>
      <c r="E137" s="194" t="s">
        <v>18</v>
      </c>
      <c r="F137" s="195" t="s">
        <v>351</v>
      </c>
      <c r="G137" s="192"/>
      <c r="H137" s="196">
        <v>8.616</v>
      </c>
      <c r="I137" s="197"/>
      <c r="J137" s="192"/>
      <c r="K137" s="192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126</v>
      </c>
      <c r="AU137" s="202" t="s">
        <v>79</v>
      </c>
      <c r="AV137" s="13" t="s">
        <v>79</v>
      </c>
      <c r="AW137" s="13" t="s">
        <v>31</v>
      </c>
      <c r="AX137" s="13" t="s">
        <v>77</v>
      </c>
      <c r="AY137" s="202" t="s">
        <v>115</v>
      </c>
    </row>
    <row r="138" spans="1:65" s="2" customFormat="1" ht="34.95" customHeight="1">
      <c r="A138" s="34"/>
      <c r="B138" s="35"/>
      <c r="C138" s="173" t="s">
        <v>189</v>
      </c>
      <c r="D138" s="173" t="s">
        <v>117</v>
      </c>
      <c r="E138" s="174" t="s">
        <v>352</v>
      </c>
      <c r="F138" s="175" t="s">
        <v>353</v>
      </c>
      <c r="G138" s="176" t="s">
        <v>146</v>
      </c>
      <c r="H138" s="177">
        <v>8.616</v>
      </c>
      <c r="I138" s="178"/>
      <c r="J138" s="179">
        <f>ROUND(I138*H138,2)</f>
        <v>0</v>
      </c>
      <c r="K138" s="175" t="s">
        <v>121</v>
      </c>
      <c r="L138" s="39"/>
      <c r="M138" s="180" t="s">
        <v>18</v>
      </c>
      <c r="N138" s="181" t="s">
        <v>40</v>
      </c>
      <c r="O138" s="64"/>
      <c r="P138" s="182">
        <f>O138*H138</f>
        <v>0</v>
      </c>
      <c r="Q138" s="182">
        <v>0.0404</v>
      </c>
      <c r="R138" s="182">
        <f>Q138*H138</f>
        <v>0.34808639999999996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122</v>
      </c>
      <c r="AT138" s="184" t="s">
        <v>117</v>
      </c>
      <c r="AU138" s="184" t="s">
        <v>79</v>
      </c>
      <c r="AY138" s="17" t="s">
        <v>115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77</v>
      </c>
      <c r="BK138" s="185">
        <f>ROUND(I138*H138,2)</f>
        <v>0</v>
      </c>
      <c r="BL138" s="17" t="s">
        <v>122</v>
      </c>
      <c r="BM138" s="184" t="s">
        <v>354</v>
      </c>
    </row>
    <row r="139" spans="1:47" s="2" customFormat="1" ht="12">
      <c r="A139" s="34"/>
      <c r="B139" s="35"/>
      <c r="C139" s="36"/>
      <c r="D139" s="186" t="s">
        <v>124</v>
      </c>
      <c r="E139" s="36"/>
      <c r="F139" s="187" t="s">
        <v>355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124</v>
      </c>
      <c r="AU139" s="17" t="s">
        <v>79</v>
      </c>
    </row>
    <row r="140" spans="1:65" s="2" customFormat="1" ht="40.2" customHeight="1">
      <c r="A140" s="34"/>
      <c r="B140" s="35"/>
      <c r="C140" s="173" t="s">
        <v>195</v>
      </c>
      <c r="D140" s="173" t="s">
        <v>117</v>
      </c>
      <c r="E140" s="174" t="s">
        <v>356</v>
      </c>
      <c r="F140" s="175" t="s">
        <v>357</v>
      </c>
      <c r="G140" s="176" t="s">
        <v>146</v>
      </c>
      <c r="H140" s="177">
        <v>5.124</v>
      </c>
      <c r="I140" s="178"/>
      <c r="J140" s="179">
        <f>ROUND(I140*H140,2)</f>
        <v>0</v>
      </c>
      <c r="K140" s="175" t="s">
        <v>121</v>
      </c>
      <c r="L140" s="39"/>
      <c r="M140" s="180" t="s">
        <v>18</v>
      </c>
      <c r="N140" s="181" t="s">
        <v>40</v>
      </c>
      <c r="O140" s="64"/>
      <c r="P140" s="182">
        <f>O140*H140</f>
        <v>0</v>
      </c>
      <c r="Q140" s="182">
        <v>2.004</v>
      </c>
      <c r="R140" s="182">
        <f>Q140*H140</f>
        <v>10.268495999999999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122</v>
      </c>
      <c r="AT140" s="184" t="s">
        <v>117</v>
      </c>
      <c r="AU140" s="184" t="s">
        <v>79</v>
      </c>
      <c r="AY140" s="17" t="s">
        <v>115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77</v>
      </c>
      <c r="BK140" s="185">
        <f>ROUND(I140*H140,2)</f>
        <v>0</v>
      </c>
      <c r="BL140" s="17" t="s">
        <v>122</v>
      </c>
      <c r="BM140" s="184" t="s">
        <v>358</v>
      </c>
    </row>
    <row r="141" spans="1:47" s="2" customFormat="1" ht="12">
      <c r="A141" s="34"/>
      <c r="B141" s="35"/>
      <c r="C141" s="36"/>
      <c r="D141" s="186" t="s">
        <v>124</v>
      </c>
      <c r="E141" s="36"/>
      <c r="F141" s="187" t="s">
        <v>359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124</v>
      </c>
      <c r="AU141" s="17" t="s">
        <v>79</v>
      </c>
    </row>
    <row r="142" spans="2:51" s="13" customFormat="1" ht="12">
      <c r="B142" s="191"/>
      <c r="C142" s="192"/>
      <c r="D142" s="193" t="s">
        <v>126</v>
      </c>
      <c r="E142" s="194" t="s">
        <v>18</v>
      </c>
      <c r="F142" s="195" t="s">
        <v>360</v>
      </c>
      <c r="G142" s="192"/>
      <c r="H142" s="196">
        <v>5.124</v>
      </c>
      <c r="I142" s="197"/>
      <c r="J142" s="192"/>
      <c r="K142" s="192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126</v>
      </c>
      <c r="AU142" s="202" t="s">
        <v>79</v>
      </c>
      <c r="AV142" s="13" t="s">
        <v>79</v>
      </c>
      <c r="AW142" s="13" t="s">
        <v>31</v>
      </c>
      <c r="AX142" s="13" t="s">
        <v>77</v>
      </c>
      <c r="AY142" s="202" t="s">
        <v>115</v>
      </c>
    </row>
    <row r="143" spans="2:63" s="12" customFormat="1" ht="22.95" customHeight="1">
      <c r="B143" s="157"/>
      <c r="C143" s="158"/>
      <c r="D143" s="159" t="s">
        <v>68</v>
      </c>
      <c r="E143" s="171" t="s">
        <v>168</v>
      </c>
      <c r="F143" s="171" t="s">
        <v>173</v>
      </c>
      <c r="G143" s="158"/>
      <c r="H143" s="158"/>
      <c r="I143" s="161"/>
      <c r="J143" s="172">
        <f>BK143</f>
        <v>0</v>
      </c>
      <c r="K143" s="158"/>
      <c r="L143" s="163"/>
      <c r="M143" s="164"/>
      <c r="N143" s="165"/>
      <c r="O143" s="165"/>
      <c r="P143" s="166">
        <f>SUM(P144:P155)</f>
        <v>0</v>
      </c>
      <c r="Q143" s="165"/>
      <c r="R143" s="166">
        <f>SUM(R144:R155)</f>
        <v>0.26475</v>
      </c>
      <c r="S143" s="165"/>
      <c r="T143" s="167">
        <f>SUM(T144:T155)</f>
        <v>0</v>
      </c>
      <c r="AR143" s="168" t="s">
        <v>77</v>
      </c>
      <c r="AT143" s="169" t="s">
        <v>68</v>
      </c>
      <c r="AU143" s="169" t="s">
        <v>77</v>
      </c>
      <c r="AY143" s="168" t="s">
        <v>115</v>
      </c>
      <c r="BK143" s="170">
        <f>SUM(BK144:BK155)</f>
        <v>0</v>
      </c>
    </row>
    <row r="144" spans="1:65" s="2" customFormat="1" ht="22.2" customHeight="1">
      <c r="A144" s="34"/>
      <c r="B144" s="35"/>
      <c r="C144" s="173" t="s">
        <v>200</v>
      </c>
      <c r="D144" s="173" t="s">
        <v>117</v>
      </c>
      <c r="E144" s="174" t="s">
        <v>361</v>
      </c>
      <c r="F144" s="175" t="s">
        <v>362</v>
      </c>
      <c r="G144" s="176" t="s">
        <v>136</v>
      </c>
      <c r="H144" s="177">
        <v>20.2</v>
      </c>
      <c r="I144" s="178"/>
      <c r="J144" s="179">
        <f>ROUND(I144*H144,2)</f>
        <v>0</v>
      </c>
      <c r="K144" s="175" t="s">
        <v>121</v>
      </c>
      <c r="L144" s="39"/>
      <c r="M144" s="180" t="s">
        <v>18</v>
      </c>
      <c r="N144" s="181" t="s">
        <v>40</v>
      </c>
      <c r="O144" s="64"/>
      <c r="P144" s="182">
        <f>O144*H144</f>
        <v>0</v>
      </c>
      <c r="Q144" s="182">
        <v>0.00885</v>
      </c>
      <c r="R144" s="182">
        <f>Q144*H144</f>
        <v>0.17876999999999998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122</v>
      </c>
      <c r="AT144" s="184" t="s">
        <v>117</v>
      </c>
      <c r="AU144" s="184" t="s">
        <v>79</v>
      </c>
      <c r="AY144" s="17" t="s">
        <v>115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77</v>
      </c>
      <c r="BK144" s="185">
        <f>ROUND(I144*H144,2)</f>
        <v>0</v>
      </c>
      <c r="BL144" s="17" t="s">
        <v>122</v>
      </c>
      <c r="BM144" s="184" t="s">
        <v>363</v>
      </c>
    </row>
    <row r="145" spans="1:47" s="2" customFormat="1" ht="12">
      <c r="A145" s="34"/>
      <c r="B145" s="35"/>
      <c r="C145" s="36"/>
      <c r="D145" s="186" t="s">
        <v>124</v>
      </c>
      <c r="E145" s="36"/>
      <c r="F145" s="187" t="s">
        <v>364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124</v>
      </c>
      <c r="AU145" s="17" t="s">
        <v>79</v>
      </c>
    </row>
    <row r="146" spans="2:51" s="13" customFormat="1" ht="12">
      <c r="B146" s="191"/>
      <c r="C146" s="192"/>
      <c r="D146" s="193" t="s">
        <v>126</v>
      </c>
      <c r="E146" s="194" t="s">
        <v>18</v>
      </c>
      <c r="F146" s="195" t="s">
        <v>365</v>
      </c>
      <c r="G146" s="192"/>
      <c r="H146" s="196">
        <v>20.2</v>
      </c>
      <c r="I146" s="197"/>
      <c r="J146" s="192"/>
      <c r="K146" s="192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126</v>
      </c>
      <c r="AU146" s="202" t="s">
        <v>79</v>
      </c>
      <c r="AV146" s="13" t="s">
        <v>79</v>
      </c>
      <c r="AW146" s="13" t="s">
        <v>31</v>
      </c>
      <c r="AX146" s="13" t="s">
        <v>77</v>
      </c>
      <c r="AY146" s="202" t="s">
        <v>115</v>
      </c>
    </row>
    <row r="147" spans="1:65" s="2" customFormat="1" ht="22.2" customHeight="1">
      <c r="A147" s="34"/>
      <c r="B147" s="35"/>
      <c r="C147" s="217" t="s">
        <v>7</v>
      </c>
      <c r="D147" s="217" t="s">
        <v>294</v>
      </c>
      <c r="E147" s="218" t="s">
        <v>366</v>
      </c>
      <c r="F147" s="219" t="s">
        <v>367</v>
      </c>
      <c r="G147" s="220" t="s">
        <v>136</v>
      </c>
      <c r="H147" s="221">
        <v>20.2</v>
      </c>
      <c r="I147" s="222"/>
      <c r="J147" s="223">
        <f>ROUND(I147*H147,2)</f>
        <v>0</v>
      </c>
      <c r="K147" s="219" t="s">
        <v>121</v>
      </c>
      <c r="L147" s="224"/>
      <c r="M147" s="225" t="s">
        <v>18</v>
      </c>
      <c r="N147" s="226" t="s">
        <v>40</v>
      </c>
      <c r="O147" s="64"/>
      <c r="P147" s="182">
        <f>O147*H147</f>
        <v>0</v>
      </c>
      <c r="Q147" s="182">
        <v>0.0033</v>
      </c>
      <c r="R147" s="182">
        <f>Q147*H147</f>
        <v>0.06666</v>
      </c>
      <c r="S147" s="182">
        <v>0</v>
      </c>
      <c r="T147" s="18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4" t="s">
        <v>161</v>
      </c>
      <c r="AT147" s="184" t="s">
        <v>294</v>
      </c>
      <c r="AU147" s="184" t="s">
        <v>79</v>
      </c>
      <c r="AY147" s="17" t="s">
        <v>115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77</v>
      </c>
      <c r="BK147" s="185">
        <f>ROUND(I147*H147,2)</f>
        <v>0</v>
      </c>
      <c r="BL147" s="17" t="s">
        <v>122</v>
      </c>
      <c r="BM147" s="184" t="s">
        <v>368</v>
      </c>
    </row>
    <row r="148" spans="1:47" s="2" customFormat="1" ht="12">
      <c r="A148" s="34"/>
      <c r="B148" s="35"/>
      <c r="C148" s="36"/>
      <c r="D148" s="186" t="s">
        <v>124</v>
      </c>
      <c r="E148" s="36"/>
      <c r="F148" s="187" t="s">
        <v>369</v>
      </c>
      <c r="G148" s="36"/>
      <c r="H148" s="36"/>
      <c r="I148" s="188"/>
      <c r="J148" s="36"/>
      <c r="K148" s="36"/>
      <c r="L148" s="39"/>
      <c r="M148" s="189"/>
      <c r="N148" s="190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124</v>
      </c>
      <c r="AU148" s="17" t="s">
        <v>79</v>
      </c>
    </row>
    <row r="149" spans="1:65" s="2" customFormat="1" ht="45" customHeight="1">
      <c r="A149" s="34"/>
      <c r="B149" s="35"/>
      <c r="C149" s="173" t="s">
        <v>211</v>
      </c>
      <c r="D149" s="173" t="s">
        <v>117</v>
      </c>
      <c r="E149" s="174" t="s">
        <v>175</v>
      </c>
      <c r="F149" s="175" t="s">
        <v>176</v>
      </c>
      <c r="G149" s="176" t="s">
        <v>177</v>
      </c>
      <c r="H149" s="177">
        <v>100</v>
      </c>
      <c r="I149" s="178"/>
      <c r="J149" s="179">
        <f>ROUND(I149*H149,2)</f>
        <v>0</v>
      </c>
      <c r="K149" s="175" t="s">
        <v>121</v>
      </c>
      <c r="L149" s="39"/>
      <c r="M149" s="180" t="s">
        <v>18</v>
      </c>
      <c r="N149" s="181" t="s">
        <v>40</v>
      </c>
      <c r="O149" s="64"/>
      <c r="P149" s="182">
        <f>O149*H149</f>
        <v>0</v>
      </c>
      <c r="Q149" s="182">
        <v>3E-05</v>
      </c>
      <c r="R149" s="182">
        <f>Q149*H149</f>
        <v>0.003</v>
      </c>
      <c r="S149" s="182">
        <v>0</v>
      </c>
      <c r="T149" s="18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122</v>
      </c>
      <c r="AT149" s="184" t="s">
        <v>117</v>
      </c>
      <c r="AU149" s="184" t="s">
        <v>79</v>
      </c>
      <c r="AY149" s="17" t="s">
        <v>115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77</v>
      </c>
      <c r="BK149" s="185">
        <f>ROUND(I149*H149,2)</f>
        <v>0</v>
      </c>
      <c r="BL149" s="17" t="s">
        <v>122</v>
      </c>
      <c r="BM149" s="184" t="s">
        <v>370</v>
      </c>
    </row>
    <row r="150" spans="1:47" s="2" customFormat="1" ht="12">
      <c r="A150" s="34"/>
      <c r="B150" s="35"/>
      <c r="C150" s="36"/>
      <c r="D150" s="186" t="s">
        <v>124</v>
      </c>
      <c r="E150" s="36"/>
      <c r="F150" s="187" t="s">
        <v>179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124</v>
      </c>
      <c r="AU150" s="17" t="s">
        <v>79</v>
      </c>
    </row>
    <row r="151" spans="2:51" s="13" customFormat="1" ht="12">
      <c r="B151" s="191"/>
      <c r="C151" s="192"/>
      <c r="D151" s="193" t="s">
        <v>126</v>
      </c>
      <c r="E151" s="194" t="s">
        <v>18</v>
      </c>
      <c r="F151" s="195" t="s">
        <v>371</v>
      </c>
      <c r="G151" s="192"/>
      <c r="H151" s="196">
        <v>100</v>
      </c>
      <c r="I151" s="197"/>
      <c r="J151" s="192"/>
      <c r="K151" s="192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126</v>
      </c>
      <c r="AU151" s="202" t="s">
        <v>79</v>
      </c>
      <c r="AV151" s="13" t="s">
        <v>79</v>
      </c>
      <c r="AW151" s="13" t="s">
        <v>31</v>
      </c>
      <c r="AX151" s="13" t="s">
        <v>77</v>
      </c>
      <c r="AY151" s="202" t="s">
        <v>115</v>
      </c>
    </row>
    <row r="152" spans="1:65" s="2" customFormat="1" ht="34.95" customHeight="1">
      <c r="A152" s="34"/>
      <c r="B152" s="35"/>
      <c r="C152" s="173" t="s">
        <v>217</v>
      </c>
      <c r="D152" s="173" t="s">
        <v>117</v>
      </c>
      <c r="E152" s="174" t="s">
        <v>372</v>
      </c>
      <c r="F152" s="175" t="s">
        <v>373</v>
      </c>
      <c r="G152" s="176" t="s">
        <v>208</v>
      </c>
      <c r="H152" s="177">
        <v>68</v>
      </c>
      <c r="I152" s="178"/>
      <c r="J152" s="179">
        <f>ROUND(I152*H152,2)</f>
        <v>0</v>
      </c>
      <c r="K152" s="175" t="s">
        <v>121</v>
      </c>
      <c r="L152" s="39"/>
      <c r="M152" s="180" t="s">
        <v>18</v>
      </c>
      <c r="N152" s="181" t="s">
        <v>40</v>
      </c>
      <c r="O152" s="64"/>
      <c r="P152" s="182">
        <f>O152*H152</f>
        <v>0</v>
      </c>
      <c r="Q152" s="182">
        <v>4E-05</v>
      </c>
      <c r="R152" s="182">
        <f>Q152*H152</f>
        <v>0.00272</v>
      </c>
      <c r="S152" s="182">
        <v>0</v>
      </c>
      <c r="T152" s="18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4" t="s">
        <v>122</v>
      </c>
      <c r="AT152" s="184" t="s">
        <v>117</v>
      </c>
      <c r="AU152" s="184" t="s">
        <v>79</v>
      </c>
      <c r="AY152" s="17" t="s">
        <v>115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7" t="s">
        <v>77</v>
      </c>
      <c r="BK152" s="185">
        <f>ROUND(I152*H152,2)</f>
        <v>0</v>
      </c>
      <c r="BL152" s="17" t="s">
        <v>122</v>
      </c>
      <c r="BM152" s="184" t="s">
        <v>374</v>
      </c>
    </row>
    <row r="153" spans="1:47" s="2" customFormat="1" ht="12">
      <c r="A153" s="34"/>
      <c r="B153" s="35"/>
      <c r="C153" s="36"/>
      <c r="D153" s="186" t="s">
        <v>124</v>
      </c>
      <c r="E153" s="36"/>
      <c r="F153" s="187" t="s">
        <v>375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124</v>
      </c>
      <c r="AU153" s="17" t="s">
        <v>79</v>
      </c>
    </row>
    <row r="154" spans="1:65" s="2" customFormat="1" ht="30" customHeight="1">
      <c r="A154" s="34"/>
      <c r="B154" s="35"/>
      <c r="C154" s="173" t="s">
        <v>225</v>
      </c>
      <c r="D154" s="173" t="s">
        <v>117</v>
      </c>
      <c r="E154" s="174" t="s">
        <v>376</v>
      </c>
      <c r="F154" s="175" t="s">
        <v>377</v>
      </c>
      <c r="G154" s="176" t="s">
        <v>208</v>
      </c>
      <c r="H154" s="177">
        <v>68</v>
      </c>
      <c r="I154" s="178"/>
      <c r="J154" s="179">
        <f>ROUND(I154*H154,2)</f>
        <v>0</v>
      </c>
      <c r="K154" s="175" t="s">
        <v>121</v>
      </c>
      <c r="L154" s="39"/>
      <c r="M154" s="180" t="s">
        <v>18</v>
      </c>
      <c r="N154" s="181" t="s">
        <v>40</v>
      </c>
      <c r="O154" s="64"/>
      <c r="P154" s="182">
        <f>O154*H154</f>
        <v>0</v>
      </c>
      <c r="Q154" s="182">
        <v>0.0002</v>
      </c>
      <c r="R154" s="182">
        <f>Q154*H154</f>
        <v>0.013600000000000001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122</v>
      </c>
      <c r="AT154" s="184" t="s">
        <v>117</v>
      </c>
      <c r="AU154" s="184" t="s">
        <v>79</v>
      </c>
      <c r="AY154" s="17" t="s">
        <v>115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77</v>
      </c>
      <c r="BK154" s="185">
        <f>ROUND(I154*H154,2)</f>
        <v>0</v>
      </c>
      <c r="BL154" s="17" t="s">
        <v>122</v>
      </c>
      <c r="BM154" s="184" t="s">
        <v>378</v>
      </c>
    </row>
    <row r="155" spans="1:47" s="2" customFormat="1" ht="12">
      <c r="A155" s="34"/>
      <c r="B155" s="35"/>
      <c r="C155" s="36"/>
      <c r="D155" s="186" t="s">
        <v>124</v>
      </c>
      <c r="E155" s="36"/>
      <c r="F155" s="187" t="s">
        <v>379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124</v>
      </c>
      <c r="AU155" s="17" t="s">
        <v>79</v>
      </c>
    </row>
    <row r="156" spans="2:63" s="12" customFormat="1" ht="22.95" customHeight="1">
      <c r="B156" s="157"/>
      <c r="C156" s="158"/>
      <c r="D156" s="159" t="s">
        <v>68</v>
      </c>
      <c r="E156" s="171" t="s">
        <v>380</v>
      </c>
      <c r="F156" s="171" t="s">
        <v>381</v>
      </c>
      <c r="G156" s="158"/>
      <c r="H156" s="158"/>
      <c r="I156" s="161"/>
      <c r="J156" s="172">
        <f>BK156</f>
        <v>0</v>
      </c>
      <c r="K156" s="158"/>
      <c r="L156" s="163"/>
      <c r="M156" s="164"/>
      <c r="N156" s="165"/>
      <c r="O156" s="165"/>
      <c r="P156" s="166">
        <f>SUM(P157:P158)</f>
        <v>0</v>
      </c>
      <c r="Q156" s="165"/>
      <c r="R156" s="166">
        <f>SUM(R157:R158)</f>
        <v>0</v>
      </c>
      <c r="S156" s="165"/>
      <c r="T156" s="167">
        <f>SUM(T157:T158)</f>
        <v>0</v>
      </c>
      <c r="AR156" s="168" t="s">
        <v>77</v>
      </c>
      <c r="AT156" s="169" t="s">
        <v>68</v>
      </c>
      <c r="AU156" s="169" t="s">
        <v>77</v>
      </c>
      <c r="AY156" s="168" t="s">
        <v>115</v>
      </c>
      <c r="BK156" s="170">
        <f>SUM(BK157:BK158)</f>
        <v>0</v>
      </c>
    </row>
    <row r="157" spans="1:65" s="2" customFormat="1" ht="50.4" customHeight="1">
      <c r="A157" s="34"/>
      <c r="B157" s="35"/>
      <c r="C157" s="173" t="s">
        <v>230</v>
      </c>
      <c r="D157" s="173" t="s">
        <v>117</v>
      </c>
      <c r="E157" s="174" t="s">
        <v>382</v>
      </c>
      <c r="F157" s="175" t="s">
        <v>383</v>
      </c>
      <c r="G157" s="176" t="s">
        <v>164</v>
      </c>
      <c r="H157" s="177">
        <v>230.006</v>
      </c>
      <c r="I157" s="178"/>
      <c r="J157" s="179">
        <f>ROUND(I157*H157,2)</f>
        <v>0</v>
      </c>
      <c r="K157" s="175" t="s">
        <v>121</v>
      </c>
      <c r="L157" s="39"/>
      <c r="M157" s="180" t="s">
        <v>18</v>
      </c>
      <c r="N157" s="181" t="s">
        <v>40</v>
      </c>
      <c r="O157" s="64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4" t="s">
        <v>122</v>
      </c>
      <c r="AT157" s="184" t="s">
        <v>117</v>
      </c>
      <c r="AU157" s="184" t="s">
        <v>79</v>
      </c>
      <c r="AY157" s="17" t="s">
        <v>115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7" t="s">
        <v>77</v>
      </c>
      <c r="BK157" s="185">
        <f>ROUND(I157*H157,2)</f>
        <v>0</v>
      </c>
      <c r="BL157" s="17" t="s">
        <v>122</v>
      </c>
      <c r="BM157" s="184" t="s">
        <v>384</v>
      </c>
    </row>
    <row r="158" spans="1:47" s="2" customFormat="1" ht="12">
      <c r="A158" s="34"/>
      <c r="B158" s="35"/>
      <c r="C158" s="36"/>
      <c r="D158" s="186" t="s">
        <v>124</v>
      </c>
      <c r="E158" s="36"/>
      <c r="F158" s="187" t="s">
        <v>385</v>
      </c>
      <c r="G158" s="36"/>
      <c r="H158" s="36"/>
      <c r="I158" s="188"/>
      <c r="J158" s="36"/>
      <c r="K158" s="36"/>
      <c r="L158" s="39"/>
      <c r="M158" s="189"/>
      <c r="N158" s="190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124</v>
      </c>
      <c r="AU158" s="17" t="s">
        <v>79</v>
      </c>
    </row>
    <row r="159" spans="2:63" s="12" customFormat="1" ht="25.95" customHeight="1">
      <c r="B159" s="157"/>
      <c r="C159" s="158"/>
      <c r="D159" s="159" t="s">
        <v>68</v>
      </c>
      <c r="E159" s="160" t="s">
        <v>249</v>
      </c>
      <c r="F159" s="160" t="s">
        <v>250</v>
      </c>
      <c r="G159" s="158"/>
      <c r="H159" s="158"/>
      <c r="I159" s="161"/>
      <c r="J159" s="162">
        <f>BK159</f>
        <v>0</v>
      </c>
      <c r="K159" s="158"/>
      <c r="L159" s="163"/>
      <c r="M159" s="164"/>
      <c r="N159" s="165"/>
      <c r="O159" s="165"/>
      <c r="P159" s="166">
        <f>P160+P190+P210+P218+P232</f>
        <v>0</v>
      </c>
      <c r="Q159" s="165"/>
      <c r="R159" s="166">
        <f>R160+R190+R210+R218+R232</f>
        <v>3.1202719799999996</v>
      </c>
      <c r="S159" s="165"/>
      <c r="T159" s="167">
        <f>T160+T190+T210+T218+T232</f>
        <v>0</v>
      </c>
      <c r="AR159" s="168" t="s">
        <v>79</v>
      </c>
      <c r="AT159" s="169" t="s">
        <v>68</v>
      </c>
      <c r="AU159" s="169" t="s">
        <v>69</v>
      </c>
      <c r="AY159" s="168" t="s">
        <v>115</v>
      </c>
      <c r="BK159" s="170">
        <f>BK160+BK190+BK210+BK218+BK232</f>
        <v>0</v>
      </c>
    </row>
    <row r="160" spans="2:63" s="12" customFormat="1" ht="22.95" customHeight="1">
      <c r="B160" s="157"/>
      <c r="C160" s="158"/>
      <c r="D160" s="159" t="s">
        <v>68</v>
      </c>
      <c r="E160" s="171" t="s">
        <v>386</v>
      </c>
      <c r="F160" s="171" t="s">
        <v>387</v>
      </c>
      <c r="G160" s="158"/>
      <c r="H160" s="158"/>
      <c r="I160" s="161"/>
      <c r="J160" s="172">
        <f>BK160</f>
        <v>0</v>
      </c>
      <c r="K160" s="158"/>
      <c r="L160" s="163"/>
      <c r="M160" s="164"/>
      <c r="N160" s="165"/>
      <c r="O160" s="165"/>
      <c r="P160" s="166">
        <f>SUM(P161:P189)</f>
        <v>0</v>
      </c>
      <c r="Q160" s="165"/>
      <c r="R160" s="166">
        <f>SUM(R161:R189)</f>
        <v>0.32661934000000004</v>
      </c>
      <c r="S160" s="165"/>
      <c r="T160" s="167">
        <f>SUM(T161:T189)</f>
        <v>0</v>
      </c>
      <c r="AR160" s="168" t="s">
        <v>79</v>
      </c>
      <c r="AT160" s="169" t="s">
        <v>68</v>
      </c>
      <c r="AU160" s="169" t="s">
        <v>77</v>
      </c>
      <c r="AY160" s="168" t="s">
        <v>115</v>
      </c>
      <c r="BK160" s="170">
        <f>SUM(BK161:BK189)</f>
        <v>0</v>
      </c>
    </row>
    <row r="161" spans="1:65" s="2" customFormat="1" ht="22.2" customHeight="1">
      <c r="A161" s="34"/>
      <c r="B161" s="35"/>
      <c r="C161" s="173" t="s">
        <v>235</v>
      </c>
      <c r="D161" s="173" t="s">
        <v>117</v>
      </c>
      <c r="E161" s="174" t="s">
        <v>388</v>
      </c>
      <c r="F161" s="175" t="s">
        <v>389</v>
      </c>
      <c r="G161" s="176" t="s">
        <v>177</v>
      </c>
      <c r="H161" s="177">
        <v>77.802</v>
      </c>
      <c r="I161" s="178"/>
      <c r="J161" s="179">
        <f>ROUND(I161*H161,2)</f>
        <v>0</v>
      </c>
      <c r="K161" s="175" t="s">
        <v>121</v>
      </c>
      <c r="L161" s="39"/>
      <c r="M161" s="180" t="s">
        <v>18</v>
      </c>
      <c r="N161" s="181" t="s">
        <v>40</v>
      </c>
      <c r="O161" s="64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4" t="s">
        <v>211</v>
      </c>
      <c r="AT161" s="184" t="s">
        <v>117</v>
      </c>
      <c r="AU161" s="184" t="s">
        <v>79</v>
      </c>
      <c r="AY161" s="17" t="s">
        <v>115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7" t="s">
        <v>77</v>
      </c>
      <c r="BK161" s="185">
        <f>ROUND(I161*H161,2)</f>
        <v>0</v>
      </c>
      <c r="BL161" s="17" t="s">
        <v>211</v>
      </c>
      <c r="BM161" s="184" t="s">
        <v>390</v>
      </c>
    </row>
    <row r="162" spans="1:47" s="2" customFormat="1" ht="12">
      <c r="A162" s="34"/>
      <c r="B162" s="35"/>
      <c r="C162" s="36"/>
      <c r="D162" s="186" t="s">
        <v>124</v>
      </c>
      <c r="E162" s="36"/>
      <c r="F162" s="187" t="s">
        <v>391</v>
      </c>
      <c r="G162" s="36"/>
      <c r="H162" s="36"/>
      <c r="I162" s="188"/>
      <c r="J162" s="36"/>
      <c r="K162" s="36"/>
      <c r="L162" s="39"/>
      <c r="M162" s="189"/>
      <c r="N162" s="190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124</v>
      </c>
      <c r="AU162" s="17" t="s">
        <v>79</v>
      </c>
    </row>
    <row r="163" spans="2:51" s="13" customFormat="1" ht="12">
      <c r="B163" s="191"/>
      <c r="C163" s="192"/>
      <c r="D163" s="193" t="s">
        <v>126</v>
      </c>
      <c r="E163" s="194" t="s">
        <v>18</v>
      </c>
      <c r="F163" s="195" t="s">
        <v>392</v>
      </c>
      <c r="G163" s="192"/>
      <c r="H163" s="196">
        <v>34.72</v>
      </c>
      <c r="I163" s="197"/>
      <c r="J163" s="192"/>
      <c r="K163" s="192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126</v>
      </c>
      <c r="AU163" s="202" t="s">
        <v>79</v>
      </c>
      <c r="AV163" s="13" t="s">
        <v>79</v>
      </c>
      <c r="AW163" s="13" t="s">
        <v>31</v>
      </c>
      <c r="AX163" s="13" t="s">
        <v>69</v>
      </c>
      <c r="AY163" s="202" t="s">
        <v>115</v>
      </c>
    </row>
    <row r="164" spans="2:51" s="13" customFormat="1" ht="12">
      <c r="B164" s="191"/>
      <c r="C164" s="192"/>
      <c r="D164" s="193" t="s">
        <v>126</v>
      </c>
      <c r="E164" s="194" t="s">
        <v>18</v>
      </c>
      <c r="F164" s="195" t="s">
        <v>393</v>
      </c>
      <c r="G164" s="192"/>
      <c r="H164" s="196">
        <v>43.082</v>
      </c>
      <c r="I164" s="197"/>
      <c r="J164" s="192"/>
      <c r="K164" s="192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126</v>
      </c>
      <c r="AU164" s="202" t="s">
        <v>79</v>
      </c>
      <c r="AV164" s="13" t="s">
        <v>79</v>
      </c>
      <c r="AW164" s="13" t="s">
        <v>31</v>
      </c>
      <c r="AX164" s="13" t="s">
        <v>69</v>
      </c>
      <c r="AY164" s="202" t="s">
        <v>115</v>
      </c>
    </row>
    <row r="165" spans="2:51" s="14" customFormat="1" ht="12">
      <c r="B165" s="203"/>
      <c r="C165" s="204"/>
      <c r="D165" s="193" t="s">
        <v>126</v>
      </c>
      <c r="E165" s="205" t="s">
        <v>18</v>
      </c>
      <c r="F165" s="206" t="s">
        <v>188</v>
      </c>
      <c r="G165" s="204"/>
      <c r="H165" s="207">
        <v>77.80199999999999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126</v>
      </c>
      <c r="AU165" s="213" t="s">
        <v>79</v>
      </c>
      <c r="AV165" s="14" t="s">
        <v>122</v>
      </c>
      <c r="AW165" s="14" t="s">
        <v>31</v>
      </c>
      <c r="AX165" s="14" t="s">
        <v>77</v>
      </c>
      <c r="AY165" s="213" t="s">
        <v>115</v>
      </c>
    </row>
    <row r="166" spans="1:65" s="2" customFormat="1" ht="22.2" customHeight="1">
      <c r="A166" s="34"/>
      <c r="B166" s="35"/>
      <c r="C166" s="173" t="s">
        <v>6</v>
      </c>
      <c r="D166" s="173" t="s">
        <v>117</v>
      </c>
      <c r="E166" s="174" t="s">
        <v>394</v>
      </c>
      <c r="F166" s="175" t="s">
        <v>395</v>
      </c>
      <c r="G166" s="176" t="s">
        <v>177</v>
      </c>
      <c r="H166" s="177">
        <v>34.72</v>
      </c>
      <c r="I166" s="178"/>
      <c r="J166" s="179">
        <f>ROUND(I166*H166,2)</f>
        <v>0</v>
      </c>
      <c r="K166" s="175" t="s">
        <v>121</v>
      </c>
      <c r="L166" s="39"/>
      <c r="M166" s="180" t="s">
        <v>18</v>
      </c>
      <c r="N166" s="181" t="s">
        <v>40</v>
      </c>
      <c r="O166" s="64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4" t="s">
        <v>211</v>
      </c>
      <c r="AT166" s="184" t="s">
        <v>117</v>
      </c>
      <c r="AU166" s="184" t="s">
        <v>79</v>
      </c>
      <c r="AY166" s="17" t="s">
        <v>115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7" t="s">
        <v>77</v>
      </c>
      <c r="BK166" s="185">
        <f>ROUND(I166*H166,2)</f>
        <v>0</v>
      </c>
      <c r="BL166" s="17" t="s">
        <v>211</v>
      </c>
      <c r="BM166" s="184" t="s">
        <v>396</v>
      </c>
    </row>
    <row r="167" spans="1:47" s="2" customFormat="1" ht="12">
      <c r="A167" s="34"/>
      <c r="B167" s="35"/>
      <c r="C167" s="36"/>
      <c r="D167" s="186" t="s">
        <v>124</v>
      </c>
      <c r="E167" s="36"/>
      <c r="F167" s="187" t="s">
        <v>397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124</v>
      </c>
      <c r="AU167" s="17" t="s">
        <v>79</v>
      </c>
    </row>
    <row r="168" spans="2:51" s="13" customFormat="1" ht="12">
      <c r="B168" s="191"/>
      <c r="C168" s="192"/>
      <c r="D168" s="193" t="s">
        <v>126</v>
      </c>
      <c r="E168" s="194" t="s">
        <v>18</v>
      </c>
      <c r="F168" s="195" t="s">
        <v>398</v>
      </c>
      <c r="G168" s="192"/>
      <c r="H168" s="196">
        <v>34.72</v>
      </c>
      <c r="I168" s="197"/>
      <c r="J168" s="192"/>
      <c r="K168" s="192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126</v>
      </c>
      <c r="AU168" s="202" t="s">
        <v>79</v>
      </c>
      <c r="AV168" s="13" t="s">
        <v>79</v>
      </c>
      <c r="AW168" s="13" t="s">
        <v>31</v>
      </c>
      <c r="AX168" s="13" t="s">
        <v>77</v>
      </c>
      <c r="AY168" s="202" t="s">
        <v>115</v>
      </c>
    </row>
    <row r="169" spans="1:65" s="2" customFormat="1" ht="22.2" customHeight="1">
      <c r="A169" s="34"/>
      <c r="B169" s="35"/>
      <c r="C169" s="173" t="s">
        <v>244</v>
      </c>
      <c r="D169" s="173" t="s">
        <v>117</v>
      </c>
      <c r="E169" s="174" t="s">
        <v>399</v>
      </c>
      <c r="F169" s="175" t="s">
        <v>400</v>
      </c>
      <c r="G169" s="176" t="s">
        <v>177</v>
      </c>
      <c r="H169" s="177">
        <v>45.76</v>
      </c>
      <c r="I169" s="178"/>
      <c r="J169" s="179">
        <f>ROUND(I169*H169,2)</f>
        <v>0</v>
      </c>
      <c r="K169" s="175" t="s">
        <v>121</v>
      </c>
      <c r="L169" s="39"/>
      <c r="M169" s="180" t="s">
        <v>18</v>
      </c>
      <c r="N169" s="181" t="s">
        <v>40</v>
      </c>
      <c r="O169" s="64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211</v>
      </c>
      <c r="AT169" s="184" t="s">
        <v>117</v>
      </c>
      <c r="AU169" s="184" t="s">
        <v>79</v>
      </c>
      <c r="AY169" s="17" t="s">
        <v>115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77</v>
      </c>
      <c r="BK169" s="185">
        <f>ROUND(I169*H169,2)</f>
        <v>0</v>
      </c>
      <c r="BL169" s="17" t="s">
        <v>211</v>
      </c>
      <c r="BM169" s="184" t="s">
        <v>401</v>
      </c>
    </row>
    <row r="170" spans="1:47" s="2" customFormat="1" ht="12">
      <c r="A170" s="34"/>
      <c r="B170" s="35"/>
      <c r="C170" s="36"/>
      <c r="D170" s="186" t="s">
        <v>124</v>
      </c>
      <c r="E170" s="36"/>
      <c r="F170" s="187" t="s">
        <v>402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124</v>
      </c>
      <c r="AU170" s="17" t="s">
        <v>79</v>
      </c>
    </row>
    <row r="171" spans="2:51" s="13" customFormat="1" ht="12">
      <c r="B171" s="191"/>
      <c r="C171" s="192"/>
      <c r="D171" s="193" t="s">
        <v>126</v>
      </c>
      <c r="E171" s="194" t="s">
        <v>18</v>
      </c>
      <c r="F171" s="195" t="s">
        <v>403</v>
      </c>
      <c r="G171" s="192"/>
      <c r="H171" s="196">
        <v>45.76</v>
      </c>
      <c r="I171" s="197"/>
      <c r="J171" s="192"/>
      <c r="K171" s="192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126</v>
      </c>
      <c r="AU171" s="202" t="s">
        <v>79</v>
      </c>
      <c r="AV171" s="13" t="s">
        <v>79</v>
      </c>
      <c r="AW171" s="13" t="s">
        <v>31</v>
      </c>
      <c r="AX171" s="13" t="s">
        <v>77</v>
      </c>
      <c r="AY171" s="202" t="s">
        <v>115</v>
      </c>
    </row>
    <row r="172" spans="1:65" s="2" customFormat="1" ht="22.2" customHeight="1">
      <c r="A172" s="34"/>
      <c r="B172" s="35"/>
      <c r="C172" s="173" t="s">
        <v>253</v>
      </c>
      <c r="D172" s="173" t="s">
        <v>117</v>
      </c>
      <c r="E172" s="174" t="s">
        <v>404</v>
      </c>
      <c r="F172" s="175" t="s">
        <v>405</v>
      </c>
      <c r="G172" s="176" t="s">
        <v>177</v>
      </c>
      <c r="H172" s="177">
        <v>45.76</v>
      </c>
      <c r="I172" s="178"/>
      <c r="J172" s="179">
        <f>ROUND(I172*H172,2)</f>
        <v>0</v>
      </c>
      <c r="K172" s="175" t="s">
        <v>121</v>
      </c>
      <c r="L172" s="39"/>
      <c r="M172" s="180" t="s">
        <v>18</v>
      </c>
      <c r="N172" s="181" t="s">
        <v>40</v>
      </c>
      <c r="O172" s="64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4" t="s">
        <v>211</v>
      </c>
      <c r="AT172" s="184" t="s">
        <v>117</v>
      </c>
      <c r="AU172" s="184" t="s">
        <v>79</v>
      </c>
      <c r="AY172" s="17" t="s">
        <v>115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7" t="s">
        <v>77</v>
      </c>
      <c r="BK172" s="185">
        <f>ROUND(I172*H172,2)</f>
        <v>0</v>
      </c>
      <c r="BL172" s="17" t="s">
        <v>211</v>
      </c>
      <c r="BM172" s="184" t="s">
        <v>406</v>
      </c>
    </row>
    <row r="173" spans="1:47" s="2" customFormat="1" ht="12">
      <c r="A173" s="34"/>
      <c r="B173" s="35"/>
      <c r="C173" s="36"/>
      <c r="D173" s="186" t="s">
        <v>124</v>
      </c>
      <c r="E173" s="36"/>
      <c r="F173" s="187" t="s">
        <v>407</v>
      </c>
      <c r="G173" s="36"/>
      <c r="H173" s="36"/>
      <c r="I173" s="188"/>
      <c r="J173" s="36"/>
      <c r="K173" s="36"/>
      <c r="L173" s="39"/>
      <c r="M173" s="189"/>
      <c r="N173" s="190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124</v>
      </c>
      <c r="AU173" s="17" t="s">
        <v>79</v>
      </c>
    </row>
    <row r="174" spans="1:65" s="2" customFormat="1" ht="22.2" customHeight="1">
      <c r="A174" s="34"/>
      <c r="B174" s="35"/>
      <c r="C174" s="217" t="s">
        <v>263</v>
      </c>
      <c r="D174" s="217" t="s">
        <v>294</v>
      </c>
      <c r="E174" s="218" t="s">
        <v>408</v>
      </c>
      <c r="F174" s="219" t="s">
        <v>409</v>
      </c>
      <c r="G174" s="220" t="s">
        <v>177</v>
      </c>
      <c r="H174" s="221">
        <v>204.042</v>
      </c>
      <c r="I174" s="222"/>
      <c r="J174" s="223">
        <f>ROUND(I174*H174,2)</f>
        <v>0</v>
      </c>
      <c r="K174" s="219" t="s">
        <v>121</v>
      </c>
      <c r="L174" s="224"/>
      <c r="M174" s="225" t="s">
        <v>18</v>
      </c>
      <c r="N174" s="226" t="s">
        <v>40</v>
      </c>
      <c r="O174" s="64"/>
      <c r="P174" s="182">
        <f>O174*H174</f>
        <v>0</v>
      </c>
      <c r="Q174" s="182">
        <v>0.00035</v>
      </c>
      <c r="R174" s="182">
        <f>Q174*H174</f>
        <v>0.0714147</v>
      </c>
      <c r="S174" s="182">
        <v>0</v>
      </c>
      <c r="T174" s="18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4" t="s">
        <v>410</v>
      </c>
      <c r="AT174" s="184" t="s">
        <v>294</v>
      </c>
      <c r="AU174" s="184" t="s">
        <v>79</v>
      </c>
      <c r="AY174" s="17" t="s">
        <v>115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7" t="s">
        <v>77</v>
      </c>
      <c r="BK174" s="185">
        <f>ROUND(I174*H174,2)</f>
        <v>0</v>
      </c>
      <c r="BL174" s="17" t="s">
        <v>211</v>
      </c>
      <c r="BM174" s="184" t="s">
        <v>411</v>
      </c>
    </row>
    <row r="175" spans="1:47" s="2" customFormat="1" ht="12">
      <c r="A175" s="34"/>
      <c r="B175" s="35"/>
      <c r="C175" s="36"/>
      <c r="D175" s="186" t="s">
        <v>124</v>
      </c>
      <c r="E175" s="36"/>
      <c r="F175" s="187" t="s">
        <v>412</v>
      </c>
      <c r="G175" s="36"/>
      <c r="H175" s="36"/>
      <c r="I175" s="188"/>
      <c r="J175" s="36"/>
      <c r="K175" s="36"/>
      <c r="L175" s="39"/>
      <c r="M175" s="189"/>
      <c r="N175" s="190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124</v>
      </c>
      <c r="AU175" s="17" t="s">
        <v>79</v>
      </c>
    </row>
    <row r="176" spans="2:51" s="13" customFormat="1" ht="12">
      <c r="B176" s="191"/>
      <c r="C176" s="192"/>
      <c r="D176" s="193" t="s">
        <v>126</v>
      </c>
      <c r="E176" s="194" t="s">
        <v>18</v>
      </c>
      <c r="F176" s="195" t="s">
        <v>413</v>
      </c>
      <c r="G176" s="192"/>
      <c r="H176" s="196">
        <v>204.042</v>
      </c>
      <c r="I176" s="197"/>
      <c r="J176" s="192"/>
      <c r="K176" s="192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126</v>
      </c>
      <c r="AU176" s="202" t="s">
        <v>79</v>
      </c>
      <c r="AV176" s="13" t="s">
        <v>79</v>
      </c>
      <c r="AW176" s="13" t="s">
        <v>31</v>
      </c>
      <c r="AX176" s="13" t="s">
        <v>77</v>
      </c>
      <c r="AY176" s="202" t="s">
        <v>115</v>
      </c>
    </row>
    <row r="177" spans="1:65" s="2" customFormat="1" ht="30" customHeight="1">
      <c r="A177" s="34"/>
      <c r="B177" s="35"/>
      <c r="C177" s="173" t="s">
        <v>269</v>
      </c>
      <c r="D177" s="173" t="s">
        <v>117</v>
      </c>
      <c r="E177" s="174" t="s">
        <v>414</v>
      </c>
      <c r="F177" s="175" t="s">
        <v>415</v>
      </c>
      <c r="G177" s="176" t="s">
        <v>177</v>
      </c>
      <c r="H177" s="177">
        <v>77.802</v>
      </c>
      <c r="I177" s="178"/>
      <c r="J177" s="179">
        <f>ROUND(I177*H177,2)</f>
        <v>0</v>
      </c>
      <c r="K177" s="175" t="s">
        <v>121</v>
      </c>
      <c r="L177" s="39"/>
      <c r="M177" s="180" t="s">
        <v>18</v>
      </c>
      <c r="N177" s="181" t="s">
        <v>40</v>
      </c>
      <c r="O177" s="64"/>
      <c r="P177" s="182">
        <f>O177*H177</f>
        <v>0</v>
      </c>
      <c r="Q177" s="182">
        <v>3E-05</v>
      </c>
      <c r="R177" s="182">
        <f>Q177*H177</f>
        <v>0.00233406</v>
      </c>
      <c r="S177" s="182">
        <v>0</v>
      </c>
      <c r="T177" s="18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4" t="s">
        <v>211</v>
      </c>
      <c r="AT177" s="184" t="s">
        <v>117</v>
      </c>
      <c r="AU177" s="184" t="s">
        <v>79</v>
      </c>
      <c r="AY177" s="17" t="s">
        <v>115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7" t="s">
        <v>77</v>
      </c>
      <c r="BK177" s="185">
        <f>ROUND(I177*H177,2)</f>
        <v>0</v>
      </c>
      <c r="BL177" s="17" t="s">
        <v>211</v>
      </c>
      <c r="BM177" s="184" t="s">
        <v>416</v>
      </c>
    </row>
    <row r="178" spans="1:47" s="2" customFormat="1" ht="12">
      <c r="A178" s="34"/>
      <c r="B178" s="35"/>
      <c r="C178" s="36"/>
      <c r="D178" s="186" t="s">
        <v>124</v>
      </c>
      <c r="E178" s="36"/>
      <c r="F178" s="187" t="s">
        <v>417</v>
      </c>
      <c r="G178" s="36"/>
      <c r="H178" s="36"/>
      <c r="I178" s="188"/>
      <c r="J178" s="36"/>
      <c r="K178" s="36"/>
      <c r="L178" s="39"/>
      <c r="M178" s="189"/>
      <c r="N178" s="190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124</v>
      </c>
      <c r="AU178" s="17" t="s">
        <v>79</v>
      </c>
    </row>
    <row r="179" spans="2:51" s="13" customFormat="1" ht="12">
      <c r="B179" s="191"/>
      <c r="C179" s="192"/>
      <c r="D179" s="193" t="s">
        <v>126</v>
      </c>
      <c r="E179" s="194" t="s">
        <v>18</v>
      </c>
      <c r="F179" s="195" t="s">
        <v>418</v>
      </c>
      <c r="G179" s="192"/>
      <c r="H179" s="196">
        <v>77.802</v>
      </c>
      <c r="I179" s="197"/>
      <c r="J179" s="192"/>
      <c r="K179" s="192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126</v>
      </c>
      <c r="AU179" s="202" t="s">
        <v>79</v>
      </c>
      <c r="AV179" s="13" t="s">
        <v>79</v>
      </c>
      <c r="AW179" s="13" t="s">
        <v>31</v>
      </c>
      <c r="AX179" s="13" t="s">
        <v>77</v>
      </c>
      <c r="AY179" s="202" t="s">
        <v>115</v>
      </c>
    </row>
    <row r="180" spans="1:65" s="2" customFormat="1" ht="30" customHeight="1">
      <c r="A180" s="34"/>
      <c r="B180" s="35"/>
      <c r="C180" s="173" t="s">
        <v>275</v>
      </c>
      <c r="D180" s="173" t="s">
        <v>117</v>
      </c>
      <c r="E180" s="174" t="s">
        <v>419</v>
      </c>
      <c r="F180" s="175" t="s">
        <v>420</v>
      </c>
      <c r="G180" s="176" t="s">
        <v>177</v>
      </c>
      <c r="H180" s="177">
        <v>45.76</v>
      </c>
      <c r="I180" s="178"/>
      <c r="J180" s="179">
        <f>ROUND(I180*H180,2)</f>
        <v>0</v>
      </c>
      <c r="K180" s="175" t="s">
        <v>121</v>
      </c>
      <c r="L180" s="39"/>
      <c r="M180" s="180" t="s">
        <v>18</v>
      </c>
      <c r="N180" s="181" t="s">
        <v>40</v>
      </c>
      <c r="O180" s="64"/>
      <c r="P180" s="182">
        <f>O180*H180</f>
        <v>0</v>
      </c>
      <c r="Q180" s="182">
        <v>5E-05</v>
      </c>
      <c r="R180" s="182">
        <f>Q180*H180</f>
        <v>0.002288</v>
      </c>
      <c r="S180" s="182">
        <v>0</v>
      </c>
      <c r="T180" s="18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4" t="s">
        <v>211</v>
      </c>
      <c r="AT180" s="184" t="s">
        <v>117</v>
      </c>
      <c r="AU180" s="184" t="s">
        <v>79</v>
      </c>
      <c r="AY180" s="17" t="s">
        <v>115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77</v>
      </c>
      <c r="BK180" s="185">
        <f>ROUND(I180*H180,2)</f>
        <v>0</v>
      </c>
      <c r="BL180" s="17" t="s">
        <v>211</v>
      </c>
      <c r="BM180" s="184" t="s">
        <v>421</v>
      </c>
    </row>
    <row r="181" spans="1:47" s="2" customFormat="1" ht="12">
      <c r="A181" s="34"/>
      <c r="B181" s="35"/>
      <c r="C181" s="36"/>
      <c r="D181" s="186" t="s">
        <v>124</v>
      </c>
      <c r="E181" s="36"/>
      <c r="F181" s="187" t="s">
        <v>422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124</v>
      </c>
      <c r="AU181" s="17" t="s">
        <v>79</v>
      </c>
    </row>
    <row r="182" spans="1:65" s="2" customFormat="1" ht="22.2" customHeight="1">
      <c r="A182" s="34"/>
      <c r="B182" s="35"/>
      <c r="C182" s="217" t="s">
        <v>423</v>
      </c>
      <c r="D182" s="217" t="s">
        <v>294</v>
      </c>
      <c r="E182" s="218" t="s">
        <v>424</v>
      </c>
      <c r="F182" s="219" t="s">
        <v>425</v>
      </c>
      <c r="G182" s="220" t="s">
        <v>177</v>
      </c>
      <c r="H182" s="221">
        <v>131.038</v>
      </c>
      <c r="I182" s="222"/>
      <c r="J182" s="223">
        <f>ROUND(I182*H182,2)</f>
        <v>0</v>
      </c>
      <c r="K182" s="219" t="s">
        <v>121</v>
      </c>
      <c r="L182" s="224"/>
      <c r="M182" s="225" t="s">
        <v>18</v>
      </c>
      <c r="N182" s="226" t="s">
        <v>40</v>
      </c>
      <c r="O182" s="64"/>
      <c r="P182" s="182">
        <f>O182*H182</f>
        <v>0</v>
      </c>
      <c r="Q182" s="182">
        <v>0.00191</v>
      </c>
      <c r="R182" s="182">
        <f>Q182*H182</f>
        <v>0.25028258000000003</v>
      </c>
      <c r="S182" s="182">
        <v>0</v>
      </c>
      <c r="T182" s="18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4" t="s">
        <v>410</v>
      </c>
      <c r="AT182" s="184" t="s">
        <v>294</v>
      </c>
      <c r="AU182" s="184" t="s">
        <v>79</v>
      </c>
      <c r="AY182" s="17" t="s">
        <v>115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7" t="s">
        <v>77</v>
      </c>
      <c r="BK182" s="185">
        <f>ROUND(I182*H182,2)</f>
        <v>0</v>
      </c>
      <c r="BL182" s="17" t="s">
        <v>211</v>
      </c>
      <c r="BM182" s="184" t="s">
        <v>426</v>
      </c>
    </row>
    <row r="183" spans="1:47" s="2" customFormat="1" ht="12">
      <c r="A183" s="34"/>
      <c r="B183" s="35"/>
      <c r="C183" s="36"/>
      <c r="D183" s="186" t="s">
        <v>124</v>
      </c>
      <c r="E183" s="36"/>
      <c r="F183" s="187" t="s">
        <v>427</v>
      </c>
      <c r="G183" s="36"/>
      <c r="H183" s="36"/>
      <c r="I183" s="188"/>
      <c r="J183" s="36"/>
      <c r="K183" s="36"/>
      <c r="L183" s="39"/>
      <c r="M183" s="189"/>
      <c r="N183" s="190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124</v>
      </c>
      <c r="AU183" s="17" t="s">
        <v>79</v>
      </c>
    </row>
    <row r="184" spans="2:51" s="13" customFormat="1" ht="12">
      <c r="B184" s="191"/>
      <c r="C184" s="192"/>
      <c r="D184" s="193" t="s">
        <v>126</v>
      </c>
      <c r="E184" s="194" t="s">
        <v>18</v>
      </c>
      <c r="F184" s="195" t="s">
        <v>428</v>
      </c>
      <c r="G184" s="192"/>
      <c r="H184" s="196">
        <v>123.562</v>
      </c>
      <c r="I184" s="197"/>
      <c r="J184" s="192"/>
      <c r="K184" s="192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126</v>
      </c>
      <c r="AU184" s="202" t="s">
        <v>79</v>
      </c>
      <c r="AV184" s="13" t="s">
        <v>79</v>
      </c>
      <c r="AW184" s="13" t="s">
        <v>31</v>
      </c>
      <c r="AX184" s="13" t="s">
        <v>77</v>
      </c>
      <c r="AY184" s="202" t="s">
        <v>115</v>
      </c>
    </row>
    <row r="185" spans="2:51" s="13" customFormat="1" ht="12">
      <c r="B185" s="191"/>
      <c r="C185" s="192"/>
      <c r="D185" s="193" t="s">
        <v>126</v>
      </c>
      <c r="E185" s="192"/>
      <c r="F185" s="195" t="s">
        <v>429</v>
      </c>
      <c r="G185" s="192"/>
      <c r="H185" s="196">
        <v>131.038</v>
      </c>
      <c r="I185" s="197"/>
      <c r="J185" s="192"/>
      <c r="K185" s="192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126</v>
      </c>
      <c r="AU185" s="202" t="s">
        <v>79</v>
      </c>
      <c r="AV185" s="13" t="s">
        <v>79</v>
      </c>
      <c r="AW185" s="13" t="s">
        <v>3</v>
      </c>
      <c r="AX185" s="13" t="s">
        <v>77</v>
      </c>
      <c r="AY185" s="202" t="s">
        <v>115</v>
      </c>
    </row>
    <row r="186" spans="1:65" s="2" customFormat="1" ht="40.2" customHeight="1">
      <c r="A186" s="34"/>
      <c r="B186" s="35"/>
      <c r="C186" s="173" t="s">
        <v>430</v>
      </c>
      <c r="D186" s="173" t="s">
        <v>117</v>
      </c>
      <c r="E186" s="174" t="s">
        <v>431</v>
      </c>
      <c r="F186" s="175" t="s">
        <v>432</v>
      </c>
      <c r="G186" s="176" t="s">
        <v>208</v>
      </c>
      <c r="H186" s="177">
        <v>3</v>
      </c>
      <c r="I186" s="178"/>
      <c r="J186" s="179">
        <f>ROUND(I186*H186,2)</f>
        <v>0</v>
      </c>
      <c r="K186" s="175" t="s">
        <v>121</v>
      </c>
      <c r="L186" s="39"/>
      <c r="M186" s="180" t="s">
        <v>18</v>
      </c>
      <c r="N186" s="181" t="s">
        <v>40</v>
      </c>
      <c r="O186" s="64"/>
      <c r="P186" s="182">
        <f>O186*H186</f>
        <v>0</v>
      </c>
      <c r="Q186" s="182">
        <v>0.0001</v>
      </c>
      <c r="R186" s="182">
        <f>Q186*H186</f>
        <v>0.00030000000000000003</v>
      </c>
      <c r="S186" s="182">
        <v>0</v>
      </c>
      <c r="T186" s="18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4" t="s">
        <v>211</v>
      </c>
      <c r="AT186" s="184" t="s">
        <v>117</v>
      </c>
      <c r="AU186" s="184" t="s">
        <v>79</v>
      </c>
      <c r="AY186" s="17" t="s">
        <v>115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7" t="s">
        <v>77</v>
      </c>
      <c r="BK186" s="185">
        <f>ROUND(I186*H186,2)</f>
        <v>0</v>
      </c>
      <c r="BL186" s="17" t="s">
        <v>211</v>
      </c>
      <c r="BM186" s="184" t="s">
        <v>433</v>
      </c>
    </row>
    <row r="187" spans="1:47" s="2" customFormat="1" ht="12">
      <c r="A187" s="34"/>
      <c r="B187" s="35"/>
      <c r="C187" s="36"/>
      <c r="D187" s="186" t="s">
        <v>124</v>
      </c>
      <c r="E187" s="36"/>
      <c r="F187" s="187" t="s">
        <v>434</v>
      </c>
      <c r="G187" s="36"/>
      <c r="H187" s="36"/>
      <c r="I187" s="188"/>
      <c r="J187" s="36"/>
      <c r="K187" s="36"/>
      <c r="L187" s="39"/>
      <c r="M187" s="189"/>
      <c r="N187" s="190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124</v>
      </c>
      <c r="AU187" s="17" t="s">
        <v>79</v>
      </c>
    </row>
    <row r="188" spans="1:65" s="2" customFormat="1" ht="40.2" customHeight="1">
      <c r="A188" s="34"/>
      <c r="B188" s="35"/>
      <c r="C188" s="173" t="s">
        <v>435</v>
      </c>
      <c r="D188" s="173" t="s">
        <v>117</v>
      </c>
      <c r="E188" s="174" t="s">
        <v>436</v>
      </c>
      <c r="F188" s="175" t="s">
        <v>437</v>
      </c>
      <c r="G188" s="176" t="s">
        <v>438</v>
      </c>
      <c r="H188" s="227"/>
      <c r="I188" s="178"/>
      <c r="J188" s="179">
        <f>ROUND(I188*H188,2)</f>
        <v>0</v>
      </c>
      <c r="K188" s="175" t="s">
        <v>121</v>
      </c>
      <c r="L188" s="39"/>
      <c r="M188" s="180" t="s">
        <v>18</v>
      </c>
      <c r="N188" s="181" t="s">
        <v>40</v>
      </c>
      <c r="O188" s="64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4" t="s">
        <v>211</v>
      </c>
      <c r="AT188" s="184" t="s">
        <v>117</v>
      </c>
      <c r="AU188" s="184" t="s">
        <v>79</v>
      </c>
      <c r="AY188" s="17" t="s">
        <v>115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7" t="s">
        <v>77</v>
      </c>
      <c r="BK188" s="185">
        <f>ROUND(I188*H188,2)</f>
        <v>0</v>
      </c>
      <c r="BL188" s="17" t="s">
        <v>211</v>
      </c>
      <c r="BM188" s="184" t="s">
        <v>439</v>
      </c>
    </row>
    <row r="189" spans="1:47" s="2" customFormat="1" ht="12">
      <c r="A189" s="34"/>
      <c r="B189" s="35"/>
      <c r="C189" s="36"/>
      <c r="D189" s="186" t="s">
        <v>124</v>
      </c>
      <c r="E189" s="36"/>
      <c r="F189" s="187" t="s">
        <v>440</v>
      </c>
      <c r="G189" s="36"/>
      <c r="H189" s="36"/>
      <c r="I189" s="188"/>
      <c r="J189" s="36"/>
      <c r="K189" s="36"/>
      <c r="L189" s="39"/>
      <c r="M189" s="189"/>
      <c r="N189" s="190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124</v>
      </c>
      <c r="AU189" s="17" t="s">
        <v>79</v>
      </c>
    </row>
    <row r="190" spans="2:63" s="12" customFormat="1" ht="22.95" customHeight="1">
      <c r="B190" s="157"/>
      <c r="C190" s="158"/>
      <c r="D190" s="159" t="s">
        <v>68</v>
      </c>
      <c r="E190" s="171" t="s">
        <v>441</v>
      </c>
      <c r="F190" s="171" t="s">
        <v>442</v>
      </c>
      <c r="G190" s="158"/>
      <c r="H190" s="158"/>
      <c r="I190" s="161"/>
      <c r="J190" s="172">
        <f>BK190</f>
        <v>0</v>
      </c>
      <c r="K190" s="158"/>
      <c r="L190" s="163"/>
      <c r="M190" s="164"/>
      <c r="N190" s="165"/>
      <c r="O190" s="165"/>
      <c r="P190" s="166">
        <f>SUM(P191:P209)</f>
        <v>0</v>
      </c>
      <c r="Q190" s="165"/>
      <c r="R190" s="166">
        <f>SUM(R191:R209)</f>
        <v>0.06813179999999999</v>
      </c>
      <c r="S190" s="165"/>
      <c r="T190" s="167">
        <f>SUM(T191:T209)</f>
        <v>0</v>
      </c>
      <c r="AR190" s="168" t="s">
        <v>79</v>
      </c>
      <c r="AT190" s="169" t="s">
        <v>68</v>
      </c>
      <c r="AU190" s="169" t="s">
        <v>77</v>
      </c>
      <c r="AY190" s="168" t="s">
        <v>115</v>
      </c>
      <c r="BK190" s="170">
        <f>SUM(BK191:BK209)</f>
        <v>0</v>
      </c>
    </row>
    <row r="191" spans="1:65" s="2" customFormat="1" ht="34.95" customHeight="1">
      <c r="A191" s="34"/>
      <c r="B191" s="35"/>
      <c r="C191" s="173" t="s">
        <v>443</v>
      </c>
      <c r="D191" s="173" t="s">
        <v>117</v>
      </c>
      <c r="E191" s="174" t="s">
        <v>444</v>
      </c>
      <c r="F191" s="175" t="s">
        <v>445</v>
      </c>
      <c r="G191" s="176" t="s">
        <v>136</v>
      </c>
      <c r="H191" s="177">
        <v>54.6</v>
      </c>
      <c r="I191" s="178"/>
      <c r="J191" s="179">
        <f>ROUND(I191*H191,2)</f>
        <v>0</v>
      </c>
      <c r="K191" s="175" t="s">
        <v>121</v>
      </c>
      <c r="L191" s="39"/>
      <c r="M191" s="180" t="s">
        <v>18</v>
      </c>
      <c r="N191" s="181" t="s">
        <v>40</v>
      </c>
      <c r="O191" s="64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4" t="s">
        <v>211</v>
      </c>
      <c r="AT191" s="184" t="s">
        <v>117</v>
      </c>
      <c r="AU191" s="184" t="s">
        <v>79</v>
      </c>
      <c r="AY191" s="17" t="s">
        <v>115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7" t="s">
        <v>77</v>
      </c>
      <c r="BK191" s="185">
        <f>ROUND(I191*H191,2)</f>
        <v>0</v>
      </c>
      <c r="BL191" s="17" t="s">
        <v>211</v>
      </c>
      <c r="BM191" s="184" t="s">
        <v>446</v>
      </c>
    </row>
    <row r="192" spans="1:47" s="2" customFormat="1" ht="12">
      <c r="A192" s="34"/>
      <c r="B192" s="35"/>
      <c r="C192" s="36"/>
      <c r="D192" s="186" t="s">
        <v>124</v>
      </c>
      <c r="E192" s="36"/>
      <c r="F192" s="187" t="s">
        <v>447</v>
      </c>
      <c r="G192" s="36"/>
      <c r="H192" s="36"/>
      <c r="I192" s="188"/>
      <c r="J192" s="36"/>
      <c r="K192" s="36"/>
      <c r="L192" s="39"/>
      <c r="M192" s="189"/>
      <c r="N192" s="190"/>
      <c r="O192" s="64"/>
      <c r="P192" s="64"/>
      <c r="Q192" s="64"/>
      <c r="R192" s="64"/>
      <c r="S192" s="64"/>
      <c r="T192" s="6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124</v>
      </c>
      <c r="AU192" s="17" t="s">
        <v>79</v>
      </c>
    </row>
    <row r="193" spans="2:51" s="13" customFormat="1" ht="12">
      <c r="B193" s="191"/>
      <c r="C193" s="192"/>
      <c r="D193" s="193" t="s">
        <v>126</v>
      </c>
      <c r="E193" s="194" t="s">
        <v>18</v>
      </c>
      <c r="F193" s="195" t="s">
        <v>448</v>
      </c>
      <c r="G193" s="192"/>
      <c r="H193" s="196">
        <v>54.6</v>
      </c>
      <c r="I193" s="197"/>
      <c r="J193" s="192"/>
      <c r="K193" s="192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126</v>
      </c>
      <c r="AU193" s="202" t="s">
        <v>79</v>
      </c>
      <c r="AV193" s="13" t="s">
        <v>79</v>
      </c>
      <c r="AW193" s="13" t="s">
        <v>31</v>
      </c>
      <c r="AX193" s="13" t="s">
        <v>77</v>
      </c>
      <c r="AY193" s="202" t="s">
        <v>115</v>
      </c>
    </row>
    <row r="194" spans="1:65" s="2" customFormat="1" ht="22.2" customHeight="1">
      <c r="A194" s="34"/>
      <c r="B194" s="35"/>
      <c r="C194" s="217" t="s">
        <v>449</v>
      </c>
      <c r="D194" s="217" t="s">
        <v>294</v>
      </c>
      <c r="E194" s="218" t="s">
        <v>450</v>
      </c>
      <c r="F194" s="219" t="s">
        <v>451</v>
      </c>
      <c r="G194" s="220" t="s">
        <v>136</v>
      </c>
      <c r="H194" s="221">
        <v>57.33</v>
      </c>
      <c r="I194" s="222"/>
      <c r="J194" s="223">
        <f>ROUND(I194*H194,2)</f>
        <v>0</v>
      </c>
      <c r="K194" s="219" t="s">
        <v>121</v>
      </c>
      <c r="L194" s="224"/>
      <c r="M194" s="225" t="s">
        <v>18</v>
      </c>
      <c r="N194" s="226" t="s">
        <v>40</v>
      </c>
      <c r="O194" s="64"/>
      <c r="P194" s="182">
        <f>O194*H194</f>
        <v>0</v>
      </c>
      <c r="Q194" s="182">
        <v>0.0009</v>
      </c>
      <c r="R194" s="182">
        <f>Q194*H194</f>
        <v>0.051597</v>
      </c>
      <c r="S194" s="182">
        <v>0</v>
      </c>
      <c r="T194" s="18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4" t="s">
        <v>410</v>
      </c>
      <c r="AT194" s="184" t="s">
        <v>294</v>
      </c>
      <c r="AU194" s="184" t="s">
        <v>79</v>
      </c>
      <c r="AY194" s="17" t="s">
        <v>115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7" t="s">
        <v>77</v>
      </c>
      <c r="BK194" s="185">
        <f>ROUND(I194*H194,2)</f>
        <v>0</v>
      </c>
      <c r="BL194" s="17" t="s">
        <v>211</v>
      </c>
      <c r="BM194" s="184" t="s">
        <v>452</v>
      </c>
    </row>
    <row r="195" spans="1:47" s="2" customFormat="1" ht="12">
      <c r="A195" s="34"/>
      <c r="B195" s="35"/>
      <c r="C195" s="36"/>
      <c r="D195" s="186" t="s">
        <v>124</v>
      </c>
      <c r="E195" s="36"/>
      <c r="F195" s="187" t="s">
        <v>453</v>
      </c>
      <c r="G195" s="36"/>
      <c r="H195" s="36"/>
      <c r="I195" s="188"/>
      <c r="J195" s="36"/>
      <c r="K195" s="36"/>
      <c r="L195" s="39"/>
      <c r="M195" s="189"/>
      <c r="N195" s="190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124</v>
      </c>
      <c r="AU195" s="17" t="s">
        <v>79</v>
      </c>
    </row>
    <row r="196" spans="2:51" s="13" customFormat="1" ht="12">
      <c r="B196" s="191"/>
      <c r="C196" s="192"/>
      <c r="D196" s="193" t="s">
        <v>126</v>
      </c>
      <c r="E196" s="192"/>
      <c r="F196" s="195" t="s">
        <v>454</v>
      </c>
      <c r="G196" s="192"/>
      <c r="H196" s="196">
        <v>57.33</v>
      </c>
      <c r="I196" s="197"/>
      <c r="J196" s="192"/>
      <c r="K196" s="192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126</v>
      </c>
      <c r="AU196" s="202" t="s">
        <v>79</v>
      </c>
      <c r="AV196" s="13" t="s">
        <v>79</v>
      </c>
      <c r="AW196" s="13" t="s">
        <v>3</v>
      </c>
      <c r="AX196" s="13" t="s">
        <v>77</v>
      </c>
      <c r="AY196" s="202" t="s">
        <v>115</v>
      </c>
    </row>
    <row r="197" spans="1:65" s="2" customFormat="1" ht="45" customHeight="1">
      <c r="A197" s="34"/>
      <c r="B197" s="35"/>
      <c r="C197" s="173" t="s">
        <v>410</v>
      </c>
      <c r="D197" s="173" t="s">
        <v>117</v>
      </c>
      <c r="E197" s="174" t="s">
        <v>455</v>
      </c>
      <c r="F197" s="175" t="s">
        <v>456</v>
      </c>
      <c r="G197" s="176" t="s">
        <v>136</v>
      </c>
      <c r="H197" s="177">
        <v>54.6</v>
      </c>
      <c r="I197" s="178"/>
      <c r="J197" s="179">
        <f>ROUND(I197*H197,2)</f>
        <v>0</v>
      </c>
      <c r="K197" s="175" t="s">
        <v>121</v>
      </c>
      <c r="L197" s="39"/>
      <c r="M197" s="180" t="s">
        <v>18</v>
      </c>
      <c r="N197" s="181" t="s">
        <v>40</v>
      </c>
      <c r="O197" s="64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4" t="s">
        <v>211</v>
      </c>
      <c r="AT197" s="184" t="s">
        <v>117</v>
      </c>
      <c r="AU197" s="184" t="s">
        <v>79</v>
      </c>
      <c r="AY197" s="17" t="s">
        <v>115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7" t="s">
        <v>77</v>
      </c>
      <c r="BK197" s="185">
        <f>ROUND(I197*H197,2)</f>
        <v>0</v>
      </c>
      <c r="BL197" s="17" t="s">
        <v>211</v>
      </c>
      <c r="BM197" s="184" t="s">
        <v>457</v>
      </c>
    </row>
    <row r="198" spans="1:47" s="2" customFormat="1" ht="12">
      <c r="A198" s="34"/>
      <c r="B198" s="35"/>
      <c r="C198" s="36"/>
      <c r="D198" s="186" t="s">
        <v>124</v>
      </c>
      <c r="E198" s="36"/>
      <c r="F198" s="187" t="s">
        <v>458</v>
      </c>
      <c r="G198" s="36"/>
      <c r="H198" s="36"/>
      <c r="I198" s="188"/>
      <c r="J198" s="36"/>
      <c r="K198" s="36"/>
      <c r="L198" s="39"/>
      <c r="M198" s="189"/>
      <c r="N198" s="190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124</v>
      </c>
      <c r="AU198" s="17" t="s">
        <v>79</v>
      </c>
    </row>
    <row r="199" spans="1:65" s="2" customFormat="1" ht="22.2" customHeight="1">
      <c r="A199" s="34"/>
      <c r="B199" s="35"/>
      <c r="C199" s="217" t="s">
        <v>459</v>
      </c>
      <c r="D199" s="217" t="s">
        <v>294</v>
      </c>
      <c r="E199" s="218" t="s">
        <v>460</v>
      </c>
      <c r="F199" s="219" t="s">
        <v>461</v>
      </c>
      <c r="G199" s="220" t="s">
        <v>136</v>
      </c>
      <c r="H199" s="221">
        <v>62.79</v>
      </c>
      <c r="I199" s="222"/>
      <c r="J199" s="223">
        <f>ROUND(I199*H199,2)</f>
        <v>0</v>
      </c>
      <c r="K199" s="219" t="s">
        <v>121</v>
      </c>
      <c r="L199" s="224"/>
      <c r="M199" s="225" t="s">
        <v>18</v>
      </c>
      <c r="N199" s="226" t="s">
        <v>40</v>
      </c>
      <c r="O199" s="64"/>
      <c r="P199" s="182">
        <f>O199*H199</f>
        <v>0</v>
      </c>
      <c r="Q199" s="182">
        <v>0.00012</v>
      </c>
      <c r="R199" s="182">
        <f>Q199*H199</f>
        <v>0.0075348</v>
      </c>
      <c r="S199" s="182">
        <v>0</v>
      </c>
      <c r="T199" s="183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4" t="s">
        <v>410</v>
      </c>
      <c r="AT199" s="184" t="s">
        <v>294</v>
      </c>
      <c r="AU199" s="184" t="s">
        <v>79</v>
      </c>
      <c r="AY199" s="17" t="s">
        <v>115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17" t="s">
        <v>77</v>
      </c>
      <c r="BK199" s="185">
        <f>ROUND(I199*H199,2)</f>
        <v>0</v>
      </c>
      <c r="BL199" s="17" t="s">
        <v>211</v>
      </c>
      <c r="BM199" s="184" t="s">
        <v>462</v>
      </c>
    </row>
    <row r="200" spans="1:47" s="2" customFormat="1" ht="12">
      <c r="A200" s="34"/>
      <c r="B200" s="35"/>
      <c r="C200" s="36"/>
      <c r="D200" s="186" t="s">
        <v>124</v>
      </c>
      <c r="E200" s="36"/>
      <c r="F200" s="187" t="s">
        <v>463</v>
      </c>
      <c r="G200" s="36"/>
      <c r="H200" s="36"/>
      <c r="I200" s="188"/>
      <c r="J200" s="36"/>
      <c r="K200" s="36"/>
      <c r="L200" s="39"/>
      <c r="M200" s="189"/>
      <c r="N200" s="190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124</v>
      </c>
      <c r="AU200" s="17" t="s">
        <v>79</v>
      </c>
    </row>
    <row r="201" spans="2:51" s="13" customFormat="1" ht="12">
      <c r="B201" s="191"/>
      <c r="C201" s="192"/>
      <c r="D201" s="193" t="s">
        <v>126</v>
      </c>
      <c r="E201" s="192"/>
      <c r="F201" s="195" t="s">
        <v>464</v>
      </c>
      <c r="G201" s="192"/>
      <c r="H201" s="196">
        <v>62.79</v>
      </c>
      <c r="I201" s="197"/>
      <c r="J201" s="192"/>
      <c r="K201" s="192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126</v>
      </c>
      <c r="AU201" s="202" t="s">
        <v>79</v>
      </c>
      <c r="AV201" s="13" t="s">
        <v>79</v>
      </c>
      <c r="AW201" s="13" t="s">
        <v>3</v>
      </c>
      <c r="AX201" s="13" t="s">
        <v>77</v>
      </c>
      <c r="AY201" s="202" t="s">
        <v>115</v>
      </c>
    </row>
    <row r="202" spans="1:65" s="2" customFormat="1" ht="30" customHeight="1">
      <c r="A202" s="34"/>
      <c r="B202" s="35"/>
      <c r="C202" s="173" t="s">
        <v>465</v>
      </c>
      <c r="D202" s="173" t="s">
        <v>117</v>
      </c>
      <c r="E202" s="174" t="s">
        <v>466</v>
      </c>
      <c r="F202" s="175" t="s">
        <v>467</v>
      </c>
      <c r="G202" s="176" t="s">
        <v>208</v>
      </c>
      <c r="H202" s="177">
        <v>6</v>
      </c>
      <c r="I202" s="178"/>
      <c r="J202" s="179">
        <f>ROUND(I202*H202,2)</f>
        <v>0</v>
      </c>
      <c r="K202" s="175" t="s">
        <v>121</v>
      </c>
      <c r="L202" s="39"/>
      <c r="M202" s="180" t="s">
        <v>18</v>
      </c>
      <c r="N202" s="181" t="s">
        <v>40</v>
      </c>
      <c r="O202" s="64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4" t="s">
        <v>211</v>
      </c>
      <c r="AT202" s="184" t="s">
        <v>117</v>
      </c>
      <c r="AU202" s="184" t="s">
        <v>79</v>
      </c>
      <c r="AY202" s="17" t="s">
        <v>115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7" t="s">
        <v>77</v>
      </c>
      <c r="BK202" s="185">
        <f>ROUND(I202*H202,2)</f>
        <v>0</v>
      </c>
      <c r="BL202" s="17" t="s">
        <v>211</v>
      </c>
      <c r="BM202" s="184" t="s">
        <v>468</v>
      </c>
    </row>
    <row r="203" spans="1:47" s="2" customFormat="1" ht="12">
      <c r="A203" s="34"/>
      <c r="B203" s="35"/>
      <c r="C203" s="36"/>
      <c r="D203" s="186" t="s">
        <v>124</v>
      </c>
      <c r="E203" s="36"/>
      <c r="F203" s="187" t="s">
        <v>469</v>
      </c>
      <c r="G203" s="36"/>
      <c r="H203" s="36"/>
      <c r="I203" s="188"/>
      <c r="J203" s="36"/>
      <c r="K203" s="36"/>
      <c r="L203" s="39"/>
      <c r="M203" s="189"/>
      <c r="N203" s="190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124</v>
      </c>
      <c r="AU203" s="17" t="s">
        <v>79</v>
      </c>
    </row>
    <row r="204" spans="1:65" s="2" customFormat="1" ht="14.4" customHeight="1">
      <c r="A204" s="34"/>
      <c r="B204" s="35"/>
      <c r="C204" s="217" t="s">
        <v>470</v>
      </c>
      <c r="D204" s="217" t="s">
        <v>294</v>
      </c>
      <c r="E204" s="218" t="s">
        <v>471</v>
      </c>
      <c r="F204" s="219" t="s">
        <v>472</v>
      </c>
      <c r="G204" s="220" t="s">
        <v>208</v>
      </c>
      <c r="H204" s="221">
        <v>6</v>
      </c>
      <c r="I204" s="222"/>
      <c r="J204" s="223">
        <f>ROUND(I204*H204,2)</f>
        <v>0</v>
      </c>
      <c r="K204" s="219" t="s">
        <v>121</v>
      </c>
      <c r="L204" s="224"/>
      <c r="M204" s="225" t="s">
        <v>18</v>
      </c>
      <c r="N204" s="226" t="s">
        <v>40</v>
      </c>
      <c r="O204" s="64"/>
      <c r="P204" s="182">
        <f>O204*H204</f>
        <v>0</v>
      </c>
      <c r="Q204" s="182">
        <v>0.0015</v>
      </c>
      <c r="R204" s="182">
        <f>Q204*H204</f>
        <v>0.009000000000000001</v>
      </c>
      <c r="S204" s="182">
        <v>0</v>
      </c>
      <c r="T204" s="183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4" t="s">
        <v>410</v>
      </c>
      <c r="AT204" s="184" t="s">
        <v>294</v>
      </c>
      <c r="AU204" s="184" t="s">
        <v>79</v>
      </c>
      <c r="AY204" s="17" t="s">
        <v>115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7" t="s">
        <v>77</v>
      </c>
      <c r="BK204" s="185">
        <f>ROUND(I204*H204,2)</f>
        <v>0</v>
      </c>
      <c r="BL204" s="17" t="s">
        <v>211</v>
      </c>
      <c r="BM204" s="184" t="s">
        <v>473</v>
      </c>
    </row>
    <row r="205" spans="1:47" s="2" customFormat="1" ht="12">
      <c r="A205" s="34"/>
      <c r="B205" s="35"/>
      <c r="C205" s="36"/>
      <c r="D205" s="186" t="s">
        <v>124</v>
      </c>
      <c r="E205" s="36"/>
      <c r="F205" s="187" t="s">
        <v>474</v>
      </c>
      <c r="G205" s="36"/>
      <c r="H205" s="36"/>
      <c r="I205" s="188"/>
      <c r="J205" s="36"/>
      <c r="K205" s="36"/>
      <c r="L205" s="39"/>
      <c r="M205" s="189"/>
      <c r="N205" s="190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124</v>
      </c>
      <c r="AU205" s="17" t="s">
        <v>79</v>
      </c>
    </row>
    <row r="206" spans="1:65" s="2" customFormat="1" ht="40.2" customHeight="1">
      <c r="A206" s="34"/>
      <c r="B206" s="35"/>
      <c r="C206" s="173" t="s">
        <v>475</v>
      </c>
      <c r="D206" s="173" t="s">
        <v>117</v>
      </c>
      <c r="E206" s="174" t="s">
        <v>476</v>
      </c>
      <c r="F206" s="175" t="s">
        <v>477</v>
      </c>
      <c r="G206" s="176" t="s">
        <v>208</v>
      </c>
      <c r="H206" s="177">
        <v>1</v>
      </c>
      <c r="I206" s="178"/>
      <c r="J206" s="179">
        <f>ROUND(I206*H206,2)</f>
        <v>0</v>
      </c>
      <c r="K206" s="175" t="s">
        <v>121</v>
      </c>
      <c r="L206" s="39"/>
      <c r="M206" s="180" t="s">
        <v>18</v>
      </c>
      <c r="N206" s="181" t="s">
        <v>40</v>
      </c>
      <c r="O206" s="64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4" t="s">
        <v>211</v>
      </c>
      <c r="AT206" s="184" t="s">
        <v>117</v>
      </c>
      <c r="AU206" s="184" t="s">
        <v>79</v>
      </c>
      <c r="AY206" s="17" t="s">
        <v>115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7" t="s">
        <v>77</v>
      </c>
      <c r="BK206" s="185">
        <f>ROUND(I206*H206,2)</f>
        <v>0</v>
      </c>
      <c r="BL206" s="17" t="s">
        <v>211</v>
      </c>
      <c r="BM206" s="184" t="s">
        <v>478</v>
      </c>
    </row>
    <row r="207" spans="1:47" s="2" customFormat="1" ht="12">
      <c r="A207" s="34"/>
      <c r="B207" s="35"/>
      <c r="C207" s="36"/>
      <c r="D207" s="186" t="s">
        <v>124</v>
      </c>
      <c r="E207" s="36"/>
      <c r="F207" s="187" t="s">
        <v>479</v>
      </c>
      <c r="G207" s="36"/>
      <c r="H207" s="36"/>
      <c r="I207" s="188"/>
      <c r="J207" s="36"/>
      <c r="K207" s="36"/>
      <c r="L207" s="39"/>
      <c r="M207" s="189"/>
      <c r="N207" s="190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124</v>
      </c>
      <c r="AU207" s="17" t="s">
        <v>79</v>
      </c>
    </row>
    <row r="208" spans="1:65" s="2" customFormat="1" ht="34.95" customHeight="1">
      <c r="A208" s="34"/>
      <c r="B208" s="35"/>
      <c r="C208" s="173" t="s">
        <v>480</v>
      </c>
      <c r="D208" s="173" t="s">
        <v>117</v>
      </c>
      <c r="E208" s="174" t="s">
        <v>481</v>
      </c>
      <c r="F208" s="175" t="s">
        <v>482</v>
      </c>
      <c r="G208" s="176" t="s">
        <v>438</v>
      </c>
      <c r="H208" s="227"/>
      <c r="I208" s="178"/>
      <c r="J208" s="179">
        <f>ROUND(I208*H208,2)</f>
        <v>0</v>
      </c>
      <c r="K208" s="175" t="s">
        <v>121</v>
      </c>
      <c r="L208" s="39"/>
      <c r="M208" s="180" t="s">
        <v>18</v>
      </c>
      <c r="N208" s="181" t="s">
        <v>40</v>
      </c>
      <c r="O208" s="64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211</v>
      </c>
      <c r="AT208" s="184" t="s">
        <v>117</v>
      </c>
      <c r="AU208" s="184" t="s">
        <v>79</v>
      </c>
      <c r="AY208" s="17" t="s">
        <v>115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77</v>
      </c>
      <c r="BK208" s="185">
        <f>ROUND(I208*H208,2)</f>
        <v>0</v>
      </c>
      <c r="BL208" s="17" t="s">
        <v>211</v>
      </c>
      <c r="BM208" s="184" t="s">
        <v>483</v>
      </c>
    </row>
    <row r="209" spans="1:47" s="2" customFormat="1" ht="12">
      <c r="A209" s="34"/>
      <c r="B209" s="35"/>
      <c r="C209" s="36"/>
      <c r="D209" s="186" t="s">
        <v>124</v>
      </c>
      <c r="E209" s="36"/>
      <c r="F209" s="187" t="s">
        <v>484</v>
      </c>
      <c r="G209" s="36"/>
      <c r="H209" s="36"/>
      <c r="I209" s="188"/>
      <c r="J209" s="36"/>
      <c r="K209" s="36"/>
      <c r="L209" s="39"/>
      <c r="M209" s="189"/>
      <c r="N209" s="190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124</v>
      </c>
      <c r="AU209" s="17" t="s">
        <v>79</v>
      </c>
    </row>
    <row r="210" spans="2:63" s="12" customFormat="1" ht="22.95" customHeight="1">
      <c r="B210" s="157"/>
      <c r="C210" s="158"/>
      <c r="D210" s="159" t="s">
        <v>68</v>
      </c>
      <c r="E210" s="171" t="s">
        <v>485</v>
      </c>
      <c r="F210" s="171" t="s">
        <v>486</v>
      </c>
      <c r="G210" s="158"/>
      <c r="H210" s="158"/>
      <c r="I210" s="161"/>
      <c r="J210" s="172">
        <f>BK210</f>
        <v>0</v>
      </c>
      <c r="K210" s="158"/>
      <c r="L210" s="163"/>
      <c r="M210" s="164"/>
      <c r="N210" s="165"/>
      <c r="O210" s="165"/>
      <c r="P210" s="166">
        <f>SUM(P211:P217)</f>
        <v>0</v>
      </c>
      <c r="Q210" s="165"/>
      <c r="R210" s="166">
        <f>SUM(R211:R217)</f>
        <v>0.0168</v>
      </c>
      <c r="S210" s="165"/>
      <c r="T210" s="167">
        <f>SUM(T211:T217)</f>
        <v>0</v>
      </c>
      <c r="AR210" s="168" t="s">
        <v>79</v>
      </c>
      <c r="AT210" s="169" t="s">
        <v>68</v>
      </c>
      <c r="AU210" s="169" t="s">
        <v>77</v>
      </c>
      <c r="AY210" s="168" t="s">
        <v>115</v>
      </c>
      <c r="BK210" s="170">
        <f>SUM(BK211:BK217)</f>
        <v>0</v>
      </c>
    </row>
    <row r="211" spans="1:65" s="2" customFormat="1" ht="22.2" customHeight="1">
      <c r="A211" s="34"/>
      <c r="B211" s="35"/>
      <c r="C211" s="173" t="s">
        <v>487</v>
      </c>
      <c r="D211" s="173" t="s">
        <v>117</v>
      </c>
      <c r="E211" s="174" t="s">
        <v>488</v>
      </c>
      <c r="F211" s="175" t="s">
        <v>489</v>
      </c>
      <c r="G211" s="176" t="s">
        <v>136</v>
      </c>
      <c r="H211" s="177">
        <v>20</v>
      </c>
      <c r="I211" s="178"/>
      <c r="J211" s="179">
        <f>ROUND(I211*H211,2)</f>
        <v>0</v>
      </c>
      <c r="K211" s="175" t="s">
        <v>121</v>
      </c>
      <c r="L211" s="39"/>
      <c r="M211" s="180" t="s">
        <v>18</v>
      </c>
      <c r="N211" s="181" t="s">
        <v>40</v>
      </c>
      <c r="O211" s="64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211</v>
      </c>
      <c r="AT211" s="184" t="s">
        <v>117</v>
      </c>
      <c r="AU211" s="184" t="s">
        <v>79</v>
      </c>
      <c r="AY211" s="17" t="s">
        <v>115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7" t="s">
        <v>77</v>
      </c>
      <c r="BK211" s="185">
        <f>ROUND(I211*H211,2)</f>
        <v>0</v>
      </c>
      <c r="BL211" s="17" t="s">
        <v>211</v>
      </c>
      <c r="BM211" s="184" t="s">
        <v>490</v>
      </c>
    </row>
    <row r="212" spans="1:47" s="2" customFormat="1" ht="12">
      <c r="A212" s="34"/>
      <c r="B212" s="35"/>
      <c r="C212" s="36"/>
      <c r="D212" s="186" t="s">
        <v>124</v>
      </c>
      <c r="E212" s="36"/>
      <c r="F212" s="187" t="s">
        <v>491</v>
      </c>
      <c r="G212" s="36"/>
      <c r="H212" s="36"/>
      <c r="I212" s="188"/>
      <c r="J212" s="36"/>
      <c r="K212" s="36"/>
      <c r="L212" s="39"/>
      <c r="M212" s="189"/>
      <c r="N212" s="190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124</v>
      </c>
      <c r="AU212" s="17" t="s">
        <v>79</v>
      </c>
    </row>
    <row r="213" spans="1:65" s="2" customFormat="1" ht="14.4" customHeight="1">
      <c r="A213" s="34"/>
      <c r="B213" s="35"/>
      <c r="C213" s="217" t="s">
        <v>492</v>
      </c>
      <c r="D213" s="217" t="s">
        <v>294</v>
      </c>
      <c r="E213" s="218" t="s">
        <v>493</v>
      </c>
      <c r="F213" s="219" t="s">
        <v>494</v>
      </c>
      <c r="G213" s="220" t="s">
        <v>136</v>
      </c>
      <c r="H213" s="221">
        <v>24</v>
      </c>
      <c r="I213" s="222"/>
      <c r="J213" s="223">
        <f>ROUND(I213*H213,2)</f>
        <v>0</v>
      </c>
      <c r="K213" s="219" t="s">
        <v>121</v>
      </c>
      <c r="L213" s="224"/>
      <c r="M213" s="225" t="s">
        <v>18</v>
      </c>
      <c r="N213" s="226" t="s">
        <v>40</v>
      </c>
      <c r="O213" s="64"/>
      <c r="P213" s="182">
        <f>O213*H213</f>
        <v>0</v>
      </c>
      <c r="Q213" s="182">
        <v>0.0007</v>
      </c>
      <c r="R213" s="182">
        <f>Q213*H213</f>
        <v>0.0168</v>
      </c>
      <c r="S213" s="182">
        <v>0</v>
      </c>
      <c r="T213" s="183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4" t="s">
        <v>410</v>
      </c>
      <c r="AT213" s="184" t="s">
        <v>294</v>
      </c>
      <c r="AU213" s="184" t="s">
        <v>79</v>
      </c>
      <c r="AY213" s="17" t="s">
        <v>115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7" t="s">
        <v>77</v>
      </c>
      <c r="BK213" s="185">
        <f>ROUND(I213*H213,2)</f>
        <v>0</v>
      </c>
      <c r="BL213" s="17" t="s">
        <v>211</v>
      </c>
      <c r="BM213" s="184" t="s">
        <v>495</v>
      </c>
    </row>
    <row r="214" spans="1:47" s="2" customFormat="1" ht="12">
      <c r="A214" s="34"/>
      <c r="B214" s="35"/>
      <c r="C214" s="36"/>
      <c r="D214" s="186" t="s">
        <v>124</v>
      </c>
      <c r="E214" s="36"/>
      <c r="F214" s="187" t="s">
        <v>496</v>
      </c>
      <c r="G214" s="36"/>
      <c r="H214" s="36"/>
      <c r="I214" s="188"/>
      <c r="J214" s="36"/>
      <c r="K214" s="36"/>
      <c r="L214" s="39"/>
      <c r="M214" s="189"/>
      <c r="N214" s="190"/>
      <c r="O214" s="64"/>
      <c r="P214" s="64"/>
      <c r="Q214" s="64"/>
      <c r="R214" s="64"/>
      <c r="S214" s="64"/>
      <c r="T214" s="65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124</v>
      </c>
      <c r="AU214" s="17" t="s">
        <v>79</v>
      </c>
    </row>
    <row r="215" spans="2:51" s="13" customFormat="1" ht="12">
      <c r="B215" s="191"/>
      <c r="C215" s="192"/>
      <c r="D215" s="193" t="s">
        <v>126</v>
      </c>
      <c r="E215" s="192"/>
      <c r="F215" s="195" t="s">
        <v>497</v>
      </c>
      <c r="G215" s="192"/>
      <c r="H215" s="196">
        <v>24</v>
      </c>
      <c r="I215" s="197"/>
      <c r="J215" s="192"/>
      <c r="K215" s="192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126</v>
      </c>
      <c r="AU215" s="202" t="s">
        <v>79</v>
      </c>
      <c r="AV215" s="13" t="s">
        <v>79</v>
      </c>
      <c r="AW215" s="13" t="s">
        <v>3</v>
      </c>
      <c r="AX215" s="13" t="s">
        <v>77</v>
      </c>
      <c r="AY215" s="202" t="s">
        <v>115</v>
      </c>
    </row>
    <row r="216" spans="1:65" s="2" customFormat="1" ht="34.95" customHeight="1">
      <c r="A216" s="34"/>
      <c r="B216" s="35"/>
      <c r="C216" s="173" t="s">
        <v>498</v>
      </c>
      <c r="D216" s="173" t="s">
        <v>117</v>
      </c>
      <c r="E216" s="174" t="s">
        <v>499</v>
      </c>
      <c r="F216" s="175" t="s">
        <v>500</v>
      </c>
      <c r="G216" s="176" t="s">
        <v>438</v>
      </c>
      <c r="H216" s="227"/>
      <c r="I216" s="178"/>
      <c r="J216" s="179">
        <f>ROUND(I216*H216,2)</f>
        <v>0</v>
      </c>
      <c r="K216" s="175" t="s">
        <v>121</v>
      </c>
      <c r="L216" s="39"/>
      <c r="M216" s="180" t="s">
        <v>18</v>
      </c>
      <c r="N216" s="181" t="s">
        <v>40</v>
      </c>
      <c r="O216" s="64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211</v>
      </c>
      <c r="AT216" s="184" t="s">
        <v>117</v>
      </c>
      <c r="AU216" s="184" t="s">
        <v>79</v>
      </c>
      <c r="AY216" s="17" t="s">
        <v>115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77</v>
      </c>
      <c r="BK216" s="185">
        <f>ROUND(I216*H216,2)</f>
        <v>0</v>
      </c>
      <c r="BL216" s="17" t="s">
        <v>211</v>
      </c>
      <c r="BM216" s="184" t="s">
        <v>501</v>
      </c>
    </row>
    <row r="217" spans="1:47" s="2" customFormat="1" ht="12">
      <c r="A217" s="34"/>
      <c r="B217" s="35"/>
      <c r="C217" s="36"/>
      <c r="D217" s="186" t="s">
        <v>124</v>
      </c>
      <c r="E217" s="36"/>
      <c r="F217" s="187" t="s">
        <v>502</v>
      </c>
      <c r="G217" s="36"/>
      <c r="H217" s="36"/>
      <c r="I217" s="188"/>
      <c r="J217" s="36"/>
      <c r="K217" s="36"/>
      <c r="L217" s="39"/>
      <c r="M217" s="189"/>
      <c r="N217" s="190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124</v>
      </c>
      <c r="AU217" s="17" t="s">
        <v>79</v>
      </c>
    </row>
    <row r="218" spans="2:63" s="12" customFormat="1" ht="22.95" customHeight="1">
      <c r="B218" s="157"/>
      <c r="C218" s="158"/>
      <c r="D218" s="159" t="s">
        <v>68</v>
      </c>
      <c r="E218" s="171" t="s">
        <v>503</v>
      </c>
      <c r="F218" s="171" t="s">
        <v>504</v>
      </c>
      <c r="G218" s="158"/>
      <c r="H218" s="158"/>
      <c r="I218" s="161"/>
      <c r="J218" s="172">
        <f>BK218</f>
        <v>0</v>
      </c>
      <c r="K218" s="158"/>
      <c r="L218" s="163"/>
      <c r="M218" s="164"/>
      <c r="N218" s="165"/>
      <c r="O218" s="165"/>
      <c r="P218" s="166">
        <f>SUM(P219:P231)</f>
        <v>0</v>
      </c>
      <c r="Q218" s="165"/>
      <c r="R218" s="166">
        <f>SUM(R219:R231)</f>
        <v>1.7080699999999998</v>
      </c>
      <c r="S218" s="165"/>
      <c r="T218" s="167">
        <f>SUM(T219:T231)</f>
        <v>0</v>
      </c>
      <c r="AR218" s="168" t="s">
        <v>79</v>
      </c>
      <c r="AT218" s="169" t="s">
        <v>68</v>
      </c>
      <c r="AU218" s="169" t="s">
        <v>77</v>
      </c>
      <c r="AY218" s="168" t="s">
        <v>115</v>
      </c>
      <c r="BK218" s="170">
        <f>SUM(BK219:BK231)</f>
        <v>0</v>
      </c>
    </row>
    <row r="219" spans="1:65" s="2" customFormat="1" ht="34.95" customHeight="1">
      <c r="A219" s="34"/>
      <c r="B219" s="35"/>
      <c r="C219" s="173" t="s">
        <v>505</v>
      </c>
      <c r="D219" s="173" t="s">
        <v>117</v>
      </c>
      <c r="E219" s="174" t="s">
        <v>506</v>
      </c>
      <c r="F219" s="175" t="s">
        <v>507</v>
      </c>
      <c r="G219" s="176" t="s">
        <v>177</v>
      </c>
      <c r="H219" s="177">
        <v>18.2</v>
      </c>
      <c r="I219" s="178"/>
      <c r="J219" s="179">
        <f>ROUND(I219*H219,2)</f>
        <v>0</v>
      </c>
      <c r="K219" s="175" t="s">
        <v>121</v>
      </c>
      <c r="L219" s="39"/>
      <c r="M219" s="180" t="s">
        <v>18</v>
      </c>
      <c r="N219" s="181" t="s">
        <v>40</v>
      </c>
      <c r="O219" s="64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4" t="s">
        <v>211</v>
      </c>
      <c r="AT219" s="184" t="s">
        <v>117</v>
      </c>
      <c r="AU219" s="184" t="s">
        <v>79</v>
      </c>
      <c r="AY219" s="17" t="s">
        <v>115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7" t="s">
        <v>77</v>
      </c>
      <c r="BK219" s="185">
        <f>ROUND(I219*H219,2)</f>
        <v>0</v>
      </c>
      <c r="BL219" s="17" t="s">
        <v>211</v>
      </c>
      <c r="BM219" s="184" t="s">
        <v>508</v>
      </c>
    </row>
    <row r="220" spans="1:47" s="2" customFormat="1" ht="12">
      <c r="A220" s="34"/>
      <c r="B220" s="35"/>
      <c r="C220" s="36"/>
      <c r="D220" s="186" t="s">
        <v>124</v>
      </c>
      <c r="E220" s="36"/>
      <c r="F220" s="187" t="s">
        <v>509</v>
      </c>
      <c r="G220" s="36"/>
      <c r="H220" s="36"/>
      <c r="I220" s="188"/>
      <c r="J220" s="36"/>
      <c r="K220" s="36"/>
      <c r="L220" s="39"/>
      <c r="M220" s="189"/>
      <c r="N220" s="190"/>
      <c r="O220" s="64"/>
      <c r="P220" s="64"/>
      <c r="Q220" s="64"/>
      <c r="R220" s="64"/>
      <c r="S220" s="64"/>
      <c r="T220" s="6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124</v>
      </c>
      <c r="AU220" s="17" t="s">
        <v>79</v>
      </c>
    </row>
    <row r="221" spans="2:51" s="13" customFormat="1" ht="12">
      <c r="B221" s="191"/>
      <c r="C221" s="192"/>
      <c r="D221" s="193" t="s">
        <v>126</v>
      </c>
      <c r="E221" s="194" t="s">
        <v>18</v>
      </c>
      <c r="F221" s="195" t="s">
        <v>510</v>
      </c>
      <c r="G221" s="192"/>
      <c r="H221" s="196">
        <v>18.2</v>
      </c>
      <c r="I221" s="197"/>
      <c r="J221" s="192"/>
      <c r="K221" s="192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126</v>
      </c>
      <c r="AU221" s="202" t="s">
        <v>79</v>
      </c>
      <c r="AV221" s="13" t="s">
        <v>79</v>
      </c>
      <c r="AW221" s="13" t="s">
        <v>31</v>
      </c>
      <c r="AX221" s="13" t="s">
        <v>77</v>
      </c>
      <c r="AY221" s="202" t="s">
        <v>115</v>
      </c>
    </row>
    <row r="222" spans="1:65" s="2" customFormat="1" ht="34.95" customHeight="1">
      <c r="A222" s="34"/>
      <c r="B222" s="35"/>
      <c r="C222" s="173" t="s">
        <v>511</v>
      </c>
      <c r="D222" s="173" t="s">
        <v>117</v>
      </c>
      <c r="E222" s="174" t="s">
        <v>512</v>
      </c>
      <c r="F222" s="175" t="s">
        <v>513</v>
      </c>
      <c r="G222" s="176" t="s">
        <v>177</v>
      </c>
      <c r="H222" s="177">
        <v>9.1</v>
      </c>
      <c r="I222" s="178"/>
      <c r="J222" s="179">
        <f>ROUND(I222*H222,2)</f>
        <v>0</v>
      </c>
      <c r="K222" s="175" t="s">
        <v>121</v>
      </c>
      <c r="L222" s="39"/>
      <c r="M222" s="180" t="s">
        <v>18</v>
      </c>
      <c r="N222" s="181" t="s">
        <v>40</v>
      </c>
      <c r="O222" s="64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4" t="s">
        <v>211</v>
      </c>
      <c r="AT222" s="184" t="s">
        <v>117</v>
      </c>
      <c r="AU222" s="184" t="s">
        <v>79</v>
      </c>
      <c r="AY222" s="17" t="s">
        <v>115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7" t="s">
        <v>77</v>
      </c>
      <c r="BK222" s="185">
        <f>ROUND(I222*H222,2)</f>
        <v>0</v>
      </c>
      <c r="BL222" s="17" t="s">
        <v>211</v>
      </c>
      <c r="BM222" s="184" t="s">
        <v>514</v>
      </c>
    </row>
    <row r="223" spans="1:47" s="2" customFormat="1" ht="12">
      <c r="A223" s="34"/>
      <c r="B223" s="35"/>
      <c r="C223" s="36"/>
      <c r="D223" s="186" t="s">
        <v>124</v>
      </c>
      <c r="E223" s="36"/>
      <c r="F223" s="187" t="s">
        <v>515</v>
      </c>
      <c r="G223" s="36"/>
      <c r="H223" s="36"/>
      <c r="I223" s="188"/>
      <c r="J223" s="36"/>
      <c r="K223" s="36"/>
      <c r="L223" s="39"/>
      <c r="M223" s="189"/>
      <c r="N223" s="190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124</v>
      </c>
      <c r="AU223" s="17" t="s">
        <v>79</v>
      </c>
    </row>
    <row r="224" spans="2:51" s="13" customFormat="1" ht="12">
      <c r="B224" s="191"/>
      <c r="C224" s="192"/>
      <c r="D224" s="193" t="s">
        <v>126</v>
      </c>
      <c r="E224" s="194" t="s">
        <v>18</v>
      </c>
      <c r="F224" s="195" t="s">
        <v>516</v>
      </c>
      <c r="G224" s="192"/>
      <c r="H224" s="196">
        <v>9.1</v>
      </c>
      <c r="I224" s="197"/>
      <c r="J224" s="192"/>
      <c r="K224" s="192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126</v>
      </c>
      <c r="AU224" s="202" t="s">
        <v>79</v>
      </c>
      <c r="AV224" s="13" t="s">
        <v>79</v>
      </c>
      <c r="AW224" s="13" t="s">
        <v>31</v>
      </c>
      <c r="AX224" s="13" t="s">
        <v>77</v>
      </c>
      <c r="AY224" s="202" t="s">
        <v>115</v>
      </c>
    </row>
    <row r="225" spans="1:65" s="2" customFormat="1" ht="19.95" customHeight="1">
      <c r="A225" s="34"/>
      <c r="B225" s="35"/>
      <c r="C225" s="217" t="s">
        <v>517</v>
      </c>
      <c r="D225" s="217" t="s">
        <v>294</v>
      </c>
      <c r="E225" s="218" t="s">
        <v>518</v>
      </c>
      <c r="F225" s="219" t="s">
        <v>519</v>
      </c>
      <c r="G225" s="220" t="s">
        <v>146</v>
      </c>
      <c r="H225" s="221">
        <v>2.275</v>
      </c>
      <c r="I225" s="222"/>
      <c r="J225" s="223">
        <f>ROUND(I225*H225,2)</f>
        <v>0</v>
      </c>
      <c r="K225" s="219" t="s">
        <v>121</v>
      </c>
      <c r="L225" s="224"/>
      <c r="M225" s="225" t="s">
        <v>18</v>
      </c>
      <c r="N225" s="226" t="s">
        <v>40</v>
      </c>
      <c r="O225" s="64"/>
      <c r="P225" s="182">
        <f>O225*H225</f>
        <v>0</v>
      </c>
      <c r="Q225" s="182">
        <v>0.75</v>
      </c>
      <c r="R225" s="182">
        <f>Q225*H225</f>
        <v>1.7062499999999998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410</v>
      </c>
      <c r="AT225" s="184" t="s">
        <v>294</v>
      </c>
      <c r="AU225" s="184" t="s">
        <v>79</v>
      </c>
      <c r="AY225" s="17" t="s">
        <v>115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77</v>
      </c>
      <c r="BK225" s="185">
        <f>ROUND(I225*H225,2)</f>
        <v>0</v>
      </c>
      <c r="BL225" s="17" t="s">
        <v>211</v>
      </c>
      <c r="BM225" s="184" t="s">
        <v>520</v>
      </c>
    </row>
    <row r="226" spans="1:47" s="2" customFormat="1" ht="12">
      <c r="A226" s="34"/>
      <c r="B226" s="35"/>
      <c r="C226" s="36"/>
      <c r="D226" s="186" t="s">
        <v>124</v>
      </c>
      <c r="E226" s="36"/>
      <c r="F226" s="187" t="s">
        <v>521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124</v>
      </c>
      <c r="AU226" s="17" t="s">
        <v>79</v>
      </c>
    </row>
    <row r="227" spans="2:51" s="13" customFormat="1" ht="12">
      <c r="B227" s="191"/>
      <c r="C227" s="192"/>
      <c r="D227" s="193" t="s">
        <v>126</v>
      </c>
      <c r="E227" s="194" t="s">
        <v>18</v>
      </c>
      <c r="F227" s="195" t="s">
        <v>522</v>
      </c>
      <c r="G227" s="192"/>
      <c r="H227" s="196">
        <v>2.275</v>
      </c>
      <c r="I227" s="197"/>
      <c r="J227" s="192"/>
      <c r="K227" s="192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126</v>
      </c>
      <c r="AU227" s="202" t="s">
        <v>79</v>
      </c>
      <c r="AV227" s="13" t="s">
        <v>79</v>
      </c>
      <c r="AW227" s="13" t="s">
        <v>31</v>
      </c>
      <c r="AX227" s="13" t="s">
        <v>77</v>
      </c>
      <c r="AY227" s="202" t="s">
        <v>115</v>
      </c>
    </row>
    <row r="228" spans="1:65" s="2" customFormat="1" ht="22.2" customHeight="1">
      <c r="A228" s="34"/>
      <c r="B228" s="35"/>
      <c r="C228" s="173" t="s">
        <v>523</v>
      </c>
      <c r="D228" s="173" t="s">
        <v>117</v>
      </c>
      <c r="E228" s="174" t="s">
        <v>524</v>
      </c>
      <c r="F228" s="175" t="s">
        <v>525</v>
      </c>
      <c r="G228" s="176" t="s">
        <v>177</v>
      </c>
      <c r="H228" s="177">
        <v>9.1</v>
      </c>
      <c r="I228" s="178"/>
      <c r="J228" s="179">
        <f>ROUND(I228*H228,2)</f>
        <v>0</v>
      </c>
      <c r="K228" s="175" t="s">
        <v>121</v>
      </c>
      <c r="L228" s="39"/>
      <c r="M228" s="180" t="s">
        <v>18</v>
      </c>
      <c r="N228" s="181" t="s">
        <v>40</v>
      </c>
      <c r="O228" s="64"/>
      <c r="P228" s="182">
        <f>O228*H228</f>
        <v>0</v>
      </c>
      <c r="Q228" s="182">
        <v>0.0002</v>
      </c>
      <c r="R228" s="182">
        <f>Q228*H228</f>
        <v>0.00182</v>
      </c>
      <c r="S228" s="182">
        <v>0</v>
      </c>
      <c r="T228" s="18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4" t="s">
        <v>211</v>
      </c>
      <c r="AT228" s="184" t="s">
        <v>117</v>
      </c>
      <c r="AU228" s="184" t="s">
        <v>79</v>
      </c>
      <c r="AY228" s="17" t="s">
        <v>115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7" t="s">
        <v>77</v>
      </c>
      <c r="BK228" s="185">
        <f>ROUND(I228*H228,2)</f>
        <v>0</v>
      </c>
      <c r="BL228" s="17" t="s">
        <v>211</v>
      </c>
      <c r="BM228" s="184" t="s">
        <v>526</v>
      </c>
    </row>
    <row r="229" spans="1:47" s="2" customFormat="1" ht="12">
      <c r="A229" s="34"/>
      <c r="B229" s="35"/>
      <c r="C229" s="36"/>
      <c r="D229" s="186" t="s">
        <v>124</v>
      </c>
      <c r="E229" s="36"/>
      <c r="F229" s="187" t="s">
        <v>527</v>
      </c>
      <c r="G229" s="36"/>
      <c r="H229" s="36"/>
      <c r="I229" s="188"/>
      <c r="J229" s="36"/>
      <c r="K229" s="36"/>
      <c r="L229" s="39"/>
      <c r="M229" s="189"/>
      <c r="N229" s="190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124</v>
      </c>
      <c r="AU229" s="17" t="s">
        <v>79</v>
      </c>
    </row>
    <row r="230" spans="1:65" s="2" customFormat="1" ht="34.95" customHeight="1">
      <c r="A230" s="34"/>
      <c r="B230" s="35"/>
      <c r="C230" s="173" t="s">
        <v>528</v>
      </c>
      <c r="D230" s="173" t="s">
        <v>117</v>
      </c>
      <c r="E230" s="174" t="s">
        <v>529</v>
      </c>
      <c r="F230" s="175" t="s">
        <v>530</v>
      </c>
      <c r="G230" s="176" t="s">
        <v>438</v>
      </c>
      <c r="H230" s="227"/>
      <c r="I230" s="178"/>
      <c r="J230" s="179">
        <f>ROUND(I230*H230,2)</f>
        <v>0</v>
      </c>
      <c r="K230" s="175" t="s">
        <v>121</v>
      </c>
      <c r="L230" s="39"/>
      <c r="M230" s="180" t="s">
        <v>18</v>
      </c>
      <c r="N230" s="181" t="s">
        <v>40</v>
      </c>
      <c r="O230" s="64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211</v>
      </c>
      <c r="AT230" s="184" t="s">
        <v>117</v>
      </c>
      <c r="AU230" s="184" t="s">
        <v>79</v>
      </c>
      <c r="AY230" s="17" t="s">
        <v>115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77</v>
      </c>
      <c r="BK230" s="185">
        <f>ROUND(I230*H230,2)</f>
        <v>0</v>
      </c>
      <c r="BL230" s="17" t="s">
        <v>211</v>
      </c>
      <c r="BM230" s="184" t="s">
        <v>531</v>
      </c>
    </row>
    <row r="231" spans="1:47" s="2" customFormat="1" ht="12">
      <c r="A231" s="34"/>
      <c r="B231" s="35"/>
      <c r="C231" s="36"/>
      <c r="D231" s="186" t="s">
        <v>124</v>
      </c>
      <c r="E231" s="36"/>
      <c r="F231" s="187" t="s">
        <v>532</v>
      </c>
      <c r="G231" s="36"/>
      <c r="H231" s="36"/>
      <c r="I231" s="188"/>
      <c r="J231" s="36"/>
      <c r="K231" s="36"/>
      <c r="L231" s="39"/>
      <c r="M231" s="189"/>
      <c r="N231" s="190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124</v>
      </c>
      <c r="AU231" s="17" t="s">
        <v>79</v>
      </c>
    </row>
    <row r="232" spans="2:63" s="12" customFormat="1" ht="22.95" customHeight="1">
      <c r="B232" s="157"/>
      <c r="C232" s="158"/>
      <c r="D232" s="159" t="s">
        <v>68</v>
      </c>
      <c r="E232" s="171" t="s">
        <v>251</v>
      </c>
      <c r="F232" s="171" t="s">
        <v>252</v>
      </c>
      <c r="G232" s="158"/>
      <c r="H232" s="158"/>
      <c r="I232" s="161"/>
      <c r="J232" s="172">
        <f>BK232</f>
        <v>0</v>
      </c>
      <c r="K232" s="158"/>
      <c r="L232" s="163"/>
      <c r="M232" s="164"/>
      <c r="N232" s="165"/>
      <c r="O232" s="165"/>
      <c r="P232" s="166">
        <f>SUM(P233:P261)</f>
        <v>0</v>
      </c>
      <c r="Q232" s="165"/>
      <c r="R232" s="166">
        <f>SUM(R233:R261)</f>
        <v>1.00065084</v>
      </c>
      <c r="S232" s="165"/>
      <c r="T232" s="167">
        <f>SUM(T233:T261)</f>
        <v>0</v>
      </c>
      <c r="AR232" s="168" t="s">
        <v>79</v>
      </c>
      <c r="AT232" s="169" t="s">
        <v>68</v>
      </c>
      <c r="AU232" s="169" t="s">
        <v>77</v>
      </c>
      <c r="AY232" s="168" t="s">
        <v>115</v>
      </c>
      <c r="BK232" s="170">
        <f>SUM(BK233:BK261)</f>
        <v>0</v>
      </c>
    </row>
    <row r="233" spans="1:65" s="2" customFormat="1" ht="22.2" customHeight="1">
      <c r="A233" s="34"/>
      <c r="B233" s="35"/>
      <c r="C233" s="173" t="s">
        <v>533</v>
      </c>
      <c r="D233" s="173" t="s">
        <v>117</v>
      </c>
      <c r="E233" s="174" t="s">
        <v>534</v>
      </c>
      <c r="F233" s="175" t="s">
        <v>535</v>
      </c>
      <c r="G233" s="176" t="s">
        <v>256</v>
      </c>
      <c r="H233" s="177">
        <v>345.6</v>
      </c>
      <c r="I233" s="178"/>
      <c r="J233" s="179">
        <f>ROUND(I233*H233,2)</f>
        <v>0</v>
      </c>
      <c r="K233" s="175" t="s">
        <v>121</v>
      </c>
      <c r="L233" s="39"/>
      <c r="M233" s="180" t="s">
        <v>18</v>
      </c>
      <c r="N233" s="181" t="s">
        <v>40</v>
      </c>
      <c r="O233" s="64"/>
      <c r="P233" s="182">
        <f>O233*H233</f>
        <v>0</v>
      </c>
      <c r="Q233" s="182">
        <v>5E-05</v>
      </c>
      <c r="R233" s="182">
        <f>Q233*H233</f>
        <v>0.017280000000000004</v>
      </c>
      <c r="S233" s="182">
        <v>0</v>
      </c>
      <c r="T233" s="18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4" t="s">
        <v>211</v>
      </c>
      <c r="AT233" s="184" t="s">
        <v>117</v>
      </c>
      <c r="AU233" s="184" t="s">
        <v>79</v>
      </c>
      <c r="AY233" s="17" t="s">
        <v>115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7" t="s">
        <v>77</v>
      </c>
      <c r="BK233" s="185">
        <f>ROUND(I233*H233,2)</f>
        <v>0</v>
      </c>
      <c r="BL233" s="17" t="s">
        <v>211</v>
      </c>
      <c r="BM233" s="184" t="s">
        <v>536</v>
      </c>
    </row>
    <row r="234" spans="1:47" s="2" customFormat="1" ht="12">
      <c r="A234" s="34"/>
      <c r="B234" s="35"/>
      <c r="C234" s="36"/>
      <c r="D234" s="186" t="s">
        <v>124</v>
      </c>
      <c r="E234" s="36"/>
      <c r="F234" s="187" t="s">
        <v>537</v>
      </c>
      <c r="G234" s="36"/>
      <c r="H234" s="36"/>
      <c r="I234" s="188"/>
      <c r="J234" s="36"/>
      <c r="K234" s="36"/>
      <c r="L234" s="39"/>
      <c r="M234" s="189"/>
      <c r="N234" s="190"/>
      <c r="O234" s="64"/>
      <c r="P234" s="64"/>
      <c r="Q234" s="64"/>
      <c r="R234" s="64"/>
      <c r="S234" s="64"/>
      <c r="T234" s="6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124</v>
      </c>
      <c r="AU234" s="17" t="s">
        <v>79</v>
      </c>
    </row>
    <row r="235" spans="2:51" s="13" customFormat="1" ht="12">
      <c r="B235" s="191"/>
      <c r="C235" s="192"/>
      <c r="D235" s="193" t="s">
        <v>126</v>
      </c>
      <c r="E235" s="194" t="s">
        <v>18</v>
      </c>
      <c r="F235" s="195" t="s">
        <v>538</v>
      </c>
      <c r="G235" s="192"/>
      <c r="H235" s="196">
        <v>288</v>
      </c>
      <c r="I235" s="197"/>
      <c r="J235" s="192"/>
      <c r="K235" s="192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126</v>
      </c>
      <c r="AU235" s="202" t="s">
        <v>79</v>
      </c>
      <c r="AV235" s="13" t="s">
        <v>79</v>
      </c>
      <c r="AW235" s="13" t="s">
        <v>31</v>
      </c>
      <c r="AX235" s="13" t="s">
        <v>69</v>
      </c>
      <c r="AY235" s="202" t="s">
        <v>115</v>
      </c>
    </row>
    <row r="236" spans="2:51" s="13" customFormat="1" ht="12">
      <c r="B236" s="191"/>
      <c r="C236" s="192"/>
      <c r="D236" s="193" t="s">
        <v>126</v>
      </c>
      <c r="E236" s="194" t="s">
        <v>18</v>
      </c>
      <c r="F236" s="195" t="s">
        <v>539</v>
      </c>
      <c r="G236" s="192"/>
      <c r="H236" s="196">
        <v>57.6</v>
      </c>
      <c r="I236" s="197"/>
      <c r="J236" s="192"/>
      <c r="K236" s="192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126</v>
      </c>
      <c r="AU236" s="202" t="s">
        <v>79</v>
      </c>
      <c r="AV236" s="13" t="s">
        <v>79</v>
      </c>
      <c r="AW236" s="13" t="s">
        <v>31</v>
      </c>
      <c r="AX236" s="13" t="s">
        <v>69</v>
      </c>
      <c r="AY236" s="202" t="s">
        <v>115</v>
      </c>
    </row>
    <row r="237" spans="2:51" s="14" customFormat="1" ht="12">
      <c r="B237" s="203"/>
      <c r="C237" s="204"/>
      <c r="D237" s="193" t="s">
        <v>126</v>
      </c>
      <c r="E237" s="205" t="s">
        <v>18</v>
      </c>
      <c r="F237" s="206" t="s">
        <v>188</v>
      </c>
      <c r="G237" s="204"/>
      <c r="H237" s="207">
        <v>345.6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126</v>
      </c>
      <c r="AU237" s="213" t="s">
        <v>79</v>
      </c>
      <c r="AV237" s="14" t="s">
        <v>122</v>
      </c>
      <c r="AW237" s="14" t="s">
        <v>31</v>
      </c>
      <c r="AX237" s="14" t="s">
        <v>77</v>
      </c>
      <c r="AY237" s="213" t="s">
        <v>115</v>
      </c>
    </row>
    <row r="238" spans="1:65" s="2" customFormat="1" ht="22.2" customHeight="1">
      <c r="A238" s="34"/>
      <c r="B238" s="35"/>
      <c r="C238" s="217" t="s">
        <v>540</v>
      </c>
      <c r="D238" s="217" t="s">
        <v>294</v>
      </c>
      <c r="E238" s="218" t="s">
        <v>541</v>
      </c>
      <c r="F238" s="219" t="s">
        <v>542</v>
      </c>
      <c r="G238" s="220" t="s">
        <v>208</v>
      </c>
      <c r="H238" s="221">
        <v>9</v>
      </c>
      <c r="I238" s="222"/>
      <c r="J238" s="223">
        <f>ROUND(I238*H238,2)</f>
        <v>0</v>
      </c>
      <c r="K238" s="219" t="s">
        <v>121</v>
      </c>
      <c r="L238" s="224"/>
      <c r="M238" s="225" t="s">
        <v>18</v>
      </c>
      <c r="N238" s="226" t="s">
        <v>40</v>
      </c>
      <c r="O238" s="64"/>
      <c r="P238" s="182">
        <f>O238*H238</f>
        <v>0</v>
      </c>
      <c r="Q238" s="182">
        <v>0.028</v>
      </c>
      <c r="R238" s="182">
        <f>Q238*H238</f>
        <v>0.252</v>
      </c>
      <c r="S238" s="182">
        <v>0</v>
      </c>
      <c r="T238" s="18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4" t="s">
        <v>410</v>
      </c>
      <c r="AT238" s="184" t="s">
        <v>294</v>
      </c>
      <c r="AU238" s="184" t="s">
        <v>79</v>
      </c>
      <c r="AY238" s="17" t="s">
        <v>115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7" t="s">
        <v>77</v>
      </c>
      <c r="BK238" s="185">
        <f>ROUND(I238*H238,2)</f>
        <v>0</v>
      </c>
      <c r="BL238" s="17" t="s">
        <v>211</v>
      </c>
      <c r="BM238" s="184" t="s">
        <v>543</v>
      </c>
    </row>
    <row r="239" spans="1:47" s="2" customFormat="1" ht="12">
      <c r="A239" s="34"/>
      <c r="B239" s="35"/>
      <c r="C239" s="36"/>
      <c r="D239" s="186" t="s">
        <v>124</v>
      </c>
      <c r="E239" s="36"/>
      <c r="F239" s="187" t="s">
        <v>544</v>
      </c>
      <c r="G239" s="36"/>
      <c r="H239" s="36"/>
      <c r="I239" s="188"/>
      <c r="J239" s="36"/>
      <c r="K239" s="36"/>
      <c r="L239" s="39"/>
      <c r="M239" s="189"/>
      <c r="N239" s="190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124</v>
      </c>
      <c r="AU239" s="17" t="s">
        <v>79</v>
      </c>
    </row>
    <row r="240" spans="1:65" s="2" customFormat="1" ht="22.2" customHeight="1">
      <c r="A240" s="34"/>
      <c r="B240" s="35"/>
      <c r="C240" s="217" t="s">
        <v>545</v>
      </c>
      <c r="D240" s="217" t="s">
        <v>294</v>
      </c>
      <c r="E240" s="218" t="s">
        <v>546</v>
      </c>
      <c r="F240" s="219" t="s">
        <v>547</v>
      </c>
      <c r="G240" s="220" t="s">
        <v>208</v>
      </c>
      <c r="H240" s="221">
        <v>6</v>
      </c>
      <c r="I240" s="222"/>
      <c r="J240" s="223">
        <f>ROUND(I240*H240,2)</f>
        <v>0</v>
      </c>
      <c r="K240" s="219" t="s">
        <v>121</v>
      </c>
      <c r="L240" s="224"/>
      <c r="M240" s="225" t="s">
        <v>18</v>
      </c>
      <c r="N240" s="226" t="s">
        <v>40</v>
      </c>
      <c r="O240" s="64"/>
      <c r="P240" s="182">
        <f>O240*H240</f>
        <v>0</v>
      </c>
      <c r="Q240" s="182">
        <v>0.0096</v>
      </c>
      <c r="R240" s="182">
        <f>Q240*H240</f>
        <v>0.0576</v>
      </c>
      <c r="S240" s="182">
        <v>0</v>
      </c>
      <c r="T240" s="18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4" t="s">
        <v>410</v>
      </c>
      <c r="AT240" s="184" t="s">
        <v>294</v>
      </c>
      <c r="AU240" s="184" t="s">
        <v>79</v>
      </c>
      <c r="AY240" s="17" t="s">
        <v>115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7" t="s">
        <v>77</v>
      </c>
      <c r="BK240" s="185">
        <f>ROUND(I240*H240,2)</f>
        <v>0</v>
      </c>
      <c r="BL240" s="17" t="s">
        <v>211</v>
      </c>
      <c r="BM240" s="184" t="s">
        <v>548</v>
      </c>
    </row>
    <row r="241" spans="1:47" s="2" customFormat="1" ht="12">
      <c r="A241" s="34"/>
      <c r="B241" s="35"/>
      <c r="C241" s="36"/>
      <c r="D241" s="186" t="s">
        <v>124</v>
      </c>
      <c r="E241" s="36"/>
      <c r="F241" s="187" t="s">
        <v>549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124</v>
      </c>
      <c r="AU241" s="17" t="s">
        <v>79</v>
      </c>
    </row>
    <row r="242" spans="1:65" s="2" customFormat="1" ht="22.2" customHeight="1">
      <c r="A242" s="34"/>
      <c r="B242" s="35"/>
      <c r="C242" s="173" t="s">
        <v>550</v>
      </c>
      <c r="D242" s="173" t="s">
        <v>117</v>
      </c>
      <c r="E242" s="174" t="s">
        <v>551</v>
      </c>
      <c r="F242" s="175" t="s">
        <v>552</v>
      </c>
      <c r="G242" s="176" t="s">
        <v>256</v>
      </c>
      <c r="H242" s="177">
        <v>629.514</v>
      </c>
      <c r="I242" s="178"/>
      <c r="J242" s="179">
        <f>ROUND(I242*H242,2)</f>
        <v>0</v>
      </c>
      <c r="K242" s="175" t="s">
        <v>121</v>
      </c>
      <c r="L242" s="39"/>
      <c r="M242" s="180" t="s">
        <v>18</v>
      </c>
      <c r="N242" s="181" t="s">
        <v>40</v>
      </c>
      <c r="O242" s="64"/>
      <c r="P242" s="182">
        <f>O242*H242</f>
        <v>0</v>
      </c>
      <c r="Q242" s="182">
        <v>6E-05</v>
      </c>
      <c r="R242" s="182">
        <f>Q242*H242</f>
        <v>0.03777084</v>
      </c>
      <c r="S242" s="182">
        <v>0</v>
      </c>
      <c r="T242" s="18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4" t="s">
        <v>211</v>
      </c>
      <c r="AT242" s="184" t="s">
        <v>117</v>
      </c>
      <c r="AU242" s="184" t="s">
        <v>79</v>
      </c>
      <c r="AY242" s="17" t="s">
        <v>115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7" t="s">
        <v>77</v>
      </c>
      <c r="BK242" s="185">
        <f>ROUND(I242*H242,2)</f>
        <v>0</v>
      </c>
      <c r="BL242" s="17" t="s">
        <v>211</v>
      </c>
      <c r="BM242" s="184" t="s">
        <v>553</v>
      </c>
    </row>
    <row r="243" spans="1:47" s="2" customFormat="1" ht="12">
      <c r="A243" s="34"/>
      <c r="B243" s="35"/>
      <c r="C243" s="36"/>
      <c r="D243" s="186" t="s">
        <v>124</v>
      </c>
      <c r="E243" s="36"/>
      <c r="F243" s="187" t="s">
        <v>554</v>
      </c>
      <c r="G243" s="36"/>
      <c r="H243" s="36"/>
      <c r="I243" s="188"/>
      <c r="J243" s="36"/>
      <c r="K243" s="36"/>
      <c r="L243" s="39"/>
      <c r="M243" s="189"/>
      <c r="N243" s="190"/>
      <c r="O243" s="64"/>
      <c r="P243" s="64"/>
      <c r="Q243" s="64"/>
      <c r="R243" s="64"/>
      <c r="S243" s="64"/>
      <c r="T243" s="65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124</v>
      </c>
      <c r="AU243" s="17" t="s">
        <v>79</v>
      </c>
    </row>
    <row r="244" spans="2:51" s="13" customFormat="1" ht="12">
      <c r="B244" s="191"/>
      <c r="C244" s="192"/>
      <c r="D244" s="193" t="s">
        <v>126</v>
      </c>
      <c r="E244" s="194" t="s">
        <v>18</v>
      </c>
      <c r="F244" s="195" t="s">
        <v>555</v>
      </c>
      <c r="G244" s="192"/>
      <c r="H244" s="196">
        <v>434.3</v>
      </c>
      <c r="I244" s="197"/>
      <c r="J244" s="192"/>
      <c r="K244" s="192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126</v>
      </c>
      <c r="AU244" s="202" t="s">
        <v>79</v>
      </c>
      <c r="AV244" s="13" t="s">
        <v>79</v>
      </c>
      <c r="AW244" s="13" t="s">
        <v>31</v>
      </c>
      <c r="AX244" s="13" t="s">
        <v>69</v>
      </c>
      <c r="AY244" s="202" t="s">
        <v>115</v>
      </c>
    </row>
    <row r="245" spans="2:51" s="13" customFormat="1" ht="12">
      <c r="B245" s="191"/>
      <c r="C245" s="192"/>
      <c r="D245" s="193" t="s">
        <v>126</v>
      </c>
      <c r="E245" s="194" t="s">
        <v>18</v>
      </c>
      <c r="F245" s="195" t="s">
        <v>556</v>
      </c>
      <c r="G245" s="192"/>
      <c r="H245" s="196">
        <v>12</v>
      </c>
      <c r="I245" s="197"/>
      <c r="J245" s="192"/>
      <c r="K245" s="192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126</v>
      </c>
      <c r="AU245" s="202" t="s">
        <v>79</v>
      </c>
      <c r="AV245" s="13" t="s">
        <v>79</v>
      </c>
      <c r="AW245" s="13" t="s">
        <v>31</v>
      </c>
      <c r="AX245" s="13" t="s">
        <v>69</v>
      </c>
      <c r="AY245" s="202" t="s">
        <v>115</v>
      </c>
    </row>
    <row r="246" spans="2:51" s="13" customFormat="1" ht="12">
      <c r="B246" s="191"/>
      <c r="C246" s="192"/>
      <c r="D246" s="193" t="s">
        <v>126</v>
      </c>
      <c r="E246" s="194" t="s">
        <v>18</v>
      </c>
      <c r="F246" s="195" t="s">
        <v>557</v>
      </c>
      <c r="G246" s="192"/>
      <c r="H246" s="196">
        <v>183.214</v>
      </c>
      <c r="I246" s="197"/>
      <c r="J246" s="192"/>
      <c r="K246" s="192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126</v>
      </c>
      <c r="AU246" s="202" t="s">
        <v>79</v>
      </c>
      <c r="AV246" s="13" t="s">
        <v>79</v>
      </c>
      <c r="AW246" s="13" t="s">
        <v>31</v>
      </c>
      <c r="AX246" s="13" t="s">
        <v>69</v>
      </c>
      <c r="AY246" s="202" t="s">
        <v>115</v>
      </c>
    </row>
    <row r="247" spans="2:51" s="14" customFormat="1" ht="12">
      <c r="B247" s="203"/>
      <c r="C247" s="204"/>
      <c r="D247" s="193" t="s">
        <v>126</v>
      </c>
      <c r="E247" s="205" t="s">
        <v>18</v>
      </c>
      <c r="F247" s="206" t="s">
        <v>188</v>
      </c>
      <c r="G247" s="204"/>
      <c r="H247" s="207">
        <v>629.514</v>
      </c>
      <c r="I247" s="208"/>
      <c r="J247" s="204"/>
      <c r="K247" s="204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126</v>
      </c>
      <c r="AU247" s="213" t="s">
        <v>79</v>
      </c>
      <c r="AV247" s="14" t="s">
        <v>122</v>
      </c>
      <c r="AW247" s="14" t="s">
        <v>31</v>
      </c>
      <c r="AX247" s="14" t="s">
        <v>77</v>
      </c>
      <c r="AY247" s="213" t="s">
        <v>115</v>
      </c>
    </row>
    <row r="248" spans="1:65" s="2" customFormat="1" ht="22.2" customHeight="1">
      <c r="A248" s="34"/>
      <c r="B248" s="35"/>
      <c r="C248" s="217" t="s">
        <v>558</v>
      </c>
      <c r="D248" s="217" t="s">
        <v>294</v>
      </c>
      <c r="E248" s="218" t="s">
        <v>559</v>
      </c>
      <c r="F248" s="219" t="s">
        <v>560</v>
      </c>
      <c r="G248" s="220" t="s">
        <v>164</v>
      </c>
      <c r="H248" s="221">
        <v>0.013</v>
      </c>
      <c r="I248" s="222"/>
      <c r="J248" s="223">
        <f>ROUND(I248*H248,2)</f>
        <v>0</v>
      </c>
      <c r="K248" s="219" t="s">
        <v>121</v>
      </c>
      <c r="L248" s="224"/>
      <c r="M248" s="225" t="s">
        <v>18</v>
      </c>
      <c r="N248" s="226" t="s">
        <v>40</v>
      </c>
      <c r="O248" s="64"/>
      <c r="P248" s="182">
        <f>O248*H248</f>
        <v>0</v>
      </c>
      <c r="Q248" s="182">
        <v>1</v>
      </c>
      <c r="R248" s="182">
        <f>Q248*H248</f>
        <v>0.013</v>
      </c>
      <c r="S248" s="182">
        <v>0</v>
      </c>
      <c r="T248" s="183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4" t="s">
        <v>410</v>
      </c>
      <c r="AT248" s="184" t="s">
        <v>294</v>
      </c>
      <c r="AU248" s="184" t="s">
        <v>79</v>
      </c>
      <c r="AY248" s="17" t="s">
        <v>115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7" t="s">
        <v>77</v>
      </c>
      <c r="BK248" s="185">
        <f>ROUND(I248*H248,2)</f>
        <v>0</v>
      </c>
      <c r="BL248" s="17" t="s">
        <v>211</v>
      </c>
      <c r="BM248" s="184" t="s">
        <v>561</v>
      </c>
    </row>
    <row r="249" spans="1:47" s="2" customFormat="1" ht="12">
      <c r="A249" s="34"/>
      <c r="B249" s="35"/>
      <c r="C249" s="36"/>
      <c r="D249" s="186" t="s">
        <v>124</v>
      </c>
      <c r="E249" s="36"/>
      <c r="F249" s="187" t="s">
        <v>562</v>
      </c>
      <c r="G249" s="36"/>
      <c r="H249" s="36"/>
      <c r="I249" s="188"/>
      <c r="J249" s="36"/>
      <c r="K249" s="36"/>
      <c r="L249" s="39"/>
      <c r="M249" s="189"/>
      <c r="N249" s="190"/>
      <c r="O249" s="64"/>
      <c r="P249" s="64"/>
      <c r="Q249" s="64"/>
      <c r="R249" s="64"/>
      <c r="S249" s="64"/>
      <c r="T249" s="65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124</v>
      </c>
      <c r="AU249" s="17" t="s">
        <v>79</v>
      </c>
    </row>
    <row r="250" spans="2:51" s="13" customFormat="1" ht="12">
      <c r="B250" s="191"/>
      <c r="C250" s="192"/>
      <c r="D250" s="193" t="s">
        <v>126</v>
      </c>
      <c r="E250" s="194" t="s">
        <v>18</v>
      </c>
      <c r="F250" s="195" t="s">
        <v>563</v>
      </c>
      <c r="G250" s="192"/>
      <c r="H250" s="196">
        <v>0.012</v>
      </c>
      <c r="I250" s="197"/>
      <c r="J250" s="192"/>
      <c r="K250" s="192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126</v>
      </c>
      <c r="AU250" s="202" t="s">
        <v>79</v>
      </c>
      <c r="AV250" s="13" t="s">
        <v>79</v>
      </c>
      <c r="AW250" s="13" t="s">
        <v>31</v>
      </c>
      <c r="AX250" s="13" t="s">
        <v>77</v>
      </c>
      <c r="AY250" s="202" t="s">
        <v>115</v>
      </c>
    </row>
    <row r="251" spans="2:51" s="13" customFormat="1" ht="12">
      <c r="B251" s="191"/>
      <c r="C251" s="192"/>
      <c r="D251" s="193" t="s">
        <v>126</v>
      </c>
      <c r="E251" s="192"/>
      <c r="F251" s="195" t="s">
        <v>564</v>
      </c>
      <c r="G251" s="192"/>
      <c r="H251" s="196">
        <v>0.013</v>
      </c>
      <c r="I251" s="197"/>
      <c r="J251" s="192"/>
      <c r="K251" s="192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126</v>
      </c>
      <c r="AU251" s="202" t="s">
        <v>79</v>
      </c>
      <c r="AV251" s="13" t="s">
        <v>79</v>
      </c>
      <c r="AW251" s="13" t="s">
        <v>3</v>
      </c>
      <c r="AX251" s="13" t="s">
        <v>77</v>
      </c>
      <c r="AY251" s="202" t="s">
        <v>115</v>
      </c>
    </row>
    <row r="252" spans="1:65" s="2" customFormat="1" ht="22.2" customHeight="1">
      <c r="A252" s="34"/>
      <c r="B252" s="35"/>
      <c r="C252" s="217" t="s">
        <v>565</v>
      </c>
      <c r="D252" s="217" t="s">
        <v>294</v>
      </c>
      <c r="E252" s="218" t="s">
        <v>566</v>
      </c>
      <c r="F252" s="219" t="s">
        <v>567</v>
      </c>
      <c r="G252" s="220" t="s">
        <v>164</v>
      </c>
      <c r="H252" s="221">
        <v>0.469</v>
      </c>
      <c r="I252" s="222"/>
      <c r="J252" s="223">
        <f>ROUND(I252*H252,2)</f>
        <v>0</v>
      </c>
      <c r="K252" s="219" t="s">
        <v>121</v>
      </c>
      <c r="L252" s="224"/>
      <c r="M252" s="225" t="s">
        <v>18</v>
      </c>
      <c r="N252" s="226" t="s">
        <v>40</v>
      </c>
      <c r="O252" s="64"/>
      <c r="P252" s="182">
        <f>O252*H252</f>
        <v>0</v>
      </c>
      <c r="Q252" s="182">
        <v>1</v>
      </c>
      <c r="R252" s="182">
        <f>Q252*H252</f>
        <v>0.469</v>
      </c>
      <c r="S252" s="182">
        <v>0</v>
      </c>
      <c r="T252" s="183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4" t="s">
        <v>410</v>
      </c>
      <c r="AT252" s="184" t="s">
        <v>294</v>
      </c>
      <c r="AU252" s="184" t="s">
        <v>79</v>
      </c>
      <c r="AY252" s="17" t="s">
        <v>115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7" t="s">
        <v>77</v>
      </c>
      <c r="BK252" s="185">
        <f>ROUND(I252*H252,2)</f>
        <v>0</v>
      </c>
      <c r="BL252" s="17" t="s">
        <v>211</v>
      </c>
      <c r="BM252" s="184" t="s">
        <v>568</v>
      </c>
    </row>
    <row r="253" spans="1:47" s="2" customFormat="1" ht="12">
      <c r="A253" s="34"/>
      <c r="B253" s="35"/>
      <c r="C253" s="36"/>
      <c r="D253" s="186" t="s">
        <v>124</v>
      </c>
      <c r="E253" s="36"/>
      <c r="F253" s="187" t="s">
        <v>569</v>
      </c>
      <c r="G253" s="36"/>
      <c r="H253" s="36"/>
      <c r="I253" s="188"/>
      <c r="J253" s="36"/>
      <c r="K253" s="36"/>
      <c r="L253" s="39"/>
      <c r="M253" s="189"/>
      <c r="N253" s="190"/>
      <c r="O253" s="64"/>
      <c r="P253" s="64"/>
      <c r="Q253" s="64"/>
      <c r="R253" s="64"/>
      <c r="S253" s="64"/>
      <c r="T253" s="65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124</v>
      </c>
      <c r="AU253" s="17" t="s">
        <v>79</v>
      </c>
    </row>
    <row r="254" spans="2:51" s="13" customFormat="1" ht="12">
      <c r="B254" s="191"/>
      <c r="C254" s="192"/>
      <c r="D254" s="193" t="s">
        <v>126</v>
      </c>
      <c r="E254" s="194" t="s">
        <v>18</v>
      </c>
      <c r="F254" s="195" t="s">
        <v>570</v>
      </c>
      <c r="G254" s="192"/>
      <c r="H254" s="196">
        <v>0.434</v>
      </c>
      <c r="I254" s="197"/>
      <c r="J254" s="192"/>
      <c r="K254" s="192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126</v>
      </c>
      <c r="AU254" s="202" t="s">
        <v>79</v>
      </c>
      <c r="AV254" s="13" t="s">
        <v>79</v>
      </c>
      <c r="AW254" s="13" t="s">
        <v>31</v>
      </c>
      <c r="AX254" s="13" t="s">
        <v>77</v>
      </c>
      <c r="AY254" s="202" t="s">
        <v>115</v>
      </c>
    </row>
    <row r="255" spans="2:51" s="13" customFormat="1" ht="12">
      <c r="B255" s="191"/>
      <c r="C255" s="192"/>
      <c r="D255" s="193" t="s">
        <v>126</v>
      </c>
      <c r="E255" s="192"/>
      <c r="F255" s="195" t="s">
        <v>571</v>
      </c>
      <c r="G255" s="192"/>
      <c r="H255" s="196">
        <v>0.469</v>
      </c>
      <c r="I255" s="197"/>
      <c r="J255" s="192"/>
      <c r="K255" s="192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126</v>
      </c>
      <c r="AU255" s="202" t="s">
        <v>79</v>
      </c>
      <c r="AV255" s="13" t="s">
        <v>79</v>
      </c>
      <c r="AW255" s="13" t="s">
        <v>3</v>
      </c>
      <c r="AX255" s="13" t="s">
        <v>77</v>
      </c>
      <c r="AY255" s="202" t="s">
        <v>115</v>
      </c>
    </row>
    <row r="256" spans="1:65" s="2" customFormat="1" ht="22.2" customHeight="1">
      <c r="A256" s="34"/>
      <c r="B256" s="35"/>
      <c r="C256" s="217" t="s">
        <v>572</v>
      </c>
      <c r="D256" s="217" t="s">
        <v>294</v>
      </c>
      <c r="E256" s="218" t="s">
        <v>573</v>
      </c>
      <c r="F256" s="219" t="s">
        <v>574</v>
      </c>
      <c r="G256" s="220" t="s">
        <v>164</v>
      </c>
      <c r="H256" s="221">
        <v>0.154</v>
      </c>
      <c r="I256" s="222"/>
      <c r="J256" s="223">
        <f>ROUND(I256*H256,2)</f>
        <v>0</v>
      </c>
      <c r="K256" s="219" t="s">
        <v>121</v>
      </c>
      <c r="L256" s="224"/>
      <c r="M256" s="225" t="s">
        <v>18</v>
      </c>
      <c r="N256" s="226" t="s">
        <v>40</v>
      </c>
      <c r="O256" s="64"/>
      <c r="P256" s="182">
        <f>O256*H256</f>
        <v>0</v>
      </c>
      <c r="Q256" s="182">
        <v>1</v>
      </c>
      <c r="R256" s="182">
        <f>Q256*H256</f>
        <v>0.154</v>
      </c>
      <c r="S256" s="182">
        <v>0</v>
      </c>
      <c r="T256" s="183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4" t="s">
        <v>410</v>
      </c>
      <c r="AT256" s="184" t="s">
        <v>294</v>
      </c>
      <c r="AU256" s="184" t="s">
        <v>79</v>
      </c>
      <c r="AY256" s="17" t="s">
        <v>115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7" t="s">
        <v>77</v>
      </c>
      <c r="BK256" s="185">
        <f>ROUND(I256*H256,2)</f>
        <v>0</v>
      </c>
      <c r="BL256" s="17" t="s">
        <v>211</v>
      </c>
      <c r="BM256" s="184" t="s">
        <v>575</v>
      </c>
    </row>
    <row r="257" spans="1:47" s="2" customFormat="1" ht="12">
      <c r="A257" s="34"/>
      <c r="B257" s="35"/>
      <c r="C257" s="36"/>
      <c r="D257" s="186" t="s">
        <v>124</v>
      </c>
      <c r="E257" s="36"/>
      <c r="F257" s="187" t="s">
        <v>576</v>
      </c>
      <c r="G257" s="36"/>
      <c r="H257" s="36"/>
      <c r="I257" s="188"/>
      <c r="J257" s="36"/>
      <c r="K257" s="36"/>
      <c r="L257" s="39"/>
      <c r="M257" s="189"/>
      <c r="N257" s="190"/>
      <c r="O257" s="64"/>
      <c r="P257" s="64"/>
      <c r="Q257" s="64"/>
      <c r="R257" s="64"/>
      <c r="S257" s="64"/>
      <c r="T257" s="65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124</v>
      </c>
      <c r="AU257" s="17" t="s">
        <v>79</v>
      </c>
    </row>
    <row r="258" spans="2:51" s="13" customFormat="1" ht="12">
      <c r="B258" s="191"/>
      <c r="C258" s="192"/>
      <c r="D258" s="193" t="s">
        <v>126</v>
      </c>
      <c r="E258" s="194" t="s">
        <v>18</v>
      </c>
      <c r="F258" s="195" t="s">
        <v>577</v>
      </c>
      <c r="G258" s="192"/>
      <c r="H258" s="196">
        <v>0.143</v>
      </c>
      <c r="I258" s="197"/>
      <c r="J258" s="192"/>
      <c r="K258" s="192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126</v>
      </c>
      <c r="AU258" s="202" t="s">
        <v>79</v>
      </c>
      <c r="AV258" s="13" t="s">
        <v>79</v>
      </c>
      <c r="AW258" s="13" t="s">
        <v>31</v>
      </c>
      <c r="AX258" s="13" t="s">
        <v>77</v>
      </c>
      <c r="AY258" s="202" t="s">
        <v>115</v>
      </c>
    </row>
    <row r="259" spans="2:51" s="13" customFormat="1" ht="12">
      <c r="B259" s="191"/>
      <c r="C259" s="192"/>
      <c r="D259" s="193" t="s">
        <v>126</v>
      </c>
      <c r="E259" s="192"/>
      <c r="F259" s="195" t="s">
        <v>578</v>
      </c>
      <c r="G259" s="192"/>
      <c r="H259" s="196">
        <v>0.154</v>
      </c>
      <c r="I259" s="197"/>
      <c r="J259" s="192"/>
      <c r="K259" s="192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126</v>
      </c>
      <c r="AU259" s="202" t="s">
        <v>79</v>
      </c>
      <c r="AV259" s="13" t="s">
        <v>79</v>
      </c>
      <c r="AW259" s="13" t="s">
        <v>3</v>
      </c>
      <c r="AX259" s="13" t="s">
        <v>77</v>
      </c>
      <c r="AY259" s="202" t="s">
        <v>115</v>
      </c>
    </row>
    <row r="260" spans="1:65" s="2" customFormat="1" ht="40.2" customHeight="1">
      <c r="A260" s="34"/>
      <c r="B260" s="35"/>
      <c r="C260" s="173" t="s">
        <v>579</v>
      </c>
      <c r="D260" s="173" t="s">
        <v>117</v>
      </c>
      <c r="E260" s="174" t="s">
        <v>580</v>
      </c>
      <c r="F260" s="175" t="s">
        <v>581</v>
      </c>
      <c r="G260" s="176" t="s">
        <v>438</v>
      </c>
      <c r="H260" s="227"/>
      <c r="I260" s="178"/>
      <c r="J260" s="179">
        <f>ROUND(I260*H260,2)</f>
        <v>0</v>
      </c>
      <c r="K260" s="175" t="s">
        <v>121</v>
      </c>
      <c r="L260" s="39"/>
      <c r="M260" s="180" t="s">
        <v>18</v>
      </c>
      <c r="N260" s="181" t="s">
        <v>40</v>
      </c>
      <c r="O260" s="64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4" t="s">
        <v>211</v>
      </c>
      <c r="AT260" s="184" t="s">
        <v>117</v>
      </c>
      <c r="AU260" s="184" t="s">
        <v>79</v>
      </c>
      <c r="AY260" s="17" t="s">
        <v>115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7" t="s">
        <v>77</v>
      </c>
      <c r="BK260" s="185">
        <f>ROUND(I260*H260,2)</f>
        <v>0</v>
      </c>
      <c r="BL260" s="17" t="s">
        <v>211</v>
      </c>
      <c r="BM260" s="184" t="s">
        <v>582</v>
      </c>
    </row>
    <row r="261" spans="1:47" s="2" customFormat="1" ht="12">
      <c r="A261" s="34"/>
      <c r="B261" s="35"/>
      <c r="C261" s="36"/>
      <c r="D261" s="186" t="s">
        <v>124</v>
      </c>
      <c r="E261" s="36"/>
      <c r="F261" s="187" t="s">
        <v>583</v>
      </c>
      <c r="G261" s="36"/>
      <c r="H261" s="36"/>
      <c r="I261" s="188"/>
      <c r="J261" s="36"/>
      <c r="K261" s="36"/>
      <c r="L261" s="39"/>
      <c r="M261" s="189"/>
      <c r="N261" s="190"/>
      <c r="O261" s="64"/>
      <c r="P261" s="64"/>
      <c r="Q261" s="64"/>
      <c r="R261" s="64"/>
      <c r="S261" s="64"/>
      <c r="T261" s="65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124</v>
      </c>
      <c r="AU261" s="17" t="s">
        <v>79</v>
      </c>
    </row>
    <row r="262" spans="2:63" s="12" customFormat="1" ht="25.95" customHeight="1">
      <c r="B262" s="157"/>
      <c r="C262" s="158"/>
      <c r="D262" s="159" t="s">
        <v>68</v>
      </c>
      <c r="E262" s="160" t="s">
        <v>261</v>
      </c>
      <c r="F262" s="160" t="s">
        <v>262</v>
      </c>
      <c r="G262" s="158"/>
      <c r="H262" s="158"/>
      <c r="I262" s="161"/>
      <c r="J262" s="162">
        <f>BK262</f>
        <v>0</v>
      </c>
      <c r="K262" s="158"/>
      <c r="L262" s="163"/>
      <c r="M262" s="164"/>
      <c r="N262" s="165"/>
      <c r="O262" s="165"/>
      <c r="P262" s="166">
        <f>SUM(P263:P271)</f>
        <v>0</v>
      </c>
      <c r="Q262" s="165"/>
      <c r="R262" s="166">
        <f>SUM(R263:R271)</f>
        <v>0</v>
      </c>
      <c r="S262" s="165"/>
      <c r="T262" s="167">
        <f>SUM(T263:T271)</f>
        <v>0</v>
      </c>
      <c r="AR262" s="168" t="s">
        <v>122</v>
      </c>
      <c r="AT262" s="169" t="s">
        <v>68</v>
      </c>
      <c r="AU262" s="169" t="s">
        <v>69</v>
      </c>
      <c r="AY262" s="168" t="s">
        <v>115</v>
      </c>
      <c r="BK262" s="170">
        <f>SUM(BK263:BK271)</f>
        <v>0</v>
      </c>
    </row>
    <row r="263" spans="1:65" s="2" customFormat="1" ht="22.2" customHeight="1">
      <c r="A263" s="34"/>
      <c r="B263" s="35"/>
      <c r="C263" s="173" t="s">
        <v>584</v>
      </c>
      <c r="D263" s="173" t="s">
        <v>117</v>
      </c>
      <c r="E263" s="174" t="s">
        <v>270</v>
      </c>
      <c r="F263" s="175" t="s">
        <v>271</v>
      </c>
      <c r="G263" s="176" t="s">
        <v>120</v>
      </c>
      <c r="H263" s="177">
        <v>10</v>
      </c>
      <c r="I263" s="178"/>
      <c r="J263" s="179">
        <f>ROUND(I263*H263,2)</f>
        <v>0</v>
      </c>
      <c r="K263" s="175" t="s">
        <v>121</v>
      </c>
      <c r="L263" s="39"/>
      <c r="M263" s="180" t="s">
        <v>18</v>
      </c>
      <c r="N263" s="181" t="s">
        <v>40</v>
      </c>
      <c r="O263" s="64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4" t="s">
        <v>266</v>
      </c>
      <c r="AT263" s="184" t="s">
        <v>117</v>
      </c>
      <c r="AU263" s="184" t="s">
        <v>77</v>
      </c>
      <c r="AY263" s="17" t="s">
        <v>115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7" t="s">
        <v>77</v>
      </c>
      <c r="BK263" s="185">
        <f>ROUND(I263*H263,2)</f>
        <v>0</v>
      </c>
      <c r="BL263" s="17" t="s">
        <v>266</v>
      </c>
      <c r="BM263" s="184" t="s">
        <v>585</v>
      </c>
    </row>
    <row r="264" spans="1:47" s="2" customFormat="1" ht="12">
      <c r="A264" s="34"/>
      <c r="B264" s="35"/>
      <c r="C264" s="36"/>
      <c r="D264" s="186" t="s">
        <v>124</v>
      </c>
      <c r="E264" s="36"/>
      <c r="F264" s="187" t="s">
        <v>273</v>
      </c>
      <c r="G264" s="36"/>
      <c r="H264" s="36"/>
      <c r="I264" s="188"/>
      <c r="J264" s="36"/>
      <c r="K264" s="36"/>
      <c r="L264" s="39"/>
      <c r="M264" s="189"/>
      <c r="N264" s="190"/>
      <c r="O264" s="64"/>
      <c r="P264" s="64"/>
      <c r="Q264" s="64"/>
      <c r="R264" s="64"/>
      <c r="S264" s="64"/>
      <c r="T264" s="6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124</v>
      </c>
      <c r="AU264" s="17" t="s">
        <v>77</v>
      </c>
    </row>
    <row r="265" spans="2:51" s="13" customFormat="1" ht="12">
      <c r="B265" s="191"/>
      <c r="C265" s="192"/>
      <c r="D265" s="193" t="s">
        <v>126</v>
      </c>
      <c r="E265" s="194" t="s">
        <v>18</v>
      </c>
      <c r="F265" s="195" t="s">
        <v>586</v>
      </c>
      <c r="G265" s="192"/>
      <c r="H265" s="196">
        <v>10</v>
      </c>
      <c r="I265" s="197"/>
      <c r="J265" s="192"/>
      <c r="K265" s="192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126</v>
      </c>
      <c r="AU265" s="202" t="s">
        <v>77</v>
      </c>
      <c r="AV265" s="13" t="s">
        <v>79</v>
      </c>
      <c r="AW265" s="13" t="s">
        <v>31</v>
      </c>
      <c r="AX265" s="13" t="s">
        <v>77</v>
      </c>
      <c r="AY265" s="202" t="s">
        <v>115</v>
      </c>
    </row>
    <row r="266" spans="1:65" s="2" customFormat="1" ht="34.95" customHeight="1">
      <c r="A266" s="34"/>
      <c r="B266" s="35"/>
      <c r="C266" s="173" t="s">
        <v>587</v>
      </c>
      <c r="D266" s="173" t="s">
        <v>117</v>
      </c>
      <c r="E266" s="174" t="s">
        <v>588</v>
      </c>
      <c r="F266" s="175" t="s">
        <v>589</v>
      </c>
      <c r="G266" s="176" t="s">
        <v>120</v>
      </c>
      <c r="H266" s="177">
        <v>8</v>
      </c>
      <c r="I266" s="178"/>
      <c r="J266" s="179">
        <f>ROUND(I266*H266,2)</f>
        <v>0</v>
      </c>
      <c r="K266" s="175" t="s">
        <v>121</v>
      </c>
      <c r="L266" s="39"/>
      <c r="M266" s="180" t="s">
        <v>18</v>
      </c>
      <c r="N266" s="181" t="s">
        <v>40</v>
      </c>
      <c r="O266" s="64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4" t="s">
        <v>266</v>
      </c>
      <c r="AT266" s="184" t="s">
        <v>117</v>
      </c>
      <c r="AU266" s="184" t="s">
        <v>77</v>
      </c>
      <c r="AY266" s="17" t="s">
        <v>115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7" t="s">
        <v>77</v>
      </c>
      <c r="BK266" s="185">
        <f>ROUND(I266*H266,2)</f>
        <v>0</v>
      </c>
      <c r="BL266" s="17" t="s">
        <v>266</v>
      </c>
      <c r="BM266" s="184" t="s">
        <v>590</v>
      </c>
    </row>
    <row r="267" spans="1:47" s="2" customFormat="1" ht="12">
      <c r="A267" s="34"/>
      <c r="B267" s="35"/>
      <c r="C267" s="36"/>
      <c r="D267" s="186" t="s">
        <v>124</v>
      </c>
      <c r="E267" s="36"/>
      <c r="F267" s="187" t="s">
        <v>591</v>
      </c>
      <c r="G267" s="36"/>
      <c r="H267" s="36"/>
      <c r="I267" s="188"/>
      <c r="J267" s="36"/>
      <c r="K267" s="36"/>
      <c r="L267" s="39"/>
      <c r="M267" s="189"/>
      <c r="N267" s="190"/>
      <c r="O267" s="64"/>
      <c r="P267" s="64"/>
      <c r="Q267" s="64"/>
      <c r="R267" s="64"/>
      <c r="S267" s="64"/>
      <c r="T267" s="65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124</v>
      </c>
      <c r="AU267" s="17" t="s">
        <v>77</v>
      </c>
    </row>
    <row r="268" spans="2:51" s="13" customFormat="1" ht="12">
      <c r="B268" s="191"/>
      <c r="C268" s="192"/>
      <c r="D268" s="193" t="s">
        <v>126</v>
      </c>
      <c r="E268" s="194" t="s">
        <v>18</v>
      </c>
      <c r="F268" s="195" t="s">
        <v>592</v>
      </c>
      <c r="G268" s="192"/>
      <c r="H268" s="196">
        <v>8</v>
      </c>
      <c r="I268" s="197"/>
      <c r="J268" s="192"/>
      <c r="K268" s="192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126</v>
      </c>
      <c r="AU268" s="202" t="s">
        <v>77</v>
      </c>
      <c r="AV268" s="13" t="s">
        <v>79</v>
      </c>
      <c r="AW268" s="13" t="s">
        <v>31</v>
      </c>
      <c r="AX268" s="13" t="s">
        <v>77</v>
      </c>
      <c r="AY268" s="202" t="s">
        <v>115</v>
      </c>
    </row>
    <row r="269" spans="1:65" s="2" customFormat="1" ht="34.95" customHeight="1">
      <c r="A269" s="34"/>
      <c r="B269" s="35"/>
      <c r="C269" s="173" t="s">
        <v>593</v>
      </c>
      <c r="D269" s="173" t="s">
        <v>117</v>
      </c>
      <c r="E269" s="174" t="s">
        <v>594</v>
      </c>
      <c r="F269" s="175" t="s">
        <v>595</v>
      </c>
      <c r="G269" s="176" t="s">
        <v>120</v>
      </c>
      <c r="H269" s="177">
        <v>20</v>
      </c>
      <c r="I269" s="178"/>
      <c r="J269" s="179">
        <f>ROUND(I269*H269,2)</f>
        <v>0</v>
      </c>
      <c r="K269" s="175" t="s">
        <v>121</v>
      </c>
      <c r="L269" s="39"/>
      <c r="M269" s="180" t="s">
        <v>18</v>
      </c>
      <c r="N269" s="181" t="s">
        <v>40</v>
      </c>
      <c r="O269" s="64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4" t="s">
        <v>266</v>
      </c>
      <c r="AT269" s="184" t="s">
        <v>117</v>
      </c>
      <c r="AU269" s="184" t="s">
        <v>77</v>
      </c>
      <c r="AY269" s="17" t="s">
        <v>115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7" t="s">
        <v>77</v>
      </c>
      <c r="BK269" s="185">
        <f>ROUND(I269*H269,2)</f>
        <v>0</v>
      </c>
      <c r="BL269" s="17" t="s">
        <v>266</v>
      </c>
      <c r="BM269" s="184" t="s">
        <v>596</v>
      </c>
    </row>
    <row r="270" spans="1:47" s="2" customFormat="1" ht="12">
      <c r="A270" s="34"/>
      <c r="B270" s="35"/>
      <c r="C270" s="36"/>
      <c r="D270" s="186" t="s">
        <v>124</v>
      </c>
      <c r="E270" s="36"/>
      <c r="F270" s="187" t="s">
        <v>597</v>
      </c>
      <c r="G270" s="36"/>
      <c r="H270" s="36"/>
      <c r="I270" s="188"/>
      <c r="J270" s="36"/>
      <c r="K270" s="36"/>
      <c r="L270" s="39"/>
      <c r="M270" s="189"/>
      <c r="N270" s="190"/>
      <c r="O270" s="64"/>
      <c r="P270" s="64"/>
      <c r="Q270" s="64"/>
      <c r="R270" s="64"/>
      <c r="S270" s="64"/>
      <c r="T270" s="65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124</v>
      </c>
      <c r="AU270" s="17" t="s">
        <v>77</v>
      </c>
    </row>
    <row r="271" spans="2:51" s="13" customFormat="1" ht="12">
      <c r="B271" s="191"/>
      <c r="C271" s="192"/>
      <c r="D271" s="193" t="s">
        <v>126</v>
      </c>
      <c r="E271" s="194" t="s">
        <v>18</v>
      </c>
      <c r="F271" s="195" t="s">
        <v>235</v>
      </c>
      <c r="G271" s="192"/>
      <c r="H271" s="196">
        <v>20</v>
      </c>
      <c r="I271" s="197"/>
      <c r="J271" s="192"/>
      <c r="K271" s="192"/>
      <c r="L271" s="198"/>
      <c r="M271" s="214"/>
      <c r="N271" s="215"/>
      <c r="O271" s="215"/>
      <c r="P271" s="215"/>
      <c r="Q271" s="215"/>
      <c r="R271" s="215"/>
      <c r="S271" s="215"/>
      <c r="T271" s="216"/>
      <c r="AT271" s="202" t="s">
        <v>126</v>
      </c>
      <c r="AU271" s="202" t="s">
        <v>77</v>
      </c>
      <c r="AV271" s="13" t="s">
        <v>79</v>
      </c>
      <c r="AW271" s="13" t="s">
        <v>31</v>
      </c>
      <c r="AX271" s="13" t="s">
        <v>77</v>
      </c>
      <c r="AY271" s="202" t="s">
        <v>115</v>
      </c>
    </row>
    <row r="272" spans="1:31" s="2" customFormat="1" ht="6.9" customHeight="1">
      <c r="A272" s="34"/>
      <c r="B272" s="47"/>
      <c r="C272" s="48"/>
      <c r="D272" s="48"/>
      <c r="E272" s="48"/>
      <c r="F272" s="48"/>
      <c r="G272" s="48"/>
      <c r="H272" s="48"/>
      <c r="I272" s="48"/>
      <c r="J272" s="48"/>
      <c r="K272" s="48"/>
      <c r="L272" s="39"/>
      <c r="M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</row>
  </sheetData>
  <autoFilter ref="C92:K271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2/175111201"/>
    <hyperlink ref="F99" r:id="rId2" display="https://podminky.urs.cz/item/CS_URS_2021_02/58331200"/>
    <hyperlink ref="F103" r:id="rId3" display="https://podminky.urs.cz/item/CS_URS_2021_02/273316121"/>
    <hyperlink ref="F106" r:id="rId4" display="https://podminky.urs.cz/item/CS_URS_2021_02/278353152"/>
    <hyperlink ref="F108" r:id="rId5" display="https://podminky.urs.cz/item/CS_URS_2021_02/279113141"/>
    <hyperlink ref="F111" r:id="rId6" display="https://podminky.urs.cz/item/CS_URS_2021_02/279361821"/>
    <hyperlink ref="F117" r:id="rId7" display="https://podminky.urs.cz/item/CS_URS_2021_02/380326343"/>
    <hyperlink ref="F122" r:id="rId8" display="https://podminky.urs.cz/item/CS_URS_2021_02/380356211"/>
    <hyperlink ref="F129" r:id="rId9" display="https://podminky.urs.cz/item/CS_URS_2021_02/380356212"/>
    <hyperlink ref="F132" r:id="rId10" display="https://podminky.urs.cz/item/CS_URS_2021_02/380361006"/>
    <hyperlink ref="F136" r:id="rId11" display="https://podminky.urs.cz/item/CS_URS_2021_02/631311235"/>
    <hyperlink ref="F139" r:id="rId12" display="https://podminky.urs.cz/item/CS_URS_2021_02/631319206"/>
    <hyperlink ref="F141" r:id="rId13" display="https://podminky.urs.cz/item/CS_URS_2021_02/635111421"/>
    <hyperlink ref="F145" r:id="rId14" display="https://podminky.urs.cz/item/CS_URS_2021_02/939941112"/>
    <hyperlink ref="F148" r:id="rId15" display="https://podminky.urs.cz/item/CS_URS_2021_02/56284766"/>
    <hyperlink ref="F150" r:id="rId16" display="https://podminky.urs.cz/item/CS_URS_2021_02/952901221"/>
    <hyperlink ref="F153" r:id="rId17" display="https://podminky.urs.cz/item/CS_URS_2021_02/953961213"/>
    <hyperlink ref="F155" r:id="rId18" display="https://podminky.urs.cz/item/CS_URS_2021_02/953965123"/>
    <hyperlink ref="F158" r:id="rId19" display="https://podminky.urs.cz/item/CS_URS_2021_02/998142251"/>
    <hyperlink ref="F162" r:id="rId20" display="https://podminky.urs.cz/item/CS_URS_2021_02/711491171"/>
    <hyperlink ref="F167" r:id="rId21" display="https://podminky.urs.cz/item/CS_URS_2021_02/711491172"/>
    <hyperlink ref="F170" r:id="rId22" display="https://podminky.urs.cz/item/CS_URS_2021_02/711491271"/>
    <hyperlink ref="F173" r:id="rId23" display="https://podminky.urs.cz/item/CS_URS_2021_02/711491272"/>
    <hyperlink ref="F175" r:id="rId24" display="https://podminky.urs.cz/item/CS_URS_2021_02/69311069"/>
    <hyperlink ref="F178" r:id="rId25" display="https://podminky.urs.cz/item/CS_URS_2021_02/711471051"/>
    <hyperlink ref="F181" r:id="rId26" display="https://podminky.urs.cz/item/CS_URS_2021_02/711472051"/>
    <hyperlink ref="F183" r:id="rId27" display="https://podminky.urs.cz/item/CS_URS_2021_02/28323113"/>
    <hyperlink ref="F187" r:id="rId28" display="https://podminky.urs.cz/item/CS_URS_2021_02/711493001"/>
    <hyperlink ref="F189" r:id="rId29" display="https://podminky.urs.cz/item/CS_URS_2021_02/998711201"/>
    <hyperlink ref="F192" r:id="rId30" display="https://podminky.urs.cz/item/CS_URS_2021_02/741110332"/>
    <hyperlink ref="F195" r:id="rId31" display="https://podminky.urs.cz/item/CS_URS_2021_02/34571123"/>
    <hyperlink ref="F198" r:id="rId32" display="https://podminky.urs.cz/item/CS_URS_2021_02/741122122"/>
    <hyperlink ref="F200" r:id="rId33" display="https://podminky.urs.cz/item/CS_URS_2021_02/34111030"/>
    <hyperlink ref="F203" r:id="rId34" display="https://podminky.urs.cz/item/CS_URS_2021_02/741372152"/>
    <hyperlink ref="F205" r:id="rId35" display="https://podminky.urs.cz/item/CS_URS_2021_02/34835011"/>
    <hyperlink ref="F207" r:id="rId36" display="https://podminky.urs.cz/item/CS_URS_2021_02/741810001"/>
    <hyperlink ref="F209" r:id="rId37" display="https://podminky.urs.cz/item/CS_URS_2021_02/998741201"/>
    <hyperlink ref="F212" r:id="rId38" display="https://podminky.urs.cz/item/CS_URS_2021_02/751525081"/>
    <hyperlink ref="F214" r:id="rId39" display="https://podminky.urs.cz/item/CS_URS_2021_02/42981649"/>
    <hyperlink ref="F217" r:id="rId40" display="https://podminky.urs.cz/item/CS_URS_2021_02/998751201"/>
    <hyperlink ref="F220" r:id="rId41" display="https://podminky.urs.cz/item/CS_URS_2021_02/762081510"/>
    <hyperlink ref="F223" r:id="rId42" display="https://podminky.urs.cz/item/CS_URS_2021_02/762591130"/>
    <hyperlink ref="F226" r:id="rId43" display="https://podminky.urs.cz/item/CS_URS_2021_02/60554243"/>
    <hyperlink ref="F229" r:id="rId44" display="https://podminky.urs.cz/item/CS_URS_2021_02/762595001"/>
    <hyperlink ref="F231" r:id="rId45" display="https://podminky.urs.cz/item/CS_URS_2021_02/998762201"/>
    <hyperlink ref="F234" r:id="rId46" display="https://podminky.urs.cz/item/CS_URS_2021_02/767590110"/>
    <hyperlink ref="F239" r:id="rId47" display="https://podminky.urs.cz/item/CS_URS_2021_02/55347067"/>
    <hyperlink ref="F241" r:id="rId48" display="https://podminky.urs.cz/item/CS_URS_2021_02/55347092"/>
    <hyperlink ref="F243" r:id="rId49" display="https://podminky.urs.cz/item/CS_URS_2021_02/767995113"/>
    <hyperlink ref="F249" r:id="rId50" display="https://podminky.urs.cz/item/CS_URS_2021_02/13010359"/>
    <hyperlink ref="F253" r:id="rId51" display="https://podminky.urs.cz/item/CS_URS_2021_02/13011057"/>
    <hyperlink ref="F257" r:id="rId52" display="https://podminky.urs.cz/item/CS_URS_2021_02/13010426"/>
    <hyperlink ref="F261" r:id="rId53" display="https://podminky.urs.cz/item/CS_URS_2021_02/998767201"/>
    <hyperlink ref="F264" r:id="rId54" display="https://podminky.urs.cz/item/CS_URS_2021_02/HZS2232"/>
    <hyperlink ref="F267" r:id="rId55" display="https://podminky.urs.cz/item/CS_URS_2021_02/HZS3122"/>
    <hyperlink ref="F270" r:id="rId56" display="https://podminky.urs.cz/item/CS_URS_2021_02/HZS3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2"/>
  <sheetViews>
    <sheetView showGridLines="0" workbookViewId="0" topLeftCell="A1">
      <selection activeCell="J23" sqref="J23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2" spans="12:46" s="1" customFormat="1" ht="36.9" customHeight="1"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7" t="s">
        <v>85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" customHeight="1">
      <c r="B4" s="20"/>
      <c r="D4" s="103" t="s">
        <v>86</v>
      </c>
      <c r="L4" s="20"/>
      <c r="M4" s="104" t="s">
        <v>9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15</v>
      </c>
      <c r="L6" s="20"/>
    </row>
    <row r="7" spans="2:12" s="1" customFormat="1" ht="14.4" customHeight="1">
      <c r="B7" s="20"/>
      <c r="E7" s="356" t="str">
        <f>'Rekapitulace stavby'!K6</f>
        <v>Rekonstrukce montážní jámy - Údržba silnic Trutnov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87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8" t="s">
        <v>598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17</v>
      </c>
      <c r="E11" s="34"/>
      <c r="F11" s="107" t="s">
        <v>18</v>
      </c>
      <c r="G11" s="34"/>
      <c r="H11" s="34"/>
      <c r="I11" s="105" t="s">
        <v>19</v>
      </c>
      <c r="J11" s="107" t="s">
        <v>18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20</v>
      </c>
      <c r="E12" s="34"/>
      <c r="F12" s="107" t="s">
        <v>21</v>
      </c>
      <c r="G12" s="34"/>
      <c r="H12" s="34"/>
      <c r="I12" s="105" t="s">
        <v>22</v>
      </c>
      <c r="J12" s="108" t="str">
        <f>'Rekapitulace stavby'!AN8</f>
        <v>28. 9. 2021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18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26</v>
      </c>
      <c r="F15" s="34"/>
      <c r="G15" s="34"/>
      <c r="H15" s="34"/>
      <c r="I15" s="105" t="s">
        <v>27</v>
      </c>
      <c r="J15" s="107" t="s">
        <v>18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">
        <v>18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/>
      <c r="F21" s="34"/>
      <c r="G21" s="34"/>
      <c r="H21" s="34"/>
      <c r="I21" s="105" t="s">
        <v>27</v>
      </c>
      <c r="J21" s="107" t="s">
        <v>18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/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/>
      <c r="F24" s="34"/>
      <c r="G24" s="34"/>
      <c r="H24" s="34"/>
      <c r="I24" s="105" t="s">
        <v>27</v>
      </c>
      <c r="J24" s="107" t="s">
        <v>18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09"/>
      <c r="B27" s="110"/>
      <c r="C27" s="109"/>
      <c r="D27" s="109"/>
      <c r="E27" s="362" t="s">
        <v>18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39</v>
      </c>
      <c r="E33" s="105" t="s">
        <v>40</v>
      </c>
      <c r="F33" s="117">
        <f>ROUND((SUM(BE83:BE101)),2)</f>
        <v>0</v>
      </c>
      <c r="G33" s="34"/>
      <c r="H33" s="34"/>
      <c r="I33" s="118">
        <v>0.21</v>
      </c>
      <c r="J33" s="117">
        <f>ROUND(((SUM(BE83:BE101))*I33),2)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41</v>
      </c>
      <c r="F34" s="117">
        <f>ROUND((SUM(BF83:BF101)),2)</f>
        <v>0</v>
      </c>
      <c r="G34" s="34"/>
      <c r="H34" s="34"/>
      <c r="I34" s="118">
        <v>0.15</v>
      </c>
      <c r="J34" s="117">
        <f>ROUND(((SUM(BF83:BF101))*I34),2)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42</v>
      </c>
      <c r="F35" s="117">
        <f>ROUND((SUM(BG83:BG101)),2)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43</v>
      </c>
      <c r="F36" s="117">
        <f>ROUND((SUM(BH83:BH101)),2)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44</v>
      </c>
      <c r="F37" s="117">
        <f>ROUND((SUM(BI83:BI101)),2)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89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15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6"/>
      <c r="D48" s="36"/>
      <c r="E48" s="354" t="str">
        <f>E7</f>
        <v>Rekonstrukce montážní jámy - Údržba silnic Trutnov</v>
      </c>
      <c r="F48" s="355"/>
      <c r="G48" s="355"/>
      <c r="H48" s="35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23" t="str">
        <f>E9</f>
        <v>2021/58-03 - Vedlejší rozpočtové náklady</v>
      </c>
      <c r="F50" s="353"/>
      <c r="G50" s="353"/>
      <c r="H50" s="35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6"/>
      <c r="E52" s="36"/>
      <c r="F52" s="27" t="str">
        <f>F12</f>
        <v>Trutnov</v>
      </c>
      <c r="G52" s="36"/>
      <c r="H52" s="36"/>
      <c r="I52" s="29" t="s">
        <v>22</v>
      </c>
      <c r="J52" s="59" t="str">
        <f>IF(J12="","",J12)</f>
        <v>28. 9. 2021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" customHeight="1">
      <c r="A54" s="34"/>
      <c r="B54" s="35"/>
      <c r="C54" s="29" t="s">
        <v>24</v>
      </c>
      <c r="D54" s="36"/>
      <c r="E54" s="36"/>
      <c r="F54" s="27" t="str">
        <f>E15</f>
        <v>Údržba silnic Trutnov</v>
      </c>
      <c r="G54" s="36"/>
      <c r="H54" s="36"/>
      <c r="I54" s="29" t="s">
        <v>30</v>
      </c>
      <c r="J54" s="32">
        <f>E21</f>
        <v>0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>
        <f>E24</f>
        <v>0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90</v>
      </c>
      <c r="D57" s="131"/>
      <c r="E57" s="131"/>
      <c r="F57" s="131"/>
      <c r="G57" s="131"/>
      <c r="H57" s="131"/>
      <c r="I57" s="131"/>
      <c r="J57" s="132" t="s">
        <v>91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92</v>
      </c>
    </row>
    <row r="60" spans="2:12" s="9" customFormat="1" ht="24.9" customHeight="1">
      <c r="B60" s="134"/>
      <c r="C60" s="135"/>
      <c r="D60" s="136" t="s">
        <v>599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0" customFormat="1" ht="19.95" customHeight="1">
      <c r="B61" s="140"/>
      <c r="C61" s="141"/>
      <c r="D61" s="142" t="s">
        <v>600</v>
      </c>
      <c r="E61" s="143"/>
      <c r="F61" s="143"/>
      <c r="G61" s="143"/>
      <c r="H61" s="143"/>
      <c r="I61" s="143"/>
      <c r="J61" s="144">
        <f>J85</f>
        <v>0</v>
      </c>
      <c r="K61" s="141"/>
      <c r="L61" s="145"/>
    </row>
    <row r="62" spans="2:12" s="10" customFormat="1" ht="19.95" customHeight="1">
      <c r="B62" s="140"/>
      <c r="C62" s="141"/>
      <c r="D62" s="142" t="s">
        <v>601</v>
      </c>
      <c r="E62" s="143"/>
      <c r="F62" s="143"/>
      <c r="G62" s="143"/>
      <c r="H62" s="143"/>
      <c r="I62" s="143"/>
      <c r="J62" s="144">
        <f>J96</f>
        <v>0</v>
      </c>
      <c r="K62" s="141"/>
      <c r="L62" s="145"/>
    </row>
    <row r="63" spans="2:12" s="10" customFormat="1" ht="19.95" customHeight="1">
      <c r="B63" s="140"/>
      <c r="C63" s="141"/>
      <c r="D63" s="142" t="s">
        <v>602</v>
      </c>
      <c r="E63" s="143"/>
      <c r="F63" s="143"/>
      <c r="G63" s="143"/>
      <c r="H63" s="143"/>
      <c r="I63" s="143"/>
      <c r="J63" s="144">
        <f>J99</f>
        <v>0</v>
      </c>
      <c r="K63" s="141"/>
      <c r="L63" s="145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100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4.4" customHeight="1">
      <c r="A73" s="34"/>
      <c r="B73" s="35"/>
      <c r="C73" s="36"/>
      <c r="D73" s="36"/>
      <c r="E73" s="354" t="str">
        <f>E7</f>
        <v>Rekonstrukce montážní jámy - Údržba silnic Trutnov</v>
      </c>
      <c r="F73" s="355"/>
      <c r="G73" s="355"/>
      <c r="H73" s="355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87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5.6" customHeight="1">
      <c r="A75" s="34"/>
      <c r="B75" s="35"/>
      <c r="C75" s="36"/>
      <c r="D75" s="36"/>
      <c r="E75" s="323" t="str">
        <f>E9</f>
        <v>2021/58-03 - Vedlejší rozpočtové náklady</v>
      </c>
      <c r="F75" s="353"/>
      <c r="G75" s="353"/>
      <c r="H75" s="353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20</v>
      </c>
      <c r="D77" s="36"/>
      <c r="E77" s="36"/>
      <c r="F77" s="27" t="str">
        <f>F12</f>
        <v>Trutnov</v>
      </c>
      <c r="G77" s="36"/>
      <c r="H77" s="36"/>
      <c r="I77" s="29" t="s">
        <v>22</v>
      </c>
      <c r="J77" s="59" t="str">
        <f>IF(J12="","",J12)</f>
        <v>28. 9. 2021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6.4" customHeight="1">
      <c r="A79" s="34"/>
      <c r="B79" s="35"/>
      <c r="C79" s="29" t="s">
        <v>24</v>
      </c>
      <c r="D79" s="36"/>
      <c r="E79" s="36"/>
      <c r="F79" s="27" t="str">
        <f>E15</f>
        <v>Údržba silnic Trutnov</v>
      </c>
      <c r="G79" s="36"/>
      <c r="H79" s="36"/>
      <c r="I79" s="29" t="s">
        <v>30</v>
      </c>
      <c r="J79" s="32">
        <f>E21</f>
        <v>0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29" t="s">
        <v>28</v>
      </c>
      <c r="D80" s="36"/>
      <c r="E80" s="36"/>
      <c r="F80" s="27" t="str">
        <f>IF(E18="","",E18)</f>
        <v>Vyplň údaj</v>
      </c>
      <c r="G80" s="36"/>
      <c r="H80" s="36"/>
      <c r="I80" s="29" t="s">
        <v>32</v>
      </c>
      <c r="J80" s="32">
        <f>E24</f>
        <v>0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101</v>
      </c>
      <c r="D82" s="149" t="s">
        <v>54</v>
      </c>
      <c r="E82" s="149" t="s">
        <v>50</v>
      </c>
      <c r="F82" s="149" t="s">
        <v>51</v>
      </c>
      <c r="G82" s="149" t="s">
        <v>102</v>
      </c>
      <c r="H82" s="149" t="s">
        <v>103</v>
      </c>
      <c r="I82" s="149" t="s">
        <v>104</v>
      </c>
      <c r="J82" s="149" t="s">
        <v>91</v>
      </c>
      <c r="K82" s="150" t="s">
        <v>105</v>
      </c>
      <c r="L82" s="151"/>
      <c r="M82" s="68" t="s">
        <v>18</v>
      </c>
      <c r="N82" s="69" t="s">
        <v>39</v>
      </c>
      <c r="O82" s="69" t="s">
        <v>106</v>
      </c>
      <c r="P82" s="69" t="s">
        <v>107</v>
      </c>
      <c r="Q82" s="69" t="s">
        <v>108</v>
      </c>
      <c r="R82" s="69" t="s">
        <v>109</v>
      </c>
      <c r="S82" s="69" t="s">
        <v>110</v>
      </c>
      <c r="T82" s="70" t="s">
        <v>111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5" customHeight="1">
      <c r="A83" s="34"/>
      <c r="B83" s="35"/>
      <c r="C83" s="75" t="s">
        <v>112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</f>
        <v>0</v>
      </c>
      <c r="Q83" s="72"/>
      <c r="R83" s="154">
        <f>R84</f>
        <v>0</v>
      </c>
      <c r="S83" s="72"/>
      <c r="T83" s="155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68</v>
      </c>
      <c r="AU83" s="17" t="s">
        <v>92</v>
      </c>
      <c r="BK83" s="156">
        <f>BK84</f>
        <v>0</v>
      </c>
    </row>
    <row r="84" spans="2:63" s="12" customFormat="1" ht="25.95" customHeight="1">
      <c r="B84" s="157"/>
      <c r="C84" s="158"/>
      <c r="D84" s="159" t="s">
        <v>68</v>
      </c>
      <c r="E84" s="160" t="s">
        <v>603</v>
      </c>
      <c r="F84" s="160" t="s">
        <v>84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P85+P96+P99</f>
        <v>0</v>
      </c>
      <c r="Q84" s="165"/>
      <c r="R84" s="166">
        <f>R85+R96+R99</f>
        <v>0</v>
      </c>
      <c r="S84" s="165"/>
      <c r="T84" s="167">
        <f>T85+T96+T99</f>
        <v>0</v>
      </c>
      <c r="AR84" s="168" t="s">
        <v>143</v>
      </c>
      <c r="AT84" s="169" t="s">
        <v>68</v>
      </c>
      <c r="AU84" s="169" t="s">
        <v>69</v>
      </c>
      <c r="AY84" s="168" t="s">
        <v>115</v>
      </c>
      <c r="BK84" s="170">
        <f>BK85+BK96+BK99</f>
        <v>0</v>
      </c>
    </row>
    <row r="85" spans="2:63" s="12" customFormat="1" ht="22.95" customHeight="1">
      <c r="B85" s="157"/>
      <c r="C85" s="158"/>
      <c r="D85" s="159" t="s">
        <v>68</v>
      </c>
      <c r="E85" s="171" t="s">
        <v>604</v>
      </c>
      <c r="F85" s="171" t="s">
        <v>605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SUM(P86:P95)</f>
        <v>0</v>
      </c>
      <c r="Q85" s="165"/>
      <c r="R85" s="166">
        <f>SUM(R86:R95)</f>
        <v>0</v>
      </c>
      <c r="S85" s="165"/>
      <c r="T85" s="167">
        <f>SUM(T86:T95)</f>
        <v>0</v>
      </c>
      <c r="AR85" s="168" t="s">
        <v>143</v>
      </c>
      <c r="AT85" s="169" t="s">
        <v>68</v>
      </c>
      <c r="AU85" s="169" t="s">
        <v>77</v>
      </c>
      <c r="AY85" s="168" t="s">
        <v>115</v>
      </c>
      <c r="BK85" s="170">
        <f>SUM(BK86:BK95)</f>
        <v>0</v>
      </c>
    </row>
    <row r="86" spans="1:65" s="2" customFormat="1" ht="14.4" customHeight="1">
      <c r="A86" s="34"/>
      <c r="B86" s="35"/>
      <c r="C86" s="173" t="s">
        <v>77</v>
      </c>
      <c r="D86" s="173" t="s">
        <v>117</v>
      </c>
      <c r="E86" s="174" t="s">
        <v>606</v>
      </c>
      <c r="F86" s="175" t="s">
        <v>607</v>
      </c>
      <c r="G86" s="176" t="s">
        <v>608</v>
      </c>
      <c r="H86" s="177">
        <v>2</v>
      </c>
      <c r="I86" s="178"/>
      <c r="J86" s="179">
        <f>ROUND(I86*H86,2)</f>
        <v>0</v>
      </c>
      <c r="K86" s="175" t="s">
        <v>121</v>
      </c>
      <c r="L86" s="39"/>
      <c r="M86" s="180" t="s">
        <v>18</v>
      </c>
      <c r="N86" s="181" t="s">
        <v>40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609</v>
      </c>
      <c r="AT86" s="184" t="s">
        <v>117</v>
      </c>
      <c r="AU86" s="184" t="s">
        <v>79</v>
      </c>
      <c r="AY86" s="17" t="s">
        <v>115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77</v>
      </c>
      <c r="BK86" s="185">
        <f>ROUND(I86*H86,2)</f>
        <v>0</v>
      </c>
      <c r="BL86" s="17" t="s">
        <v>609</v>
      </c>
      <c r="BM86" s="184" t="s">
        <v>610</v>
      </c>
    </row>
    <row r="87" spans="1:47" s="2" customFormat="1" ht="12">
      <c r="A87" s="34"/>
      <c r="B87" s="35"/>
      <c r="C87" s="36"/>
      <c r="D87" s="186" t="s">
        <v>124</v>
      </c>
      <c r="E87" s="36"/>
      <c r="F87" s="187" t="s">
        <v>611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124</v>
      </c>
      <c r="AU87" s="17" t="s">
        <v>79</v>
      </c>
    </row>
    <row r="88" spans="2:51" s="13" customFormat="1" ht="12">
      <c r="B88" s="191"/>
      <c r="C88" s="192"/>
      <c r="D88" s="193" t="s">
        <v>126</v>
      </c>
      <c r="E88" s="194" t="s">
        <v>18</v>
      </c>
      <c r="F88" s="195" t="s">
        <v>612</v>
      </c>
      <c r="G88" s="192"/>
      <c r="H88" s="196">
        <v>2</v>
      </c>
      <c r="I88" s="197"/>
      <c r="J88" s="192"/>
      <c r="K88" s="192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126</v>
      </c>
      <c r="AU88" s="202" t="s">
        <v>79</v>
      </c>
      <c r="AV88" s="13" t="s">
        <v>79</v>
      </c>
      <c r="AW88" s="13" t="s">
        <v>31</v>
      </c>
      <c r="AX88" s="13" t="s">
        <v>77</v>
      </c>
      <c r="AY88" s="202" t="s">
        <v>115</v>
      </c>
    </row>
    <row r="89" spans="1:65" s="2" customFormat="1" ht="14.4" customHeight="1">
      <c r="A89" s="34"/>
      <c r="B89" s="35"/>
      <c r="C89" s="173" t="s">
        <v>79</v>
      </c>
      <c r="D89" s="173" t="s">
        <v>117</v>
      </c>
      <c r="E89" s="174" t="s">
        <v>613</v>
      </c>
      <c r="F89" s="175" t="s">
        <v>614</v>
      </c>
      <c r="G89" s="176" t="s">
        <v>608</v>
      </c>
      <c r="H89" s="177">
        <v>2</v>
      </c>
      <c r="I89" s="178"/>
      <c r="J89" s="179">
        <f>ROUND(I89*H89,2)</f>
        <v>0</v>
      </c>
      <c r="K89" s="175" t="s">
        <v>121</v>
      </c>
      <c r="L89" s="39"/>
      <c r="M89" s="180" t="s">
        <v>18</v>
      </c>
      <c r="N89" s="181" t="s">
        <v>40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609</v>
      </c>
      <c r="AT89" s="184" t="s">
        <v>117</v>
      </c>
      <c r="AU89" s="184" t="s">
        <v>79</v>
      </c>
      <c r="AY89" s="17" t="s">
        <v>115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77</v>
      </c>
      <c r="BK89" s="185">
        <f>ROUND(I89*H89,2)</f>
        <v>0</v>
      </c>
      <c r="BL89" s="17" t="s">
        <v>609</v>
      </c>
      <c r="BM89" s="184" t="s">
        <v>615</v>
      </c>
    </row>
    <row r="90" spans="1:47" s="2" customFormat="1" ht="12">
      <c r="A90" s="34"/>
      <c r="B90" s="35"/>
      <c r="C90" s="36"/>
      <c r="D90" s="186" t="s">
        <v>124</v>
      </c>
      <c r="E90" s="36"/>
      <c r="F90" s="187" t="s">
        <v>616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124</v>
      </c>
      <c r="AU90" s="17" t="s">
        <v>79</v>
      </c>
    </row>
    <row r="91" spans="2:51" s="13" customFormat="1" ht="12">
      <c r="B91" s="191"/>
      <c r="C91" s="192"/>
      <c r="D91" s="193" t="s">
        <v>126</v>
      </c>
      <c r="E91" s="194" t="s">
        <v>18</v>
      </c>
      <c r="F91" s="195" t="s">
        <v>617</v>
      </c>
      <c r="G91" s="192"/>
      <c r="H91" s="196">
        <v>2</v>
      </c>
      <c r="I91" s="197"/>
      <c r="J91" s="192"/>
      <c r="K91" s="192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126</v>
      </c>
      <c r="AU91" s="202" t="s">
        <v>79</v>
      </c>
      <c r="AV91" s="13" t="s">
        <v>79</v>
      </c>
      <c r="AW91" s="13" t="s">
        <v>31</v>
      </c>
      <c r="AX91" s="13" t="s">
        <v>77</v>
      </c>
      <c r="AY91" s="202" t="s">
        <v>115</v>
      </c>
    </row>
    <row r="92" spans="1:65" s="2" customFormat="1" ht="14.4" customHeight="1">
      <c r="A92" s="34"/>
      <c r="B92" s="35"/>
      <c r="C92" s="173" t="s">
        <v>133</v>
      </c>
      <c r="D92" s="173" t="s">
        <v>117</v>
      </c>
      <c r="E92" s="174" t="s">
        <v>618</v>
      </c>
      <c r="F92" s="175" t="s">
        <v>619</v>
      </c>
      <c r="G92" s="176" t="s">
        <v>608</v>
      </c>
      <c r="H92" s="177">
        <v>1</v>
      </c>
      <c r="I92" s="178"/>
      <c r="J92" s="179">
        <f>ROUND(I92*H92,2)</f>
        <v>0</v>
      </c>
      <c r="K92" s="175" t="s">
        <v>121</v>
      </c>
      <c r="L92" s="39"/>
      <c r="M92" s="180" t="s">
        <v>18</v>
      </c>
      <c r="N92" s="181" t="s">
        <v>40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609</v>
      </c>
      <c r="AT92" s="184" t="s">
        <v>117</v>
      </c>
      <c r="AU92" s="184" t="s">
        <v>79</v>
      </c>
      <c r="AY92" s="17" t="s">
        <v>115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77</v>
      </c>
      <c r="BK92" s="185">
        <f>ROUND(I92*H92,2)</f>
        <v>0</v>
      </c>
      <c r="BL92" s="17" t="s">
        <v>609</v>
      </c>
      <c r="BM92" s="184" t="s">
        <v>620</v>
      </c>
    </row>
    <row r="93" spans="1:47" s="2" customFormat="1" ht="12">
      <c r="A93" s="34"/>
      <c r="B93" s="35"/>
      <c r="C93" s="36"/>
      <c r="D93" s="186" t="s">
        <v>124</v>
      </c>
      <c r="E93" s="36"/>
      <c r="F93" s="187" t="s">
        <v>621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124</v>
      </c>
      <c r="AU93" s="17" t="s">
        <v>79</v>
      </c>
    </row>
    <row r="94" spans="1:65" s="2" customFormat="1" ht="14.4" customHeight="1">
      <c r="A94" s="34"/>
      <c r="B94" s="35"/>
      <c r="C94" s="173" t="s">
        <v>122</v>
      </c>
      <c r="D94" s="173" t="s">
        <v>117</v>
      </c>
      <c r="E94" s="174" t="s">
        <v>622</v>
      </c>
      <c r="F94" s="175" t="s">
        <v>623</v>
      </c>
      <c r="G94" s="176" t="s">
        <v>608</v>
      </c>
      <c r="H94" s="177">
        <v>1</v>
      </c>
      <c r="I94" s="178"/>
      <c r="J94" s="179">
        <f>ROUND(I94*H94,2)</f>
        <v>0</v>
      </c>
      <c r="K94" s="175" t="s">
        <v>121</v>
      </c>
      <c r="L94" s="39"/>
      <c r="M94" s="180" t="s">
        <v>18</v>
      </c>
      <c r="N94" s="181" t="s">
        <v>40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609</v>
      </c>
      <c r="AT94" s="184" t="s">
        <v>117</v>
      </c>
      <c r="AU94" s="184" t="s">
        <v>79</v>
      </c>
      <c r="AY94" s="17" t="s">
        <v>115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77</v>
      </c>
      <c r="BK94" s="185">
        <f>ROUND(I94*H94,2)</f>
        <v>0</v>
      </c>
      <c r="BL94" s="17" t="s">
        <v>609</v>
      </c>
      <c r="BM94" s="184" t="s">
        <v>624</v>
      </c>
    </row>
    <row r="95" spans="1:47" s="2" customFormat="1" ht="12">
      <c r="A95" s="34"/>
      <c r="B95" s="35"/>
      <c r="C95" s="36"/>
      <c r="D95" s="186" t="s">
        <v>124</v>
      </c>
      <c r="E95" s="36"/>
      <c r="F95" s="187" t="s">
        <v>625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124</v>
      </c>
      <c r="AU95" s="17" t="s">
        <v>79</v>
      </c>
    </row>
    <row r="96" spans="2:63" s="12" customFormat="1" ht="22.95" customHeight="1">
      <c r="B96" s="157"/>
      <c r="C96" s="158"/>
      <c r="D96" s="159" t="s">
        <v>68</v>
      </c>
      <c r="E96" s="171" t="s">
        <v>626</v>
      </c>
      <c r="F96" s="171" t="s">
        <v>627</v>
      </c>
      <c r="G96" s="158"/>
      <c r="H96" s="158"/>
      <c r="I96" s="161"/>
      <c r="J96" s="172">
        <f>BK96</f>
        <v>0</v>
      </c>
      <c r="K96" s="158"/>
      <c r="L96" s="163"/>
      <c r="M96" s="164"/>
      <c r="N96" s="165"/>
      <c r="O96" s="165"/>
      <c r="P96" s="166">
        <f>SUM(P97:P98)</f>
        <v>0</v>
      </c>
      <c r="Q96" s="165"/>
      <c r="R96" s="166">
        <f>SUM(R97:R98)</f>
        <v>0</v>
      </c>
      <c r="S96" s="165"/>
      <c r="T96" s="167">
        <f>SUM(T97:T98)</f>
        <v>0</v>
      </c>
      <c r="AR96" s="168" t="s">
        <v>143</v>
      </c>
      <c r="AT96" s="169" t="s">
        <v>68</v>
      </c>
      <c r="AU96" s="169" t="s">
        <v>77</v>
      </c>
      <c r="AY96" s="168" t="s">
        <v>115</v>
      </c>
      <c r="BK96" s="170">
        <f>SUM(BK97:BK98)</f>
        <v>0</v>
      </c>
    </row>
    <row r="97" spans="1:65" s="2" customFormat="1" ht="14.4" customHeight="1">
      <c r="A97" s="34"/>
      <c r="B97" s="35"/>
      <c r="C97" s="173" t="s">
        <v>143</v>
      </c>
      <c r="D97" s="173" t="s">
        <v>117</v>
      </c>
      <c r="E97" s="174" t="s">
        <v>628</v>
      </c>
      <c r="F97" s="175" t="s">
        <v>629</v>
      </c>
      <c r="G97" s="176" t="s">
        <v>608</v>
      </c>
      <c r="H97" s="177">
        <v>1</v>
      </c>
      <c r="I97" s="178"/>
      <c r="J97" s="179">
        <f>ROUND(I97*H97,2)</f>
        <v>0</v>
      </c>
      <c r="K97" s="175" t="s">
        <v>121</v>
      </c>
      <c r="L97" s="39"/>
      <c r="M97" s="180" t="s">
        <v>18</v>
      </c>
      <c r="N97" s="181" t="s">
        <v>40</v>
      </c>
      <c r="O97" s="64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609</v>
      </c>
      <c r="AT97" s="184" t="s">
        <v>117</v>
      </c>
      <c r="AU97" s="184" t="s">
        <v>79</v>
      </c>
      <c r="AY97" s="17" t="s">
        <v>115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77</v>
      </c>
      <c r="BK97" s="185">
        <f>ROUND(I97*H97,2)</f>
        <v>0</v>
      </c>
      <c r="BL97" s="17" t="s">
        <v>609</v>
      </c>
      <c r="BM97" s="184" t="s">
        <v>630</v>
      </c>
    </row>
    <row r="98" spans="1:47" s="2" customFormat="1" ht="12">
      <c r="A98" s="34"/>
      <c r="B98" s="35"/>
      <c r="C98" s="36"/>
      <c r="D98" s="186" t="s">
        <v>124</v>
      </c>
      <c r="E98" s="36"/>
      <c r="F98" s="187" t="s">
        <v>631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124</v>
      </c>
      <c r="AU98" s="17" t="s">
        <v>79</v>
      </c>
    </row>
    <row r="99" spans="2:63" s="12" customFormat="1" ht="22.95" customHeight="1">
      <c r="B99" s="157"/>
      <c r="C99" s="158"/>
      <c r="D99" s="159" t="s">
        <v>68</v>
      </c>
      <c r="E99" s="171" t="s">
        <v>632</v>
      </c>
      <c r="F99" s="171" t="s">
        <v>633</v>
      </c>
      <c r="G99" s="158"/>
      <c r="H99" s="158"/>
      <c r="I99" s="161"/>
      <c r="J99" s="172">
        <f>BK99</f>
        <v>0</v>
      </c>
      <c r="K99" s="158"/>
      <c r="L99" s="163"/>
      <c r="M99" s="164"/>
      <c r="N99" s="165"/>
      <c r="O99" s="165"/>
      <c r="P99" s="166">
        <f>SUM(P100:P101)</f>
        <v>0</v>
      </c>
      <c r="Q99" s="165"/>
      <c r="R99" s="166">
        <f>SUM(R100:R101)</f>
        <v>0</v>
      </c>
      <c r="S99" s="165"/>
      <c r="T99" s="167">
        <f>SUM(T100:T101)</f>
        <v>0</v>
      </c>
      <c r="AR99" s="168" t="s">
        <v>143</v>
      </c>
      <c r="AT99" s="169" t="s">
        <v>68</v>
      </c>
      <c r="AU99" s="169" t="s">
        <v>77</v>
      </c>
      <c r="AY99" s="168" t="s">
        <v>115</v>
      </c>
      <c r="BK99" s="170">
        <f>SUM(BK100:BK101)</f>
        <v>0</v>
      </c>
    </row>
    <row r="100" spans="1:65" s="2" customFormat="1" ht="14.4" customHeight="1">
      <c r="A100" s="34"/>
      <c r="B100" s="35"/>
      <c r="C100" s="173" t="s">
        <v>150</v>
      </c>
      <c r="D100" s="173" t="s">
        <v>117</v>
      </c>
      <c r="E100" s="174" t="s">
        <v>634</v>
      </c>
      <c r="F100" s="175" t="s">
        <v>635</v>
      </c>
      <c r="G100" s="176" t="s">
        <v>608</v>
      </c>
      <c r="H100" s="177">
        <v>1</v>
      </c>
      <c r="I100" s="178"/>
      <c r="J100" s="179">
        <f>ROUND(I100*H100,2)</f>
        <v>0</v>
      </c>
      <c r="K100" s="175" t="s">
        <v>121</v>
      </c>
      <c r="L100" s="39"/>
      <c r="M100" s="180" t="s">
        <v>18</v>
      </c>
      <c r="N100" s="181" t="s">
        <v>40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609</v>
      </c>
      <c r="AT100" s="184" t="s">
        <v>117</v>
      </c>
      <c r="AU100" s="184" t="s">
        <v>79</v>
      </c>
      <c r="AY100" s="17" t="s">
        <v>115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77</v>
      </c>
      <c r="BK100" s="185">
        <f>ROUND(I100*H100,2)</f>
        <v>0</v>
      </c>
      <c r="BL100" s="17" t="s">
        <v>609</v>
      </c>
      <c r="BM100" s="184" t="s">
        <v>636</v>
      </c>
    </row>
    <row r="101" spans="1:47" s="2" customFormat="1" ht="12">
      <c r="A101" s="34"/>
      <c r="B101" s="35"/>
      <c r="C101" s="36"/>
      <c r="D101" s="186" t="s">
        <v>124</v>
      </c>
      <c r="E101" s="36"/>
      <c r="F101" s="187" t="s">
        <v>637</v>
      </c>
      <c r="G101" s="36"/>
      <c r="H101" s="36"/>
      <c r="I101" s="188"/>
      <c r="J101" s="36"/>
      <c r="K101" s="36"/>
      <c r="L101" s="39"/>
      <c r="M101" s="228"/>
      <c r="N101" s="229"/>
      <c r="O101" s="230"/>
      <c r="P101" s="230"/>
      <c r="Q101" s="230"/>
      <c r="R101" s="230"/>
      <c r="S101" s="230"/>
      <c r="T101" s="231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124</v>
      </c>
      <c r="AU101" s="17" t="s">
        <v>79</v>
      </c>
    </row>
    <row r="102" spans="1:31" s="2" customFormat="1" ht="6.9" customHeight="1">
      <c r="A102" s="34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9"/>
      <c r="M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</sheetData>
  <autoFilter ref="C82:K10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011403000"/>
    <hyperlink ref="F90" r:id="rId2" display="https://podminky.urs.cz/item/CS_URS_2021_02/011503000"/>
    <hyperlink ref="F93" r:id="rId3" display="https://podminky.urs.cz/item/CS_URS_2021_02/013244000"/>
    <hyperlink ref="F95" r:id="rId4" display="https://podminky.urs.cz/item/CS_URS_2021_02/013344000"/>
    <hyperlink ref="F98" r:id="rId5" display="https://podminky.urs.cz/item/CS_URS_2021_02/071103000"/>
    <hyperlink ref="F101" r:id="rId6" display="https://podminky.urs.cz/item/CS_URS_2021_02/081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18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5" customFormat="1" ht="45" customHeight="1">
      <c r="B3" s="236"/>
      <c r="C3" s="364" t="s">
        <v>638</v>
      </c>
      <c r="D3" s="364"/>
      <c r="E3" s="364"/>
      <c r="F3" s="364"/>
      <c r="G3" s="364"/>
      <c r="H3" s="364"/>
      <c r="I3" s="364"/>
      <c r="J3" s="364"/>
      <c r="K3" s="237"/>
    </row>
    <row r="4" spans="2:11" s="1" customFormat="1" ht="25.5" customHeight="1">
      <c r="B4" s="238"/>
      <c r="C4" s="365" t="s">
        <v>639</v>
      </c>
      <c r="D4" s="365"/>
      <c r="E4" s="365"/>
      <c r="F4" s="365"/>
      <c r="G4" s="365"/>
      <c r="H4" s="365"/>
      <c r="I4" s="365"/>
      <c r="J4" s="365"/>
      <c r="K4" s="239"/>
    </row>
    <row r="5" spans="2:11" s="1" customFormat="1" ht="5.25" customHeight="1">
      <c r="B5" s="238"/>
      <c r="C5" s="240"/>
      <c r="D5" s="240"/>
      <c r="E5" s="240"/>
      <c r="F5" s="240"/>
      <c r="G5" s="240"/>
      <c r="H5" s="240"/>
      <c r="I5" s="240"/>
      <c r="J5" s="240"/>
      <c r="K5" s="239"/>
    </row>
    <row r="6" spans="2:11" s="1" customFormat="1" ht="15" customHeight="1">
      <c r="B6" s="238"/>
      <c r="C6" s="363" t="s">
        <v>640</v>
      </c>
      <c r="D6" s="363"/>
      <c r="E6" s="363"/>
      <c r="F6" s="363"/>
      <c r="G6" s="363"/>
      <c r="H6" s="363"/>
      <c r="I6" s="363"/>
      <c r="J6" s="363"/>
      <c r="K6" s="239"/>
    </row>
    <row r="7" spans="2:11" s="1" customFormat="1" ht="15" customHeight="1">
      <c r="B7" s="242"/>
      <c r="C7" s="363" t="s">
        <v>641</v>
      </c>
      <c r="D7" s="363"/>
      <c r="E7" s="363"/>
      <c r="F7" s="363"/>
      <c r="G7" s="363"/>
      <c r="H7" s="363"/>
      <c r="I7" s="363"/>
      <c r="J7" s="363"/>
      <c r="K7" s="239"/>
    </row>
    <row r="8" spans="2:11" s="1" customFormat="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s="1" customFormat="1" ht="15" customHeight="1">
      <c r="B9" s="242"/>
      <c r="C9" s="363" t="s">
        <v>642</v>
      </c>
      <c r="D9" s="363"/>
      <c r="E9" s="363"/>
      <c r="F9" s="363"/>
      <c r="G9" s="363"/>
      <c r="H9" s="363"/>
      <c r="I9" s="363"/>
      <c r="J9" s="363"/>
      <c r="K9" s="239"/>
    </row>
    <row r="10" spans="2:11" s="1" customFormat="1" ht="15" customHeight="1">
      <c r="B10" s="242"/>
      <c r="C10" s="241"/>
      <c r="D10" s="363" t="s">
        <v>643</v>
      </c>
      <c r="E10" s="363"/>
      <c r="F10" s="363"/>
      <c r="G10" s="363"/>
      <c r="H10" s="363"/>
      <c r="I10" s="363"/>
      <c r="J10" s="363"/>
      <c r="K10" s="239"/>
    </row>
    <row r="11" spans="2:11" s="1" customFormat="1" ht="15" customHeight="1">
      <c r="B11" s="242"/>
      <c r="C11" s="243"/>
      <c r="D11" s="363" t="s">
        <v>644</v>
      </c>
      <c r="E11" s="363"/>
      <c r="F11" s="363"/>
      <c r="G11" s="363"/>
      <c r="H11" s="363"/>
      <c r="I11" s="363"/>
      <c r="J11" s="363"/>
      <c r="K11" s="239"/>
    </row>
    <row r="12" spans="2:11" s="1" customFormat="1" ht="15" customHeight="1">
      <c r="B12" s="242"/>
      <c r="C12" s="243"/>
      <c r="D12" s="241"/>
      <c r="E12" s="241"/>
      <c r="F12" s="241"/>
      <c r="G12" s="241"/>
      <c r="H12" s="241"/>
      <c r="I12" s="241"/>
      <c r="J12" s="241"/>
      <c r="K12" s="239"/>
    </row>
    <row r="13" spans="2:11" s="1" customFormat="1" ht="15" customHeight="1">
      <c r="B13" s="242"/>
      <c r="C13" s="243"/>
      <c r="D13" s="244" t="s">
        <v>645</v>
      </c>
      <c r="E13" s="241"/>
      <c r="F13" s="241"/>
      <c r="G13" s="241"/>
      <c r="H13" s="241"/>
      <c r="I13" s="241"/>
      <c r="J13" s="241"/>
      <c r="K13" s="239"/>
    </row>
    <row r="14" spans="2:11" s="1" customFormat="1" ht="12.75" customHeight="1">
      <c r="B14" s="242"/>
      <c r="C14" s="243"/>
      <c r="D14" s="243"/>
      <c r="E14" s="243"/>
      <c r="F14" s="243"/>
      <c r="G14" s="243"/>
      <c r="H14" s="243"/>
      <c r="I14" s="243"/>
      <c r="J14" s="243"/>
      <c r="K14" s="239"/>
    </row>
    <row r="15" spans="2:11" s="1" customFormat="1" ht="15" customHeight="1">
      <c r="B15" s="242"/>
      <c r="C15" s="243"/>
      <c r="D15" s="363" t="s">
        <v>646</v>
      </c>
      <c r="E15" s="363"/>
      <c r="F15" s="363"/>
      <c r="G15" s="363"/>
      <c r="H15" s="363"/>
      <c r="I15" s="363"/>
      <c r="J15" s="363"/>
      <c r="K15" s="239"/>
    </row>
    <row r="16" spans="2:11" s="1" customFormat="1" ht="15" customHeight="1">
      <c r="B16" s="242"/>
      <c r="C16" s="243"/>
      <c r="D16" s="363" t="s">
        <v>647</v>
      </c>
      <c r="E16" s="363"/>
      <c r="F16" s="363"/>
      <c r="G16" s="363"/>
      <c r="H16" s="363"/>
      <c r="I16" s="363"/>
      <c r="J16" s="363"/>
      <c r="K16" s="239"/>
    </row>
    <row r="17" spans="2:11" s="1" customFormat="1" ht="15" customHeight="1">
      <c r="B17" s="242"/>
      <c r="C17" s="243"/>
      <c r="D17" s="363" t="s">
        <v>648</v>
      </c>
      <c r="E17" s="363"/>
      <c r="F17" s="363"/>
      <c r="G17" s="363"/>
      <c r="H17" s="363"/>
      <c r="I17" s="363"/>
      <c r="J17" s="363"/>
      <c r="K17" s="239"/>
    </row>
    <row r="18" spans="2:11" s="1" customFormat="1" ht="15" customHeight="1">
      <c r="B18" s="242"/>
      <c r="C18" s="243"/>
      <c r="D18" s="243"/>
      <c r="E18" s="245" t="s">
        <v>76</v>
      </c>
      <c r="F18" s="363" t="s">
        <v>649</v>
      </c>
      <c r="G18" s="363"/>
      <c r="H18" s="363"/>
      <c r="I18" s="363"/>
      <c r="J18" s="363"/>
      <c r="K18" s="239"/>
    </row>
    <row r="19" spans="2:11" s="1" customFormat="1" ht="15" customHeight="1">
      <c r="B19" s="242"/>
      <c r="C19" s="243"/>
      <c r="D19" s="243"/>
      <c r="E19" s="245" t="s">
        <v>650</v>
      </c>
      <c r="F19" s="363" t="s">
        <v>651</v>
      </c>
      <c r="G19" s="363"/>
      <c r="H19" s="363"/>
      <c r="I19" s="363"/>
      <c r="J19" s="363"/>
      <c r="K19" s="239"/>
    </row>
    <row r="20" spans="2:11" s="1" customFormat="1" ht="15" customHeight="1">
      <c r="B20" s="242"/>
      <c r="C20" s="243"/>
      <c r="D20" s="243"/>
      <c r="E20" s="245" t="s">
        <v>652</v>
      </c>
      <c r="F20" s="363" t="s">
        <v>653</v>
      </c>
      <c r="G20" s="363"/>
      <c r="H20" s="363"/>
      <c r="I20" s="363"/>
      <c r="J20" s="363"/>
      <c r="K20" s="239"/>
    </row>
    <row r="21" spans="2:11" s="1" customFormat="1" ht="15" customHeight="1">
      <c r="B21" s="242"/>
      <c r="C21" s="243"/>
      <c r="D21" s="243"/>
      <c r="E21" s="245" t="s">
        <v>654</v>
      </c>
      <c r="F21" s="363" t="s">
        <v>655</v>
      </c>
      <c r="G21" s="363"/>
      <c r="H21" s="363"/>
      <c r="I21" s="363"/>
      <c r="J21" s="363"/>
      <c r="K21" s="239"/>
    </row>
    <row r="22" spans="2:11" s="1" customFormat="1" ht="15" customHeight="1">
      <c r="B22" s="242"/>
      <c r="C22" s="243"/>
      <c r="D22" s="243"/>
      <c r="E22" s="245" t="s">
        <v>656</v>
      </c>
      <c r="F22" s="363" t="s">
        <v>657</v>
      </c>
      <c r="G22" s="363"/>
      <c r="H22" s="363"/>
      <c r="I22" s="363"/>
      <c r="J22" s="363"/>
      <c r="K22" s="239"/>
    </row>
    <row r="23" spans="2:11" s="1" customFormat="1" ht="15" customHeight="1">
      <c r="B23" s="242"/>
      <c r="C23" s="243"/>
      <c r="D23" s="243"/>
      <c r="E23" s="245" t="s">
        <v>658</v>
      </c>
      <c r="F23" s="363" t="s">
        <v>659</v>
      </c>
      <c r="G23" s="363"/>
      <c r="H23" s="363"/>
      <c r="I23" s="363"/>
      <c r="J23" s="363"/>
      <c r="K23" s="239"/>
    </row>
    <row r="24" spans="2:11" s="1" customFormat="1" ht="12.75" customHeight="1">
      <c r="B24" s="242"/>
      <c r="C24" s="243"/>
      <c r="D24" s="243"/>
      <c r="E24" s="243"/>
      <c r="F24" s="243"/>
      <c r="G24" s="243"/>
      <c r="H24" s="243"/>
      <c r="I24" s="243"/>
      <c r="J24" s="243"/>
      <c r="K24" s="239"/>
    </row>
    <row r="25" spans="2:11" s="1" customFormat="1" ht="15" customHeight="1">
      <c r="B25" s="242"/>
      <c r="C25" s="363" t="s">
        <v>660</v>
      </c>
      <c r="D25" s="363"/>
      <c r="E25" s="363"/>
      <c r="F25" s="363"/>
      <c r="G25" s="363"/>
      <c r="H25" s="363"/>
      <c r="I25" s="363"/>
      <c r="J25" s="363"/>
      <c r="K25" s="239"/>
    </row>
    <row r="26" spans="2:11" s="1" customFormat="1" ht="15" customHeight="1">
      <c r="B26" s="242"/>
      <c r="C26" s="363" t="s">
        <v>661</v>
      </c>
      <c r="D26" s="363"/>
      <c r="E26" s="363"/>
      <c r="F26" s="363"/>
      <c r="G26" s="363"/>
      <c r="H26" s="363"/>
      <c r="I26" s="363"/>
      <c r="J26" s="363"/>
      <c r="K26" s="239"/>
    </row>
    <row r="27" spans="2:11" s="1" customFormat="1" ht="15" customHeight="1">
      <c r="B27" s="242"/>
      <c r="C27" s="241"/>
      <c r="D27" s="363" t="s">
        <v>662</v>
      </c>
      <c r="E27" s="363"/>
      <c r="F27" s="363"/>
      <c r="G27" s="363"/>
      <c r="H27" s="363"/>
      <c r="I27" s="363"/>
      <c r="J27" s="363"/>
      <c r="K27" s="239"/>
    </row>
    <row r="28" spans="2:11" s="1" customFormat="1" ht="15" customHeight="1">
      <c r="B28" s="242"/>
      <c r="C28" s="243"/>
      <c r="D28" s="363" t="s">
        <v>663</v>
      </c>
      <c r="E28" s="363"/>
      <c r="F28" s="363"/>
      <c r="G28" s="363"/>
      <c r="H28" s="363"/>
      <c r="I28" s="363"/>
      <c r="J28" s="363"/>
      <c r="K28" s="239"/>
    </row>
    <row r="29" spans="2:11" s="1" customFormat="1" ht="12.7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39"/>
    </row>
    <row r="30" spans="2:11" s="1" customFormat="1" ht="15" customHeight="1">
      <c r="B30" s="242"/>
      <c r="C30" s="243"/>
      <c r="D30" s="363" t="s">
        <v>664</v>
      </c>
      <c r="E30" s="363"/>
      <c r="F30" s="363"/>
      <c r="G30" s="363"/>
      <c r="H30" s="363"/>
      <c r="I30" s="363"/>
      <c r="J30" s="363"/>
      <c r="K30" s="239"/>
    </row>
    <row r="31" spans="2:11" s="1" customFormat="1" ht="15" customHeight="1">
      <c r="B31" s="242"/>
      <c r="C31" s="243"/>
      <c r="D31" s="363" t="s">
        <v>665</v>
      </c>
      <c r="E31" s="363"/>
      <c r="F31" s="363"/>
      <c r="G31" s="363"/>
      <c r="H31" s="363"/>
      <c r="I31" s="363"/>
      <c r="J31" s="363"/>
      <c r="K31" s="239"/>
    </row>
    <row r="32" spans="2:11" s="1" customFormat="1" ht="12.75" customHeight="1">
      <c r="B32" s="242"/>
      <c r="C32" s="243"/>
      <c r="D32" s="243"/>
      <c r="E32" s="243"/>
      <c r="F32" s="243"/>
      <c r="G32" s="243"/>
      <c r="H32" s="243"/>
      <c r="I32" s="243"/>
      <c r="J32" s="243"/>
      <c r="K32" s="239"/>
    </row>
    <row r="33" spans="2:11" s="1" customFormat="1" ht="15" customHeight="1">
      <c r="B33" s="242"/>
      <c r="C33" s="243"/>
      <c r="D33" s="363" t="s">
        <v>666</v>
      </c>
      <c r="E33" s="363"/>
      <c r="F33" s="363"/>
      <c r="G33" s="363"/>
      <c r="H33" s="363"/>
      <c r="I33" s="363"/>
      <c r="J33" s="363"/>
      <c r="K33" s="239"/>
    </row>
    <row r="34" spans="2:11" s="1" customFormat="1" ht="15" customHeight="1">
      <c r="B34" s="242"/>
      <c r="C34" s="243"/>
      <c r="D34" s="363" t="s">
        <v>667</v>
      </c>
      <c r="E34" s="363"/>
      <c r="F34" s="363"/>
      <c r="G34" s="363"/>
      <c r="H34" s="363"/>
      <c r="I34" s="363"/>
      <c r="J34" s="363"/>
      <c r="K34" s="239"/>
    </row>
    <row r="35" spans="2:11" s="1" customFormat="1" ht="15" customHeight="1">
      <c r="B35" s="242"/>
      <c r="C35" s="243"/>
      <c r="D35" s="363" t="s">
        <v>668</v>
      </c>
      <c r="E35" s="363"/>
      <c r="F35" s="363"/>
      <c r="G35" s="363"/>
      <c r="H35" s="363"/>
      <c r="I35" s="363"/>
      <c r="J35" s="363"/>
      <c r="K35" s="239"/>
    </row>
    <row r="36" spans="2:11" s="1" customFormat="1" ht="15" customHeight="1">
      <c r="B36" s="242"/>
      <c r="C36" s="243"/>
      <c r="D36" s="241"/>
      <c r="E36" s="244" t="s">
        <v>101</v>
      </c>
      <c r="F36" s="241"/>
      <c r="G36" s="363" t="s">
        <v>669</v>
      </c>
      <c r="H36" s="363"/>
      <c r="I36" s="363"/>
      <c r="J36" s="363"/>
      <c r="K36" s="239"/>
    </row>
    <row r="37" spans="2:11" s="1" customFormat="1" ht="30.75" customHeight="1">
      <c r="B37" s="242"/>
      <c r="C37" s="243"/>
      <c r="D37" s="241"/>
      <c r="E37" s="244" t="s">
        <v>670</v>
      </c>
      <c r="F37" s="241"/>
      <c r="G37" s="363" t="s">
        <v>671</v>
      </c>
      <c r="H37" s="363"/>
      <c r="I37" s="363"/>
      <c r="J37" s="363"/>
      <c r="K37" s="239"/>
    </row>
    <row r="38" spans="2:11" s="1" customFormat="1" ht="15" customHeight="1">
      <c r="B38" s="242"/>
      <c r="C38" s="243"/>
      <c r="D38" s="241"/>
      <c r="E38" s="244" t="s">
        <v>50</v>
      </c>
      <c r="F38" s="241"/>
      <c r="G38" s="363" t="s">
        <v>672</v>
      </c>
      <c r="H38" s="363"/>
      <c r="I38" s="363"/>
      <c r="J38" s="363"/>
      <c r="K38" s="239"/>
    </row>
    <row r="39" spans="2:11" s="1" customFormat="1" ht="15" customHeight="1">
      <c r="B39" s="242"/>
      <c r="C39" s="243"/>
      <c r="D39" s="241"/>
      <c r="E39" s="244" t="s">
        <v>51</v>
      </c>
      <c r="F39" s="241"/>
      <c r="G39" s="363" t="s">
        <v>673</v>
      </c>
      <c r="H39" s="363"/>
      <c r="I39" s="363"/>
      <c r="J39" s="363"/>
      <c r="K39" s="239"/>
    </row>
    <row r="40" spans="2:11" s="1" customFormat="1" ht="15" customHeight="1">
      <c r="B40" s="242"/>
      <c r="C40" s="243"/>
      <c r="D40" s="241"/>
      <c r="E40" s="244" t="s">
        <v>102</v>
      </c>
      <c r="F40" s="241"/>
      <c r="G40" s="363" t="s">
        <v>674</v>
      </c>
      <c r="H40" s="363"/>
      <c r="I40" s="363"/>
      <c r="J40" s="363"/>
      <c r="K40" s="239"/>
    </row>
    <row r="41" spans="2:11" s="1" customFormat="1" ht="15" customHeight="1">
      <c r="B41" s="242"/>
      <c r="C41" s="243"/>
      <c r="D41" s="241"/>
      <c r="E41" s="244" t="s">
        <v>103</v>
      </c>
      <c r="F41" s="241"/>
      <c r="G41" s="363" t="s">
        <v>675</v>
      </c>
      <c r="H41" s="363"/>
      <c r="I41" s="363"/>
      <c r="J41" s="363"/>
      <c r="K41" s="239"/>
    </row>
    <row r="42" spans="2:11" s="1" customFormat="1" ht="15" customHeight="1">
      <c r="B42" s="242"/>
      <c r="C42" s="243"/>
      <c r="D42" s="241"/>
      <c r="E42" s="244" t="s">
        <v>676</v>
      </c>
      <c r="F42" s="241"/>
      <c r="G42" s="363" t="s">
        <v>677</v>
      </c>
      <c r="H42" s="363"/>
      <c r="I42" s="363"/>
      <c r="J42" s="363"/>
      <c r="K42" s="239"/>
    </row>
    <row r="43" spans="2:11" s="1" customFormat="1" ht="15" customHeight="1">
      <c r="B43" s="242"/>
      <c r="C43" s="243"/>
      <c r="D43" s="241"/>
      <c r="E43" s="244"/>
      <c r="F43" s="241"/>
      <c r="G43" s="363" t="s">
        <v>678</v>
      </c>
      <c r="H43" s="363"/>
      <c r="I43" s="363"/>
      <c r="J43" s="363"/>
      <c r="K43" s="239"/>
    </row>
    <row r="44" spans="2:11" s="1" customFormat="1" ht="15" customHeight="1">
      <c r="B44" s="242"/>
      <c r="C44" s="243"/>
      <c r="D44" s="241"/>
      <c r="E44" s="244" t="s">
        <v>679</v>
      </c>
      <c r="F44" s="241"/>
      <c r="G44" s="363" t="s">
        <v>680</v>
      </c>
      <c r="H44" s="363"/>
      <c r="I44" s="363"/>
      <c r="J44" s="363"/>
      <c r="K44" s="239"/>
    </row>
    <row r="45" spans="2:11" s="1" customFormat="1" ht="15" customHeight="1">
      <c r="B45" s="242"/>
      <c r="C45" s="243"/>
      <c r="D45" s="241"/>
      <c r="E45" s="244" t="s">
        <v>105</v>
      </c>
      <c r="F45" s="241"/>
      <c r="G45" s="363" t="s">
        <v>681</v>
      </c>
      <c r="H45" s="363"/>
      <c r="I45" s="363"/>
      <c r="J45" s="363"/>
      <c r="K45" s="239"/>
    </row>
    <row r="46" spans="2:11" s="1" customFormat="1" ht="12.75" customHeight="1">
      <c r="B46" s="242"/>
      <c r="C46" s="243"/>
      <c r="D46" s="241"/>
      <c r="E46" s="241"/>
      <c r="F46" s="241"/>
      <c r="G46" s="241"/>
      <c r="H46" s="241"/>
      <c r="I46" s="241"/>
      <c r="J46" s="241"/>
      <c r="K46" s="239"/>
    </row>
    <row r="47" spans="2:11" s="1" customFormat="1" ht="15" customHeight="1">
      <c r="B47" s="242"/>
      <c r="C47" s="243"/>
      <c r="D47" s="363" t="s">
        <v>682</v>
      </c>
      <c r="E47" s="363"/>
      <c r="F47" s="363"/>
      <c r="G47" s="363"/>
      <c r="H47" s="363"/>
      <c r="I47" s="363"/>
      <c r="J47" s="363"/>
      <c r="K47" s="239"/>
    </row>
    <row r="48" spans="2:11" s="1" customFormat="1" ht="15" customHeight="1">
      <c r="B48" s="242"/>
      <c r="C48" s="243"/>
      <c r="D48" s="243"/>
      <c r="E48" s="363" t="s">
        <v>683</v>
      </c>
      <c r="F48" s="363"/>
      <c r="G48" s="363"/>
      <c r="H48" s="363"/>
      <c r="I48" s="363"/>
      <c r="J48" s="363"/>
      <c r="K48" s="239"/>
    </row>
    <row r="49" spans="2:11" s="1" customFormat="1" ht="15" customHeight="1">
      <c r="B49" s="242"/>
      <c r="C49" s="243"/>
      <c r="D49" s="243"/>
      <c r="E49" s="363" t="s">
        <v>684</v>
      </c>
      <c r="F49" s="363"/>
      <c r="G49" s="363"/>
      <c r="H49" s="363"/>
      <c r="I49" s="363"/>
      <c r="J49" s="363"/>
      <c r="K49" s="239"/>
    </row>
    <row r="50" spans="2:11" s="1" customFormat="1" ht="15" customHeight="1">
      <c r="B50" s="242"/>
      <c r="C50" s="243"/>
      <c r="D50" s="243"/>
      <c r="E50" s="363" t="s">
        <v>685</v>
      </c>
      <c r="F50" s="363"/>
      <c r="G50" s="363"/>
      <c r="H50" s="363"/>
      <c r="I50" s="363"/>
      <c r="J50" s="363"/>
      <c r="K50" s="239"/>
    </row>
    <row r="51" spans="2:11" s="1" customFormat="1" ht="15" customHeight="1">
      <c r="B51" s="242"/>
      <c r="C51" s="243"/>
      <c r="D51" s="363" t="s">
        <v>686</v>
      </c>
      <c r="E51" s="363"/>
      <c r="F51" s="363"/>
      <c r="G51" s="363"/>
      <c r="H51" s="363"/>
      <c r="I51" s="363"/>
      <c r="J51" s="363"/>
      <c r="K51" s="239"/>
    </row>
    <row r="52" spans="2:11" s="1" customFormat="1" ht="25.5" customHeight="1">
      <c r="B52" s="238"/>
      <c r="C52" s="365" t="s">
        <v>687</v>
      </c>
      <c r="D52" s="365"/>
      <c r="E52" s="365"/>
      <c r="F52" s="365"/>
      <c r="G52" s="365"/>
      <c r="H52" s="365"/>
      <c r="I52" s="365"/>
      <c r="J52" s="365"/>
      <c r="K52" s="239"/>
    </row>
    <row r="53" spans="2:11" s="1" customFormat="1" ht="5.25" customHeight="1">
      <c r="B53" s="238"/>
      <c r="C53" s="240"/>
      <c r="D53" s="240"/>
      <c r="E53" s="240"/>
      <c r="F53" s="240"/>
      <c r="G53" s="240"/>
      <c r="H53" s="240"/>
      <c r="I53" s="240"/>
      <c r="J53" s="240"/>
      <c r="K53" s="239"/>
    </row>
    <row r="54" spans="2:11" s="1" customFormat="1" ht="15" customHeight="1">
      <c r="B54" s="238"/>
      <c r="C54" s="363" t="s">
        <v>688</v>
      </c>
      <c r="D54" s="363"/>
      <c r="E54" s="363"/>
      <c r="F54" s="363"/>
      <c r="G54" s="363"/>
      <c r="H54" s="363"/>
      <c r="I54" s="363"/>
      <c r="J54" s="363"/>
      <c r="K54" s="239"/>
    </row>
    <row r="55" spans="2:11" s="1" customFormat="1" ht="15" customHeight="1">
      <c r="B55" s="238"/>
      <c r="C55" s="363" t="s">
        <v>689</v>
      </c>
      <c r="D55" s="363"/>
      <c r="E55" s="363"/>
      <c r="F55" s="363"/>
      <c r="G55" s="363"/>
      <c r="H55" s="363"/>
      <c r="I55" s="363"/>
      <c r="J55" s="363"/>
      <c r="K55" s="239"/>
    </row>
    <row r="56" spans="2:11" s="1" customFormat="1" ht="12.75" customHeight="1">
      <c r="B56" s="238"/>
      <c r="C56" s="241"/>
      <c r="D56" s="241"/>
      <c r="E56" s="241"/>
      <c r="F56" s="241"/>
      <c r="G56" s="241"/>
      <c r="H56" s="241"/>
      <c r="I56" s="241"/>
      <c r="J56" s="241"/>
      <c r="K56" s="239"/>
    </row>
    <row r="57" spans="2:11" s="1" customFormat="1" ht="15" customHeight="1">
      <c r="B57" s="238"/>
      <c r="C57" s="363" t="s">
        <v>690</v>
      </c>
      <c r="D57" s="363"/>
      <c r="E57" s="363"/>
      <c r="F57" s="363"/>
      <c r="G57" s="363"/>
      <c r="H57" s="363"/>
      <c r="I57" s="363"/>
      <c r="J57" s="363"/>
      <c r="K57" s="239"/>
    </row>
    <row r="58" spans="2:11" s="1" customFormat="1" ht="15" customHeight="1">
      <c r="B58" s="238"/>
      <c r="C58" s="243"/>
      <c r="D58" s="363" t="s">
        <v>691</v>
      </c>
      <c r="E58" s="363"/>
      <c r="F58" s="363"/>
      <c r="G58" s="363"/>
      <c r="H58" s="363"/>
      <c r="I58" s="363"/>
      <c r="J58" s="363"/>
      <c r="K58" s="239"/>
    </row>
    <row r="59" spans="2:11" s="1" customFormat="1" ht="15" customHeight="1">
      <c r="B59" s="238"/>
      <c r="C59" s="243"/>
      <c r="D59" s="363" t="s">
        <v>692</v>
      </c>
      <c r="E59" s="363"/>
      <c r="F59" s="363"/>
      <c r="G59" s="363"/>
      <c r="H59" s="363"/>
      <c r="I59" s="363"/>
      <c r="J59" s="363"/>
      <c r="K59" s="239"/>
    </row>
    <row r="60" spans="2:11" s="1" customFormat="1" ht="15" customHeight="1">
      <c r="B60" s="238"/>
      <c r="C60" s="243"/>
      <c r="D60" s="363" t="s">
        <v>693</v>
      </c>
      <c r="E60" s="363"/>
      <c r="F60" s="363"/>
      <c r="G60" s="363"/>
      <c r="H60" s="363"/>
      <c r="I60" s="363"/>
      <c r="J60" s="363"/>
      <c r="K60" s="239"/>
    </row>
    <row r="61" spans="2:11" s="1" customFormat="1" ht="15" customHeight="1">
      <c r="B61" s="238"/>
      <c r="C61" s="243"/>
      <c r="D61" s="363" t="s">
        <v>694</v>
      </c>
      <c r="E61" s="363"/>
      <c r="F61" s="363"/>
      <c r="G61" s="363"/>
      <c r="H61" s="363"/>
      <c r="I61" s="363"/>
      <c r="J61" s="363"/>
      <c r="K61" s="239"/>
    </row>
    <row r="62" spans="2:11" s="1" customFormat="1" ht="15" customHeight="1">
      <c r="B62" s="238"/>
      <c r="C62" s="243"/>
      <c r="D62" s="367" t="s">
        <v>695</v>
      </c>
      <c r="E62" s="367"/>
      <c r="F62" s="367"/>
      <c r="G62" s="367"/>
      <c r="H62" s="367"/>
      <c r="I62" s="367"/>
      <c r="J62" s="367"/>
      <c r="K62" s="239"/>
    </row>
    <row r="63" spans="2:11" s="1" customFormat="1" ht="15" customHeight="1">
      <c r="B63" s="238"/>
      <c r="C63" s="243"/>
      <c r="D63" s="363" t="s">
        <v>696</v>
      </c>
      <c r="E63" s="363"/>
      <c r="F63" s="363"/>
      <c r="G63" s="363"/>
      <c r="H63" s="363"/>
      <c r="I63" s="363"/>
      <c r="J63" s="363"/>
      <c r="K63" s="239"/>
    </row>
    <row r="64" spans="2:11" s="1" customFormat="1" ht="12.75" customHeight="1">
      <c r="B64" s="238"/>
      <c r="C64" s="243"/>
      <c r="D64" s="243"/>
      <c r="E64" s="246"/>
      <c r="F64" s="243"/>
      <c r="G64" s="243"/>
      <c r="H64" s="243"/>
      <c r="I64" s="243"/>
      <c r="J64" s="243"/>
      <c r="K64" s="239"/>
    </row>
    <row r="65" spans="2:11" s="1" customFormat="1" ht="15" customHeight="1">
      <c r="B65" s="238"/>
      <c r="C65" s="243"/>
      <c r="D65" s="363" t="s">
        <v>697</v>
      </c>
      <c r="E65" s="363"/>
      <c r="F65" s="363"/>
      <c r="G65" s="363"/>
      <c r="H65" s="363"/>
      <c r="I65" s="363"/>
      <c r="J65" s="363"/>
      <c r="K65" s="239"/>
    </row>
    <row r="66" spans="2:11" s="1" customFormat="1" ht="15" customHeight="1">
      <c r="B66" s="238"/>
      <c r="C66" s="243"/>
      <c r="D66" s="367" t="s">
        <v>698</v>
      </c>
      <c r="E66" s="367"/>
      <c r="F66" s="367"/>
      <c r="G66" s="367"/>
      <c r="H66" s="367"/>
      <c r="I66" s="367"/>
      <c r="J66" s="367"/>
      <c r="K66" s="239"/>
    </row>
    <row r="67" spans="2:11" s="1" customFormat="1" ht="15" customHeight="1">
      <c r="B67" s="238"/>
      <c r="C67" s="243"/>
      <c r="D67" s="363" t="s">
        <v>699</v>
      </c>
      <c r="E67" s="363"/>
      <c r="F67" s="363"/>
      <c r="G67" s="363"/>
      <c r="H67" s="363"/>
      <c r="I67" s="363"/>
      <c r="J67" s="363"/>
      <c r="K67" s="239"/>
    </row>
    <row r="68" spans="2:11" s="1" customFormat="1" ht="15" customHeight="1">
      <c r="B68" s="238"/>
      <c r="C68" s="243"/>
      <c r="D68" s="363" t="s">
        <v>700</v>
      </c>
      <c r="E68" s="363"/>
      <c r="F68" s="363"/>
      <c r="G68" s="363"/>
      <c r="H68" s="363"/>
      <c r="I68" s="363"/>
      <c r="J68" s="363"/>
      <c r="K68" s="239"/>
    </row>
    <row r="69" spans="2:11" s="1" customFormat="1" ht="15" customHeight="1">
      <c r="B69" s="238"/>
      <c r="C69" s="243"/>
      <c r="D69" s="363" t="s">
        <v>701</v>
      </c>
      <c r="E69" s="363"/>
      <c r="F69" s="363"/>
      <c r="G69" s="363"/>
      <c r="H69" s="363"/>
      <c r="I69" s="363"/>
      <c r="J69" s="363"/>
      <c r="K69" s="239"/>
    </row>
    <row r="70" spans="2:11" s="1" customFormat="1" ht="15" customHeight="1">
      <c r="B70" s="238"/>
      <c r="C70" s="243"/>
      <c r="D70" s="363" t="s">
        <v>702</v>
      </c>
      <c r="E70" s="363"/>
      <c r="F70" s="363"/>
      <c r="G70" s="363"/>
      <c r="H70" s="363"/>
      <c r="I70" s="363"/>
      <c r="J70" s="363"/>
      <c r="K70" s="239"/>
    </row>
    <row r="71" spans="2:11" s="1" customFormat="1" ht="12.75" customHeight="1">
      <c r="B71" s="247"/>
      <c r="C71" s="248"/>
      <c r="D71" s="248"/>
      <c r="E71" s="248"/>
      <c r="F71" s="248"/>
      <c r="G71" s="248"/>
      <c r="H71" s="248"/>
      <c r="I71" s="248"/>
      <c r="J71" s="248"/>
      <c r="K71" s="249"/>
    </row>
    <row r="72" spans="2:11" s="1" customFormat="1" ht="18.75" customHeight="1">
      <c r="B72" s="250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s="1" customFormat="1" ht="18.75" customHeight="1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2:11" s="1" customFormat="1" ht="7.5" customHeight="1">
      <c r="B74" s="252"/>
      <c r="C74" s="253"/>
      <c r="D74" s="253"/>
      <c r="E74" s="253"/>
      <c r="F74" s="253"/>
      <c r="G74" s="253"/>
      <c r="H74" s="253"/>
      <c r="I74" s="253"/>
      <c r="J74" s="253"/>
      <c r="K74" s="254"/>
    </row>
    <row r="75" spans="2:11" s="1" customFormat="1" ht="45" customHeight="1">
      <c r="B75" s="255"/>
      <c r="C75" s="366" t="s">
        <v>703</v>
      </c>
      <c r="D75" s="366"/>
      <c r="E75" s="366"/>
      <c r="F75" s="366"/>
      <c r="G75" s="366"/>
      <c r="H75" s="366"/>
      <c r="I75" s="366"/>
      <c r="J75" s="366"/>
      <c r="K75" s="256"/>
    </row>
    <row r="76" spans="2:11" s="1" customFormat="1" ht="17.25" customHeight="1">
      <c r="B76" s="255"/>
      <c r="C76" s="257" t="s">
        <v>704</v>
      </c>
      <c r="D76" s="257"/>
      <c r="E76" s="257"/>
      <c r="F76" s="257" t="s">
        <v>705</v>
      </c>
      <c r="G76" s="258"/>
      <c r="H76" s="257" t="s">
        <v>51</v>
      </c>
      <c r="I76" s="257" t="s">
        <v>54</v>
      </c>
      <c r="J76" s="257" t="s">
        <v>706</v>
      </c>
      <c r="K76" s="256"/>
    </row>
    <row r="77" spans="2:11" s="1" customFormat="1" ht="17.25" customHeight="1">
      <c r="B77" s="255"/>
      <c r="C77" s="259" t="s">
        <v>707</v>
      </c>
      <c r="D77" s="259"/>
      <c r="E77" s="259"/>
      <c r="F77" s="260" t="s">
        <v>708</v>
      </c>
      <c r="G77" s="261"/>
      <c r="H77" s="259"/>
      <c r="I77" s="259"/>
      <c r="J77" s="259" t="s">
        <v>709</v>
      </c>
      <c r="K77" s="256"/>
    </row>
    <row r="78" spans="2:11" s="1" customFormat="1" ht="5.25" customHeight="1">
      <c r="B78" s="255"/>
      <c r="C78" s="262"/>
      <c r="D78" s="262"/>
      <c r="E78" s="262"/>
      <c r="F78" s="262"/>
      <c r="G78" s="263"/>
      <c r="H78" s="262"/>
      <c r="I78" s="262"/>
      <c r="J78" s="262"/>
      <c r="K78" s="256"/>
    </row>
    <row r="79" spans="2:11" s="1" customFormat="1" ht="15" customHeight="1">
      <c r="B79" s="255"/>
      <c r="C79" s="244" t="s">
        <v>50</v>
      </c>
      <c r="D79" s="264"/>
      <c r="E79" s="264"/>
      <c r="F79" s="265" t="s">
        <v>710</v>
      </c>
      <c r="G79" s="266"/>
      <c r="H79" s="244" t="s">
        <v>711</v>
      </c>
      <c r="I79" s="244" t="s">
        <v>712</v>
      </c>
      <c r="J79" s="244">
        <v>20</v>
      </c>
      <c r="K79" s="256"/>
    </row>
    <row r="80" spans="2:11" s="1" customFormat="1" ht="15" customHeight="1">
      <c r="B80" s="255"/>
      <c r="C80" s="244" t="s">
        <v>713</v>
      </c>
      <c r="D80" s="244"/>
      <c r="E80" s="244"/>
      <c r="F80" s="265" t="s">
        <v>710</v>
      </c>
      <c r="G80" s="266"/>
      <c r="H80" s="244" t="s">
        <v>714</v>
      </c>
      <c r="I80" s="244" t="s">
        <v>712</v>
      </c>
      <c r="J80" s="244">
        <v>120</v>
      </c>
      <c r="K80" s="256"/>
    </row>
    <row r="81" spans="2:11" s="1" customFormat="1" ht="15" customHeight="1">
      <c r="B81" s="267"/>
      <c r="C81" s="244" t="s">
        <v>715</v>
      </c>
      <c r="D81" s="244"/>
      <c r="E81" s="244"/>
      <c r="F81" s="265" t="s">
        <v>716</v>
      </c>
      <c r="G81" s="266"/>
      <c r="H81" s="244" t="s">
        <v>717</v>
      </c>
      <c r="I81" s="244" t="s">
        <v>712</v>
      </c>
      <c r="J81" s="244">
        <v>50</v>
      </c>
      <c r="K81" s="256"/>
    </row>
    <row r="82" spans="2:11" s="1" customFormat="1" ht="15" customHeight="1">
      <c r="B82" s="267"/>
      <c r="C82" s="244" t="s">
        <v>718</v>
      </c>
      <c r="D82" s="244"/>
      <c r="E82" s="244"/>
      <c r="F82" s="265" t="s">
        <v>710</v>
      </c>
      <c r="G82" s="266"/>
      <c r="H82" s="244" t="s">
        <v>719</v>
      </c>
      <c r="I82" s="244" t="s">
        <v>720</v>
      </c>
      <c r="J82" s="244"/>
      <c r="K82" s="256"/>
    </row>
    <row r="83" spans="2:11" s="1" customFormat="1" ht="15" customHeight="1">
      <c r="B83" s="267"/>
      <c r="C83" s="268" t="s">
        <v>721</v>
      </c>
      <c r="D83" s="268"/>
      <c r="E83" s="268"/>
      <c r="F83" s="269" t="s">
        <v>716</v>
      </c>
      <c r="G83" s="268"/>
      <c r="H83" s="268" t="s">
        <v>722</v>
      </c>
      <c r="I83" s="268" t="s">
        <v>712</v>
      </c>
      <c r="J83" s="268">
        <v>15</v>
      </c>
      <c r="K83" s="256"/>
    </row>
    <row r="84" spans="2:11" s="1" customFormat="1" ht="15" customHeight="1">
      <c r="B84" s="267"/>
      <c r="C84" s="268" t="s">
        <v>723</v>
      </c>
      <c r="D84" s="268"/>
      <c r="E84" s="268"/>
      <c r="F84" s="269" t="s">
        <v>716</v>
      </c>
      <c r="G84" s="268"/>
      <c r="H84" s="268" t="s">
        <v>724</v>
      </c>
      <c r="I84" s="268" t="s">
        <v>712</v>
      </c>
      <c r="J84" s="268">
        <v>15</v>
      </c>
      <c r="K84" s="256"/>
    </row>
    <row r="85" spans="2:11" s="1" customFormat="1" ht="15" customHeight="1">
      <c r="B85" s="267"/>
      <c r="C85" s="268" t="s">
        <v>725</v>
      </c>
      <c r="D85" s="268"/>
      <c r="E85" s="268"/>
      <c r="F85" s="269" t="s">
        <v>716</v>
      </c>
      <c r="G85" s="268"/>
      <c r="H85" s="268" t="s">
        <v>726</v>
      </c>
      <c r="I85" s="268" t="s">
        <v>712</v>
      </c>
      <c r="J85" s="268">
        <v>20</v>
      </c>
      <c r="K85" s="256"/>
    </row>
    <row r="86" spans="2:11" s="1" customFormat="1" ht="15" customHeight="1">
      <c r="B86" s="267"/>
      <c r="C86" s="268" t="s">
        <v>727</v>
      </c>
      <c r="D86" s="268"/>
      <c r="E86" s="268"/>
      <c r="F86" s="269" t="s">
        <v>716</v>
      </c>
      <c r="G86" s="268"/>
      <c r="H86" s="268" t="s">
        <v>728</v>
      </c>
      <c r="I86" s="268" t="s">
        <v>712</v>
      </c>
      <c r="J86" s="268">
        <v>20</v>
      </c>
      <c r="K86" s="256"/>
    </row>
    <row r="87" spans="2:11" s="1" customFormat="1" ht="15" customHeight="1">
      <c r="B87" s="267"/>
      <c r="C87" s="244" t="s">
        <v>729</v>
      </c>
      <c r="D87" s="244"/>
      <c r="E87" s="244"/>
      <c r="F87" s="265" t="s">
        <v>716</v>
      </c>
      <c r="G87" s="266"/>
      <c r="H87" s="244" t="s">
        <v>730</v>
      </c>
      <c r="I87" s="244" t="s">
        <v>712</v>
      </c>
      <c r="J87" s="244">
        <v>50</v>
      </c>
      <c r="K87" s="256"/>
    </row>
    <row r="88" spans="2:11" s="1" customFormat="1" ht="15" customHeight="1">
      <c r="B88" s="267"/>
      <c r="C88" s="244" t="s">
        <v>731</v>
      </c>
      <c r="D88" s="244"/>
      <c r="E88" s="244"/>
      <c r="F88" s="265" t="s">
        <v>716</v>
      </c>
      <c r="G88" s="266"/>
      <c r="H88" s="244" t="s">
        <v>732</v>
      </c>
      <c r="I88" s="244" t="s">
        <v>712</v>
      </c>
      <c r="J88" s="244">
        <v>20</v>
      </c>
      <c r="K88" s="256"/>
    </row>
    <row r="89" spans="2:11" s="1" customFormat="1" ht="15" customHeight="1">
      <c r="B89" s="267"/>
      <c r="C89" s="244" t="s">
        <v>733</v>
      </c>
      <c r="D89" s="244"/>
      <c r="E89" s="244"/>
      <c r="F89" s="265" t="s">
        <v>716</v>
      </c>
      <c r="G89" s="266"/>
      <c r="H89" s="244" t="s">
        <v>734</v>
      </c>
      <c r="I89" s="244" t="s">
        <v>712</v>
      </c>
      <c r="J89" s="244">
        <v>20</v>
      </c>
      <c r="K89" s="256"/>
    </row>
    <row r="90" spans="2:11" s="1" customFormat="1" ht="15" customHeight="1">
      <c r="B90" s="267"/>
      <c r="C90" s="244" t="s">
        <v>735</v>
      </c>
      <c r="D90" s="244"/>
      <c r="E90" s="244"/>
      <c r="F90" s="265" t="s">
        <v>716</v>
      </c>
      <c r="G90" s="266"/>
      <c r="H90" s="244" t="s">
        <v>736</v>
      </c>
      <c r="I90" s="244" t="s">
        <v>712</v>
      </c>
      <c r="J90" s="244">
        <v>50</v>
      </c>
      <c r="K90" s="256"/>
    </row>
    <row r="91" spans="2:11" s="1" customFormat="1" ht="15" customHeight="1">
      <c r="B91" s="267"/>
      <c r="C91" s="244" t="s">
        <v>737</v>
      </c>
      <c r="D91" s="244"/>
      <c r="E91" s="244"/>
      <c r="F91" s="265" t="s">
        <v>716</v>
      </c>
      <c r="G91" s="266"/>
      <c r="H91" s="244" t="s">
        <v>737</v>
      </c>
      <c r="I91" s="244" t="s">
        <v>712</v>
      </c>
      <c r="J91" s="244">
        <v>50</v>
      </c>
      <c r="K91" s="256"/>
    </row>
    <row r="92" spans="2:11" s="1" customFormat="1" ht="15" customHeight="1">
      <c r="B92" s="267"/>
      <c r="C92" s="244" t="s">
        <v>738</v>
      </c>
      <c r="D92" s="244"/>
      <c r="E92" s="244"/>
      <c r="F92" s="265" t="s">
        <v>716</v>
      </c>
      <c r="G92" s="266"/>
      <c r="H92" s="244" t="s">
        <v>739</v>
      </c>
      <c r="I92" s="244" t="s">
        <v>712</v>
      </c>
      <c r="J92" s="244">
        <v>255</v>
      </c>
      <c r="K92" s="256"/>
    </row>
    <row r="93" spans="2:11" s="1" customFormat="1" ht="15" customHeight="1">
      <c r="B93" s="267"/>
      <c r="C93" s="244" t="s">
        <v>740</v>
      </c>
      <c r="D93" s="244"/>
      <c r="E93" s="244"/>
      <c r="F93" s="265" t="s">
        <v>710</v>
      </c>
      <c r="G93" s="266"/>
      <c r="H93" s="244" t="s">
        <v>741</v>
      </c>
      <c r="I93" s="244" t="s">
        <v>742</v>
      </c>
      <c r="J93" s="244"/>
      <c r="K93" s="256"/>
    </row>
    <row r="94" spans="2:11" s="1" customFormat="1" ht="15" customHeight="1">
      <c r="B94" s="267"/>
      <c r="C94" s="244" t="s">
        <v>743</v>
      </c>
      <c r="D94" s="244"/>
      <c r="E94" s="244"/>
      <c r="F94" s="265" t="s">
        <v>710</v>
      </c>
      <c r="G94" s="266"/>
      <c r="H94" s="244" t="s">
        <v>744</v>
      </c>
      <c r="I94" s="244" t="s">
        <v>745</v>
      </c>
      <c r="J94" s="244"/>
      <c r="K94" s="256"/>
    </row>
    <row r="95" spans="2:11" s="1" customFormat="1" ht="15" customHeight="1">
      <c r="B95" s="267"/>
      <c r="C95" s="244" t="s">
        <v>746</v>
      </c>
      <c r="D95" s="244"/>
      <c r="E95" s="244"/>
      <c r="F95" s="265" t="s">
        <v>710</v>
      </c>
      <c r="G95" s="266"/>
      <c r="H95" s="244" t="s">
        <v>746</v>
      </c>
      <c r="I95" s="244" t="s">
        <v>745</v>
      </c>
      <c r="J95" s="244"/>
      <c r="K95" s="256"/>
    </row>
    <row r="96" spans="2:11" s="1" customFormat="1" ht="15" customHeight="1">
      <c r="B96" s="267"/>
      <c r="C96" s="244" t="s">
        <v>35</v>
      </c>
      <c r="D96" s="244"/>
      <c r="E96" s="244"/>
      <c r="F96" s="265" t="s">
        <v>710</v>
      </c>
      <c r="G96" s="266"/>
      <c r="H96" s="244" t="s">
        <v>747</v>
      </c>
      <c r="I96" s="244" t="s">
        <v>745</v>
      </c>
      <c r="J96" s="244"/>
      <c r="K96" s="256"/>
    </row>
    <row r="97" spans="2:11" s="1" customFormat="1" ht="15" customHeight="1">
      <c r="B97" s="267"/>
      <c r="C97" s="244" t="s">
        <v>45</v>
      </c>
      <c r="D97" s="244"/>
      <c r="E97" s="244"/>
      <c r="F97" s="265" t="s">
        <v>710</v>
      </c>
      <c r="G97" s="266"/>
      <c r="H97" s="244" t="s">
        <v>748</v>
      </c>
      <c r="I97" s="244" t="s">
        <v>745</v>
      </c>
      <c r="J97" s="244"/>
      <c r="K97" s="256"/>
    </row>
    <row r="98" spans="2:11" s="1" customFormat="1" ht="15" customHeight="1">
      <c r="B98" s="270"/>
      <c r="C98" s="271"/>
      <c r="D98" s="271"/>
      <c r="E98" s="271"/>
      <c r="F98" s="271"/>
      <c r="G98" s="271"/>
      <c r="H98" s="271"/>
      <c r="I98" s="271"/>
      <c r="J98" s="271"/>
      <c r="K98" s="272"/>
    </row>
    <row r="99" spans="2:11" s="1" customFormat="1" ht="18.7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3"/>
    </row>
    <row r="100" spans="2:11" s="1" customFormat="1" ht="18.75" customHeight="1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</row>
    <row r="101" spans="2:11" s="1" customFormat="1" ht="7.5" customHeight="1">
      <c r="B101" s="252"/>
      <c r="C101" s="253"/>
      <c r="D101" s="253"/>
      <c r="E101" s="253"/>
      <c r="F101" s="253"/>
      <c r="G101" s="253"/>
      <c r="H101" s="253"/>
      <c r="I101" s="253"/>
      <c r="J101" s="253"/>
      <c r="K101" s="254"/>
    </row>
    <row r="102" spans="2:11" s="1" customFormat="1" ht="45" customHeight="1">
      <c r="B102" s="255"/>
      <c r="C102" s="366" t="s">
        <v>749</v>
      </c>
      <c r="D102" s="366"/>
      <c r="E102" s="366"/>
      <c r="F102" s="366"/>
      <c r="G102" s="366"/>
      <c r="H102" s="366"/>
      <c r="I102" s="366"/>
      <c r="J102" s="366"/>
      <c r="K102" s="256"/>
    </row>
    <row r="103" spans="2:11" s="1" customFormat="1" ht="17.25" customHeight="1">
      <c r="B103" s="255"/>
      <c r="C103" s="257" t="s">
        <v>704</v>
      </c>
      <c r="D103" s="257"/>
      <c r="E103" s="257"/>
      <c r="F103" s="257" t="s">
        <v>705</v>
      </c>
      <c r="G103" s="258"/>
      <c r="H103" s="257" t="s">
        <v>51</v>
      </c>
      <c r="I103" s="257" t="s">
        <v>54</v>
      </c>
      <c r="J103" s="257" t="s">
        <v>706</v>
      </c>
      <c r="K103" s="256"/>
    </row>
    <row r="104" spans="2:11" s="1" customFormat="1" ht="17.25" customHeight="1">
      <c r="B104" s="255"/>
      <c r="C104" s="259" t="s">
        <v>707</v>
      </c>
      <c r="D104" s="259"/>
      <c r="E104" s="259"/>
      <c r="F104" s="260" t="s">
        <v>708</v>
      </c>
      <c r="G104" s="261"/>
      <c r="H104" s="259"/>
      <c r="I104" s="259"/>
      <c r="J104" s="259" t="s">
        <v>709</v>
      </c>
      <c r="K104" s="256"/>
    </row>
    <row r="105" spans="2:11" s="1" customFormat="1" ht="5.25" customHeight="1">
      <c r="B105" s="255"/>
      <c r="C105" s="257"/>
      <c r="D105" s="257"/>
      <c r="E105" s="257"/>
      <c r="F105" s="257"/>
      <c r="G105" s="275"/>
      <c r="H105" s="257"/>
      <c r="I105" s="257"/>
      <c r="J105" s="257"/>
      <c r="K105" s="256"/>
    </row>
    <row r="106" spans="2:11" s="1" customFormat="1" ht="15" customHeight="1">
      <c r="B106" s="255"/>
      <c r="C106" s="244" t="s">
        <v>50</v>
      </c>
      <c r="D106" s="264"/>
      <c r="E106" s="264"/>
      <c r="F106" s="265" t="s">
        <v>710</v>
      </c>
      <c r="G106" s="244"/>
      <c r="H106" s="244" t="s">
        <v>750</v>
      </c>
      <c r="I106" s="244" t="s">
        <v>712</v>
      </c>
      <c r="J106" s="244">
        <v>20</v>
      </c>
      <c r="K106" s="256"/>
    </row>
    <row r="107" spans="2:11" s="1" customFormat="1" ht="15" customHeight="1">
      <c r="B107" s="255"/>
      <c r="C107" s="244" t="s">
        <v>713</v>
      </c>
      <c r="D107" s="244"/>
      <c r="E107" s="244"/>
      <c r="F107" s="265" t="s">
        <v>710</v>
      </c>
      <c r="G107" s="244"/>
      <c r="H107" s="244" t="s">
        <v>750</v>
      </c>
      <c r="I107" s="244" t="s">
        <v>712</v>
      </c>
      <c r="J107" s="244">
        <v>120</v>
      </c>
      <c r="K107" s="256"/>
    </row>
    <row r="108" spans="2:11" s="1" customFormat="1" ht="15" customHeight="1">
      <c r="B108" s="267"/>
      <c r="C108" s="244" t="s">
        <v>715</v>
      </c>
      <c r="D108" s="244"/>
      <c r="E108" s="244"/>
      <c r="F108" s="265" t="s">
        <v>716</v>
      </c>
      <c r="G108" s="244"/>
      <c r="H108" s="244" t="s">
        <v>750</v>
      </c>
      <c r="I108" s="244" t="s">
        <v>712</v>
      </c>
      <c r="J108" s="244">
        <v>50</v>
      </c>
      <c r="K108" s="256"/>
    </row>
    <row r="109" spans="2:11" s="1" customFormat="1" ht="15" customHeight="1">
      <c r="B109" s="267"/>
      <c r="C109" s="244" t="s">
        <v>718</v>
      </c>
      <c r="D109" s="244"/>
      <c r="E109" s="244"/>
      <c r="F109" s="265" t="s">
        <v>710</v>
      </c>
      <c r="G109" s="244"/>
      <c r="H109" s="244" t="s">
        <v>750</v>
      </c>
      <c r="I109" s="244" t="s">
        <v>720</v>
      </c>
      <c r="J109" s="244"/>
      <c r="K109" s="256"/>
    </row>
    <row r="110" spans="2:11" s="1" customFormat="1" ht="15" customHeight="1">
      <c r="B110" s="267"/>
      <c r="C110" s="244" t="s">
        <v>729</v>
      </c>
      <c r="D110" s="244"/>
      <c r="E110" s="244"/>
      <c r="F110" s="265" t="s">
        <v>716</v>
      </c>
      <c r="G110" s="244"/>
      <c r="H110" s="244" t="s">
        <v>750</v>
      </c>
      <c r="I110" s="244" t="s">
        <v>712</v>
      </c>
      <c r="J110" s="244">
        <v>50</v>
      </c>
      <c r="K110" s="256"/>
    </row>
    <row r="111" spans="2:11" s="1" customFormat="1" ht="15" customHeight="1">
      <c r="B111" s="267"/>
      <c r="C111" s="244" t="s">
        <v>737</v>
      </c>
      <c r="D111" s="244"/>
      <c r="E111" s="244"/>
      <c r="F111" s="265" t="s">
        <v>716</v>
      </c>
      <c r="G111" s="244"/>
      <c r="H111" s="244" t="s">
        <v>750</v>
      </c>
      <c r="I111" s="244" t="s">
        <v>712</v>
      </c>
      <c r="J111" s="244">
        <v>50</v>
      </c>
      <c r="K111" s="256"/>
    </row>
    <row r="112" spans="2:11" s="1" customFormat="1" ht="15" customHeight="1">
      <c r="B112" s="267"/>
      <c r="C112" s="244" t="s">
        <v>735</v>
      </c>
      <c r="D112" s="244"/>
      <c r="E112" s="244"/>
      <c r="F112" s="265" t="s">
        <v>716</v>
      </c>
      <c r="G112" s="244"/>
      <c r="H112" s="244" t="s">
        <v>750</v>
      </c>
      <c r="I112" s="244" t="s">
        <v>712</v>
      </c>
      <c r="J112" s="244">
        <v>50</v>
      </c>
      <c r="K112" s="256"/>
    </row>
    <row r="113" spans="2:11" s="1" customFormat="1" ht="15" customHeight="1">
      <c r="B113" s="267"/>
      <c r="C113" s="244" t="s">
        <v>50</v>
      </c>
      <c r="D113" s="244"/>
      <c r="E113" s="244"/>
      <c r="F113" s="265" t="s">
        <v>710</v>
      </c>
      <c r="G113" s="244"/>
      <c r="H113" s="244" t="s">
        <v>751</v>
      </c>
      <c r="I113" s="244" t="s">
        <v>712</v>
      </c>
      <c r="J113" s="244">
        <v>20</v>
      </c>
      <c r="K113" s="256"/>
    </row>
    <row r="114" spans="2:11" s="1" customFormat="1" ht="15" customHeight="1">
      <c r="B114" s="267"/>
      <c r="C114" s="244" t="s">
        <v>752</v>
      </c>
      <c r="D114" s="244"/>
      <c r="E114" s="244"/>
      <c r="F114" s="265" t="s">
        <v>710</v>
      </c>
      <c r="G114" s="244"/>
      <c r="H114" s="244" t="s">
        <v>753</v>
      </c>
      <c r="I114" s="244" t="s">
        <v>712</v>
      </c>
      <c r="J114" s="244">
        <v>120</v>
      </c>
      <c r="K114" s="256"/>
    </row>
    <row r="115" spans="2:11" s="1" customFormat="1" ht="15" customHeight="1">
      <c r="B115" s="267"/>
      <c r="C115" s="244" t="s">
        <v>35</v>
      </c>
      <c r="D115" s="244"/>
      <c r="E115" s="244"/>
      <c r="F115" s="265" t="s">
        <v>710</v>
      </c>
      <c r="G115" s="244"/>
      <c r="H115" s="244" t="s">
        <v>754</v>
      </c>
      <c r="I115" s="244" t="s">
        <v>745</v>
      </c>
      <c r="J115" s="244"/>
      <c r="K115" s="256"/>
    </row>
    <row r="116" spans="2:11" s="1" customFormat="1" ht="15" customHeight="1">
      <c r="B116" s="267"/>
      <c r="C116" s="244" t="s">
        <v>45</v>
      </c>
      <c r="D116" s="244"/>
      <c r="E116" s="244"/>
      <c r="F116" s="265" t="s">
        <v>710</v>
      </c>
      <c r="G116" s="244"/>
      <c r="H116" s="244" t="s">
        <v>755</v>
      </c>
      <c r="I116" s="244" t="s">
        <v>745</v>
      </c>
      <c r="J116" s="244"/>
      <c r="K116" s="256"/>
    </row>
    <row r="117" spans="2:11" s="1" customFormat="1" ht="15" customHeight="1">
      <c r="B117" s="267"/>
      <c r="C117" s="244" t="s">
        <v>54</v>
      </c>
      <c r="D117" s="244"/>
      <c r="E117" s="244"/>
      <c r="F117" s="265" t="s">
        <v>710</v>
      </c>
      <c r="G117" s="244"/>
      <c r="H117" s="244" t="s">
        <v>756</v>
      </c>
      <c r="I117" s="244" t="s">
        <v>757</v>
      </c>
      <c r="J117" s="244"/>
      <c r="K117" s="256"/>
    </row>
    <row r="118" spans="2:11" s="1" customFormat="1" ht="15" customHeight="1">
      <c r="B118" s="270"/>
      <c r="C118" s="276"/>
      <c r="D118" s="276"/>
      <c r="E118" s="276"/>
      <c r="F118" s="276"/>
      <c r="G118" s="276"/>
      <c r="H118" s="276"/>
      <c r="I118" s="276"/>
      <c r="J118" s="276"/>
      <c r="K118" s="272"/>
    </row>
    <row r="119" spans="2:11" s="1" customFormat="1" ht="18.75" customHeight="1">
      <c r="B119" s="277"/>
      <c r="C119" s="278"/>
      <c r="D119" s="278"/>
      <c r="E119" s="278"/>
      <c r="F119" s="279"/>
      <c r="G119" s="278"/>
      <c r="H119" s="278"/>
      <c r="I119" s="278"/>
      <c r="J119" s="278"/>
      <c r="K119" s="277"/>
    </row>
    <row r="120" spans="2:11" s="1" customFormat="1" ht="18.75" customHeight="1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2:11" s="1" customFormat="1" ht="7.5" customHeight="1">
      <c r="B121" s="280"/>
      <c r="C121" s="281"/>
      <c r="D121" s="281"/>
      <c r="E121" s="281"/>
      <c r="F121" s="281"/>
      <c r="G121" s="281"/>
      <c r="H121" s="281"/>
      <c r="I121" s="281"/>
      <c r="J121" s="281"/>
      <c r="K121" s="282"/>
    </row>
    <row r="122" spans="2:11" s="1" customFormat="1" ht="45" customHeight="1">
      <c r="B122" s="283"/>
      <c r="C122" s="364" t="s">
        <v>758</v>
      </c>
      <c r="D122" s="364"/>
      <c r="E122" s="364"/>
      <c r="F122" s="364"/>
      <c r="G122" s="364"/>
      <c r="H122" s="364"/>
      <c r="I122" s="364"/>
      <c r="J122" s="364"/>
      <c r="K122" s="284"/>
    </row>
    <row r="123" spans="2:11" s="1" customFormat="1" ht="17.25" customHeight="1">
      <c r="B123" s="285"/>
      <c r="C123" s="257" t="s">
        <v>704</v>
      </c>
      <c r="D123" s="257"/>
      <c r="E123" s="257"/>
      <c r="F123" s="257" t="s">
        <v>705</v>
      </c>
      <c r="G123" s="258"/>
      <c r="H123" s="257" t="s">
        <v>51</v>
      </c>
      <c r="I123" s="257" t="s">
        <v>54</v>
      </c>
      <c r="J123" s="257" t="s">
        <v>706</v>
      </c>
      <c r="K123" s="286"/>
    </row>
    <row r="124" spans="2:11" s="1" customFormat="1" ht="17.25" customHeight="1">
      <c r="B124" s="285"/>
      <c r="C124" s="259" t="s">
        <v>707</v>
      </c>
      <c r="D124" s="259"/>
      <c r="E124" s="259"/>
      <c r="F124" s="260" t="s">
        <v>708</v>
      </c>
      <c r="G124" s="261"/>
      <c r="H124" s="259"/>
      <c r="I124" s="259"/>
      <c r="J124" s="259" t="s">
        <v>709</v>
      </c>
      <c r="K124" s="286"/>
    </row>
    <row r="125" spans="2:11" s="1" customFormat="1" ht="5.25" customHeight="1">
      <c r="B125" s="287"/>
      <c r="C125" s="262"/>
      <c r="D125" s="262"/>
      <c r="E125" s="262"/>
      <c r="F125" s="262"/>
      <c r="G125" s="288"/>
      <c r="H125" s="262"/>
      <c r="I125" s="262"/>
      <c r="J125" s="262"/>
      <c r="K125" s="289"/>
    </row>
    <row r="126" spans="2:11" s="1" customFormat="1" ht="15" customHeight="1">
      <c r="B126" s="287"/>
      <c r="C126" s="244" t="s">
        <v>713</v>
      </c>
      <c r="D126" s="264"/>
      <c r="E126" s="264"/>
      <c r="F126" s="265" t="s">
        <v>710</v>
      </c>
      <c r="G126" s="244"/>
      <c r="H126" s="244" t="s">
        <v>750</v>
      </c>
      <c r="I126" s="244" t="s">
        <v>712</v>
      </c>
      <c r="J126" s="244">
        <v>120</v>
      </c>
      <c r="K126" s="290"/>
    </row>
    <row r="127" spans="2:11" s="1" customFormat="1" ht="15" customHeight="1">
      <c r="B127" s="287"/>
      <c r="C127" s="244" t="s">
        <v>759</v>
      </c>
      <c r="D127" s="244"/>
      <c r="E127" s="244"/>
      <c r="F127" s="265" t="s">
        <v>710</v>
      </c>
      <c r="G127" s="244"/>
      <c r="H127" s="244" t="s">
        <v>760</v>
      </c>
      <c r="I127" s="244" t="s">
        <v>712</v>
      </c>
      <c r="J127" s="244" t="s">
        <v>761</v>
      </c>
      <c r="K127" s="290"/>
    </row>
    <row r="128" spans="2:11" s="1" customFormat="1" ht="15" customHeight="1">
      <c r="B128" s="287"/>
      <c r="C128" s="244" t="s">
        <v>658</v>
      </c>
      <c r="D128" s="244"/>
      <c r="E128" s="244"/>
      <c r="F128" s="265" t="s">
        <v>710</v>
      </c>
      <c r="G128" s="244"/>
      <c r="H128" s="244" t="s">
        <v>762</v>
      </c>
      <c r="I128" s="244" t="s">
        <v>712</v>
      </c>
      <c r="J128" s="244" t="s">
        <v>761</v>
      </c>
      <c r="K128" s="290"/>
    </row>
    <row r="129" spans="2:11" s="1" customFormat="1" ht="15" customHeight="1">
      <c r="B129" s="287"/>
      <c r="C129" s="244" t="s">
        <v>721</v>
      </c>
      <c r="D129" s="244"/>
      <c r="E129" s="244"/>
      <c r="F129" s="265" t="s">
        <v>716</v>
      </c>
      <c r="G129" s="244"/>
      <c r="H129" s="244" t="s">
        <v>722</v>
      </c>
      <c r="I129" s="244" t="s">
        <v>712</v>
      </c>
      <c r="J129" s="244">
        <v>15</v>
      </c>
      <c r="K129" s="290"/>
    </row>
    <row r="130" spans="2:11" s="1" customFormat="1" ht="15" customHeight="1">
      <c r="B130" s="287"/>
      <c r="C130" s="268" t="s">
        <v>723</v>
      </c>
      <c r="D130" s="268"/>
      <c r="E130" s="268"/>
      <c r="F130" s="269" t="s">
        <v>716</v>
      </c>
      <c r="G130" s="268"/>
      <c r="H130" s="268" t="s">
        <v>724</v>
      </c>
      <c r="I130" s="268" t="s">
        <v>712</v>
      </c>
      <c r="J130" s="268">
        <v>15</v>
      </c>
      <c r="K130" s="290"/>
    </row>
    <row r="131" spans="2:11" s="1" customFormat="1" ht="15" customHeight="1">
      <c r="B131" s="287"/>
      <c r="C131" s="268" t="s">
        <v>725</v>
      </c>
      <c r="D131" s="268"/>
      <c r="E131" s="268"/>
      <c r="F131" s="269" t="s">
        <v>716</v>
      </c>
      <c r="G131" s="268"/>
      <c r="H131" s="268" t="s">
        <v>726</v>
      </c>
      <c r="I131" s="268" t="s">
        <v>712</v>
      </c>
      <c r="J131" s="268">
        <v>20</v>
      </c>
      <c r="K131" s="290"/>
    </row>
    <row r="132" spans="2:11" s="1" customFormat="1" ht="15" customHeight="1">
      <c r="B132" s="287"/>
      <c r="C132" s="268" t="s">
        <v>727</v>
      </c>
      <c r="D132" s="268"/>
      <c r="E132" s="268"/>
      <c r="F132" s="269" t="s">
        <v>716</v>
      </c>
      <c r="G132" s="268"/>
      <c r="H132" s="268" t="s">
        <v>728</v>
      </c>
      <c r="I132" s="268" t="s">
        <v>712</v>
      </c>
      <c r="J132" s="268">
        <v>20</v>
      </c>
      <c r="K132" s="290"/>
    </row>
    <row r="133" spans="2:11" s="1" customFormat="1" ht="15" customHeight="1">
      <c r="B133" s="287"/>
      <c r="C133" s="244" t="s">
        <v>715</v>
      </c>
      <c r="D133" s="244"/>
      <c r="E133" s="244"/>
      <c r="F133" s="265" t="s">
        <v>716</v>
      </c>
      <c r="G133" s="244"/>
      <c r="H133" s="244" t="s">
        <v>750</v>
      </c>
      <c r="I133" s="244" t="s">
        <v>712</v>
      </c>
      <c r="J133" s="244">
        <v>50</v>
      </c>
      <c r="K133" s="290"/>
    </row>
    <row r="134" spans="2:11" s="1" customFormat="1" ht="15" customHeight="1">
      <c r="B134" s="287"/>
      <c r="C134" s="244" t="s">
        <v>729</v>
      </c>
      <c r="D134" s="244"/>
      <c r="E134" s="244"/>
      <c r="F134" s="265" t="s">
        <v>716</v>
      </c>
      <c r="G134" s="244"/>
      <c r="H134" s="244" t="s">
        <v>750</v>
      </c>
      <c r="I134" s="244" t="s">
        <v>712</v>
      </c>
      <c r="J134" s="244">
        <v>50</v>
      </c>
      <c r="K134" s="290"/>
    </row>
    <row r="135" spans="2:11" s="1" customFormat="1" ht="15" customHeight="1">
      <c r="B135" s="287"/>
      <c r="C135" s="244" t="s">
        <v>735</v>
      </c>
      <c r="D135" s="244"/>
      <c r="E135" s="244"/>
      <c r="F135" s="265" t="s">
        <v>716</v>
      </c>
      <c r="G135" s="244"/>
      <c r="H135" s="244" t="s">
        <v>750</v>
      </c>
      <c r="I135" s="244" t="s">
        <v>712</v>
      </c>
      <c r="J135" s="244">
        <v>50</v>
      </c>
      <c r="K135" s="290"/>
    </row>
    <row r="136" spans="2:11" s="1" customFormat="1" ht="15" customHeight="1">
      <c r="B136" s="287"/>
      <c r="C136" s="244" t="s">
        <v>737</v>
      </c>
      <c r="D136" s="244"/>
      <c r="E136" s="244"/>
      <c r="F136" s="265" t="s">
        <v>716</v>
      </c>
      <c r="G136" s="244"/>
      <c r="H136" s="244" t="s">
        <v>750</v>
      </c>
      <c r="I136" s="244" t="s">
        <v>712</v>
      </c>
      <c r="J136" s="244">
        <v>50</v>
      </c>
      <c r="K136" s="290"/>
    </row>
    <row r="137" spans="2:11" s="1" customFormat="1" ht="15" customHeight="1">
      <c r="B137" s="287"/>
      <c r="C137" s="244" t="s">
        <v>738</v>
      </c>
      <c r="D137" s="244"/>
      <c r="E137" s="244"/>
      <c r="F137" s="265" t="s">
        <v>716</v>
      </c>
      <c r="G137" s="244"/>
      <c r="H137" s="244" t="s">
        <v>763</v>
      </c>
      <c r="I137" s="244" t="s">
        <v>712</v>
      </c>
      <c r="J137" s="244">
        <v>255</v>
      </c>
      <c r="K137" s="290"/>
    </row>
    <row r="138" spans="2:11" s="1" customFormat="1" ht="15" customHeight="1">
      <c r="B138" s="287"/>
      <c r="C138" s="244" t="s">
        <v>740</v>
      </c>
      <c r="D138" s="244"/>
      <c r="E138" s="244"/>
      <c r="F138" s="265" t="s">
        <v>710</v>
      </c>
      <c r="G138" s="244"/>
      <c r="H138" s="244" t="s">
        <v>764</v>
      </c>
      <c r="I138" s="244" t="s">
        <v>742</v>
      </c>
      <c r="J138" s="244"/>
      <c r="K138" s="290"/>
    </row>
    <row r="139" spans="2:11" s="1" customFormat="1" ht="15" customHeight="1">
      <c r="B139" s="287"/>
      <c r="C139" s="244" t="s">
        <v>743</v>
      </c>
      <c r="D139" s="244"/>
      <c r="E139" s="244"/>
      <c r="F139" s="265" t="s">
        <v>710</v>
      </c>
      <c r="G139" s="244"/>
      <c r="H139" s="244" t="s">
        <v>765</v>
      </c>
      <c r="I139" s="244" t="s">
        <v>745</v>
      </c>
      <c r="J139" s="244"/>
      <c r="K139" s="290"/>
    </row>
    <row r="140" spans="2:11" s="1" customFormat="1" ht="15" customHeight="1">
      <c r="B140" s="287"/>
      <c r="C140" s="244" t="s">
        <v>746</v>
      </c>
      <c r="D140" s="244"/>
      <c r="E140" s="244"/>
      <c r="F140" s="265" t="s">
        <v>710</v>
      </c>
      <c r="G140" s="244"/>
      <c r="H140" s="244" t="s">
        <v>746</v>
      </c>
      <c r="I140" s="244" t="s">
        <v>745</v>
      </c>
      <c r="J140" s="244"/>
      <c r="K140" s="290"/>
    </row>
    <row r="141" spans="2:11" s="1" customFormat="1" ht="15" customHeight="1">
      <c r="B141" s="287"/>
      <c r="C141" s="244" t="s">
        <v>35</v>
      </c>
      <c r="D141" s="244"/>
      <c r="E141" s="244"/>
      <c r="F141" s="265" t="s">
        <v>710</v>
      </c>
      <c r="G141" s="244"/>
      <c r="H141" s="244" t="s">
        <v>766</v>
      </c>
      <c r="I141" s="244" t="s">
        <v>745</v>
      </c>
      <c r="J141" s="244"/>
      <c r="K141" s="290"/>
    </row>
    <row r="142" spans="2:11" s="1" customFormat="1" ht="15" customHeight="1">
      <c r="B142" s="287"/>
      <c r="C142" s="244" t="s">
        <v>767</v>
      </c>
      <c r="D142" s="244"/>
      <c r="E142" s="244"/>
      <c r="F142" s="265" t="s">
        <v>710</v>
      </c>
      <c r="G142" s="244"/>
      <c r="H142" s="244" t="s">
        <v>768</v>
      </c>
      <c r="I142" s="244" t="s">
        <v>745</v>
      </c>
      <c r="J142" s="244"/>
      <c r="K142" s="290"/>
    </row>
    <row r="143" spans="2:11" s="1" customFormat="1" ht="15" customHeight="1">
      <c r="B143" s="291"/>
      <c r="C143" s="292"/>
      <c r="D143" s="292"/>
      <c r="E143" s="292"/>
      <c r="F143" s="292"/>
      <c r="G143" s="292"/>
      <c r="H143" s="292"/>
      <c r="I143" s="292"/>
      <c r="J143" s="292"/>
      <c r="K143" s="293"/>
    </row>
    <row r="144" spans="2:11" s="1" customFormat="1" ht="18.75" customHeight="1">
      <c r="B144" s="278"/>
      <c r="C144" s="278"/>
      <c r="D144" s="278"/>
      <c r="E144" s="278"/>
      <c r="F144" s="279"/>
      <c r="G144" s="278"/>
      <c r="H144" s="278"/>
      <c r="I144" s="278"/>
      <c r="J144" s="278"/>
      <c r="K144" s="278"/>
    </row>
    <row r="145" spans="2:11" s="1" customFormat="1" ht="18.75" customHeight="1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</row>
    <row r="146" spans="2:11" s="1" customFormat="1" ht="7.5" customHeight="1">
      <c r="B146" s="252"/>
      <c r="C146" s="253"/>
      <c r="D146" s="253"/>
      <c r="E146" s="253"/>
      <c r="F146" s="253"/>
      <c r="G146" s="253"/>
      <c r="H146" s="253"/>
      <c r="I146" s="253"/>
      <c r="J146" s="253"/>
      <c r="K146" s="254"/>
    </row>
    <row r="147" spans="2:11" s="1" customFormat="1" ht="45" customHeight="1">
      <c r="B147" s="255"/>
      <c r="C147" s="366" t="s">
        <v>769</v>
      </c>
      <c r="D147" s="366"/>
      <c r="E147" s="366"/>
      <c r="F147" s="366"/>
      <c r="G147" s="366"/>
      <c r="H147" s="366"/>
      <c r="I147" s="366"/>
      <c r="J147" s="366"/>
      <c r="K147" s="256"/>
    </row>
    <row r="148" spans="2:11" s="1" customFormat="1" ht="17.25" customHeight="1">
      <c r="B148" s="255"/>
      <c r="C148" s="257" t="s">
        <v>704</v>
      </c>
      <c r="D148" s="257"/>
      <c r="E148" s="257"/>
      <c r="F148" s="257" t="s">
        <v>705</v>
      </c>
      <c r="G148" s="258"/>
      <c r="H148" s="257" t="s">
        <v>51</v>
      </c>
      <c r="I148" s="257" t="s">
        <v>54</v>
      </c>
      <c r="J148" s="257" t="s">
        <v>706</v>
      </c>
      <c r="K148" s="256"/>
    </row>
    <row r="149" spans="2:11" s="1" customFormat="1" ht="17.25" customHeight="1">
      <c r="B149" s="255"/>
      <c r="C149" s="259" t="s">
        <v>707</v>
      </c>
      <c r="D149" s="259"/>
      <c r="E149" s="259"/>
      <c r="F149" s="260" t="s">
        <v>708</v>
      </c>
      <c r="G149" s="261"/>
      <c r="H149" s="259"/>
      <c r="I149" s="259"/>
      <c r="J149" s="259" t="s">
        <v>709</v>
      </c>
      <c r="K149" s="256"/>
    </row>
    <row r="150" spans="2:11" s="1" customFormat="1" ht="5.25" customHeight="1">
      <c r="B150" s="267"/>
      <c r="C150" s="262"/>
      <c r="D150" s="262"/>
      <c r="E150" s="262"/>
      <c r="F150" s="262"/>
      <c r="G150" s="263"/>
      <c r="H150" s="262"/>
      <c r="I150" s="262"/>
      <c r="J150" s="262"/>
      <c r="K150" s="290"/>
    </row>
    <row r="151" spans="2:11" s="1" customFormat="1" ht="15" customHeight="1">
      <c r="B151" s="267"/>
      <c r="C151" s="294" t="s">
        <v>713</v>
      </c>
      <c r="D151" s="244"/>
      <c r="E151" s="244"/>
      <c r="F151" s="295" t="s">
        <v>710</v>
      </c>
      <c r="G151" s="244"/>
      <c r="H151" s="294" t="s">
        <v>750</v>
      </c>
      <c r="I151" s="294" t="s">
        <v>712</v>
      </c>
      <c r="J151" s="294">
        <v>120</v>
      </c>
      <c r="K151" s="290"/>
    </row>
    <row r="152" spans="2:11" s="1" customFormat="1" ht="15" customHeight="1">
      <c r="B152" s="267"/>
      <c r="C152" s="294" t="s">
        <v>759</v>
      </c>
      <c r="D152" s="244"/>
      <c r="E152" s="244"/>
      <c r="F152" s="295" t="s">
        <v>710</v>
      </c>
      <c r="G152" s="244"/>
      <c r="H152" s="294" t="s">
        <v>770</v>
      </c>
      <c r="I152" s="294" t="s">
        <v>712</v>
      </c>
      <c r="J152" s="294" t="s">
        <v>761</v>
      </c>
      <c r="K152" s="290"/>
    </row>
    <row r="153" spans="2:11" s="1" customFormat="1" ht="15" customHeight="1">
      <c r="B153" s="267"/>
      <c r="C153" s="294" t="s">
        <v>658</v>
      </c>
      <c r="D153" s="244"/>
      <c r="E153" s="244"/>
      <c r="F153" s="295" t="s">
        <v>710</v>
      </c>
      <c r="G153" s="244"/>
      <c r="H153" s="294" t="s">
        <v>771</v>
      </c>
      <c r="I153" s="294" t="s">
        <v>712</v>
      </c>
      <c r="J153" s="294" t="s">
        <v>761</v>
      </c>
      <c r="K153" s="290"/>
    </row>
    <row r="154" spans="2:11" s="1" customFormat="1" ht="15" customHeight="1">
      <c r="B154" s="267"/>
      <c r="C154" s="294" t="s">
        <v>715</v>
      </c>
      <c r="D154" s="244"/>
      <c r="E154" s="244"/>
      <c r="F154" s="295" t="s">
        <v>716</v>
      </c>
      <c r="G154" s="244"/>
      <c r="H154" s="294" t="s">
        <v>750</v>
      </c>
      <c r="I154" s="294" t="s">
        <v>712</v>
      </c>
      <c r="J154" s="294">
        <v>50</v>
      </c>
      <c r="K154" s="290"/>
    </row>
    <row r="155" spans="2:11" s="1" customFormat="1" ht="15" customHeight="1">
      <c r="B155" s="267"/>
      <c r="C155" s="294" t="s">
        <v>718</v>
      </c>
      <c r="D155" s="244"/>
      <c r="E155" s="244"/>
      <c r="F155" s="295" t="s">
        <v>710</v>
      </c>
      <c r="G155" s="244"/>
      <c r="H155" s="294" t="s">
        <v>750</v>
      </c>
      <c r="I155" s="294" t="s">
        <v>720</v>
      </c>
      <c r="J155" s="294"/>
      <c r="K155" s="290"/>
    </row>
    <row r="156" spans="2:11" s="1" customFormat="1" ht="15" customHeight="1">
      <c r="B156" s="267"/>
      <c r="C156" s="294" t="s">
        <v>729</v>
      </c>
      <c r="D156" s="244"/>
      <c r="E156" s="244"/>
      <c r="F156" s="295" t="s">
        <v>716</v>
      </c>
      <c r="G156" s="244"/>
      <c r="H156" s="294" t="s">
        <v>750</v>
      </c>
      <c r="I156" s="294" t="s">
        <v>712</v>
      </c>
      <c r="J156" s="294">
        <v>50</v>
      </c>
      <c r="K156" s="290"/>
    </row>
    <row r="157" spans="2:11" s="1" customFormat="1" ht="15" customHeight="1">
      <c r="B157" s="267"/>
      <c r="C157" s="294" t="s">
        <v>737</v>
      </c>
      <c r="D157" s="244"/>
      <c r="E157" s="244"/>
      <c r="F157" s="295" t="s">
        <v>716</v>
      </c>
      <c r="G157" s="244"/>
      <c r="H157" s="294" t="s">
        <v>750</v>
      </c>
      <c r="I157" s="294" t="s">
        <v>712</v>
      </c>
      <c r="J157" s="294">
        <v>50</v>
      </c>
      <c r="K157" s="290"/>
    </row>
    <row r="158" spans="2:11" s="1" customFormat="1" ht="15" customHeight="1">
      <c r="B158" s="267"/>
      <c r="C158" s="294" t="s">
        <v>735</v>
      </c>
      <c r="D158" s="244"/>
      <c r="E158" s="244"/>
      <c r="F158" s="295" t="s">
        <v>716</v>
      </c>
      <c r="G158" s="244"/>
      <c r="H158" s="294" t="s">
        <v>750</v>
      </c>
      <c r="I158" s="294" t="s">
        <v>712</v>
      </c>
      <c r="J158" s="294">
        <v>50</v>
      </c>
      <c r="K158" s="290"/>
    </row>
    <row r="159" spans="2:11" s="1" customFormat="1" ht="15" customHeight="1">
      <c r="B159" s="267"/>
      <c r="C159" s="294" t="s">
        <v>90</v>
      </c>
      <c r="D159" s="244"/>
      <c r="E159" s="244"/>
      <c r="F159" s="295" t="s">
        <v>710</v>
      </c>
      <c r="G159" s="244"/>
      <c r="H159" s="294" t="s">
        <v>772</v>
      </c>
      <c r="I159" s="294" t="s">
        <v>712</v>
      </c>
      <c r="J159" s="294" t="s">
        <v>773</v>
      </c>
      <c r="K159" s="290"/>
    </row>
    <row r="160" spans="2:11" s="1" customFormat="1" ht="15" customHeight="1">
      <c r="B160" s="267"/>
      <c r="C160" s="294" t="s">
        <v>774</v>
      </c>
      <c r="D160" s="244"/>
      <c r="E160" s="244"/>
      <c r="F160" s="295" t="s">
        <v>710</v>
      </c>
      <c r="G160" s="244"/>
      <c r="H160" s="294" t="s">
        <v>775</v>
      </c>
      <c r="I160" s="294" t="s">
        <v>745</v>
      </c>
      <c r="J160" s="294"/>
      <c r="K160" s="290"/>
    </row>
    <row r="161" spans="2:11" s="1" customFormat="1" ht="15" customHeight="1">
      <c r="B161" s="296"/>
      <c r="C161" s="276"/>
      <c r="D161" s="276"/>
      <c r="E161" s="276"/>
      <c r="F161" s="276"/>
      <c r="G161" s="276"/>
      <c r="H161" s="276"/>
      <c r="I161" s="276"/>
      <c r="J161" s="276"/>
      <c r="K161" s="297"/>
    </row>
    <row r="162" spans="2:11" s="1" customFormat="1" ht="18.75" customHeight="1">
      <c r="B162" s="278"/>
      <c r="C162" s="288"/>
      <c r="D162" s="288"/>
      <c r="E162" s="288"/>
      <c r="F162" s="298"/>
      <c r="G162" s="288"/>
      <c r="H162" s="288"/>
      <c r="I162" s="288"/>
      <c r="J162" s="288"/>
      <c r="K162" s="278"/>
    </row>
    <row r="163" spans="2:11" s="1" customFormat="1" ht="18.75" customHeight="1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364" t="s">
        <v>776</v>
      </c>
      <c r="D165" s="364"/>
      <c r="E165" s="364"/>
      <c r="F165" s="364"/>
      <c r="G165" s="364"/>
      <c r="H165" s="364"/>
      <c r="I165" s="364"/>
      <c r="J165" s="364"/>
      <c r="K165" s="237"/>
    </row>
    <row r="166" spans="2:11" s="1" customFormat="1" ht="17.25" customHeight="1">
      <c r="B166" s="236"/>
      <c r="C166" s="257" t="s">
        <v>704</v>
      </c>
      <c r="D166" s="257"/>
      <c r="E166" s="257"/>
      <c r="F166" s="257" t="s">
        <v>705</v>
      </c>
      <c r="G166" s="299"/>
      <c r="H166" s="300" t="s">
        <v>51</v>
      </c>
      <c r="I166" s="300" t="s">
        <v>54</v>
      </c>
      <c r="J166" s="257" t="s">
        <v>706</v>
      </c>
      <c r="K166" s="237"/>
    </row>
    <row r="167" spans="2:11" s="1" customFormat="1" ht="17.25" customHeight="1">
      <c r="B167" s="238"/>
      <c r="C167" s="259" t="s">
        <v>707</v>
      </c>
      <c r="D167" s="259"/>
      <c r="E167" s="259"/>
      <c r="F167" s="260" t="s">
        <v>708</v>
      </c>
      <c r="G167" s="301"/>
      <c r="H167" s="302"/>
      <c r="I167" s="302"/>
      <c r="J167" s="259" t="s">
        <v>709</v>
      </c>
      <c r="K167" s="239"/>
    </row>
    <row r="168" spans="2:11" s="1" customFormat="1" ht="5.25" customHeight="1">
      <c r="B168" s="267"/>
      <c r="C168" s="262"/>
      <c r="D168" s="262"/>
      <c r="E168" s="262"/>
      <c r="F168" s="262"/>
      <c r="G168" s="263"/>
      <c r="H168" s="262"/>
      <c r="I168" s="262"/>
      <c r="J168" s="262"/>
      <c r="K168" s="290"/>
    </row>
    <row r="169" spans="2:11" s="1" customFormat="1" ht="15" customHeight="1">
      <c r="B169" s="267"/>
      <c r="C169" s="244" t="s">
        <v>713</v>
      </c>
      <c r="D169" s="244"/>
      <c r="E169" s="244"/>
      <c r="F169" s="265" t="s">
        <v>710</v>
      </c>
      <c r="G169" s="244"/>
      <c r="H169" s="244" t="s">
        <v>750</v>
      </c>
      <c r="I169" s="244" t="s">
        <v>712</v>
      </c>
      <c r="J169" s="244">
        <v>120</v>
      </c>
      <c r="K169" s="290"/>
    </row>
    <row r="170" spans="2:11" s="1" customFormat="1" ht="15" customHeight="1">
      <c r="B170" s="267"/>
      <c r="C170" s="244" t="s">
        <v>759</v>
      </c>
      <c r="D170" s="244"/>
      <c r="E170" s="244"/>
      <c r="F170" s="265" t="s">
        <v>710</v>
      </c>
      <c r="G170" s="244"/>
      <c r="H170" s="244" t="s">
        <v>760</v>
      </c>
      <c r="I170" s="244" t="s">
        <v>712</v>
      </c>
      <c r="J170" s="244" t="s">
        <v>761</v>
      </c>
      <c r="K170" s="290"/>
    </row>
    <row r="171" spans="2:11" s="1" customFormat="1" ht="15" customHeight="1">
      <c r="B171" s="267"/>
      <c r="C171" s="244" t="s">
        <v>658</v>
      </c>
      <c r="D171" s="244"/>
      <c r="E171" s="244"/>
      <c r="F171" s="265" t="s">
        <v>710</v>
      </c>
      <c r="G171" s="244"/>
      <c r="H171" s="244" t="s">
        <v>777</v>
      </c>
      <c r="I171" s="244" t="s">
        <v>712</v>
      </c>
      <c r="J171" s="244" t="s">
        <v>761</v>
      </c>
      <c r="K171" s="290"/>
    </row>
    <row r="172" spans="2:11" s="1" customFormat="1" ht="15" customHeight="1">
      <c r="B172" s="267"/>
      <c r="C172" s="244" t="s">
        <v>715</v>
      </c>
      <c r="D172" s="244"/>
      <c r="E172" s="244"/>
      <c r="F172" s="265" t="s">
        <v>716</v>
      </c>
      <c r="G172" s="244"/>
      <c r="H172" s="244" t="s">
        <v>777</v>
      </c>
      <c r="I172" s="244" t="s">
        <v>712</v>
      </c>
      <c r="J172" s="244">
        <v>50</v>
      </c>
      <c r="K172" s="290"/>
    </row>
    <row r="173" spans="2:11" s="1" customFormat="1" ht="15" customHeight="1">
      <c r="B173" s="267"/>
      <c r="C173" s="244" t="s">
        <v>718</v>
      </c>
      <c r="D173" s="244"/>
      <c r="E173" s="244"/>
      <c r="F173" s="265" t="s">
        <v>710</v>
      </c>
      <c r="G173" s="244"/>
      <c r="H173" s="244" t="s">
        <v>777</v>
      </c>
      <c r="I173" s="244" t="s">
        <v>720</v>
      </c>
      <c r="J173" s="244"/>
      <c r="K173" s="290"/>
    </row>
    <row r="174" spans="2:11" s="1" customFormat="1" ht="15" customHeight="1">
      <c r="B174" s="267"/>
      <c r="C174" s="244" t="s">
        <v>729</v>
      </c>
      <c r="D174" s="244"/>
      <c r="E174" s="244"/>
      <c r="F174" s="265" t="s">
        <v>716</v>
      </c>
      <c r="G174" s="244"/>
      <c r="H174" s="244" t="s">
        <v>777</v>
      </c>
      <c r="I174" s="244" t="s">
        <v>712</v>
      </c>
      <c r="J174" s="244">
        <v>50</v>
      </c>
      <c r="K174" s="290"/>
    </row>
    <row r="175" spans="2:11" s="1" customFormat="1" ht="15" customHeight="1">
      <c r="B175" s="267"/>
      <c r="C175" s="244" t="s">
        <v>737</v>
      </c>
      <c r="D175" s="244"/>
      <c r="E175" s="244"/>
      <c r="F175" s="265" t="s">
        <v>716</v>
      </c>
      <c r="G175" s="244"/>
      <c r="H175" s="244" t="s">
        <v>777</v>
      </c>
      <c r="I175" s="244" t="s">
        <v>712</v>
      </c>
      <c r="J175" s="244">
        <v>50</v>
      </c>
      <c r="K175" s="290"/>
    </row>
    <row r="176" spans="2:11" s="1" customFormat="1" ht="15" customHeight="1">
      <c r="B176" s="267"/>
      <c r="C176" s="244" t="s">
        <v>735</v>
      </c>
      <c r="D176" s="244"/>
      <c r="E176" s="244"/>
      <c r="F176" s="265" t="s">
        <v>716</v>
      </c>
      <c r="G176" s="244"/>
      <c r="H176" s="244" t="s">
        <v>777</v>
      </c>
      <c r="I176" s="244" t="s">
        <v>712</v>
      </c>
      <c r="J176" s="244">
        <v>50</v>
      </c>
      <c r="K176" s="290"/>
    </row>
    <row r="177" spans="2:11" s="1" customFormat="1" ht="15" customHeight="1">
      <c r="B177" s="267"/>
      <c r="C177" s="244" t="s">
        <v>101</v>
      </c>
      <c r="D177" s="244"/>
      <c r="E177" s="244"/>
      <c r="F177" s="265" t="s">
        <v>710</v>
      </c>
      <c r="G177" s="244"/>
      <c r="H177" s="244" t="s">
        <v>778</v>
      </c>
      <c r="I177" s="244" t="s">
        <v>779</v>
      </c>
      <c r="J177" s="244"/>
      <c r="K177" s="290"/>
    </row>
    <row r="178" spans="2:11" s="1" customFormat="1" ht="15" customHeight="1">
      <c r="B178" s="267"/>
      <c r="C178" s="244" t="s">
        <v>54</v>
      </c>
      <c r="D178" s="244"/>
      <c r="E178" s="244"/>
      <c r="F178" s="265" t="s">
        <v>710</v>
      </c>
      <c r="G178" s="244"/>
      <c r="H178" s="244" t="s">
        <v>780</v>
      </c>
      <c r="I178" s="244" t="s">
        <v>781</v>
      </c>
      <c r="J178" s="244">
        <v>1</v>
      </c>
      <c r="K178" s="290"/>
    </row>
    <row r="179" spans="2:11" s="1" customFormat="1" ht="15" customHeight="1">
      <c r="B179" s="267"/>
      <c r="C179" s="244" t="s">
        <v>50</v>
      </c>
      <c r="D179" s="244"/>
      <c r="E179" s="244"/>
      <c r="F179" s="265" t="s">
        <v>710</v>
      </c>
      <c r="G179" s="244"/>
      <c r="H179" s="244" t="s">
        <v>782</v>
      </c>
      <c r="I179" s="244" t="s">
        <v>712</v>
      </c>
      <c r="J179" s="244">
        <v>20</v>
      </c>
      <c r="K179" s="290"/>
    </row>
    <row r="180" spans="2:11" s="1" customFormat="1" ht="15" customHeight="1">
      <c r="B180" s="267"/>
      <c r="C180" s="244" t="s">
        <v>51</v>
      </c>
      <c r="D180" s="244"/>
      <c r="E180" s="244"/>
      <c r="F180" s="265" t="s">
        <v>710</v>
      </c>
      <c r="G180" s="244"/>
      <c r="H180" s="244" t="s">
        <v>783</v>
      </c>
      <c r="I180" s="244" t="s">
        <v>712</v>
      </c>
      <c r="J180" s="244">
        <v>255</v>
      </c>
      <c r="K180" s="290"/>
    </row>
    <row r="181" spans="2:11" s="1" customFormat="1" ht="15" customHeight="1">
      <c r="B181" s="267"/>
      <c r="C181" s="244" t="s">
        <v>102</v>
      </c>
      <c r="D181" s="244"/>
      <c r="E181" s="244"/>
      <c r="F181" s="265" t="s">
        <v>710</v>
      </c>
      <c r="G181" s="244"/>
      <c r="H181" s="244" t="s">
        <v>674</v>
      </c>
      <c r="I181" s="244" t="s">
        <v>712</v>
      </c>
      <c r="J181" s="244">
        <v>10</v>
      </c>
      <c r="K181" s="290"/>
    </row>
    <row r="182" spans="2:11" s="1" customFormat="1" ht="15" customHeight="1">
      <c r="B182" s="267"/>
      <c r="C182" s="244" t="s">
        <v>103</v>
      </c>
      <c r="D182" s="244"/>
      <c r="E182" s="244"/>
      <c r="F182" s="265" t="s">
        <v>710</v>
      </c>
      <c r="G182" s="244"/>
      <c r="H182" s="244" t="s">
        <v>784</v>
      </c>
      <c r="I182" s="244" t="s">
        <v>745</v>
      </c>
      <c r="J182" s="244"/>
      <c r="K182" s="290"/>
    </row>
    <row r="183" spans="2:11" s="1" customFormat="1" ht="15" customHeight="1">
      <c r="B183" s="267"/>
      <c r="C183" s="244" t="s">
        <v>785</v>
      </c>
      <c r="D183" s="244"/>
      <c r="E183" s="244"/>
      <c r="F183" s="265" t="s">
        <v>710</v>
      </c>
      <c r="G183" s="244"/>
      <c r="H183" s="244" t="s">
        <v>786</v>
      </c>
      <c r="I183" s="244" t="s">
        <v>745</v>
      </c>
      <c r="J183" s="244"/>
      <c r="K183" s="290"/>
    </row>
    <row r="184" spans="2:11" s="1" customFormat="1" ht="15" customHeight="1">
      <c r="B184" s="267"/>
      <c r="C184" s="244" t="s">
        <v>774</v>
      </c>
      <c r="D184" s="244"/>
      <c r="E184" s="244"/>
      <c r="F184" s="265" t="s">
        <v>710</v>
      </c>
      <c r="G184" s="244"/>
      <c r="H184" s="244" t="s">
        <v>787</v>
      </c>
      <c r="I184" s="244" t="s">
        <v>745</v>
      </c>
      <c r="J184" s="244"/>
      <c r="K184" s="290"/>
    </row>
    <row r="185" spans="2:11" s="1" customFormat="1" ht="15" customHeight="1">
      <c r="B185" s="267"/>
      <c r="C185" s="244" t="s">
        <v>105</v>
      </c>
      <c r="D185" s="244"/>
      <c r="E185" s="244"/>
      <c r="F185" s="265" t="s">
        <v>716</v>
      </c>
      <c r="G185" s="244"/>
      <c r="H185" s="244" t="s">
        <v>788</v>
      </c>
      <c r="I185" s="244" t="s">
        <v>712</v>
      </c>
      <c r="J185" s="244">
        <v>50</v>
      </c>
      <c r="K185" s="290"/>
    </row>
    <row r="186" spans="2:11" s="1" customFormat="1" ht="15" customHeight="1">
      <c r="B186" s="267"/>
      <c r="C186" s="244" t="s">
        <v>789</v>
      </c>
      <c r="D186" s="244"/>
      <c r="E186" s="244"/>
      <c r="F186" s="265" t="s">
        <v>716</v>
      </c>
      <c r="G186" s="244"/>
      <c r="H186" s="244" t="s">
        <v>790</v>
      </c>
      <c r="I186" s="244" t="s">
        <v>791</v>
      </c>
      <c r="J186" s="244"/>
      <c r="K186" s="290"/>
    </row>
    <row r="187" spans="2:11" s="1" customFormat="1" ht="15" customHeight="1">
      <c r="B187" s="267"/>
      <c r="C187" s="244" t="s">
        <v>792</v>
      </c>
      <c r="D187" s="244"/>
      <c r="E187" s="244"/>
      <c r="F187" s="265" t="s">
        <v>716</v>
      </c>
      <c r="G187" s="244"/>
      <c r="H187" s="244" t="s">
        <v>793</v>
      </c>
      <c r="I187" s="244" t="s">
        <v>791</v>
      </c>
      <c r="J187" s="244"/>
      <c r="K187" s="290"/>
    </row>
    <row r="188" spans="2:11" s="1" customFormat="1" ht="15" customHeight="1">
      <c r="B188" s="267"/>
      <c r="C188" s="244" t="s">
        <v>794</v>
      </c>
      <c r="D188" s="244"/>
      <c r="E188" s="244"/>
      <c r="F188" s="265" t="s">
        <v>716</v>
      </c>
      <c r="G188" s="244"/>
      <c r="H188" s="244" t="s">
        <v>795</v>
      </c>
      <c r="I188" s="244" t="s">
        <v>791</v>
      </c>
      <c r="J188" s="244"/>
      <c r="K188" s="290"/>
    </row>
    <row r="189" spans="2:11" s="1" customFormat="1" ht="15" customHeight="1">
      <c r="B189" s="267"/>
      <c r="C189" s="303" t="s">
        <v>796</v>
      </c>
      <c r="D189" s="244"/>
      <c r="E189" s="244"/>
      <c r="F189" s="265" t="s">
        <v>716</v>
      </c>
      <c r="G189" s="244"/>
      <c r="H189" s="244" t="s">
        <v>797</v>
      </c>
      <c r="I189" s="244" t="s">
        <v>798</v>
      </c>
      <c r="J189" s="304" t="s">
        <v>799</v>
      </c>
      <c r="K189" s="290"/>
    </row>
    <row r="190" spans="2:11" s="1" customFormat="1" ht="15" customHeight="1">
      <c r="B190" s="267"/>
      <c r="C190" s="303" t="s">
        <v>39</v>
      </c>
      <c r="D190" s="244"/>
      <c r="E190" s="244"/>
      <c r="F190" s="265" t="s">
        <v>710</v>
      </c>
      <c r="G190" s="244"/>
      <c r="H190" s="241" t="s">
        <v>800</v>
      </c>
      <c r="I190" s="244" t="s">
        <v>801</v>
      </c>
      <c r="J190" s="244"/>
      <c r="K190" s="290"/>
    </row>
    <row r="191" spans="2:11" s="1" customFormat="1" ht="15" customHeight="1">
      <c r="B191" s="267"/>
      <c r="C191" s="303" t="s">
        <v>802</v>
      </c>
      <c r="D191" s="244"/>
      <c r="E191" s="244"/>
      <c r="F191" s="265" t="s">
        <v>710</v>
      </c>
      <c r="G191" s="244"/>
      <c r="H191" s="244" t="s">
        <v>803</v>
      </c>
      <c r="I191" s="244" t="s">
        <v>745</v>
      </c>
      <c r="J191" s="244"/>
      <c r="K191" s="290"/>
    </row>
    <row r="192" spans="2:11" s="1" customFormat="1" ht="15" customHeight="1">
      <c r="B192" s="267"/>
      <c r="C192" s="303" t="s">
        <v>804</v>
      </c>
      <c r="D192" s="244"/>
      <c r="E192" s="244"/>
      <c r="F192" s="265" t="s">
        <v>710</v>
      </c>
      <c r="G192" s="244"/>
      <c r="H192" s="244" t="s">
        <v>805</v>
      </c>
      <c r="I192" s="244" t="s">
        <v>745</v>
      </c>
      <c r="J192" s="244"/>
      <c r="K192" s="290"/>
    </row>
    <row r="193" spans="2:11" s="1" customFormat="1" ht="15" customHeight="1">
      <c r="B193" s="267"/>
      <c r="C193" s="303" t="s">
        <v>806</v>
      </c>
      <c r="D193" s="244"/>
      <c r="E193" s="244"/>
      <c r="F193" s="265" t="s">
        <v>716</v>
      </c>
      <c r="G193" s="244"/>
      <c r="H193" s="244" t="s">
        <v>807</v>
      </c>
      <c r="I193" s="244" t="s">
        <v>745</v>
      </c>
      <c r="J193" s="244"/>
      <c r="K193" s="290"/>
    </row>
    <row r="194" spans="2:11" s="1" customFormat="1" ht="15" customHeight="1">
      <c r="B194" s="296"/>
      <c r="C194" s="305"/>
      <c r="D194" s="276"/>
      <c r="E194" s="276"/>
      <c r="F194" s="276"/>
      <c r="G194" s="276"/>
      <c r="H194" s="276"/>
      <c r="I194" s="276"/>
      <c r="J194" s="276"/>
      <c r="K194" s="297"/>
    </row>
    <row r="195" spans="2:11" s="1" customFormat="1" ht="18.75" customHeight="1">
      <c r="B195" s="278"/>
      <c r="C195" s="288"/>
      <c r="D195" s="288"/>
      <c r="E195" s="288"/>
      <c r="F195" s="298"/>
      <c r="G195" s="288"/>
      <c r="H195" s="288"/>
      <c r="I195" s="288"/>
      <c r="J195" s="288"/>
      <c r="K195" s="278"/>
    </row>
    <row r="196" spans="2:11" s="1" customFormat="1" ht="18.75" customHeight="1">
      <c r="B196" s="278"/>
      <c r="C196" s="288"/>
      <c r="D196" s="288"/>
      <c r="E196" s="288"/>
      <c r="F196" s="298"/>
      <c r="G196" s="288"/>
      <c r="H196" s="288"/>
      <c r="I196" s="288"/>
      <c r="J196" s="288"/>
      <c r="K196" s="278"/>
    </row>
    <row r="197" spans="2:11" s="1" customFormat="1" ht="18.75" customHeight="1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</row>
    <row r="198" spans="2:11" s="1" customFormat="1" ht="12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2.2">
      <c r="B199" s="236"/>
      <c r="C199" s="364" t="s">
        <v>808</v>
      </c>
      <c r="D199" s="364"/>
      <c r="E199" s="364"/>
      <c r="F199" s="364"/>
      <c r="G199" s="364"/>
      <c r="H199" s="364"/>
      <c r="I199" s="364"/>
      <c r="J199" s="364"/>
      <c r="K199" s="237"/>
    </row>
    <row r="200" spans="2:11" s="1" customFormat="1" ht="25.5" customHeight="1">
      <c r="B200" s="236"/>
      <c r="C200" s="306" t="s">
        <v>809</v>
      </c>
      <c r="D200" s="306"/>
      <c r="E200" s="306"/>
      <c r="F200" s="306" t="s">
        <v>810</v>
      </c>
      <c r="G200" s="307"/>
      <c r="H200" s="370" t="s">
        <v>811</v>
      </c>
      <c r="I200" s="370"/>
      <c r="J200" s="370"/>
      <c r="K200" s="237"/>
    </row>
    <row r="201" spans="2:11" s="1" customFormat="1" ht="5.25" customHeight="1">
      <c r="B201" s="267"/>
      <c r="C201" s="262"/>
      <c r="D201" s="262"/>
      <c r="E201" s="262"/>
      <c r="F201" s="262"/>
      <c r="G201" s="288"/>
      <c r="H201" s="262"/>
      <c r="I201" s="262"/>
      <c r="J201" s="262"/>
      <c r="K201" s="290"/>
    </row>
    <row r="202" spans="2:11" s="1" customFormat="1" ht="15" customHeight="1">
      <c r="B202" s="267"/>
      <c r="C202" s="244" t="s">
        <v>801</v>
      </c>
      <c r="D202" s="244"/>
      <c r="E202" s="244"/>
      <c r="F202" s="265" t="s">
        <v>40</v>
      </c>
      <c r="G202" s="244"/>
      <c r="H202" s="369" t="s">
        <v>812</v>
      </c>
      <c r="I202" s="369"/>
      <c r="J202" s="369"/>
      <c r="K202" s="290"/>
    </row>
    <row r="203" spans="2:11" s="1" customFormat="1" ht="15" customHeight="1">
      <c r="B203" s="267"/>
      <c r="C203" s="244"/>
      <c r="D203" s="244"/>
      <c r="E203" s="244"/>
      <c r="F203" s="265" t="s">
        <v>41</v>
      </c>
      <c r="G203" s="244"/>
      <c r="H203" s="369" t="s">
        <v>813</v>
      </c>
      <c r="I203" s="369"/>
      <c r="J203" s="369"/>
      <c r="K203" s="290"/>
    </row>
    <row r="204" spans="2:11" s="1" customFormat="1" ht="15" customHeight="1">
      <c r="B204" s="267"/>
      <c r="C204" s="244"/>
      <c r="D204" s="244"/>
      <c r="E204" s="244"/>
      <c r="F204" s="265" t="s">
        <v>44</v>
      </c>
      <c r="G204" s="244"/>
      <c r="H204" s="369" t="s">
        <v>814</v>
      </c>
      <c r="I204" s="369"/>
      <c r="J204" s="369"/>
      <c r="K204" s="290"/>
    </row>
    <row r="205" spans="2:11" s="1" customFormat="1" ht="15" customHeight="1">
      <c r="B205" s="267"/>
      <c r="C205" s="244"/>
      <c r="D205" s="244"/>
      <c r="E205" s="244"/>
      <c r="F205" s="265" t="s">
        <v>42</v>
      </c>
      <c r="G205" s="244"/>
      <c r="H205" s="369" t="s">
        <v>815</v>
      </c>
      <c r="I205" s="369"/>
      <c r="J205" s="369"/>
      <c r="K205" s="290"/>
    </row>
    <row r="206" spans="2:11" s="1" customFormat="1" ht="15" customHeight="1">
      <c r="B206" s="267"/>
      <c r="C206" s="244"/>
      <c r="D206" s="244"/>
      <c r="E206" s="244"/>
      <c r="F206" s="265" t="s">
        <v>43</v>
      </c>
      <c r="G206" s="244"/>
      <c r="H206" s="369" t="s">
        <v>816</v>
      </c>
      <c r="I206" s="369"/>
      <c r="J206" s="369"/>
      <c r="K206" s="290"/>
    </row>
    <row r="207" spans="2:11" s="1" customFormat="1" ht="15" customHeight="1">
      <c r="B207" s="267"/>
      <c r="C207" s="244"/>
      <c r="D207" s="244"/>
      <c r="E207" s="244"/>
      <c r="F207" s="265"/>
      <c r="G207" s="244"/>
      <c r="H207" s="244"/>
      <c r="I207" s="244"/>
      <c r="J207" s="244"/>
      <c r="K207" s="290"/>
    </row>
    <row r="208" spans="2:11" s="1" customFormat="1" ht="15" customHeight="1">
      <c r="B208" s="267"/>
      <c r="C208" s="244" t="s">
        <v>757</v>
      </c>
      <c r="D208" s="244"/>
      <c r="E208" s="244"/>
      <c r="F208" s="265" t="s">
        <v>76</v>
      </c>
      <c r="G208" s="244"/>
      <c r="H208" s="369" t="s">
        <v>817</v>
      </c>
      <c r="I208" s="369"/>
      <c r="J208" s="369"/>
      <c r="K208" s="290"/>
    </row>
    <row r="209" spans="2:11" s="1" customFormat="1" ht="15" customHeight="1">
      <c r="B209" s="267"/>
      <c r="C209" s="244"/>
      <c r="D209" s="244"/>
      <c r="E209" s="244"/>
      <c r="F209" s="265" t="s">
        <v>652</v>
      </c>
      <c r="G209" s="244"/>
      <c r="H209" s="369" t="s">
        <v>653</v>
      </c>
      <c r="I209" s="369"/>
      <c r="J209" s="369"/>
      <c r="K209" s="290"/>
    </row>
    <row r="210" spans="2:11" s="1" customFormat="1" ht="15" customHeight="1">
      <c r="B210" s="267"/>
      <c r="C210" s="244"/>
      <c r="D210" s="244"/>
      <c r="E210" s="244"/>
      <c r="F210" s="265" t="s">
        <v>650</v>
      </c>
      <c r="G210" s="244"/>
      <c r="H210" s="369" t="s">
        <v>818</v>
      </c>
      <c r="I210" s="369"/>
      <c r="J210" s="369"/>
      <c r="K210" s="290"/>
    </row>
    <row r="211" spans="2:11" s="1" customFormat="1" ht="15" customHeight="1">
      <c r="B211" s="308"/>
      <c r="C211" s="244"/>
      <c r="D211" s="244"/>
      <c r="E211" s="244"/>
      <c r="F211" s="265" t="s">
        <v>654</v>
      </c>
      <c r="G211" s="303"/>
      <c r="H211" s="368" t="s">
        <v>655</v>
      </c>
      <c r="I211" s="368"/>
      <c r="J211" s="368"/>
      <c r="K211" s="309"/>
    </row>
    <row r="212" spans="2:11" s="1" customFormat="1" ht="15" customHeight="1">
      <c r="B212" s="308"/>
      <c r="C212" s="244"/>
      <c r="D212" s="244"/>
      <c r="E212" s="244"/>
      <c r="F212" s="265" t="s">
        <v>656</v>
      </c>
      <c r="G212" s="303"/>
      <c r="H212" s="368" t="s">
        <v>819</v>
      </c>
      <c r="I212" s="368"/>
      <c r="J212" s="368"/>
      <c r="K212" s="309"/>
    </row>
    <row r="213" spans="2:11" s="1" customFormat="1" ht="15" customHeight="1">
      <c r="B213" s="308"/>
      <c r="C213" s="244"/>
      <c r="D213" s="244"/>
      <c r="E213" s="244"/>
      <c r="F213" s="265"/>
      <c r="G213" s="303"/>
      <c r="H213" s="294"/>
      <c r="I213" s="294"/>
      <c r="J213" s="294"/>
      <c r="K213" s="309"/>
    </row>
    <row r="214" spans="2:11" s="1" customFormat="1" ht="15" customHeight="1">
      <c r="B214" s="308"/>
      <c r="C214" s="244" t="s">
        <v>781</v>
      </c>
      <c r="D214" s="244"/>
      <c r="E214" s="244"/>
      <c r="F214" s="265">
        <v>1</v>
      </c>
      <c r="G214" s="303"/>
      <c r="H214" s="368" t="s">
        <v>820</v>
      </c>
      <c r="I214" s="368"/>
      <c r="J214" s="368"/>
      <c r="K214" s="309"/>
    </row>
    <row r="215" spans="2:11" s="1" customFormat="1" ht="15" customHeight="1">
      <c r="B215" s="308"/>
      <c r="C215" s="244"/>
      <c r="D215" s="244"/>
      <c r="E215" s="244"/>
      <c r="F215" s="265">
        <v>2</v>
      </c>
      <c r="G215" s="303"/>
      <c r="H215" s="368" t="s">
        <v>821</v>
      </c>
      <c r="I215" s="368"/>
      <c r="J215" s="368"/>
      <c r="K215" s="309"/>
    </row>
    <row r="216" spans="2:11" s="1" customFormat="1" ht="15" customHeight="1">
      <c r="B216" s="308"/>
      <c r="C216" s="244"/>
      <c r="D216" s="244"/>
      <c r="E216" s="244"/>
      <c r="F216" s="265">
        <v>3</v>
      </c>
      <c r="G216" s="303"/>
      <c r="H216" s="368" t="s">
        <v>822</v>
      </c>
      <c r="I216" s="368"/>
      <c r="J216" s="368"/>
      <c r="K216" s="309"/>
    </row>
    <row r="217" spans="2:11" s="1" customFormat="1" ht="15" customHeight="1">
      <c r="B217" s="308"/>
      <c r="C217" s="244"/>
      <c r="D217" s="244"/>
      <c r="E217" s="244"/>
      <c r="F217" s="265">
        <v>4</v>
      </c>
      <c r="G217" s="303"/>
      <c r="H217" s="368" t="s">
        <v>823</v>
      </c>
      <c r="I217" s="368"/>
      <c r="J217" s="368"/>
      <c r="K217" s="309"/>
    </row>
    <row r="218" spans="2:11" s="1" customFormat="1" ht="12.75" customHeight="1">
      <c r="B218" s="310"/>
      <c r="C218" s="311"/>
      <c r="D218" s="311"/>
      <c r="E218" s="311"/>
      <c r="F218" s="311"/>
      <c r="G218" s="311"/>
      <c r="H218" s="311"/>
      <c r="I218" s="311"/>
      <c r="J218" s="311"/>
      <c r="K218" s="312"/>
    </row>
  </sheetData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DESKTOP-EMIL4OH\M</dc:creator>
  <cp:keywords/>
  <dc:description/>
  <cp:lastModifiedBy>Svatava Adamírová</cp:lastModifiedBy>
  <dcterms:created xsi:type="dcterms:W3CDTF">2021-10-07T12:47:12Z</dcterms:created>
  <dcterms:modified xsi:type="dcterms:W3CDTF">2021-11-16T06:23:00Z</dcterms:modified>
  <cp:category/>
  <cp:version/>
  <cp:contentType/>
  <cp:contentStatus/>
</cp:coreProperties>
</file>