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R - Stavební část" sheetId="2" r:id="rId2"/>
    <sheet name="UT - Vytápění stavby" sheetId="3" r:id="rId3"/>
    <sheet name="EL - Elektroinstalace a b..." sheetId="4" r:id="rId4"/>
    <sheet name="VZT - Úprava stávající vz..." sheetId="5" r:id="rId5"/>
    <sheet name="VON - Vedlejší a ostatní ..." sheetId="6" r:id="rId6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'AR - Stavební část'!$C$143:$K$530</definedName>
    <definedName name="_xlnm.Print_Area" localSheetId="1">'AR - Stavební část'!$C$4:$J$76,'AR - Stavební část'!$C$82:$J$123,'AR - Stavební část'!$C$129:$K$530</definedName>
    <definedName name="_xlnm.Print_Titles" localSheetId="1">'AR - Stavební část'!$143:$143</definedName>
    <definedName name="_xlnm._FilterDatabase" localSheetId="2" hidden="1">'UT - Vytápění stavby'!$C$128:$K$201</definedName>
    <definedName name="_xlnm.Print_Area" localSheetId="2">'UT - Vytápění stavby'!$C$4:$J$76,'UT - Vytápění stavby'!$C$82:$J$108,'UT - Vytápění stavby'!$C$114:$K$201</definedName>
    <definedName name="_xlnm.Print_Titles" localSheetId="2">'UT - Vytápění stavby'!$128:$128</definedName>
    <definedName name="_xlnm._FilterDatabase" localSheetId="3" hidden="1">'EL - Elektroinstalace a b...'!$C$120:$K$172</definedName>
    <definedName name="_xlnm.Print_Area" localSheetId="3">'EL - Elektroinstalace a b...'!$C$4:$J$76,'EL - Elektroinstalace a b...'!$C$82:$J$100,'EL - Elektroinstalace a b...'!$C$106:$K$172</definedName>
    <definedName name="_xlnm.Print_Titles" localSheetId="3">'EL - Elektroinstalace a b...'!$120:$120</definedName>
    <definedName name="_xlnm._FilterDatabase" localSheetId="4" hidden="1">'VZT - Úprava stávající vz...'!$C$123:$K$145</definedName>
    <definedName name="_xlnm.Print_Area" localSheetId="4">'VZT - Úprava stávající vz...'!$C$4:$J$76,'VZT - Úprava stávající vz...'!$C$82:$J$103,'VZT - Úprava stávající vz...'!$C$109:$K$145</definedName>
    <definedName name="_xlnm.Print_Titles" localSheetId="4">'VZT - Úprava stávající vz...'!$123:$123</definedName>
    <definedName name="_xlnm._FilterDatabase" localSheetId="5" hidden="1">'VON - Vedlejší a ostatní ...'!$C$123:$K$136</definedName>
    <definedName name="_xlnm.Print_Area" localSheetId="5">'VON - Vedlejší a ostatní ...'!$C$4:$J$76,'VON - Vedlejší a ostatní ...'!$C$82:$J$103,'VON - Vedlejší a ostatní ...'!$C$109:$K$136</definedName>
    <definedName name="_xlnm.Print_Titles" localSheetId="5">'VON - Vedlejší a ostatní ...'!$123:$123</definedName>
  </definedNames>
  <calcPr/>
</workbook>
</file>

<file path=xl/calcChain.xml><?xml version="1.0" encoding="utf-8"?>
<calcChain xmlns="http://schemas.openxmlformats.org/spreadsheetml/2006/main">
  <c i="6" l="1" r="J39"/>
  <c r="J38"/>
  <c i="1" r="AY100"/>
  <c i="6" r="J37"/>
  <c i="1" r="AX100"/>
  <c i="6"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91"/>
  <c r="E7"/>
  <c r="E85"/>
  <c i="5" r="J39"/>
  <c r="J38"/>
  <c i="1" r="AY99"/>
  <c i="5" r="J37"/>
  <c i="1" r="AX99"/>
  <c i="5"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3"/>
  <c r="F93"/>
  <c r="F91"/>
  <c r="E89"/>
  <c r="J26"/>
  <c r="E26"/>
  <c r="J121"/>
  <c r="J25"/>
  <c r="J20"/>
  <c r="E20"/>
  <c r="F94"/>
  <c r="J19"/>
  <c r="J14"/>
  <c r="J91"/>
  <c r="E7"/>
  <c r="E85"/>
  <c i="4" r="J39"/>
  <c r="J38"/>
  <c i="1" r="AY98"/>
  <c i="4" r="J37"/>
  <c i="1" r="AX98"/>
  <c i="4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7"/>
  <c r="F115"/>
  <c r="E113"/>
  <c r="J93"/>
  <c r="F93"/>
  <c r="F91"/>
  <c r="E89"/>
  <c r="J26"/>
  <c r="E26"/>
  <c r="J118"/>
  <c r="J25"/>
  <c r="J20"/>
  <c r="E20"/>
  <c r="F94"/>
  <c r="J19"/>
  <c r="J14"/>
  <c r="J115"/>
  <c r="E7"/>
  <c r="E109"/>
  <c i="3" r="J39"/>
  <c r="J38"/>
  <c i="1" r="AY97"/>
  <c i="3" r="J37"/>
  <c i="1" r="AX97"/>
  <c i="3"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123"/>
  <c r="E7"/>
  <c r="E85"/>
  <c i="2" r="J39"/>
  <c r="J38"/>
  <c i="1" r="AY96"/>
  <c i="2" r="J37"/>
  <c i="1" r="AX96"/>
  <c i="2"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6"/>
  <c r="BH526"/>
  <c r="BG526"/>
  <c r="BF526"/>
  <c r="T526"/>
  <c r="R526"/>
  <c r="P526"/>
  <c r="BI525"/>
  <c r="BH525"/>
  <c r="BG525"/>
  <c r="BF525"/>
  <c r="T525"/>
  <c r="R525"/>
  <c r="P525"/>
  <c r="BI518"/>
  <c r="BH518"/>
  <c r="BG518"/>
  <c r="BF518"/>
  <c r="T518"/>
  <c r="T517"/>
  <c r="R518"/>
  <c r="R517"/>
  <c r="P518"/>
  <c r="P517"/>
  <c r="BI516"/>
  <c r="BH516"/>
  <c r="BG516"/>
  <c r="BF516"/>
  <c r="T516"/>
  <c r="R516"/>
  <c r="P516"/>
  <c r="BI514"/>
  <c r="BH514"/>
  <c r="BG514"/>
  <c r="BF514"/>
  <c r="T514"/>
  <c r="R514"/>
  <c r="P514"/>
  <c r="BI509"/>
  <c r="BH509"/>
  <c r="BG509"/>
  <c r="BF509"/>
  <c r="T509"/>
  <c r="R509"/>
  <c r="P509"/>
  <c r="BI507"/>
  <c r="BH507"/>
  <c r="BG507"/>
  <c r="BF507"/>
  <c r="T507"/>
  <c r="T506"/>
  <c r="R507"/>
  <c r="R506"/>
  <c r="P507"/>
  <c r="P506"/>
  <c r="BI505"/>
  <c r="BH505"/>
  <c r="BG505"/>
  <c r="BF505"/>
  <c r="T505"/>
  <c r="R505"/>
  <c r="P505"/>
  <c r="BI503"/>
  <c r="BH503"/>
  <c r="BG503"/>
  <c r="BF503"/>
  <c r="T503"/>
  <c r="R503"/>
  <c r="P503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87"/>
  <c r="BH287"/>
  <c r="BG287"/>
  <c r="BF287"/>
  <c r="T287"/>
  <c r="R287"/>
  <c r="P287"/>
  <c r="BI284"/>
  <c r="BH284"/>
  <c r="BG284"/>
  <c r="BF284"/>
  <c r="T284"/>
  <c r="T283"/>
  <c r="R284"/>
  <c r="R283"/>
  <c r="P284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5"/>
  <c r="BH275"/>
  <c r="BG275"/>
  <c r="BF275"/>
  <c r="T275"/>
  <c r="R275"/>
  <c r="P275"/>
  <c r="BI266"/>
  <c r="BH266"/>
  <c r="BG266"/>
  <c r="BF266"/>
  <c r="T266"/>
  <c r="R266"/>
  <c r="P266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J141"/>
  <c r="J140"/>
  <c r="F140"/>
  <c r="F138"/>
  <c r="E136"/>
  <c r="J94"/>
  <c r="J93"/>
  <c r="F93"/>
  <c r="F91"/>
  <c r="E89"/>
  <c r="J20"/>
  <c r="E20"/>
  <c r="F94"/>
  <c r="J19"/>
  <c r="J14"/>
  <c r="J91"/>
  <c r="E7"/>
  <c r="E85"/>
  <c i="1" r="L90"/>
  <c r="AM90"/>
  <c r="AM89"/>
  <c r="L89"/>
  <c r="AM87"/>
  <c r="L87"/>
  <c r="L85"/>
  <c r="L84"/>
  <c i="6" r="J136"/>
  <c i="3" r="BK201"/>
  <c r="BK200"/>
  <c r="BK197"/>
  <c r="J194"/>
  <c r="J192"/>
  <c r="J189"/>
  <c r="BK187"/>
  <c r="BK186"/>
  <c r="J182"/>
  <c r="J179"/>
  <c r="BK178"/>
  <c r="J174"/>
  <c r="BK173"/>
  <c r="BK171"/>
  <c r="J168"/>
  <c r="BK166"/>
  <c r="BK164"/>
  <c r="J162"/>
  <c r="BK161"/>
  <c r="J160"/>
  <c r="BK156"/>
  <c r="BK155"/>
  <c r="BK154"/>
  <c r="J151"/>
  <c r="J147"/>
  <c r="J145"/>
  <c r="BK144"/>
  <c r="J143"/>
  <c r="BK142"/>
  <c r="J141"/>
  <c r="BK137"/>
  <c r="J135"/>
  <c i="2" r="J516"/>
  <c r="BK514"/>
  <c r="BK500"/>
  <c r="BK488"/>
  <c r="BK486"/>
  <c r="J480"/>
  <c r="BK478"/>
  <c r="BK472"/>
  <c r="BK464"/>
  <c r="J462"/>
  <c r="BK418"/>
  <c r="J408"/>
  <c r="J402"/>
  <c r="J399"/>
  <c r="J389"/>
  <c r="J383"/>
  <c r="BK379"/>
  <c r="J374"/>
  <c r="BK370"/>
  <c r="J370"/>
  <c r="J366"/>
  <c r="J360"/>
  <c r="BK354"/>
  <c r="J352"/>
  <c r="J343"/>
  <c r="BK161"/>
  <c r="J158"/>
  <c r="J154"/>
  <c r="J147"/>
  <c i="6" r="BK128"/>
  <c i="5" r="J145"/>
  <c r="BK144"/>
  <c r="J142"/>
  <c r="J141"/>
  <c r="J140"/>
  <c r="J138"/>
  <c r="J137"/>
  <c r="J136"/>
  <c r="J135"/>
  <c r="J134"/>
  <c r="J130"/>
  <c r="BK129"/>
  <c r="BK127"/>
  <c i="4" r="BK172"/>
  <c r="BK171"/>
  <c r="J170"/>
  <c r="J169"/>
  <c r="J168"/>
  <c r="BK165"/>
  <c r="BK164"/>
  <c r="BK162"/>
  <c r="J161"/>
  <c r="J160"/>
  <c r="J159"/>
  <c r="BK158"/>
  <c r="BK156"/>
  <c r="J155"/>
  <c r="J152"/>
  <c r="J151"/>
  <c r="J150"/>
  <c r="J149"/>
  <c r="J147"/>
  <c r="J146"/>
  <c r="BK145"/>
  <c r="J144"/>
  <c r="BK143"/>
  <c r="J142"/>
  <c r="BK140"/>
  <c r="J138"/>
  <c r="J137"/>
  <c r="BK134"/>
  <c r="BK132"/>
  <c r="J131"/>
  <c r="BK129"/>
  <c r="BK126"/>
  <c r="J125"/>
  <c r="J123"/>
  <c i="3" r="BK198"/>
  <c r="J197"/>
  <c r="BK195"/>
  <c r="BK190"/>
  <c r="BK189"/>
  <c r="BK184"/>
  <c r="BK175"/>
  <c r="J173"/>
  <c r="J167"/>
  <c r="J163"/>
  <c r="BK162"/>
  <c r="BK159"/>
  <c r="J157"/>
  <c r="J156"/>
  <c r="J153"/>
  <c r="BK150"/>
  <c r="BK146"/>
  <c r="J139"/>
  <c r="J133"/>
  <c i="2" r="J514"/>
  <c r="J509"/>
  <c r="J507"/>
  <c r="BK498"/>
  <c r="J496"/>
  <c r="J492"/>
  <c r="J488"/>
  <c r="J472"/>
  <c r="BK466"/>
  <c r="BK462"/>
  <c r="J443"/>
  <c r="J432"/>
  <c r="BK422"/>
  <c r="BK412"/>
  <c r="BK408"/>
  <c r="J406"/>
  <c r="BK392"/>
  <c r="J385"/>
  <c r="J378"/>
  <c r="BK372"/>
  <c i="6" r="J135"/>
  <c r="BK132"/>
  <c r="J132"/>
  <c r="J131"/>
  <c i="3" r="BK192"/>
  <c r="J184"/>
  <c r="J183"/>
  <c r="BK179"/>
  <c r="BK177"/>
  <c r="BK176"/>
  <c r="J175"/>
  <c r="J169"/>
  <c r="BK165"/>
  <c r="J164"/>
  <c r="BK163"/>
  <c r="BK158"/>
  <c r="BK157"/>
  <c r="J155"/>
  <c r="J148"/>
  <c r="J144"/>
  <c r="BK138"/>
  <c r="J137"/>
  <c r="BK135"/>
  <c i="2" r="J530"/>
  <c r="BK526"/>
  <c r="BK525"/>
  <c r="BK505"/>
  <c r="BK496"/>
  <c r="BK484"/>
  <c r="J482"/>
  <c r="BK476"/>
  <c r="J474"/>
  <c r="BK445"/>
  <c r="BK443"/>
  <c r="J428"/>
  <c r="J426"/>
  <c r="J424"/>
  <c r="BK399"/>
  <c r="BK395"/>
  <c r="BK391"/>
  <c r="J387"/>
  <c r="BK382"/>
  <c r="BK376"/>
  <c r="BK368"/>
  <c r="BK365"/>
  <c r="J356"/>
  <c r="J351"/>
  <c r="J349"/>
  <c r="BK347"/>
  <c r="BK331"/>
  <c r="J329"/>
  <c r="BK327"/>
  <c r="BK325"/>
  <c r="BK323"/>
  <c r="BK312"/>
  <c r="BK310"/>
  <c r="BK308"/>
  <c r="BK306"/>
  <c r="BK304"/>
  <c r="BK300"/>
  <c r="BK295"/>
  <c r="J294"/>
  <c r="BK287"/>
  <c r="J275"/>
  <c r="BK256"/>
  <c r="BK254"/>
  <c r="BK246"/>
  <c r="BK244"/>
  <c r="BK238"/>
  <c r="J237"/>
  <c r="J233"/>
  <c r="J228"/>
  <c r="BK226"/>
  <c r="BK222"/>
  <c r="BK218"/>
  <c r="BK214"/>
  <c r="J212"/>
  <c r="J210"/>
  <c r="BK208"/>
  <c r="J206"/>
  <c r="J204"/>
  <c r="J203"/>
  <c r="BK185"/>
  <c r="BK183"/>
  <c r="BK180"/>
  <c r="BK174"/>
  <c r="BK172"/>
  <c r="BK170"/>
  <c r="BK156"/>
  <c r="J151"/>
  <c i="1" r="AS95"/>
  <c i="6" r="BK133"/>
  <c r="J133"/>
  <c r="BK130"/>
  <c r="J127"/>
  <c i="5" r="BK145"/>
  <c r="BK142"/>
  <c r="BK139"/>
  <c r="BK138"/>
  <c r="BK136"/>
  <c r="BK135"/>
  <c r="BK133"/>
  <c r="BK131"/>
  <c r="J129"/>
  <c r="J128"/>
  <c r="J127"/>
  <c i="4" r="J171"/>
  <c r="BK170"/>
  <c r="BK169"/>
  <c r="J167"/>
  <c r="J166"/>
  <c r="J164"/>
  <c r="BK163"/>
  <c r="BK160"/>
  <c r="BK159"/>
  <c r="J158"/>
  <c r="BK157"/>
  <c r="J156"/>
  <c r="J154"/>
  <c r="BK153"/>
  <c r="BK151"/>
  <c r="BK149"/>
  <c r="J148"/>
  <c r="BK144"/>
  <c r="J143"/>
  <c r="J141"/>
  <c r="J140"/>
  <c r="BK139"/>
  <c r="BK138"/>
  <c r="J136"/>
  <c r="BK135"/>
  <c r="J134"/>
  <c r="J133"/>
  <c r="BK131"/>
  <c r="J130"/>
  <c r="BK128"/>
  <c r="J127"/>
  <c r="BK124"/>
  <c r="BK123"/>
  <c i="3" r="J200"/>
  <c r="J190"/>
  <c r="BK183"/>
  <c r="BK181"/>
  <c r="BK180"/>
  <c r="J178"/>
  <c r="J176"/>
  <c r="J171"/>
  <c r="BK167"/>
  <c r="J161"/>
  <c r="BK153"/>
  <c r="BK152"/>
  <c r="BK151"/>
  <c r="J150"/>
  <c r="J142"/>
  <c r="BK141"/>
  <c r="BK139"/>
  <c r="J132"/>
  <c i="2" r="J525"/>
  <c r="J518"/>
  <c r="BK516"/>
  <c r="BK509"/>
  <c r="BK507"/>
  <c r="J505"/>
  <c r="BK502"/>
  <c r="J500"/>
  <c r="BK482"/>
  <c r="BK480"/>
  <c r="J478"/>
  <c r="J464"/>
  <c r="J458"/>
  <c r="BK451"/>
  <c r="J449"/>
  <c r="J447"/>
  <c r="J441"/>
  <c r="J430"/>
  <c r="BK428"/>
  <c r="J422"/>
  <c r="BK420"/>
  <c r="BK410"/>
  <c r="J400"/>
  <c r="BK398"/>
  <c r="BK389"/>
  <c r="J382"/>
  <c r="BK381"/>
  <c r="BK366"/>
  <c r="J363"/>
  <c r="BK362"/>
  <c r="BK360"/>
  <c r="BK358"/>
  <c r="BK356"/>
  <c r="J354"/>
  <c r="J353"/>
  <c r="BK352"/>
  <c r="J345"/>
  <c r="BK341"/>
  <c r="J339"/>
  <c r="BK338"/>
  <c r="BK336"/>
  <c r="J333"/>
  <c r="J320"/>
  <c r="BK318"/>
  <c r="J315"/>
  <c r="J308"/>
  <c r="BK302"/>
  <c r="J300"/>
  <c r="BK298"/>
  <c r="BK297"/>
  <c r="J295"/>
  <c r="J292"/>
  <c r="BK284"/>
  <c r="J282"/>
  <c r="BK278"/>
  <c r="BK266"/>
  <c r="BK259"/>
  <c r="BK258"/>
  <c r="J254"/>
  <c r="BK252"/>
  <c r="BK250"/>
  <c r="J248"/>
  <c r="J240"/>
  <c r="J235"/>
  <c r="J230"/>
  <c r="J226"/>
  <c r="BK223"/>
  <c r="J215"/>
  <c r="J214"/>
  <c r="J213"/>
  <c r="BK210"/>
  <c r="J192"/>
  <c r="BK190"/>
  <c r="J183"/>
  <c r="BK181"/>
  <c r="J178"/>
  <c r="J176"/>
  <c r="J172"/>
  <c r="J170"/>
  <c r="BK168"/>
  <c r="BK167"/>
  <c r="BK164"/>
  <c r="BK163"/>
  <c r="BK158"/>
  <c r="BK154"/>
  <c r="J153"/>
  <c r="BK151"/>
  <c r="BK147"/>
  <c i="6" r="BK135"/>
  <c r="BK131"/>
  <c i="3" r="J199"/>
  <c r="J198"/>
  <c r="BK196"/>
  <c r="J195"/>
  <c r="J191"/>
  <c i="2" r="BK530"/>
  <c r="BK529"/>
  <c r="J529"/>
  <c r="BK528"/>
  <c r="J528"/>
  <c r="J526"/>
  <c r="BK518"/>
  <c r="BK503"/>
  <c r="J502"/>
  <c r="BK494"/>
  <c r="BK492"/>
  <c r="BK490"/>
  <c r="J486"/>
  <c r="BK474"/>
  <c r="J466"/>
  <c r="BK460"/>
  <c r="J451"/>
  <c r="BK447"/>
  <c r="BK441"/>
  <c r="BK430"/>
  <c r="BK424"/>
  <c r="J410"/>
  <c r="BK406"/>
  <c r="BK400"/>
  <c r="BK396"/>
  <c r="J395"/>
  <c r="J394"/>
  <c r="J392"/>
  <c r="J391"/>
  <c r="BK383"/>
  <c r="J376"/>
  <c r="BK374"/>
  <c r="J372"/>
  <c r="BK363"/>
  <c r="J358"/>
  <c r="BK353"/>
  <c r="BK351"/>
  <c r="BK349"/>
  <c r="J347"/>
  <c r="J341"/>
  <c r="BK339"/>
  <c r="J336"/>
  <c r="BK335"/>
  <c r="BK333"/>
  <c r="J331"/>
  <c r="J325"/>
  <c r="J323"/>
  <c r="BK321"/>
  <c r="BK320"/>
  <c r="J318"/>
  <c r="J317"/>
  <c r="BK313"/>
  <c r="J312"/>
  <c r="J306"/>
  <c r="J304"/>
  <c r="J302"/>
  <c r="J298"/>
  <c r="J297"/>
  <c r="BK292"/>
  <c r="J287"/>
  <c r="J284"/>
  <c r="BK282"/>
  <c r="J280"/>
  <c r="J279"/>
  <c r="BK275"/>
  <c r="J266"/>
  <c r="J259"/>
  <c r="J258"/>
  <c r="J256"/>
  <c r="J246"/>
  <c r="J244"/>
  <c r="J242"/>
  <c r="BK237"/>
  <c r="BK236"/>
  <c r="BK235"/>
  <c r="BK233"/>
  <c r="BK232"/>
  <c r="BK230"/>
  <c r="BK228"/>
  <c r="J218"/>
  <c r="BK217"/>
  <c r="BK215"/>
  <c r="BK212"/>
  <c r="BK206"/>
  <c r="BK204"/>
  <c r="BK203"/>
  <c r="BK192"/>
  <c r="J190"/>
  <c r="J180"/>
  <c r="BK179"/>
  <c r="BK176"/>
  <c r="J174"/>
  <c r="J164"/>
  <c r="J163"/>
  <c r="J161"/>
  <c r="J156"/>
  <c r="BK153"/>
  <c i="6" r="BK136"/>
  <c r="J130"/>
  <c r="J128"/>
  <c r="BK127"/>
  <c i="5" r="J144"/>
  <c r="BK141"/>
  <c r="BK140"/>
  <c r="J139"/>
  <c r="BK137"/>
  <c r="BK134"/>
  <c r="J133"/>
  <c r="J131"/>
  <c r="BK130"/>
  <c r="BK128"/>
  <c i="4" r="J172"/>
  <c r="BK168"/>
  <c r="BK167"/>
  <c r="BK166"/>
  <c r="J165"/>
  <c r="J163"/>
  <c r="J162"/>
  <c r="BK161"/>
  <c r="J157"/>
  <c r="BK155"/>
  <c r="BK154"/>
  <c r="J153"/>
  <c r="BK152"/>
  <c r="BK150"/>
  <c r="BK148"/>
  <c r="BK147"/>
  <c r="BK146"/>
  <c r="J145"/>
  <c r="BK142"/>
  <c r="BK141"/>
  <c r="J139"/>
  <c r="BK137"/>
  <c r="BK136"/>
  <c r="J135"/>
  <c r="BK133"/>
  <c r="J132"/>
  <c r="BK130"/>
  <c r="J129"/>
  <c r="J128"/>
  <c r="BK127"/>
  <c r="J126"/>
  <c r="BK125"/>
  <c r="J124"/>
  <c i="3" r="J201"/>
  <c r="BK199"/>
  <c r="J196"/>
  <c r="BK194"/>
  <c r="BK191"/>
  <c r="J187"/>
  <c r="J186"/>
  <c r="BK182"/>
  <c r="J181"/>
  <c r="J180"/>
  <c r="J177"/>
  <c r="BK174"/>
  <c r="BK169"/>
  <c r="BK168"/>
  <c r="J166"/>
  <c r="J165"/>
  <c r="BK160"/>
  <c r="J159"/>
  <c r="J158"/>
  <c r="J154"/>
  <c r="J152"/>
  <c r="BK148"/>
  <c r="BK147"/>
  <c r="J146"/>
  <c r="BK145"/>
  <c r="BK143"/>
  <c r="J138"/>
  <c r="BK133"/>
  <c r="BK132"/>
  <c i="2" r="J503"/>
  <c r="J498"/>
  <c r="J494"/>
  <c r="J490"/>
  <c r="J484"/>
  <c r="J476"/>
  <c r="J460"/>
  <c r="BK458"/>
  <c r="BK449"/>
  <c r="J445"/>
  <c r="BK432"/>
  <c r="BK426"/>
  <c r="J420"/>
  <c r="J418"/>
  <c r="J412"/>
  <c r="BK402"/>
  <c r="J398"/>
  <c r="J396"/>
  <c r="BK394"/>
  <c r="BK387"/>
  <c r="BK385"/>
  <c r="J381"/>
  <c r="J379"/>
  <c r="BK378"/>
  <c r="J368"/>
  <c r="J365"/>
  <c r="J362"/>
  <c r="BK345"/>
  <c r="BK343"/>
  <c r="J338"/>
  <c r="J335"/>
  <c r="BK329"/>
  <c r="J327"/>
  <c r="J321"/>
  <c r="BK317"/>
  <c r="BK315"/>
  <c r="J313"/>
  <c r="J310"/>
  <c r="BK294"/>
  <c r="BK280"/>
  <c r="BK279"/>
  <c r="J278"/>
  <c r="J252"/>
  <c r="J250"/>
  <c r="BK248"/>
  <c r="BK242"/>
  <c r="BK240"/>
  <c r="J238"/>
  <c r="J236"/>
  <c r="J232"/>
  <c r="J223"/>
  <c r="J222"/>
  <c r="J217"/>
  <c r="BK213"/>
  <c r="J208"/>
  <c r="J185"/>
  <c r="J181"/>
  <c r="J179"/>
  <c r="BK178"/>
  <c r="J168"/>
  <c r="J167"/>
  <c l="1" r="BK169"/>
  <c r="J169"/>
  <c r="J103"/>
  <c r="R225"/>
  <c r="T286"/>
  <c r="T285"/>
  <c r="T324"/>
  <c r="P342"/>
  <c r="R342"/>
  <c r="T386"/>
  <c r="R425"/>
  <c r="P463"/>
  <c r="T524"/>
  <c i="3" r="BK136"/>
  <c r="J136"/>
  <c r="J101"/>
  <c r="T136"/>
  <c r="R149"/>
  <c r="R170"/>
  <c r="R185"/>
  <c r="P188"/>
  <c r="R193"/>
  <c i="4" r="R122"/>
  <c r="R121"/>
  <c r="T122"/>
  <c r="T121"/>
  <c i="5" r="P126"/>
  <c r="T126"/>
  <c r="R132"/>
  <c r="P143"/>
  <c i="6" r="R134"/>
  <c i="2" r="P146"/>
  <c r="R160"/>
  <c r="P166"/>
  <c r="T166"/>
  <c r="T225"/>
  <c r="R286"/>
  <c r="R324"/>
  <c r="T346"/>
  <c r="P377"/>
  <c r="T377"/>
  <c r="BK425"/>
  <c r="J425"/>
  <c r="J115"/>
  <c r="P425"/>
  <c r="BK463"/>
  <c r="J463"/>
  <c r="J117"/>
  <c r="BK527"/>
  <c r="J527"/>
  <c r="J122"/>
  <c i="3" r="T131"/>
  <c r="R136"/>
  <c r="T149"/>
  <c r="T185"/>
  <c r="BK193"/>
  <c r="J193"/>
  <c r="J107"/>
  <c i="6" r="T129"/>
  <c i="2" r="R169"/>
  <c r="T277"/>
  <c r="BK301"/>
  <c r="J301"/>
  <c r="J109"/>
  <c r="BK324"/>
  <c r="J324"/>
  <c r="J110"/>
  <c r="P346"/>
  <c r="BK386"/>
  <c r="J386"/>
  <c r="J114"/>
  <c r="P431"/>
  <c r="T431"/>
  <c r="R508"/>
  <c r="P524"/>
  <c r="P527"/>
  <c i="3" r="P131"/>
  <c r="BK140"/>
  <c r="J140"/>
  <c r="J102"/>
  <c r="BK149"/>
  <c r="J149"/>
  <c r="J103"/>
  <c r="BK170"/>
  <c r="J170"/>
  <c r="J104"/>
  <c r="BK185"/>
  <c r="J185"/>
  <c r="J105"/>
  <c r="BK188"/>
  <c r="J188"/>
  <c r="J106"/>
  <c r="T193"/>
  <c i="4" r="BK122"/>
  <c r="J122"/>
  <c r="J99"/>
  <c r="P122"/>
  <c r="P121"/>
  <c i="1" r="AU98"/>
  <c i="5" r="BK126"/>
  <c r="J126"/>
  <c r="J100"/>
  <c r="BK132"/>
  <c r="J132"/>
  <c r="J101"/>
  <c r="T132"/>
  <c r="R143"/>
  <c i="6" r="R129"/>
  <c i="2" r="BK146"/>
  <c r="BK160"/>
  <c r="J160"/>
  <c r="J101"/>
  <c r="T160"/>
  <c r="R166"/>
  <c r="P225"/>
  <c r="P277"/>
  <c r="R301"/>
  <c r="BK346"/>
  <c r="J346"/>
  <c r="J112"/>
  <c r="P386"/>
  <c r="T463"/>
  <c r="P508"/>
  <c r="R524"/>
  <c i="6" r="BK134"/>
  <c r="J134"/>
  <c r="J102"/>
  <c i="2" r="T146"/>
  <c r="P160"/>
  <c r="BK166"/>
  <c r="J166"/>
  <c r="J102"/>
  <c r="T169"/>
  <c r="BK277"/>
  <c r="J277"/>
  <c r="J105"/>
  <c r="BK286"/>
  <c r="J286"/>
  <c r="J108"/>
  <c r="P301"/>
  <c r="P324"/>
  <c r="R346"/>
  <c r="BK377"/>
  <c r="J377"/>
  <c r="J113"/>
  <c r="R377"/>
  <c r="BK431"/>
  <c r="J431"/>
  <c r="J116"/>
  <c r="R431"/>
  <c r="BK508"/>
  <c r="J508"/>
  <c r="J119"/>
  <c r="T527"/>
  <c i="3" r="R131"/>
  <c r="P140"/>
  <c r="P149"/>
  <c r="P170"/>
  <c r="P185"/>
  <c r="R188"/>
  <c r="T188"/>
  <c i="5" r="R126"/>
  <c r="R125"/>
  <c r="R124"/>
  <c r="P132"/>
  <c r="BK143"/>
  <c r="J143"/>
  <c r="J102"/>
  <c r="T143"/>
  <c i="6" r="P134"/>
  <c i="2" r="R146"/>
  <c r="P169"/>
  <c r="BK225"/>
  <c r="J225"/>
  <c r="J104"/>
  <c r="R277"/>
  <c r="P286"/>
  <c r="P285"/>
  <c r="T301"/>
  <c r="BK342"/>
  <c r="J342"/>
  <c r="J111"/>
  <c r="T342"/>
  <c r="R386"/>
  <c r="T425"/>
  <c r="R463"/>
  <c r="T508"/>
  <c r="BK524"/>
  <c r="J524"/>
  <c r="J121"/>
  <c r="R527"/>
  <c i="3" r="BK131"/>
  <c r="J131"/>
  <c r="J100"/>
  <c r="P136"/>
  <c r="R140"/>
  <c r="T140"/>
  <c r="T170"/>
  <c r="P193"/>
  <c i="6" r="BK126"/>
  <c r="J126"/>
  <c r="J100"/>
  <c r="P126"/>
  <c r="R126"/>
  <c r="R125"/>
  <c r="R124"/>
  <c r="T126"/>
  <c r="BK129"/>
  <c r="J129"/>
  <c r="J101"/>
  <c r="P129"/>
  <c r="T134"/>
  <c i="2" r="J138"/>
  <c r="BE151"/>
  <c r="BE153"/>
  <c r="BE158"/>
  <c r="BE164"/>
  <c r="BE170"/>
  <c r="BE180"/>
  <c r="BE190"/>
  <c r="BE210"/>
  <c r="BE212"/>
  <c r="BE214"/>
  <c r="BE223"/>
  <c r="BE228"/>
  <c r="BE233"/>
  <c r="BE236"/>
  <c r="BE244"/>
  <c r="BE246"/>
  <c r="BE256"/>
  <c r="BE266"/>
  <c r="BE295"/>
  <c r="BE306"/>
  <c r="BE318"/>
  <c r="BE323"/>
  <c r="BE325"/>
  <c r="BE331"/>
  <c r="BE338"/>
  <c r="BE349"/>
  <c r="BE351"/>
  <c r="BE360"/>
  <c r="BE363"/>
  <c r="BE366"/>
  <c r="BE392"/>
  <c r="BE395"/>
  <c r="BE406"/>
  <c r="BE408"/>
  <c r="BE428"/>
  <c r="BE466"/>
  <c r="BE474"/>
  <c r="BE478"/>
  <c r="BE482"/>
  <c r="BE530"/>
  <c r="BK283"/>
  <c r="J283"/>
  <c r="J106"/>
  <c i="3" r="F126"/>
  <c r="BE137"/>
  <c r="BE142"/>
  <c r="BE153"/>
  <c r="BE158"/>
  <c r="BE162"/>
  <c r="BE164"/>
  <c r="BE165"/>
  <c r="BE167"/>
  <c r="BE173"/>
  <c r="BE184"/>
  <c r="BE186"/>
  <c r="BE190"/>
  <c r="BE198"/>
  <c i="4" r="E85"/>
  <c r="J91"/>
  <c r="J94"/>
  <c r="F118"/>
  <c r="BE124"/>
  <c r="BE126"/>
  <c r="BE127"/>
  <c r="BE129"/>
  <c r="BE132"/>
  <c r="BE135"/>
  <c r="BE140"/>
  <c r="BE141"/>
  <c r="BE145"/>
  <c r="BE146"/>
  <c r="BE149"/>
  <c r="BE151"/>
  <c r="BE155"/>
  <c r="BE160"/>
  <c r="BE161"/>
  <c r="BE165"/>
  <c r="BE170"/>
  <c r="BE172"/>
  <c i="5" r="E112"/>
  <c r="J118"/>
  <c r="F121"/>
  <c r="BE127"/>
  <c r="BE129"/>
  <c r="BE133"/>
  <c r="BE136"/>
  <c r="BE140"/>
  <c r="BE142"/>
  <c i="6" r="E112"/>
  <c r="J118"/>
  <c r="BE128"/>
  <c i="2" r="E132"/>
  <c r="BE147"/>
  <c r="BE172"/>
  <c r="BE181"/>
  <c r="BE183"/>
  <c r="BE208"/>
  <c r="BE213"/>
  <c r="BE238"/>
  <c r="BE248"/>
  <c r="BE252"/>
  <c r="BE278"/>
  <c r="BE294"/>
  <c r="BE300"/>
  <c r="BE308"/>
  <c r="BE343"/>
  <c r="BE354"/>
  <c r="BE356"/>
  <c r="BE370"/>
  <c r="BE387"/>
  <c r="BE402"/>
  <c r="BE422"/>
  <c r="BE426"/>
  <c r="BE432"/>
  <c r="BE484"/>
  <c r="BE514"/>
  <c r="BE516"/>
  <c r="BE528"/>
  <c r="BK506"/>
  <c r="J506"/>
  <c r="J118"/>
  <c r="BK517"/>
  <c r="J517"/>
  <c r="J120"/>
  <c i="3" r="BE192"/>
  <c r="BE194"/>
  <c r="BE201"/>
  <c i="6" r="BE132"/>
  <c r="BE135"/>
  <c r="BE136"/>
  <c i="2" r="F141"/>
  <c r="BE156"/>
  <c r="BE161"/>
  <c r="BE174"/>
  <c r="BE179"/>
  <c r="BE185"/>
  <c r="BE192"/>
  <c r="BE203"/>
  <c r="BE204"/>
  <c r="BE206"/>
  <c r="BE217"/>
  <c r="BE218"/>
  <c r="BE222"/>
  <c r="BE226"/>
  <c r="BE232"/>
  <c r="BE235"/>
  <c r="BE237"/>
  <c r="BE242"/>
  <c r="BE254"/>
  <c r="BE275"/>
  <c r="BE279"/>
  <c r="BE304"/>
  <c r="BE310"/>
  <c r="BE312"/>
  <c r="BE315"/>
  <c r="BE321"/>
  <c r="BE327"/>
  <c r="BE329"/>
  <c r="BE345"/>
  <c r="BE347"/>
  <c r="BE365"/>
  <c r="BE374"/>
  <c r="BE385"/>
  <c r="BE394"/>
  <c r="BE412"/>
  <c r="BE418"/>
  <c r="BE424"/>
  <c r="BE445"/>
  <c r="BE462"/>
  <c r="BE472"/>
  <c r="BE486"/>
  <c r="BE488"/>
  <c r="BE492"/>
  <c r="BE526"/>
  <c i="3" r="E117"/>
  <c r="BE135"/>
  <c r="BE144"/>
  <c r="BE159"/>
  <c r="BE160"/>
  <c r="BE168"/>
  <c r="BE175"/>
  <c r="BE177"/>
  <c r="BE189"/>
  <c r="BE200"/>
  <c i="4" r="BE130"/>
  <c r="BE134"/>
  <c r="BE138"/>
  <c r="BE143"/>
  <c r="BE147"/>
  <c r="BE150"/>
  <c r="BE152"/>
  <c r="BE153"/>
  <c r="BE156"/>
  <c r="BE157"/>
  <c r="BE158"/>
  <c r="BE159"/>
  <c r="BE162"/>
  <c r="BE166"/>
  <c r="BE169"/>
  <c i="5" r="J94"/>
  <c r="BE130"/>
  <c r="BE131"/>
  <c r="BE134"/>
  <c r="BE135"/>
  <c r="BE137"/>
  <c r="BE138"/>
  <c r="BE141"/>
  <c i="6" r="F94"/>
  <c r="BE127"/>
  <c r="BE130"/>
  <c r="BE133"/>
  <c i="2" r="BE154"/>
  <c r="BE163"/>
  <c r="BE167"/>
  <c r="BE215"/>
  <c r="BE230"/>
  <c r="BE240"/>
  <c r="BE250"/>
  <c r="BE258"/>
  <c r="BE259"/>
  <c r="BE280"/>
  <c r="BE282"/>
  <c r="BE284"/>
  <c r="BE287"/>
  <c r="BE292"/>
  <c r="BE297"/>
  <c r="BE298"/>
  <c r="BE302"/>
  <c r="BE313"/>
  <c r="BE317"/>
  <c r="BE320"/>
  <c r="BE333"/>
  <c r="BE335"/>
  <c r="BE336"/>
  <c r="BE339"/>
  <c r="BE341"/>
  <c r="BE352"/>
  <c r="BE372"/>
  <c r="BE379"/>
  <c r="BE389"/>
  <c r="BE396"/>
  <c r="BE399"/>
  <c r="BE420"/>
  <c r="BE464"/>
  <c r="BE503"/>
  <c r="BE507"/>
  <c r="BE509"/>
  <c i="3" r="J91"/>
  <c r="BE139"/>
  <c r="BE141"/>
  <c r="BE147"/>
  <c r="BE151"/>
  <c r="BE154"/>
  <c r="BE156"/>
  <c r="BE171"/>
  <c r="BE174"/>
  <c r="BE182"/>
  <c r="BE197"/>
  <c i="6" r="BE131"/>
  <c i="2" r="BE382"/>
  <c r="BE383"/>
  <c r="BE391"/>
  <c r="BE398"/>
  <c r="BE400"/>
  <c r="BE410"/>
  <c r="BE441"/>
  <c r="BE447"/>
  <c r="BE449"/>
  <c r="BE451"/>
  <c r="BE480"/>
  <c r="BE490"/>
  <c r="BE500"/>
  <c r="BE502"/>
  <c r="BE505"/>
  <c r="BE525"/>
  <c i="3" r="BE132"/>
  <c r="BE138"/>
  <c r="BE143"/>
  <c r="BE145"/>
  <c r="BE148"/>
  <c r="BE152"/>
  <c r="BE155"/>
  <c r="BE161"/>
  <c r="BE166"/>
  <c r="BE169"/>
  <c r="BE178"/>
  <c r="BE179"/>
  <c r="BE181"/>
  <c r="BE183"/>
  <c r="BE187"/>
  <c r="BE196"/>
  <c i="4" r="BE123"/>
  <c r="BE125"/>
  <c r="BE128"/>
  <c r="BE131"/>
  <c r="BE133"/>
  <c r="BE136"/>
  <c r="BE137"/>
  <c r="BE139"/>
  <c r="BE142"/>
  <c r="BE144"/>
  <c r="BE148"/>
  <c r="BE154"/>
  <c r="BE163"/>
  <c r="BE164"/>
  <c r="BE167"/>
  <c r="BE168"/>
  <c r="BE171"/>
  <c i="5" r="BE128"/>
  <c r="BE139"/>
  <c r="BE144"/>
  <c r="BE145"/>
  <c i="2" r="BE168"/>
  <c r="BE176"/>
  <c r="BE178"/>
  <c r="BE353"/>
  <c r="BE358"/>
  <c r="BE362"/>
  <c r="BE368"/>
  <c r="BE376"/>
  <c r="BE378"/>
  <c r="BE381"/>
  <c r="BE430"/>
  <c r="BE443"/>
  <c r="BE458"/>
  <c r="BE460"/>
  <c r="BE476"/>
  <c r="BE494"/>
  <c r="BE496"/>
  <c r="BE498"/>
  <c r="BE518"/>
  <c r="BE529"/>
  <c i="3" r="BE133"/>
  <c r="BE146"/>
  <c r="BE150"/>
  <c r="BE157"/>
  <c r="BE163"/>
  <c r="BE176"/>
  <c r="BE180"/>
  <c r="BE191"/>
  <c r="BE195"/>
  <c r="BE199"/>
  <c i="2" r="F37"/>
  <c i="1" r="BB96"/>
  <c i="2" r="F39"/>
  <c i="1" r="BD96"/>
  <c i="2" r="F36"/>
  <c i="1" r="BA96"/>
  <c i="4" r="F36"/>
  <c i="1" r="BA98"/>
  <c i="2" r="J36"/>
  <c i="1" r="AW96"/>
  <c i="3" r="F36"/>
  <c i="1" r="BA97"/>
  <c i="6" r="F38"/>
  <c i="1" r="BC100"/>
  <c i="5" r="J36"/>
  <c i="1" r="AW99"/>
  <c i="3" r="J36"/>
  <c i="1" r="AW97"/>
  <c i="4" r="J36"/>
  <c i="1" r="AW98"/>
  <c i="5" r="F37"/>
  <c i="1" r="BB99"/>
  <c i="2" r="F38"/>
  <c i="1" r="BC96"/>
  <c i="6" r="J36"/>
  <c i="1" r="AW100"/>
  <c i="3" r="F38"/>
  <c i="1" r="BC97"/>
  <c i="5" r="F36"/>
  <c i="1" r="BA99"/>
  <c i="3" r="F37"/>
  <c i="1" r="BB97"/>
  <c i="5" r="F38"/>
  <c i="1" r="BC99"/>
  <c i="4" r="F39"/>
  <c i="1" r="BD98"/>
  <c i="4" r="F37"/>
  <c i="1" r="BB98"/>
  <c i="6" r="F36"/>
  <c i="1" r="BA100"/>
  <c i="4" r="F38"/>
  <c i="1" r="BC98"/>
  <c i="6" r="F37"/>
  <c i="1" r="BB100"/>
  <c i="3" r="F39"/>
  <c i="1" r="BD97"/>
  <c i="5" r="F39"/>
  <c i="1" r="BD99"/>
  <c i="6" r="F39"/>
  <c i="1" r="BD100"/>
  <c r="AS94"/>
  <c i="3" l="1" r="P130"/>
  <c r="P129"/>
  <c i="1" r="AU97"/>
  <c i="5" r="T125"/>
  <c r="T124"/>
  <c i="2" r="T145"/>
  <c r="T144"/>
  <c i="3" r="T130"/>
  <c r="T129"/>
  <c i="6" r="P125"/>
  <c r="P124"/>
  <c i="1" r="AU100"/>
  <c i="2" r="R145"/>
  <c i="3" r="R130"/>
  <c r="R129"/>
  <c i="2" r="BK145"/>
  <c i="6" r="T125"/>
  <c r="T124"/>
  <c i="2" r="R285"/>
  <c r="P145"/>
  <c r="P144"/>
  <c i="1" r="AU96"/>
  <c i="5" r="P125"/>
  <c r="P124"/>
  <c i="1" r="AU99"/>
  <c i="2" r="BK285"/>
  <c r="J285"/>
  <c r="J107"/>
  <c i="4" r="BK121"/>
  <c r="J121"/>
  <c r="J98"/>
  <c i="5" r="BK125"/>
  <c r="J125"/>
  <c r="J99"/>
  <c i="3" r="BK130"/>
  <c r="J130"/>
  <c r="J99"/>
  <c i="2" r="J146"/>
  <c r="J100"/>
  <c i="6" r="BK125"/>
  <c r="J125"/>
  <c r="J99"/>
  <c i="4" r="J35"/>
  <c i="1" r="AV98"/>
  <c r="AT98"/>
  <c i="3" r="J35"/>
  <c i="1" r="AV97"/>
  <c r="AT97"/>
  <c i="5" r="F35"/>
  <c i="1" r="AZ99"/>
  <c i="2" r="J35"/>
  <c i="1" r="AV96"/>
  <c r="AT96"/>
  <c r="BC95"/>
  <c r="AY95"/>
  <c i="4" r="F35"/>
  <c i="1" r="AZ98"/>
  <c r="BD95"/>
  <c r="BD94"/>
  <c r="W33"/>
  <c i="2" r="F35"/>
  <c i="1" r="AZ96"/>
  <c r="BB95"/>
  <c r="AX95"/>
  <c r="BA95"/>
  <c r="AW95"/>
  <c i="3" r="F35"/>
  <c i="1" r="AZ97"/>
  <c i="5" r="J35"/>
  <c i="1" r="AV99"/>
  <c r="AT99"/>
  <c i="6" r="F35"/>
  <c i="1" r="AZ100"/>
  <c i="6" r="J35"/>
  <c i="1" r="AV100"/>
  <c r="AT100"/>
  <c i="2" l="1" r="BK144"/>
  <c r="J144"/>
  <c r="R144"/>
  <c r="J145"/>
  <c r="J99"/>
  <c i="5" r="BK124"/>
  <c r="J124"/>
  <c i="3" r="BK129"/>
  <c r="J129"/>
  <c i="6" r="BK124"/>
  <c r="J124"/>
  <c r="J98"/>
  <c i="2" r="J32"/>
  <c i="1" r="AG96"/>
  <c r="AN96"/>
  <c r="BA94"/>
  <c r="AW94"/>
  <c r="AK30"/>
  <c i="5" r="J32"/>
  <c i="1" r="AG99"/>
  <c r="AN99"/>
  <c r="BB94"/>
  <c r="W31"/>
  <c r="AU95"/>
  <c r="AU94"/>
  <c i="4" r="J32"/>
  <c i="1" r="AG98"/>
  <c r="AN98"/>
  <c r="AZ95"/>
  <c r="AV95"/>
  <c r="AT95"/>
  <c r="BC94"/>
  <c r="AY94"/>
  <c i="3" r="J32"/>
  <c i="1" r="AG97"/>
  <c r="AN97"/>
  <c i="2" l="1" r="J98"/>
  <c i="5" r="J41"/>
  <c r="J98"/>
  <c i="3" r="J98"/>
  <c i="4" r="J41"/>
  <c i="3" r="J41"/>
  <c i="2" r="J41"/>
  <c i="1" r="AX94"/>
  <c i="6" r="J32"/>
  <c i="1" r="AG100"/>
  <c r="AN100"/>
  <c r="W30"/>
  <c r="AZ94"/>
  <c r="AV94"/>
  <c r="AK29"/>
  <c r="W32"/>
  <c i="6" l="1" r="J41"/>
  <c i="1" r="AT94"/>
  <c r="W29"/>
  <c r="AG95"/>
  <c r="AN95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<sst xmlns="http://schemas.openxmlformats.org/spreadsheetml/2006/main">
  <si>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</si>
  <si>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</si>
  <si>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</si>
  <si>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</si>
  <si>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</si>
  <si>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{7c7b94c5-4ece-48a5-8222-6135fff93812}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</si>
  <si>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</si>
  <si>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</si>
  <si>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</si>
  <si>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</si>
  <si>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</si>
  <si>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</si>
  <si>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</si>
  <si>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</si>
  <si>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HK-VAZNI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</si>
  <si>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</si>
  <si>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</si>
  <si>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SOŠ a SOU Vocelova</t>
  </si>
  <si>
    <t>KSO:</t>
  </si>
  <si>
    <t>CC-CZ:</t>
  </si>
  <si>
    <t>Místo:</t>
  </si>
  <si>
    <t>Hradec Král. Vážní 1098</t>
  </si>
  <si>
    <t>Datum:</t>
  </si>
  <si>
    <t>22. 9. 2021</t>
  </si>
  <si>
    <t>Zadavatel:</t>
  </si>
  <si>
    <t>IČ:</t>
  </si>
  <si>
    <t xml:space="preserve">Královéhradecký kraj </t>
  </si>
  <si>
    <t>DIČ:</t>
  </si>
  <si>
    <t>Uchazeč:</t>
  </si>
  <si>
    <t>Vyplň údaj</t>
  </si>
  <si>
    <t>Projektant:</t>
  </si>
  <si>
    <t>Energy Benefit Centre a.s. Praha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</si>
  <si>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</si>
  <si>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</si>
  <si>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</si>
  <si>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</si>
  <si>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</si>
  <si>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</si>
  <si>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</si>
  <si>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</si>
  <si>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</si>
  <si>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</si>
  <si>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</si>
  <si>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</si>
  <si>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</si>
  <si>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</si>
  <si>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</si>
  <si>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</si>
  <si>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</si>
  <si>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</si>
  <si>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</si>
  <si>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</si>
  <si>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</si>
  <si>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</si>
  <si>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</si>
  <si>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</si>
  <si>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</si>
  <si>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</si>
  <si>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</si>
  <si>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</si>
  <si>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</si>
  <si>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</si>
  <si>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</si>
  <si>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</si>
  <si>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</si>
  <si>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</si>
  <si>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</si>
  <si>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</si>
  <si>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</si>
  <si>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</si>
  <si>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</si>
  <si>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</si>
  <si>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</si>
  <si>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</si>
  <si>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</si>
  <si>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</si>
  <si>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</si>
  <si>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</si>
  <si>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</si>
  <si>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</si>
  <si>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</si>
  <si>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SO 01 - Vlastní budova</t>
  </si>
  <si>
    <t>STA</t>
  </si>
  <si>
    <t>1</t>
  </si>
  <si>
    <t>{8017b72e-9ea5-4881-8e18-8192ba40cdca}</t>
  </si>
  <si>
    <t>2</t>
  </si>
  <si>
    <t>/</t>
  </si>
  <si>
    <t>AR</t>
  </si>
  <si>
    <t>Stavební část</t>
  </si>
  <si>
    <t>Soupis</t>
  </si>
  <si>
    <t>{66e7498f-f9e6-4af6-a3d9-fb922af729b5}</t>
  </si>
  <si>
    <t>UT</t>
  </si>
  <si>
    <t>Vytápění stavby</t>
  </si>
  <si>
    <t>{98e4b674-2ff9-4e44-b8fd-82a0a8044c31}</t>
  </si>
  <si>
    <t>EL</t>
  </si>
  <si>
    <t>Elektroinstalace a bleskosvod</t>
  </si>
  <si>
    <t>{6b36cca7-69f8-49a1-a351-101875ae51fe}</t>
  </si>
  <si>
    <t>VZT</t>
  </si>
  <si>
    <t>Úprava stávající vzduchotechniky</t>
  </si>
  <si>
    <t>{1041414d-43b4-455f-9487-bf1ee6fa076d}</t>
  </si>
  <si>
    <t>VON</t>
  </si>
  <si>
    <t>Vedlejší a ostatní náklady</t>
  </si>
  <si>
    <t>{81fa867d-4111-431e-a4ee-dd7901a364c3}</t>
  </si>
  <si>
    <t>KRYCÍ LIST SOUPISU PRACÍ</t>
  </si>
  <si>
    <t>Objekt:</t>
  </si>
  <si>
    <t>01 - SO 01 - Vlastní budova</t>
  </si>
  <si>
    <t>Soupis:</t>
  </si>
  <si>
    <t>AR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</si>
  <si>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</si>
  <si>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</si>
  <si>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</si>
  <si>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</si>
  <si>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</si>
  <si>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</si>
  <si>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</si>
  <si>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</si>
  <si>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</si>
  <si>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</si>
  <si>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</si>
  <si>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</si>
  <si>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</si>
  <si>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</si>
  <si>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</si>
  <si>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</si>
  <si>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</si>
  <si>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</si>
  <si>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</si>
  <si>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</si>
  <si>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</si>
  <si>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</si>
  <si>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</si>
  <si>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</si>
  <si>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</si>
  <si>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</si>
  <si>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</si>
  <si>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</si>
  <si>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</si>
  <si>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</si>
  <si>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</si>
  <si>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</si>
  <si>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</si>
  <si>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</si>
  <si>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</si>
  <si>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</si>
  <si>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</si>
  <si>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</si>
  <si>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</si>
  <si>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</si>
  <si>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</si>
  <si>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</si>
  <si>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</si>
  <si>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</si>
  <si>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</si>
  <si>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</si>
  <si>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</si>
  <si>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122251103</t>
  </si>
  <si>
    <t>Odkopávky a prokopávky nezapažené v hornině třídy těžitelnosti I skupiny 3 objem do 100 m3</t>
  </si>
  <si>
    <t>m3</t>
  </si>
  <si>
    <t>CS ÚRS 2021 02</t>
  </si>
  <si>
    <t>4</t>
  </si>
  <si>
    <t>819983911</t>
  </si>
  <si>
    <t>VV</t>
  </si>
  <si>
    <t>4,074*0,6*0,25+2,046*1,0*0,25+2,0*0,6*0,25+9,35*2,15*0,25</t>
  </si>
  <si>
    <t>37,0*0,6*0,25+9,0*0,8*0,25</t>
  </si>
  <si>
    <t>Součet</t>
  </si>
  <si>
    <t>162351103</t>
  </si>
  <si>
    <t>Vodorovné přemístění přes 50 do 500 m výkopku/sypaniny z horniny třídy těžitelnosti I skupiny 1 až 3</t>
  </si>
  <si>
    <t>-842292705</t>
  </si>
  <si>
    <t>"mezideponie" 13,798</t>
  </si>
  <si>
    <t>3</t>
  </si>
  <si>
    <t>162751117</t>
  </si>
  <si>
    <t>Vodorovné přemístění přes 9 000 do 10000 m výkopku/sypaniny z horniny třídy těžitelnosti I skupiny 1 až 3</t>
  </si>
  <si>
    <t>1437183038</t>
  </si>
  <si>
    <t>167151101</t>
  </si>
  <si>
    <t>Nakládání výkopku z hornin třídy těžitelnosti I skupiny 1 až 3 do 100 m3</t>
  </si>
  <si>
    <t>-394787595</t>
  </si>
  <si>
    <t>13,798*2</t>
  </si>
  <si>
    <t>5</t>
  </si>
  <si>
    <t>171201201</t>
  </si>
  <si>
    <t>Uložení sypaniny na skládky</t>
  </si>
  <si>
    <t>58653906</t>
  </si>
  <si>
    <t>13,798</t>
  </si>
  <si>
    <t>6</t>
  </si>
  <si>
    <t>171201211</t>
  </si>
  <si>
    <t>Poplatek za uložení stavebního odpadu - zeminy a kameniva na skládce</t>
  </si>
  <si>
    <t>t</t>
  </si>
  <si>
    <t>1946618968</t>
  </si>
  <si>
    <t>13,798*1,8</t>
  </si>
  <si>
    <t>Svislé a kompletní konstrukce</t>
  </si>
  <si>
    <t>7</t>
  </si>
  <si>
    <t>310239211</t>
  </si>
  <si>
    <t>Zazdívka otvorů pl do 4 m2 ve zdivu nadzákladovém cihlami pálenými na MVC</t>
  </si>
  <si>
    <t>1306751198</t>
  </si>
  <si>
    <t>0,9*0,6*0,45*7</t>
  </si>
  <si>
    <t>8</t>
  </si>
  <si>
    <t>317168057</t>
  </si>
  <si>
    <t>Překlad keramický vysoký v 238 mm dl 2500 mm</t>
  </si>
  <si>
    <t>kus</t>
  </si>
  <si>
    <t>-1994636485</t>
  </si>
  <si>
    <t>9</t>
  </si>
  <si>
    <t>342244221</t>
  </si>
  <si>
    <t>Příčka z cihel broušených na tenkovrstvou maltu tloušťky 140 mm</t>
  </si>
  <si>
    <t>m2</t>
  </si>
  <si>
    <t>-575248636</t>
  </si>
  <si>
    <t>"mezi vazníky" 40,6*0,633*2</t>
  </si>
  <si>
    <t>Vodorovné konstrukce</t>
  </si>
  <si>
    <t>10</t>
  </si>
  <si>
    <t>411354313</t>
  </si>
  <si>
    <t>Zřízení podpěrné konstrukce stropů výšky do 4 m tl do 25 cm</t>
  </si>
  <si>
    <t>-146799834</t>
  </si>
  <si>
    <t>11</t>
  </si>
  <si>
    <t>411354314</t>
  </si>
  <si>
    <t>Odstranění podpěrné konstrukce stropů výšky do 4 m tl do 25 cm</t>
  </si>
  <si>
    <t>766032746</t>
  </si>
  <si>
    <t>Úpravy povrchů, podlahy a osazování výplní</t>
  </si>
  <si>
    <t>12</t>
  </si>
  <si>
    <t>621211001</t>
  </si>
  <si>
    <t>Montáž kontaktního zateplení vnějších podhledů lepením a mechanickým kotvením polystyrénových desek tl do 40 mm</t>
  </si>
  <si>
    <t>912977400</t>
  </si>
  <si>
    <t>"skladba N-RP" 173,92</t>
  </si>
  <si>
    <t>13</t>
  </si>
  <si>
    <t>M</t>
  </si>
  <si>
    <t>28376071</t>
  </si>
  <si>
    <t>deska EPS grafitová fasadní λ=0,031 tl 30mm</t>
  </si>
  <si>
    <t>-1673309935</t>
  </si>
  <si>
    <t>173,92*1,02 'Přepočtené koeficientem množství</t>
  </si>
  <si>
    <t>14</t>
  </si>
  <si>
    <t>621211061</t>
  </si>
  <si>
    <t>Montáž kontaktního zateplení vnějších podhledů lepením a mechanickým kotvením polystyrénových desek tl přes 240 mm</t>
  </si>
  <si>
    <t>454637020</t>
  </si>
  <si>
    <t>"skladba W06a" 12,17*0,6</t>
  </si>
  <si>
    <t>28372206</t>
  </si>
  <si>
    <t>deska EPS 100 kašírovaná asfaltovým pásem V60 S35 tl 140mm</t>
  </si>
  <si>
    <t>-947988980</t>
  </si>
  <si>
    <t>7,302*2</t>
  </si>
  <si>
    <t>16</t>
  </si>
  <si>
    <t>621531022</t>
  </si>
  <si>
    <t>Tenkovrstvá silikonová zrnitá omítka zrnitost 2,0 mm vnějších podhledů</t>
  </si>
  <si>
    <t>-1050627787</t>
  </si>
  <si>
    <t>17</t>
  </si>
  <si>
    <t>-1402406360</t>
  </si>
  <si>
    <t>179</t>
  </si>
  <si>
    <t>621151011</t>
  </si>
  <si>
    <t>Penetrační nátěr vnějších pastovitých tenkovrstvých omítek podhledů</t>
  </si>
  <si>
    <t>1286105993</t>
  </si>
  <si>
    <t>18</t>
  </si>
  <si>
    <t>622143004</t>
  </si>
  <si>
    <t>Montáž omítkových samolepících začišťovacích profilů pro spojení s okenním rámem</t>
  </si>
  <si>
    <t>m</t>
  </si>
  <si>
    <t>980338716</t>
  </si>
  <si>
    <t>715,4</t>
  </si>
  <si>
    <t>19</t>
  </si>
  <si>
    <t>59051476</t>
  </si>
  <si>
    <t>profil okenní začišťovací se sklovláknitou armovací tkaninou 9mm/2,4m</t>
  </si>
  <si>
    <t>-1031784067</t>
  </si>
  <si>
    <t>715,4*1,05 'Přepočtené koeficientem množství</t>
  </si>
  <si>
    <t>20</t>
  </si>
  <si>
    <t>622211031</t>
  </si>
  <si>
    <t>Montáž kontaktního zateplení vnějších stěn lepením a mechanickým kotvením polystyrénových desek tl do 160 mm</t>
  </si>
  <si>
    <t>416197121</t>
  </si>
  <si>
    <t xml:space="preserve">"skladba N-S01,N-S 06"  (8,925*2+7,745)*0,6</t>
  </si>
  <si>
    <t>"skladba N-S08" 22,425*0,6</t>
  </si>
  <si>
    <t>"skladba N-S02" 75,379</t>
  </si>
  <si>
    <t>28376384</t>
  </si>
  <si>
    <t>deska z polystyrénu XPS, hrana polodrážková a hladký povrch s vyšší odolností m3</t>
  </si>
  <si>
    <t>1842148604</t>
  </si>
  <si>
    <t>104,191*0,14*1,02</t>
  </si>
  <si>
    <t>22</t>
  </si>
  <si>
    <t>-1630689346</t>
  </si>
  <si>
    <t xml:space="preserve">"skladba N-W01"  75,379</t>
  </si>
  <si>
    <t xml:space="preserve">"skladba N-W03+04+06,W08" </t>
  </si>
  <si>
    <t>"SV" (4,845+0,16+0,16+7,165+0,16)*4,59+(36,176+0,16)*4,59</t>
  </si>
  <si>
    <t>"JZ" 40,6*4,59</t>
  </si>
  <si>
    <t>"SZ" 2,875*3,52+(22,425-2,875)*5,241+(22,425-2,875)*2,157*0,5</t>
  </si>
  <si>
    <t xml:space="preserve">       - 1,95*3,38-1,0*3,37-1,78*2,38*6-1,67*2,74*4-2,4*0,6*4-0,9*2,74*4</t>
  </si>
  <si>
    <t xml:space="preserve">        -1,76*1,78*4-1,47*2,49-0,65*0,65*2-2,36*3,0*9-2,4*1,51*2</t>
  </si>
  <si>
    <t xml:space="preserve">"JV-N W02"  2,875*3,52+(22,425-2,875)*5,241</t>
  </si>
  <si>
    <t xml:space="preserve">         -0,82*1,8*6-1,1*2,36</t>
  </si>
  <si>
    <t>23</t>
  </si>
  <si>
    <t>28376079</t>
  </si>
  <si>
    <t>deska EPS grafitová fasadní λ=0,031 tl 160mm</t>
  </si>
  <si>
    <t>-1262639040</t>
  </si>
  <si>
    <t>24</t>
  </si>
  <si>
    <t>622252001</t>
  </si>
  <si>
    <t>Montáž profilů kontaktního zateplení připevněných mechanicky</t>
  </si>
  <si>
    <t>-251328648</t>
  </si>
  <si>
    <t>"schema KL24" 2,0*87</t>
  </si>
  <si>
    <t>25</t>
  </si>
  <si>
    <t>59051653</t>
  </si>
  <si>
    <t>AL zakládací profil pod ETICS tl 0,7mm pro izolant tl 160mm</t>
  </si>
  <si>
    <t>161716510</t>
  </si>
  <si>
    <t>174*1,05 'Přepočtené koeficientem množství</t>
  </si>
  <si>
    <t>26</t>
  </si>
  <si>
    <t>622252002</t>
  </si>
  <si>
    <t>Montáž profilů kontaktního zateplení lepených</t>
  </si>
  <si>
    <t>-151995051</t>
  </si>
  <si>
    <t>875,3</t>
  </si>
  <si>
    <t>27</t>
  </si>
  <si>
    <t>59051486</t>
  </si>
  <si>
    <t>lišta rohová PVC 10/15cm s tkaninou</t>
  </si>
  <si>
    <t>1857817339</t>
  </si>
  <si>
    <t>875,3*1,05 'Přepočtené koeficientem množství</t>
  </si>
  <si>
    <t>28</t>
  </si>
  <si>
    <t>622325102</t>
  </si>
  <si>
    <t>Oprava vnější vápenocementové hladké omítky složitosti 1 stěn v rozsahu do 30%</t>
  </si>
  <si>
    <t>-1962889548</t>
  </si>
  <si>
    <t>29</t>
  </si>
  <si>
    <t>622531022</t>
  </si>
  <si>
    <t>Tenkovrstvá silikonová zrnitá omítka zrnitost 2,0 mm vnějších stěn</t>
  </si>
  <si>
    <t>1035750250</t>
  </si>
  <si>
    <t>180</t>
  </si>
  <si>
    <t>622151011</t>
  </si>
  <si>
    <t>Penetrační silikátový nátěr vnějších pastovitých tenkovrstvých omítek stěn</t>
  </si>
  <si>
    <t>2015502900</t>
  </si>
  <si>
    <t>30</t>
  </si>
  <si>
    <t>623531022</t>
  </si>
  <si>
    <t>Tenkovrstvá silikonová zrnitá omítka zrnitost 2,0 mm vnějších pilířů nebo sloupů</t>
  </si>
  <si>
    <t>2006680864</t>
  </si>
  <si>
    <t>"ostění" 563,328*0,1</t>
  </si>
  <si>
    <t>181</t>
  </si>
  <si>
    <t>623151011</t>
  </si>
  <si>
    <t>Penetrační silikátový nátěr vnějších pastovitých tenkovrstvých omítek pilířů a sloupů</t>
  </si>
  <si>
    <t>2064472882</t>
  </si>
  <si>
    <t>31</t>
  </si>
  <si>
    <t>629991011</t>
  </si>
  <si>
    <t>Zakrytí výplní otvorů a svislých ploch fólií přilepenou lepící páskou</t>
  </si>
  <si>
    <t>1106101350</t>
  </si>
  <si>
    <t>3,3*3,4+2,9*2,8*4+1,9*1,25+1,73*2,39+1,74*2,385+1,1*2,36</t>
  </si>
  <si>
    <t>135,334</t>
  </si>
  <si>
    <t>32</t>
  </si>
  <si>
    <t>629995101</t>
  </si>
  <si>
    <t>Očištění vnějších ploch tlakovou vodou</t>
  </si>
  <si>
    <t>-798638447</t>
  </si>
  <si>
    <t>33</t>
  </si>
  <si>
    <t>635111242</t>
  </si>
  <si>
    <t>Násyp pod podlahy z hrubého kameniva 16-32 se zhutněním</t>
  </si>
  <si>
    <t>-1660512445</t>
  </si>
  <si>
    <t>"skladbaZ08" 55,192*0,15</t>
  </si>
  <si>
    <t>Ostatní konstrukce a práce, bourání</t>
  </si>
  <si>
    <t>34</t>
  </si>
  <si>
    <t>941111121</t>
  </si>
  <si>
    <t>Montáž lešení řadového trubkového lehkého s podlahami zatížení do 200 kg/m2 š do 1,2 m v do 10 m</t>
  </si>
  <si>
    <t>1639814186</t>
  </si>
  <si>
    <t>(563,328+192,29)*1,15</t>
  </si>
  <si>
    <t>35</t>
  </si>
  <si>
    <t>941111221</t>
  </si>
  <si>
    <t>Příplatek k lešení řadovému trubkovému lehkému s podlahami š 1,2 m v 10 m za první a ZKD den použití</t>
  </si>
  <si>
    <t>-2027271762</t>
  </si>
  <si>
    <t>868,961*60</t>
  </si>
  <si>
    <t>36</t>
  </si>
  <si>
    <t>941111821</t>
  </si>
  <si>
    <t>Demontáž lešení řadového trubkového lehkého s podlahami zatížení do 200 kg/m2 š do 1,2 m v do 10 m</t>
  </si>
  <si>
    <t>-1933360168</t>
  </si>
  <si>
    <t>868,961</t>
  </si>
  <si>
    <t>37</t>
  </si>
  <si>
    <t>944511111</t>
  </si>
  <si>
    <t>Montáž ochranné sítě z textilie z umělých vláken</t>
  </si>
  <si>
    <t>1415648575</t>
  </si>
  <si>
    <t>38</t>
  </si>
  <si>
    <t>944511211</t>
  </si>
  <si>
    <t>Příplatek k ochranné síti za první a ZKD den použití</t>
  </si>
  <si>
    <t>369974783</t>
  </si>
  <si>
    <t>39</t>
  </si>
  <si>
    <t>944511811</t>
  </si>
  <si>
    <t>Demontáž ochranné sítě z textilie z umělých vláken</t>
  </si>
  <si>
    <t>2132830598</t>
  </si>
  <si>
    <t>40</t>
  </si>
  <si>
    <t>95201</t>
  </si>
  <si>
    <t xml:space="preserve">Úprava stáv.oplocení-posun sloupku </t>
  </si>
  <si>
    <t>hod</t>
  </si>
  <si>
    <t>958223328</t>
  </si>
  <si>
    <t>41</t>
  </si>
  <si>
    <t>952901111</t>
  </si>
  <si>
    <t>Vyčištění budov bytové a občanské výstavby při výšce podlaží do 4 m</t>
  </si>
  <si>
    <t>170809904</t>
  </si>
  <si>
    <t>42</t>
  </si>
  <si>
    <t>962031133</t>
  </si>
  <si>
    <t>Bourání příček z cihel pálených na MVC tl do 150 mm</t>
  </si>
  <si>
    <t>-1893804729</t>
  </si>
  <si>
    <t>"mezi vazníky" 40,76*0,913*2</t>
  </si>
  <si>
    <t>43</t>
  </si>
  <si>
    <t>965043441</t>
  </si>
  <si>
    <t>Bourání podkladů pod dlažby betonových s potěrem nebo teracem tl do 150 mm pl přes 4 m2</t>
  </si>
  <si>
    <t>-946857444</t>
  </si>
  <si>
    <t>4,847*2,7*0,15+2,866*1,0*0,15</t>
  </si>
  <si>
    <t>44</t>
  </si>
  <si>
    <t>965081353</t>
  </si>
  <si>
    <t>Bourání podlah z dlaždic betonových, teracových nebo čedičových tl přes 40 mm plochy přes 1 m2</t>
  </si>
  <si>
    <t>-855102847</t>
  </si>
  <si>
    <t>"okapový chodník" 0,5*10,7</t>
  </si>
  <si>
    <t>45</t>
  </si>
  <si>
    <t>966080101</t>
  </si>
  <si>
    <t>Bourání kontaktního zateplení z polystyrenových desek tloušťky do 60 mm</t>
  </si>
  <si>
    <t>-567233612</t>
  </si>
  <si>
    <t>40,76*4,55-1,95*3,38-1,0*3,38-1,78*2,37*6-1,67*2,74*4-2,4*0,6*4-0,9*2,76*4</t>
  </si>
  <si>
    <t>46</t>
  </si>
  <si>
    <t>968062374</t>
  </si>
  <si>
    <t>Vybourání dřevěných rámů oken zdvojených včetně křídel pl do 1 m2</t>
  </si>
  <si>
    <t>165129429</t>
  </si>
  <si>
    <t>0,91*0,9+0,9*0,86*2</t>
  </si>
  <si>
    <t>47</t>
  </si>
  <si>
    <t>968062375</t>
  </si>
  <si>
    <t>Vybourání dřevěných rámů oken zdvojených včetně křídel pl do 2 m2</t>
  </si>
  <si>
    <t>2138376152</t>
  </si>
  <si>
    <t>2,4*0,6*4+0,89*1,54*6+0,82*1,8*6</t>
  </si>
  <si>
    <t>48</t>
  </si>
  <si>
    <t>968062376</t>
  </si>
  <si>
    <t>Vybourání dřevěných rámů oken zdvojených včetně křídel pl do 4 m2</t>
  </si>
  <si>
    <t>1515658449</t>
  </si>
  <si>
    <t>1,78*1,78*4+2,4*1,511*2+1,9*1,5</t>
  </si>
  <si>
    <t>49</t>
  </si>
  <si>
    <t>968062456</t>
  </si>
  <si>
    <t>Vybourání dřevěných dveřních zárubní pl přes 2 m2</t>
  </si>
  <si>
    <t>-1665669001</t>
  </si>
  <si>
    <t>1,37*2,44+1,0*3,38+0,9*2,76*4+1,73*2,39*2+1,1*2,36</t>
  </si>
  <si>
    <t>50</t>
  </si>
  <si>
    <t>968072244</t>
  </si>
  <si>
    <t>Vybourání kovových rámů oken jednoduchých včetně křídel pl do 1 m2</t>
  </si>
  <si>
    <t>-1587820965</t>
  </si>
  <si>
    <t xml:space="preserve">"hliníkové žaluzie"  0,65*0,65*2</t>
  </si>
  <si>
    <t>51</t>
  </si>
  <si>
    <t>968072456</t>
  </si>
  <si>
    <t>Vybourání kovových dveřních zárubní pl přes 2 m2</t>
  </si>
  <si>
    <t>-1289937664</t>
  </si>
  <si>
    <t>1,95*3,38+1,78*2,38*6+1,67*2,74*4+2,34*3,0*2+2,36*3,58*7</t>
  </si>
  <si>
    <t>52</t>
  </si>
  <si>
    <t>973031325</t>
  </si>
  <si>
    <t>Vysekání kapes ve zdivu cihelném na MV nebo MVC pl do 0,10 m2 hl do 300 mm</t>
  </si>
  <si>
    <t>-921518752</t>
  </si>
  <si>
    <t>53</t>
  </si>
  <si>
    <t>978015341</t>
  </si>
  <si>
    <t>Otlučení (osekání) vnější vápenné nebo vápenocementové omítky stupně členitosti 1 a 2 rozsahu do 30%</t>
  </si>
  <si>
    <t>955556080</t>
  </si>
  <si>
    <t xml:space="preserve">"pohled SV" </t>
  </si>
  <si>
    <t>(40,76+7,745)*5,5</t>
  </si>
  <si>
    <t>"pohled JZ" 40,76*5,5+7,745*2,6</t>
  </si>
  <si>
    <t>"pohled JV" 8,9*3,95+18,95*5,5+2,85*3,5+18,95*1,8*0,5</t>
  </si>
  <si>
    <t>"pohled SZ" 3,0*3,6+18,95*5,5+8,95*4,1+18,95*1,8*0,5</t>
  </si>
  <si>
    <t>54</t>
  </si>
  <si>
    <t>978059641</t>
  </si>
  <si>
    <t>Odsekání a odebrání obkladů stěn z vnějších obkládaček plochy přes 1 m2</t>
  </si>
  <si>
    <t>1560948047</t>
  </si>
  <si>
    <t>"pohled JZ" 4,5*0,3+7,85*0,3+5,3*0,3+0,8*0,3+5,3*0,3</t>
  </si>
  <si>
    <t>1,9*0,3+7,65*0,5</t>
  </si>
  <si>
    <t>3,2*1,35+0,95*2,35+1,15*0,65*2+1,0*2,35+0,6*0,7*2+1,4*0,7*2+1,05*2,35</t>
  </si>
  <si>
    <t>"pohled SZ" 0,45*0,3+6,5*0,45+1,55*0,5*2+1,8*2,3</t>
  </si>
  <si>
    <t>"pohled JV" 6,6*0,5+0,6*1,55*2+1,75*2,5+8,45*0,3+1,0*1,75</t>
  </si>
  <si>
    <t>0,2*1,75+9,2*0,3+2,5*1,75</t>
  </si>
  <si>
    <t>"parapety oken" 2,35*11</t>
  </si>
  <si>
    <t>55</t>
  </si>
  <si>
    <t>985311112</t>
  </si>
  <si>
    <t>Reprofilace stěn cementovými sanačními maltami tl 20 mm</t>
  </si>
  <si>
    <t>-173328785</t>
  </si>
  <si>
    <t>"prahy vrat" 0,15*2,9*5</t>
  </si>
  <si>
    <t>997</t>
  </si>
  <si>
    <t>Přesun sutě</t>
  </si>
  <si>
    <t>56</t>
  </si>
  <si>
    <t>997013152</t>
  </si>
  <si>
    <t>Vnitrostaveništní doprava suti a vybouraných hmot pro budovy v do 9 m s omezením mechanizace</t>
  </si>
  <si>
    <t>1172611869</t>
  </si>
  <si>
    <t>57</t>
  </si>
  <si>
    <t>997013501</t>
  </si>
  <si>
    <t>Odvoz suti a vybouraných hmot na skládku nebo meziskládku do 1 km se složením</t>
  </si>
  <si>
    <t>-327448105</t>
  </si>
  <si>
    <t>58</t>
  </si>
  <si>
    <t>997013509</t>
  </si>
  <si>
    <t>Příplatek k odvozu suti a vybouraných hmot na skládku ZKD 1 km přes 1 km</t>
  </si>
  <si>
    <t>-1181985363</t>
  </si>
  <si>
    <t>163,781*9</t>
  </si>
  <si>
    <t>59</t>
  </si>
  <si>
    <t>997013631</t>
  </si>
  <si>
    <t>Poplatek za uložení na skládce (skládkovné) stavebního odpadu směsného kód odpadu 17 09 04</t>
  </si>
  <si>
    <t>-165118960</t>
  </si>
  <si>
    <t>998</t>
  </si>
  <si>
    <t>Přesun hmot</t>
  </si>
  <si>
    <t>60</t>
  </si>
  <si>
    <t>998011002</t>
  </si>
  <si>
    <t>Přesun hmot pro budovy zděné v do 12 m</t>
  </si>
  <si>
    <t>-841620122</t>
  </si>
  <si>
    <t>PSV</t>
  </si>
  <si>
    <t>Práce a dodávky PSV</t>
  </si>
  <si>
    <t>711</t>
  </si>
  <si>
    <t>Izolace proti vodě, vlhkosti a plynům</t>
  </si>
  <si>
    <t>61</t>
  </si>
  <si>
    <t>711142559</t>
  </si>
  <si>
    <t>Provedení izolace proti zemní vlhkosti pásy přitavením svislé NAIP</t>
  </si>
  <si>
    <t>-928450354</t>
  </si>
  <si>
    <t>"skladba N-S01" 15,357*1,1</t>
  </si>
  <si>
    <t xml:space="preserve">"skladba N-S02"  75,379</t>
  </si>
  <si>
    <t xml:space="preserve">"skladba N-S08"  22,425*0,6</t>
  </si>
  <si>
    <t>62</t>
  </si>
  <si>
    <t>62836109</t>
  </si>
  <si>
    <t>pás asfaltový natavitelný oxidovaný tl. 3,5mm s vložkou z hliníkové fólie / hliníkové fólie s textilií, se spalitelnou PE folií nebo jemnozrnným minerálním posypem</t>
  </si>
  <si>
    <t>1903689431</t>
  </si>
  <si>
    <t>105,727*1,2 'Přepočtené koeficientem množství</t>
  </si>
  <si>
    <t>63</t>
  </si>
  <si>
    <t>711491272</t>
  </si>
  <si>
    <t>Provedení izolace proti tlakové vodě svislé z textilií vrstva ochranná</t>
  </si>
  <si>
    <t>2096348959</t>
  </si>
  <si>
    <t>64</t>
  </si>
  <si>
    <t>69311006</t>
  </si>
  <si>
    <t>geotextilie tkaná separační, filtrační, výztužná PP pevnost v tahu 15kN/m</t>
  </si>
  <si>
    <t>-350585150</t>
  </si>
  <si>
    <t>105,727*1,05 'Přepočtené koeficientem množství</t>
  </si>
  <si>
    <t>65</t>
  </si>
  <si>
    <t>711491273</t>
  </si>
  <si>
    <t>Provedení izolace proti tlakové vodě svislé z nopové folie</t>
  </si>
  <si>
    <t>-336314768</t>
  </si>
  <si>
    <t>66</t>
  </si>
  <si>
    <t>28323005</t>
  </si>
  <si>
    <t>fólie profilovaná (nopová) drenážní HDPE s výškou nopů 8mm</t>
  </si>
  <si>
    <t>1423047393</t>
  </si>
  <si>
    <t>67</t>
  </si>
  <si>
    <t>998711202</t>
  </si>
  <si>
    <t>Přesun hmot procentní pro izolace proti vodě, vlhkosti a plynům v objektech v do 12 m</t>
  </si>
  <si>
    <t>%</t>
  </si>
  <si>
    <t>1826452402</t>
  </si>
  <si>
    <t>712</t>
  </si>
  <si>
    <t>Povlakové krytiny</t>
  </si>
  <si>
    <t>68</t>
  </si>
  <si>
    <t>712340832</t>
  </si>
  <si>
    <t>Odstranění povlakové krytiny střech do 10° dvouvrstvé</t>
  </si>
  <si>
    <t>-1208183244</t>
  </si>
  <si>
    <t>1209,69+1,88</t>
  </si>
  <si>
    <t>69</t>
  </si>
  <si>
    <t>712311101</t>
  </si>
  <si>
    <t>Provedení povlakové krytiny střech do 10° za studena lakem penetračním nebo asfaltovým</t>
  </si>
  <si>
    <t>109108512</t>
  </si>
  <si>
    <t>"skladba R06-R08" 41,22+5,005*3,45+1,88</t>
  </si>
  <si>
    <t>70</t>
  </si>
  <si>
    <t>11163150</t>
  </si>
  <si>
    <t>lak penetrační asfaltový</t>
  </si>
  <si>
    <t>1647790271</t>
  </si>
  <si>
    <t>60,367*0,0003 'Přepočtené koeficientem množství</t>
  </si>
  <si>
    <t>71</t>
  </si>
  <si>
    <t>712363604</t>
  </si>
  <si>
    <t>Provedení povlak krytiny mechanicky kotvenou do betonu TI tl přes 240mm vnitřní pole, budova v do 18m</t>
  </si>
  <si>
    <t>-1796351274</t>
  </si>
  <si>
    <t>"skladba R06,R07" 41,22+5,005*3,45</t>
  </si>
  <si>
    <t>72</t>
  </si>
  <si>
    <t>28322012</t>
  </si>
  <si>
    <t>fólie hydroizolační střešní mPVC mechanicky kotvená tl 1,5mm šedá</t>
  </si>
  <si>
    <t>-994391473</t>
  </si>
  <si>
    <t>58,487*1,15 'Přepočtené koeficientem množství</t>
  </si>
  <si>
    <t>73</t>
  </si>
  <si>
    <t>712391172</t>
  </si>
  <si>
    <t>Provedení povlakové krytiny střech do 10° ochranné textilní vrstvy</t>
  </si>
  <si>
    <t>914419979</t>
  </si>
  <si>
    <t>74</t>
  </si>
  <si>
    <t>1850880610</t>
  </si>
  <si>
    <t>75</t>
  </si>
  <si>
    <t>712391176</t>
  </si>
  <si>
    <t xml:space="preserve">Provedení povlakové krytiny střech do 10° připevnění izolace kotvícími terči vč. dodávky </t>
  </si>
  <si>
    <t>218792657</t>
  </si>
  <si>
    <t>58,487*5</t>
  </si>
  <si>
    <t>76</t>
  </si>
  <si>
    <t>712431101</t>
  </si>
  <si>
    <t>Provedení povlakové krytiny střech do 30° pásy na sucho AIP nebo NAIP</t>
  </si>
  <si>
    <t>-1133060219</t>
  </si>
  <si>
    <t>77</t>
  </si>
  <si>
    <t>KVK.8002KP10</t>
  </si>
  <si>
    <t>R 330H</t>
  </si>
  <si>
    <t>1652729715</t>
  </si>
  <si>
    <t>1187,198*1,15 'Přepočtené koeficientem množství</t>
  </si>
  <si>
    <t>78</t>
  </si>
  <si>
    <t>712441559</t>
  </si>
  <si>
    <t>Provedení povlakové krytiny střech do 30° pásy přitavením NAIP v plné ploše</t>
  </si>
  <si>
    <t>-1568047983</t>
  </si>
  <si>
    <t>79</t>
  </si>
  <si>
    <t>KVK.8112PT75</t>
  </si>
  <si>
    <t>Parabit G S40</t>
  </si>
  <si>
    <t>-68665836</t>
  </si>
  <si>
    <t>60,367*1,15 'Přepočtené koeficientem množství</t>
  </si>
  <si>
    <t>80</t>
  </si>
  <si>
    <t>998712202</t>
  </si>
  <si>
    <t>Přesun hmot procentní pro krytiny povlakové v objektech v do 12 m</t>
  </si>
  <si>
    <t>-447250674</t>
  </si>
  <si>
    <t>713</t>
  </si>
  <si>
    <t>Izolace tepelné</t>
  </si>
  <si>
    <t>81</t>
  </si>
  <si>
    <t>713110811</t>
  </si>
  <si>
    <t>Odstranění tepelné izolace stropů volně kladené z vláknitých materiálů suchých tl 2*60mm</t>
  </si>
  <si>
    <t>-1509551831</t>
  </si>
  <si>
    <t>896,72*2</t>
  </si>
  <si>
    <t>82</t>
  </si>
  <si>
    <t>713111111</t>
  </si>
  <si>
    <t>Montáž izolace tepelné vrchem stropů volně kladenými rohožemi, pásy, dílci, deskami</t>
  </si>
  <si>
    <t>1320623703</t>
  </si>
  <si>
    <t>"skladba R06,R07" 41,22*2+5,005*3,45*2</t>
  </si>
  <si>
    <t>83</t>
  </si>
  <si>
    <t>BCL.0001498.URS</t>
  </si>
  <si>
    <t>deska EPS 100 Z kašírovaná V 60 S 35 3000x1000x140 mm</t>
  </si>
  <si>
    <t>172634619</t>
  </si>
  <si>
    <t>116,975*1,02 'Přepočtené koeficientem množství</t>
  </si>
  <si>
    <t>84</t>
  </si>
  <si>
    <t>-624160228</t>
  </si>
  <si>
    <t>"skladba R08" 1,88</t>
  </si>
  <si>
    <t>85</t>
  </si>
  <si>
    <t>28372207</t>
  </si>
  <si>
    <t>deska EPS 100 kašírovaná asfaltovým pásem V60 S35 tl 160mm</t>
  </si>
  <si>
    <t>964330610</t>
  </si>
  <si>
    <t>1,88*1,02 'Přepočtené koeficientem množství</t>
  </si>
  <si>
    <t>86</t>
  </si>
  <si>
    <t>713151111</t>
  </si>
  <si>
    <t>Montáž izolace tepelné střech šikmých kladené volně mezi krokve rohoží, pásů, desek</t>
  </si>
  <si>
    <t>926141154</t>
  </si>
  <si>
    <t>87</t>
  </si>
  <si>
    <t>ISV.8592248000871</t>
  </si>
  <si>
    <t>Isover UNI 140mm, λD = 0,035 (W·m-1·K-1),1200 x 600 x 140 mm, univerzální izolace z čedičových vláken, vhodná zejména mezi a pod krokve.</t>
  </si>
  <si>
    <t>-1328310854</t>
  </si>
  <si>
    <t>1187,198*1,02 'Přepočtené koeficientem množství</t>
  </si>
  <si>
    <t>88</t>
  </si>
  <si>
    <t>713151121</t>
  </si>
  <si>
    <t>Montáž izolace tepelné střech šikmých kladené volně pod krokve rohoží, pásů, desek</t>
  </si>
  <si>
    <t>-1307682230</t>
  </si>
  <si>
    <t>89</t>
  </si>
  <si>
    <t>63148157</t>
  </si>
  <si>
    <t xml:space="preserve">deska tepelně izolační minerální  univerzální λ=0,035 tl 160mm</t>
  </si>
  <si>
    <t>1448500000</t>
  </si>
  <si>
    <t>90</t>
  </si>
  <si>
    <t>998713202</t>
  </si>
  <si>
    <t>Přesun hmot procentní pro izolace tepelné v objektech v do 12 m</t>
  </si>
  <si>
    <t>-1973485616</t>
  </si>
  <si>
    <t>721</t>
  </si>
  <si>
    <t>Zdravotechnika - vnitřní kanalizace</t>
  </si>
  <si>
    <t>91</t>
  </si>
  <si>
    <t>721242105.ALP</t>
  </si>
  <si>
    <t>Lapač střešních splavenin z PP AGV1 se zápachovou klapkou a lapacím košem DN 110</t>
  </si>
  <si>
    <t>-1559343586</t>
  </si>
  <si>
    <t>"schema KL07" 8</t>
  </si>
  <si>
    <t>92</t>
  </si>
  <si>
    <t>998721202</t>
  </si>
  <si>
    <t>Přesun hmot procentní pro vnitřní kanalizace v objektech v do 12 m</t>
  </si>
  <si>
    <t>1908522481</t>
  </si>
  <si>
    <t>762</t>
  </si>
  <si>
    <t>Konstrukce tesařské</t>
  </si>
  <si>
    <t>96</t>
  </si>
  <si>
    <t>762001</t>
  </si>
  <si>
    <t>Demontáž příhradových vazníků o rozponu 22,6m</t>
  </si>
  <si>
    <t>ks</t>
  </si>
  <si>
    <t>-376521364</t>
  </si>
  <si>
    <t>97</t>
  </si>
  <si>
    <t>762002</t>
  </si>
  <si>
    <t xml:space="preserve">D+M revizní lávka krovu vč. zábradlí výšky 1000mm ,podlahaz fošen tl.50mm na roštu z hranolů 140/100mm vč. impregnace </t>
  </si>
  <si>
    <t>15360953</t>
  </si>
  <si>
    <t>"schema T02" 41,0</t>
  </si>
  <si>
    <t>98</t>
  </si>
  <si>
    <t>762003</t>
  </si>
  <si>
    <t xml:space="preserve">D+M vazníky fy GASET Žamberk dřevěné příhradové </t>
  </si>
  <si>
    <t>kpl</t>
  </si>
  <si>
    <t>-1415408775</t>
  </si>
  <si>
    <t>99</t>
  </si>
  <si>
    <t>762004</t>
  </si>
  <si>
    <t xml:space="preserve">D+M roznášecí krokve 100/140mm pro tepelnou izolaci </t>
  </si>
  <si>
    <t>-1304513719</t>
  </si>
  <si>
    <t>100</t>
  </si>
  <si>
    <t>762083121</t>
  </si>
  <si>
    <t>Impregnace řeziva proti dřevokaznému hmyzu, houbám a plísním máčením třída ohrožení 1 a 2</t>
  </si>
  <si>
    <t>-574747811</t>
  </si>
  <si>
    <t>101</t>
  </si>
  <si>
    <t>762341210</t>
  </si>
  <si>
    <t>Montáž bednění střech rovných a šikmých sklonu do 60° z hrubých prken na sraz</t>
  </si>
  <si>
    <t>123271729</t>
  </si>
  <si>
    <t xml:space="preserve">"skladba R01-R05,R08"   1187,198</t>
  </si>
  <si>
    <t>102</t>
  </si>
  <si>
    <t>60511064</t>
  </si>
  <si>
    <t>řezivo jehličnaté středové omítané</t>
  </si>
  <si>
    <t>1272010529</t>
  </si>
  <si>
    <t>1187,198*0,024*1,1</t>
  </si>
  <si>
    <t>103</t>
  </si>
  <si>
    <t>762341811</t>
  </si>
  <si>
    <t>Demontáž bednění střech z prken</t>
  </si>
  <si>
    <t>-1375572928</t>
  </si>
  <si>
    <t>1183,0</t>
  </si>
  <si>
    <t>104</t>
  </si>
  <si>
    <t>762342441</t>
  </si>
  <si>
    <t>Montáž lišt trojúhelníkových nebo kontralatí na střechách sklonu do 60°</t>
  </si>
  <si>
    <t>1272500238</t>
  </si>
  <si>
    <t>11,15*2*13*2</t>
  </si>
  <si>
    <t>105</t>
  </si>
  <si>
    <t>60514114</t>
  </si>
  <si>
    <t>řezivo jehličnaté lať impregnovaná dl 4 m</t>
  </si>
  <si>
    <t>-1902001118</t>
  </si>
  <si>
    <t>106</t>
  </si>
  <si>
    <t>762343811</t>
  </si>
  <si>
    <t>Demontáž bednění okapů a štítových říms z prken</t>
  </si>
  <si>
    <t>117690543</t>
  </si>
  <si>
    <t>(48,93+48,93-8,297)*(0,598+1,55)+8,297*1,8</t>
  </si>
  <si>
    <t>107</t>
  </si>
  <si>
    <t>762395000</t>
  </si>
  <si>
    <t>Spojovací prostředky krovů, bednění, laťování, nadstřešních konstrukcí</t>
  </si>
  <si>
    <t>-58576740</t>
  </si>
  <si>
    <t>108</t>
  </si>
  <si>
    <t>762421036</t>
  </si>
  <si>
    <t>Obložení stropu z desek OSB tl 22 mm broušených na pero a drážku šroubovaných</t>
  </si>
  <si>
    <t>-603358190</t>
  </si>
  <si>
    <t>40,6*1,7*2+22,425*0,8*2</t>
  </si>
  <si>
    <t>109</t>
  </si>
  <si>
    <t>762511216</t>
  </si>
  <si>
    <t>Podlahové kce podkladové z desek OSB tl 22 mm na sraz lepených</t>
  </si>
  <si>
    <t>-1742845763</t>
  </si>
  <si>
    <t>"pod parapety" 67,599*0,2</t>
  </si>
  <si>
    <t>110</t>
  </si>
  <si>
    <t>762595001</t>
  </si>
  <si>
    <t>Spojovací prostředky pro položení dřevěných podlah a zakrytí kanálů</t>
  </si>
  <si>
    <t>1412984040</t>
  </si>
  <si>
    <t>13,52+1,276</t>
  </si>
  <si>
    <t>111</t>
  </si>
  <si>
    <t>762822810</t>
  </si>
  <si>
    <t>Demontáž stropních trámů z hraněného řeziva průřezové plochy do 144 cm2</t>
  </si>
  <si>
    <t>-386522084</t>
  </si>
  <si>
    <t>40,76*11,4*4*2</t>
  </si>
  <si>
    <t>112</t>
  </si>
  <si>
    <t>762841812</t>
  </si>
  <si>
    <t>Demontáž podbíjení obkladů stropů a střech sklonu do 60° z hrubých prken s omítkou</t>
  </si>
  <si>
    <t>741318949</t>
  </si>
  <si>
    <t>40,76*19,0</t>
  </si>
  <si>
    <t>113</t>
  </si>
  <si>
    <t>998762202</t>
  </si>
  <si>
    <t>Přesun hmot procentní pro kce tesařské v objektech v do 12 m</t>
  </si>
  <si>
    <t>-1750991955</t>
  </si>
  <si>
    <t>763</t>
  </si>
  <si>
    <t>Konstrukce suché výstavby</t>
  </si>
  <si>
    <t>114</t>
  </si>
  <si>
    <t>763001</t>
  </si>
  <si>
    <t>Zapravení stropního otvoru SDK konstrukcí dle pozn. č.1 vel. 600/600mm</t>
  </si>
  <si>
    <t>-1253360987</t>
  </si>
  <si>
    <t>115</t>
  </si>
  <si>
    <t>763131432</t>
  </si>
  <si>
    <t>SDK podhled deska 1xDF 15 bez TI dvouvrstvá spodní kce profil CD+UD</t>
  </si>
  <si>
    <t>994660099</t>
  </si>
  <si>
    <t>"skladba R02,R03" 155,58</t>
  </si>
  <si>
    <t>116</t>
  </si>
  <si>
    <t>763131714</t>
  </si>
  <si>
    <t>SDK podhled základní penetrační nátěr</t>
  </si>
  <si>
    <t>-1173189577</t>
  </si>
  <si>
    <t>117</t>
  </si>
  <si>
    <t>763131751</t>
  </si>
  <si>
    <t>Montáž parotěsné zábrany do SDK podhledu</t>
  </si>
  <si>
    <t>-936497368</t>
  </si>
  <si>
    <t>118</t>
  </si>
  <si>
    <t>JTA.JFNAL170SP</t>
  </si>
  <si>
    <t>folie parotěsná JUTAFOL N Al Speciál 170 g/m2 (1,5 x 50 m)</t>
  </si>
  <si>
    <t>342612093</t>
  </si>
  <si>
    <t>155,58*1,1 'Přepočtené koeficientem množství</t>
  </si>
  <si>
    <t>119</t>
  </si>
  <si>
    <t>998763402</t>
  </si>
  <si>
    <t>Přesun hmot procentní pro sádrokartonové konstrukce v objektech v do 12 m</t>
  </si>
  <si>
    <t>-745123512</t>
  </si>
  <si>
    <t>764</t>
  </si>
  <si>
    <t>Konstrukce klempířské</t>
  </si>
  <si>
    <t>120</t>
  </si>
  <si>
    <t>764001</t>
  </si>
  <si>
    <t xml:space="preserve">D+M hřebenový větrací profil z lakovaného pozinku délka 485mm </t>
  </si>
  <si>
    <t>906526253</t>
  </si>
  <si>
    <t xml:space="preserve">"schema KL10"   103</t>
  </si>
  <si>
    <t>121</t>
  </si>
  <si>
    <t>764001831</t>
  </si>
  <si>
    <t>Demontáž krytiny z taškových tabulí do suti</t>
  </si>
  <si>
    <t>419147380</t>
  </si>
  <si>
    <t>63,71+1105,82+40,16+1,88</t>
  </si>
  <si>
    <t>122</t>
  </si>
  <si>
    <t>764001861</t>
  </si>
  <si>
    <t>Demontáž hřebene z hřebenáčů do suti</t>
  </si>
  <si>
    <t>290028013</t>
  </si>
  <si>
    <t>123</t>
  </si>
  <si>
    <t>764002</t>
  </si>
  <si>
    <t xml:space="preserve">D+M hliníkový větrací pás r.š.120mm </t>
  </si>
  <si>
    <t>bm</t>
  </si>
  <si>
    <t>165626082</t>
  </si>
  <si>
    <t xml:space="preserve">"schema KL26"  5,0*112</t>
  </si>
  <si>
    <t>124</t>
  </si>
  <si>
    <t>764002851</t>
  </si>
  <si>
    <t>Demontáž oplechování parapetů do suti</t>
  </si>
  <si>
    <t>-1731566542</t>
  </si>
  <si>
    <t>125</t>
  </si>
  <si>
    <t>764002871</t>
  </si>
  <si>
    <t>Demontáž lemování zdí do suti</t>
  </si>
  <si>
    <t>1263626978</t>
  </si>
  <si>
    <t>126</t>
  </si>
  <si>
    <t>764003</t>
  </si>
  <si>
    <t xml:space="preserve">D+M signalizační přepad </t>
  </si>
  <si>
    <t>-1472391259</t>
  </si>
  <si>
    <t xml:space="preserve">"schema KL 36"  1</t>
  </si>
  <si>
    <t>127</t>
  </si>
  <si>
    <t>764004801</t>
  </si>
  <si>
    <t>Demontáž podokapního žlabu do suti</t>
  </si>
  <si>
    <t>-10932585</t>
  </si>
  <si>
    <t>128</t>
  </si>
  <si>
    <t>764004861</t>
  </si>
  <si>
    <t>Demontáž svodu do suti</t>
  </si>
  <si>
    <t>779455159</t>
  </si>
  <si>
    <t>129</t>
  </si>
  <si>
    <t>764021421</t>
  </si>
  <si>
    <t>Dilatační připojovací lišta z Al plechu včetně tmelení rš 100 mm</t>
  </si>
  <si>
    <t>520425700</t>
  </si>
  <si>
    <t>"schema KL 27" 4,0*4</t>
  </si>
  <si>
    <t>130</t>
  </si>
  <si>
    <t>764111641</t>
  </si>
  <si>
    <t>Krytina střechy rovné drážkováním ze svitků z Pz plechu s povrchovou úpravou do rš 670 mm sklonu do 30°</t>
  </si>
  <si>
    <t>1536804045</t>
  </si>
  <si>
    <t>"skladba R01-R05,R08" 9,388*8,468+155,58+1105,82-155,58</t>
  </si>
  <si>
    <t>1,88</t>
  </si>
  <si>
    <t>131</t>
  </si>
  <si>
    <t>764211605</t>
  </si>
  <si>
    <t>Oplechování větraného hřebene z oblých hřebenáčů s větracím pásem z Pz s povrch úpravou rš 400 mm</t>
  </si>
  <si>
    <t>-1617958857</t>
  </si>
  <si>
    <t xml:space="preserve">"schema KL 13"   2,0*25</t>
  </si>
  <si>
    <t>132</t>
  </si>
  <si>
    <t>764212661</t>
  </si>
  <si>
    <t>Oplechování rovné okapové hrany z Pz s povrchovou úpravou rš 150 mm</t>
  </si>
  <si>
    <t>-2058251124</t>
  </si>
  <si>
    <t xml:space="preserve">"schema KL 29"  4,0</t>
  </si>
  <si>
    <t>133</t>
  </si>
  <si>
    <t>764212664</t>
  </si>
  <si>
    <t>Oplechování rovné okapové hrany z Pz s povrchovou úpravou rš 296mm</t>
  </si>
  <si>
    <t>1994128906</t>
  </si>
  <si>
    <t xml:space="preserve">"schema KL 18"  2,0*80</t>
  </si>
  <si>
    <t>134</t>
  </si>
  <si>
    <t>764226443</t>
  </si>
  <si>
    <t>Oplechování parapetů rovných celoplošně lepené z Al plechu rš 250 mm</t>
  </si>
  <si>
    <t>-1195840057</t>
  </si>
  <si>
    <t xml:space="preserve">"schema KL01,KL02,KL04,KL05,KL08,KL09,KL11,12,14,15,16,17,19-22,23,25,30-33" </t>
  </si>
  <si>
    <t>0,854*7+2,434*6+1,814+1,811+1,816+1,818+1,812+1,816</t>
  </si>
  <si>
    <t>1,799+1,807+1,803+1,829+2,393*2+2,382*2+2,379+2,385</t>
  </si>
  <si>
    <t>2,389*2+2,374+0,934*4+0,938+0,914*2+0,924</t>
  </si>
  <si>
    <t>135</t>
  </si>
  <si>
    <t>764311614</t>
  </si>
  <si>
    <t>Lemování rovných zdí střech s krytinou skládanou z Pz s povrchovou úpravou rš 330 mm</t>
  </si>
  <si>
    <t>1215150902</t>
  </si>
  <si>
    <t>"schema KL 28" 4,0*3</t>
  </si>
  <si>
    <t>136</t>
  </si>
  <si>
    <t>764521404</t>
  </si>
  <si>
    <t>Žlab podokapní půlkruhový z Al plechu rš 330 mm</t>
  </si>
  <si>
    <t>-1527004934</t>
  </si>
  <si>
    <t>"schema K03" 112,03</t>
  </si>
  <si>
    <t>137</t>
  </si>
  <si>
    <t>764528423</t>
  </si>
  <si>
    <t>Svody kruhové včetně objímek, kolen, odskoků z Al plechu průměru 120 mm</t>
  </si>
  <si>
    <t>2142494084</t>
  </si>
  <si>
    <t>"schema KL06" 47,555</t>
  </si>
  <si>
    <t>138</t>
  </si>
  <si>
    <t>998764202</t>
  </si>
  <si>
    <t>Přesun hmot procentní pro konstrukce klempířské v objektech v do 12 m</t>
  </si>
  <si>
    <t>-996619941</t>
  </si>
  <si>
    <t>765</t>
  </si>
  <si>
    <t>Krytina skládaná</t>
  </si>
  <si>
    <t>139</t>
  </si>
  <si>
    <t>765191011</t>
  </si>
  <si>
    <t>Montáž pojistné hydroizolační nebo parotěsné fólie kladené ve sklonu do 30° volně na krokve</t>
  </si>
  <si>
    <t>1143492188</t>
  </si>
  <si>
    <t>1187,198*2</t>
  </si>
  <si>
    <t>140</t>
  </si>
  <si>
    <t>JTA.JFD140SP</t>
  </si>
  <si>
    <t>folie podstřešní difúzní JUTAFOL D Speciál 140 g/m2</t>
  </si>
  <si>
    <t>-959722516</t>
  </si>
  <si>
    <t>2374,396*1,1 'Přepočtené koeficientem množství</t>
  </si>
  <si>
    <t>141</t>
  </si>
  <si>
    <t>998765202</t>
  </si>
  <si>
    <t>Přesun hmot procentní pro krytiny skládané v objektech v do 12 m</t>
  </si>
  <si>
    <t>-1032755216</t>
  </si>
  <si>
    <t>766</t>
  </si>
  <si>
    <t>Konstrukce truhlářské</t>
  </si>
  <si>
    <t>142</t>
  </si>
  <si>
    <t>766001</t>
  </si>
  <si>
    <t xml:space="preserve">D+M okna plastová opálově zelená/bílá vč. kování zasklená izolačním trojsklem </t>
  </si>
  <si>
    <t>-1285470027</t>
  </si>
  <si>
    <t xml:space="preserve">"schema 001,002,004,005,008-009,011,012,014-017,019-027" </t>
  </si>
  <si>
    <t>0,82*0,9+2,4*0,6*4+1,78*2,397+1,777*2,391+1,782*2,385</t>
  </si>
  <si>
    <t>1,784*2,384+1,778*2,366+1,782*2,378+1,765*1,787</t>
  </si>
  <si>
    <t>1,773*1,786+1,769*1,785+1,795*1,787+2,359*3,0*2</t>
  </si>
  <si>
    <t>2,348*3,0*2+2,345*3,0+2,351*3,0+2,355*3,0*2+2,34*3,0</t>
  </si>
  <si>
    <t>2,4*1,511*2+0,82*1,8*6</t>
  </si>
  <si>
    <t>"schema 030,031-034" 0,9*1,54*3+0,9*0,86+0,904*0,85+0,88*1,54*2+0,89*1,54*2</t>
  </si>
  <si>
    <t>143</t>
  </si>
  <si>
    <t>766002</t>
  </si>
  <si>
    <t>D+M dveře plastové poloprosklené izolačním trojsklem vč. kování 1kř. opálově zelená/bílá otočné 1100/2360mm</t>
  </si>
  <si>
    <t>908615717</t>
  </si>
  <si>
    <t>"schema 028" 1</t>
  </si>
  <si>
    <t>144</t>
  </si>
  <si>
    <t>766003</t>
  </si>
  <si>
    <t xml:space="preserve">dtto,avšak 2kř. 1740/2385mm se samozavíračem </t>
  </si>
  <si>
    <t>194935082</t>
  </si>
  <si>
    <t>"schema 029" 1</t>
  </si>
  <si>
    <t>145</t>
  </si>
  <si>
    <t>766004</t>
  </si>
  <si>
    <t>dtto,avšak 1730/2390mm</t>
  </si>
  <si>
    <t>2016736400</t>
  </si>
  <si>
    <t>"schema 035" 1</t>
  </si>
  <si>
    <t>146</t>
  </si>
  <si>
    <t>766005</t>
  </si>
  <si>
    <t>D+M pákový uzávěr</t>
  </si>
  <si>
    <t>1485728065</t>
  </si>
  <si>
    <t>147</t>
  </si>
  <si>
    <t>766006</t>
  </si>
  <si>
    <t xml:space="preserve">D+M okna dřevěné průhledové fixní rám z dřevěných eurohranolů zasklení sklem čirým bezpečnostním vč. kování 1900/1250mm </t>
  </si>
  <si>
    <t>104199122</t>
  </si>
  <si>
    <t>"schema T01" 1</t>
  </si>
  <si>
    <t>148</t>
  </si>
  <si>
    <t>766007</t>
  </si>
  <si>
    <t xml:space="preserve">D+M vnitřní plastový parapet tl.20mm s nosem lepený </t>
  </si>
  <si>
    <t>242011877</t>
  </si>
  <si>
    <t>"schema PL01-PL22" 0,82*0,43+1,78*0,43+1,777*0,43+1,782*0,43*2+1,784*0,43</t>
  </si>
  <si>
    <t>1,778*0,43+1,879*0,5+1,877*0,5+1,874*0,5+1,885*0,5</t>
  </si>
  <si>
    <t>2,359*0,43*2+2,348*0,43*2+2,345*0,43+2,351*0,43+2,355*0,43*2</t>
  </si>
  <si>
    <t>2,34*0,43+2,4*0,43*2+0,82*0,49*6+0,9*0,54*4+0,904*0,54</t>
  </si>
  <si>
    <t>0,88*0,54*2+0,89*0,54</t>
  </si>
  <si>
    <t>149</t>
  </si>
  <si>
    <t>766008</t>
  </si>
  <si>
    <t xml:space="preserve">D+M větrací mřížka PVC se samotížnou žaluzií 400/400mm </t>
  </si>
  <si>
    <t>-726610340</t>
  </si>
  <si>
    <t>"schema PL23" 1</t>
  </si>
  <si>
    <t>150</t>
  </si>
  <si>
    <t>766441821</t>
  </si>
  <si>
    <t>Demontáž parapetních desek dřevěných nebo plastových šířky do 30 cm délky přes 1,0 m</t>
  </si>
  <si>
    <t>1883142237</t>
  </si>
  <si>
    <t>151</t>
  </si>
  <si>
    <t>998766202</t>
  </si>
  <si>
    <t>Přesun hmot procentní pro konstrukce truhlářské v objektech v do 12 m</t>
  </si>
  <si>
    <t>509198828</t>
  </si>
  <si>
    <t>767</t>
  </si>
  <si>
    <t>Konstrukce zámečnické</t>
  </si>
  <si>
    <t>152</t>
  </si>
  <si>
    <t>767001</t>
  </si>
  <si>
    <t xml:space="preserve">D+M přenosný hasící přístroj práškový s hasící schopností 183B vč. držáků a kotevního materiálu </t>
  </si>
  <si>
    <t>1003920588</t>
  </si>
  <si>
    <t xml:space="preserve">"schema Z01"  5</t>
  </si>
  <si>
    <t>153</t>
  </si>
  <si>
    <t>767002</t>
  </si>
  <si>
    <t xml:space="preserve">D+M ocelové okenní mříže pevné  ocel 10/10mm oka 150/150mm vč. kotvení žárově zinkováno </t>
  </si>
  <si>
    <t>1728153353</t>
  </si>
  <si>
    <t xml:space="preserve">"schema Z02-Z16" </t>
  </si>
  <si>
    <t>2,4*0,6*4+1,78*2,397+1,777*2,391+1,782*2,385+1,784*2,384</t>
  </si>
  <si>
    <t>1,765*1,787+1,773*1,786+1,769*1,785+1,795*1,787+2,359*3,0</t>
  </si>
  <si>
    <t>2,348*3,0*2+2,345*3,0+2,34*3,0+2,4*1,511*2</t>
  </si>
  <si>
    <t>154</t>
  </si>
  <si>
    <t>767003</t>
  </si>
  <si>
    <t>D+M protipožární revizní výlez na půdu zateplený vč. kotvení lakovaný plech 700/700mm s PO EW 15 DP3</t>
  </si>
  <si>
    <t>1233271117</t>
  </si>
  <si>
    <t>"schema Z17" 1</t>
  </si>
  <si>
    <t>155</t>
  </si>
  <si>
    <t>767004</t>
  </si>
  <si>
    <t xml:space="preserve">dtto,avšak 1000/1000mm </t>
  </si>
  <si>
    <t>-1000079674</t>
  </si>
  <si>
    <t xml:space="preserve">"schema Z18"  1</t>
  </si>
  <si>
    <t>156</t>
  </si>
  <si>
    <t>767005</t>
  </si>
  <si>
    <t xml:space="preserve">D+M protidešťová žaluzie hliníková s plast.mřížkou proti hmyzu 650/650mm vč. kotvení </t>
  </si>
  <si>
    <t>682156280</t>
  </si>
  <si>
    <t xml:space="preserve">"schema Z19"  2</t>
  </si>
  <si>
    <t>157</t>
  </si>
  <si>
    <t>767006</t>
  </si>
  <si>
    <t xml:space="preserve">D+M dveře lámací otočné ocelové rám z jakl. 50/50mm výplň sendwich plech -vata plech bezpečn. sklo vč. kování 2829/2767mm barva opálpvě zelená/bílá </t>
  </si>
  <si>
    <t>-1117973796</t>
  </si>
  <si>
    <t xml:space="preserve">"schema 003s"  1</t>
  </si>
  <si>
    <t>158</t>
  </si>
  <si>
    <t>767007</t>
  </si>
  <si>
    <t xml:space="preserve">dtto,avšak 2906/2807mm </t>
  </si>
  <si>
    <t>2106811664</t>
  </si>
  <si>
    <t>"schema 006s" 1</t>
  </si>
  <si>
    <t>159</t>
  </si>
  <si>
    <t>767008</t>
  </si>
  <si>
    <t xml:space="preserve">dtto,avšak 2898/2807mm </t>
  </si>
  <si>
    <t>97278856</t>
  </si>
  <si>
    <t>"schema 007s" 1</t>
  </si>
  <si>
    <t>160</t>
  </si>
  <si>
    <t>767009</t>
  </si>
  <si>
    <t>dtto,avšak 2908/2807mm</t>
  </si>
  <si>
    <t>-2000841846</t>
  </si>
  <si>
    <t>"schema 010s" 1</t>
  </si>
  <si>
    <t>161</t>
  </si>
  <si>
    <t>767010</t>
  </si>
  <si>
    <t>dtto,avšak 3297/3438mm</t>
  </si>
  <si>
    <t>-959163597</t>
  </si>
  <si>
    <t>"schema 013s" 1</t>
  </si>
  <si>
    <t>162</t>
  </si>
  <si>
    <t>767011</t>
  </si>
  <si>
    <t xml:space="preserve">D+M plastová vrata 2kř. otočná barva zelená/bílá   vč. kování 1370/2440mm</t>
  </si>
  <si>
    <t>550662066</t>
  </si>
  <si>
    <t xml:space="preserve">"schema 018"  1</t>
  </si>
  <si>
    <t>163</t>
  </si>
  <si>
    <t>767012</t>
  </si>
  <si>
    <t xml:space="preserve">D+M hliníková větrací mřížka 150/150mm bez příruby </t>
  </si>
  <si>
    <t>812777424</t>
  </si>
  <si>
    <t>"schema KL 34" 12</t>
  </si>
  <si>
    <t>164</t>
  </si>
  <si>
    <t>767013</t>
  </si>
  <si>
    <t xml:space="preserve">dtto,avšak 300/300mm </t>
  </si>
  <si>
    <t>612576211</t>
  </si>
  <si>
    <t xml:space="preserve">"schema KL35"  2</t>
  </si>
  <si>
    <t>165</t>
  </si>
  <si>
    <t>767014</t>
  </si>
  <si>
    <t>dtto,avšak s přírubou DN 200 kovová</t>
  </si>
  <si>
    <t>-57109717</t>
  </si>
  <si>
    <t>"schema KL36" 6</t>
  </si>
  <si>
    <t>166</t>
  </si>
  <si>
    <t>767015</t>
  </si>
  <si>
    <t>D+M hliníková větrací mřížka bez příruby 400/400 mm</t>
  </si>
  <si>
    <t>-827174664</t>
  </si>
  <si>
    <t xml:space="preserve">"schema KL37"  2</t>
  </si>
  <si>
    <t>167</t>
  </si>
  <si>
    <t>767016</t>
  </si>
  <si>
    <t xml:space="preserve">D+M revizní výlez na střechu  z pozinku  600/600mm vč. kotvení </t>
  </si>
  <si>
    <t>2101925101</t>
  </si>
  <si>
    <t>"schema Z20" 1</t>
  </si>
  <si>
    <t>168</t>
  </si>
  <si>
    <t>767017</t>
  </si>
  <si>
    <t>D+M ventilační mřížka hliníková bez příruby 600/600mm</t>
  </si>
  <si>
    <t>1261304009</t>
  </si>
  <si>
    <t xml:space="preserve">"schema KL38"  1</t>
  </si>
  <si>
    <t>169</t>
  </si>
  <si>
    <t>767018</t>
  </si>
  <si>
    <t xml:space="preserve">Demontáž a opětovná montáž kruhové  výfukové hlavice nad střechu DN 500mm</t>
  </si>
  <si>
    <t>-225156599</t>
  </si>
  <si>
    <t>170</t>
  </si>
  <si>
    <t>767996802</t>
  </si>
  <si>
    <t>Demontáž atypických zámečnických konstrukcí rozebráním hmotnosti jednotlivých dílů do 100 kg</t>
  </si>
  <si>
    <t>kg</t>
  </si>
  <si>
    <t>1277604293</t>
  </si>
  <si>
    <t>"ocelové mříže" 75,0</t>
  </si>
  <si>
    <t>171</t>
  </si>
  <si>
    <t>998767202</t>
  </si>
  <si>
    <t>Přesun hmot procentní pro zámečnické konstrukce v objektech v do 12 m</t>
  </si>
  <si>
    <t>1293233648</t>
  </si>
  <si>
    <t>771</t>
  </si>
  <si>
    <t>Podlahy z dlaždic</t>
  </si>
  <si>
    <t>184</t>
  </si>
  <si>
    <t>771571913</t>
  </si>
  <si>
    <t>Oprava podlah z keramických do malty do 12 ks/m2</t>
  </si>
  <si>
    <t>CS ÚRS 2021 01</t>
  </si>
  <si>
    <t>-871631143</t>
  </si>
  <si>
    <t>781</t>
  </si>
  <si>
    <t>Dokončovací práce - obklady</t>
  </si>
  <si>
    <t>172</t>
  </si>
  <si>
    <t>781774113</t>
  </si>
  <si>
    <t>Montáž obkladů vnějších z dlaždic keramických hladkých do 12 ks/m2 lepených flexibilním lepidlem</t>
  </si>
  <si>
    <t>-800453451</t>
  </si>
  <si>
    <t>"skladba N-S01" 15,357*0,5</t>
  </si>
  <si>
    <t>"skladba N-S02" 75,379*0,5</t>
  </si>
  <si>
    <t>"skladba N-S08" 22,425*0,6*0,5</t>
  </si>
  <si>
    <t>173</t>
  </si>
  <si>
    <t>59761026</t>
  </si>
  <si>
    <t>obklad keramický hladký do 12ks/m2</t>
  </si>
  <si>
    <t>-258730339</t>
  </si>
  <si>
    <t>52,097*1,1 'Přepočtené koeficientem množství</t>
  </si>
  <si>
    <t>174</t>
  </si>
  <si>
    <t>998781202</t>
  </si>
  <si>
    <t>Přesun hmot procentní pro obklady keramické v objektech v do 12 m</t>
  </si>
  <si>
    <t>618644080</t>
  </si>
  <si>
    <t>783</t>
  </si>
  <si>
    <t>Dokončovací práce - nátěry</t>
  </si>
  <si>
    <t>175</t>
  </si>
  <si>
    <t>783823145</t>
  </si>
  <si>
    <t>Penetrační silikonový nátěr lícového zdiva</t>
  </si>
  <si>
    <t>-389043196</t>
  </si>
  <si>
    <t>"přístavba sokl" 8,925*0,6*2+7,745*0,6</t>
  </si>
  <si>
    <t>"obvodová stěna přístavba" (8,925*2+7,745)*3,52-1,73*2,39-0,89*1,54*3-0,904*0,85*2</t>
  </si>
  <si>
    <t>-0,9*1,54*3-0,9*0,86</t>
  </si>
  <si>
    <t xml:space="preserve"> 563,328</t>
  </si>
  <si>
    <t>784</t>
  </si>
  <si>
    <t>Dokončovací práce - malby a tapety</t>
  </si>
  <si>
    <t>176</t>
  </si>
  <si>
    <t>784181101</t>
  </si>
  <si>
    <t>Základní akrylátová jednonásobná penetrace podkladu v místnostech výšky do 3,80m</t>
  </si>
  <si>
    <t>-983139591</t>
  </si>
  <si>
    <t>177</t>
  </si>
  <si>
    <t>784211111</t>
  </si>
  <si>
    <t>Dvojnásobné bílé malby ze směsí za mokra velmi dobře otěruvzdorných v místnostech výšky do 3,80 m</t>
  </si>
  <si>
    <t>1219813629</t>
  </si>
  <si>
    <t>HZS</t>
  </si>
  <si>
    <t>Hodinové zúčtovací sazby</t>
  </si>
  <si>
    <t>183</t>
  </si>
  <si>
    <t>HZS1291</t>
  </si>
  <si>
    <t xml:space="preserve">Hodinová zúčtovací sazba pomocný stavební dělník-likvidace starého nábytku a příprava místa k nastěhování vybavení a nářadí z dílen </t>
  </si>
  <si>
    <t>512</t>
  </si>
  <si>
    <t>196283029</t>
  </si>
  <si>
    <t>182</t>
  </si>
  <si>
    <t>HZS1292</t>
  </si>
  <si>
    <t>Hodinová zúčtovací sazba stavební dělník-vystěhování a nastěhování celého objektu a zabalení zvedáků proti vlhku a poškození</t>
  </si>
  <si>
    <t>-969845495</t>
  </si>
  <si>
    <t>178</t>
  </si>
  <si>
    <t>HZS1301</t>
  </si>
  <si>
    <t>Hodinová zúčtovací sazba zedník-stavební přípomocné práce pro profese</t>
  </si>
  <si>
    <t>879247631</t>
  </si>
  <si>
    <t>UT - Vytápění stavby</t>
  </si>
  <si>
    <t xml:space="preserve"> </t>
  </si>
  <si>
    <t>PSV - PSV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</si>
  <si>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</si>
  <si>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</si>
  <si>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</si>
  <si>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</si>
  <si>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800 - Ostatní a vedlejší náklady</t>
  </si>
  <si>
    <t>713411121</t>
  </si>
  <si>
    <t>Montáž izolace tepelné potrubí pásy nebo rohožemi s Al fólií staženými drátem 1x</t>
  </si>
  <si>
    <t>-297912779</t>
  </si>
  <si>
    <t>63154575</t>
  </si>
  <si>
    <t>pouzdro izolační potrubní s jednostrannou Al fólií max. 250/100 °C do D60/40 mm</t>
  </si>
  <si>
    <t>575748779</t>
  </si>
  <si>
    <t>300*1,3 "Přepočtené koeficientem množství</t>
  </si>
  <si>
    <t>700700191</t>
  </si>
  <si>
    <t>Al páska šířky 50mm</t>
  </si>
  <si>
    <t>1690701138</t>
  </si>
  <si>
    <t>732</t>
  </si>
  <si>
    <t>Ústřední vytápění - strojovny</t>
  </si>
  <si>
    <t>732199100</t>
  </si>
  <si>
    <t>Montáž a dodávka orientačních štítků</t>
  </si>
  <si>
    <t>955178400</t>
  </si>
  <si>
    <t>732XS01</t>
  </si>
  <si>
    <t>Oběhové čerpadlo DN25 - 60kPa s elektronickou regulací otáček - PN 10 / 110 °C - Qel = 10 - 85W / 230V - dodávka a montáž</t>
  </si>
  <si>
    <t>331150632</t>
  </si>
  <si>
    <t>732REG01</t>
  </si>
  <si>
    <t>Dodávka a montáž kompletního regulačního systému pro ekvitermní řízení jedné topné větve včetně použitého materiálu - plně vystrojeného a vyzbrojeného rozvaděče s ovládacím panelem, čidla venkovní teploty, propojovací kabeláže, kabelového žlabu.</t>
  </si>
  <si>
    <t>-741336155</t>
  </si>
  <si>
    <t>733</t>
  </si>
  <si>
    <t>Ústřední vytápění - rozvodné potrubí</t>
  </si>
  <si>
    <t>733110803</t>
  </si>
  <si>
    <t>Demontáž potrubí ocelového závitového do DN 15</t>
  </si>
  <si>
    <t>1067910545</t>
  </si>
  <si>
    <t>733110808</t>
  </si>
  <si>
    <t>Demontáž potrubí z trubek ocelových závitových do DN 50</t>
  </si>
  <si>
    <t>-1049743581</t>
  </si>
  <si>
    <t>733111218</t>
  </si>
  <si>
    <t xml:space="preserve">Potrubí z trubek ocelových závitových  bezešvých zesílených nízkotlakých v kotelnách a strojovnách DN 50</t>
  </si>
  <si>
    <t>-785990170</t>
  </si>
  <si>
    <t>733113113</t>
  </si>
  <si>
    <t>Potrubí z trubek ocelových závitových Příplatek k ceně za zhotovení přípojky z ocelových trubek závitových do DN 25</t>
  </si>
  <si>
    <t>-13215491</t>
  </si>
  <si>
    <t>733190108</t>
  </si>
  <si>
    <t xml:space="preserve">Zkoušky těsnosti potrubí, manžety prostupové z trubek ocelových  zkoušky těsnosti potrubí (za provozu) z trubek ocelových závitových DN 40 do 50</t>
  </si>
  <si>
    <t>-735146376</t>
  </si>
  <si>
    <t>733POX101</t>
  </si>
  <si>
    <t>Propojení na stávající potrubí topné vody.</t>
  </si>
  <si>
    <t>236925715</t>
  </si>
  <si>
    <t>998733101</t>
  </si>
  <si>
    <t xml:space="preserve">Přesun hmot pro rozvody potrubí  stanovený z hmotnosti přesunovaného materiálu vodorovná dopravní vzdálenost do 50 m v objektech výšky do 6 m</t>
  </si>
  <si>
    <t>-279944426</t>
  </si>
  <si>
    <t>998733193</t>
  </si>
  <si>
    <t>Příplatek k přesunu hmot 733 za zvětšený přesun do 500 m</t>
  </si>
  <si>
    <t>2139153593</t>
  </si>
  <si>
    <t>734</t>
  </si>
  <si>
    <t>Ústřední vytápění - armatury</t>
  </si>
  <si>
    <t>734200811</t>
  </si>
  <si>
    <t xml:space="preserve">Demontáž armatur závitových  s jedním závitem do G 1/2</t>
  </si>
  <si>
    <t>-256916977</t>
  </si>
  <si>
    <t>734200821</t>
  </si>
  <si>
    <t xml:space="preserve">Demontáž armatur závitových  se dvěma závity do G 1/2</t>
  </si>
  <si>
    <t>-373155926</t>
  </si>
  <si>
    <t>734200822</t>
  </si>
  <si>
    <t xml:space="preserve">Demontáž armatur závitových  se dvěma závity přes 1/2 do G 1</t>
  </si>
  <si>
    <t>1796497909</t>
  </si>
  <si>
    <t>734200824</t>
  </si>
  <si>
    <t xml:space="preserve">Demontáž armatur závitových  se dvěma závity přes 6/4 do G 2</t>
  </si>
  <si>
    <t>-1490411058</t>
  </si>
  <si>
    <t>734290825</t>
  </si>
  <si>
    <t>Demontáž armatur směšovacích čtyřcestných DN 50</t>
  </si>
  <si>
    <t>820378537</t>
  </si>
  <si>
    <t>734OTX01</t>
  </si>
  <si>
    <t>Termostatická hlavice otopných těles se zajištěním proti zcizení pomocí bezpečnostního kroužku s regulačním rozsahem 6°C - 28°C vč. instalace na termostatický ventil</t>
  </si>
  <si>
    <t>1176338127</t>
  </si>
  <si>
    <t>734OTX02</t>
  </si>
  <si>
    <t>Termostatický radiátorový ventil přímý 1/2" pro samotížné a jednotrubkové soustavy bronz poniklovaný, PN1.0MPa, TS110°C</t>
  </si>
  <si>
    <t>1241844484</t>
  </si>
  <si>
    <t>734OTX03</t>
  </si>
  <si>
    <t>Radiátorové šroubení uzavírací a regulační rohové 1/2" bronz poniklovyný s vypouštěním, PN1.0MPa, TS110°C</t>
  </si>
  <si>
    <t>-75238328</t>
  </si>
  <si>
    <t>734211115</t>
  </si>
  <si>
    <t>Ventily odvzdušňovací závitové otopných těles PN 6 do 120°C G 1/2</t>
  </si>
  <si>
    <t>-1122342095</t>
  </si>
  <si>
    <t>734211120</t>
  </si>
  <si>
    <t>Ventil závitový odvzdušňovací G 1/2 PN 14 do 120°C automatický</t>
  </si>
  <si>
    <t>-1529378814</t>
  </si>
  <si>
    <t>734242417</t>
  </si>
  <si>
    <t>Ventil závitový zpětný přímý G 2 PN 16 do 110°C</t>
  </si>
  <si>
    <t>1116849995</t>
  </si>
  <si>
    <t>734291123</t>
  </si>
  <si>
    <t>Kohout plnící a vypouštěcí G 1/2 PN 10 do 110°C závitový</t>
  </si>
  <si>
    <t>-1854754877</t>
  </si>
  <si>
    <t>734291247</t>
  </si>
  <si>
    <t>Filtr závitový přímý G 2 PN 16 do 130°C s vnitřními závity</t>
  </si>
  <si>
    <t>-645297721</t>
  </si>
  <si>
    <t>734292777</t>
  </si>
  <si>
    <t>Kohout kulový přímý G 2 PN 42 do 185°C plnoprůtokový s koulí vnitřní závit</t>
  </si>
  <si>
    <t>1756102480</t>
  </si>
  <si>
    <t>734295022</t>
  </si>
  <si>
    <t>Směšovací armatura závitová trojcestná DN25 - kvs = 10 - Pz = 8.0kPa se servomotorem 230V</t>
  </si>
  <si>
    <t>-1644933521</t>
  </si>
  <si>
    <t>734411127</t>
  </si>
  <si>
    <t>Teploměry technické s pevným stonkem a jímkou zadní připojení (axiální) průměr 100 mm délka stonku 100 mm</t>
  </si>
  <si>
    <t>1227834041</t>
  </si>
  <si>
    <t>734421112.1</t>
  </si>
  <si>
    <t>Tlakoměry s pevným stonkem a zpětnou klapkou zadní připojení (axiální) tlaku 0–16 bar průměru 63 mm</t>
  </si>
  <si>
    <t>-1915063716</t>
  </si>
  <si>
    <t>734VVX101</t>
  </si>
  <si>
    <t>vyvažovací ventil uzavírací s přednastavením měřící vsuvky pro měření tlaku, průtoku a teploty bez vypouštěním 2"</t>
  </si>
  <si>
    <t>-1275795879</t>
  </si>
  <si>
    <t>998734101</t>
  </si>
  <si>
    <t xml:space="preserve">Přesun hmot pro armatury  stanovený z hmotnosti přesunovaného materiálu vodorovná dopravní vzdálenost do 50 m v objektech výšky do 6 m</t>
  </si>
  <si>
    <t>-595310683</t>
  </si>
  <si>
    <t>998734193</t>
  </si>
  <si>
    <t>Přesun hmot pro armatury stanovený z hmotnosti přesunovaného materiálu Příplatek k cenám za zvětšený přesun přes vymezenou největší dopravní vzdálenost do 500 m</t>
  </si>
  <si>
    <t>1506481705</t>
  </si>
  <si>
    <t>735</t>
  </si>
  <si>
    <t>Ústřední vytápění - otopná tělesa</t>
  </si>
  <si>
    <t>735000912</t>
  </si>
  <si>
    <t>Vyregulování ventilu radiátorového s termostatickým ovládáním a regulačního radiátorového šroubení</t>
  </si>
  <si>
    <t>169618069</t>
  </si>
  <si>
    <t>36*2</t>
  </si>
  <si>
    <t>735110911</t>
  </si>
  <si>
    <t>Přetěsnění radiátorové růžice</t>
  </si>
  <si>
    <t>-1239365571</t>
  </si>
  <si>
    <t>735117110</t>
  </si>
  <si>
    <t>Otopná tělesa litinová článková - odpojení a připojení po nátěru</t>
  </si>
  <si>
    <t>69532728</t>
  </si>
  <si>
    <t>735190911</t>
  </si>
  <si>
    <t>Slepá růžice litinových článkovývh těles</t>
  </si>
  <si>
    <t>-578775652</t>
  </si>
  <si>
    <t>735190913</t>
  </si>
  <si>
    <t>Vrtaná růžice litinových článkovývh těles</t>
  </si>
  <si>
    <t>374230427</t>
  </si>
  <si>
    <t>735191902</t>
  </si>
  <si>
    <t>Vyzkoušení otopných těles litinových po opravě tlakem</t>
  </si>
  <si>
    <t>-2122352809</t>
  </si>
  <si>
    <t>735191904</t>
  </si>
  <si>
    <t>Vyčištění otopných těles litinových proplachem vodou</t>
  </si>
  <si>
    <t>-1617209437</t>
  </si>
  <si>
    <t>735191905</t>
  </si>
  <si>
    <t>Odvzdušnění otopných těles</t>
  </si>
  <si>
    <t>-508971747</t>
  </si>
  <si>
    <t>735191910</t>
  </si>
  <si>
    <t>Napuštění vody do otopných těles</t>
  </si>
  <si>
    <t>-8789547</t>
  </si>
  <si>
    <t>735494811</t>
  </si>
  <si>
    <t>Vypuštění vody z otopných těles a rozvodných potrubí</t>
  </si>
  <si>
    <t>515299845</t>
  </si>
  <si>
    <t>735890801</t>
  </si>
  <si>
    <t xml:space="preserve">Vnitrostaveništní přemístění vybouraných (demontovaných) hmot otopných těles  vodorovně do 100 m v objektech výšky do 6 m</t>
  </si>
  <si>
    <t>-1516723368</t>
  </si>
  <si>
    <t>998735101</t>
  </si>
  <si>
    <t xml:space="preserve">Přesun hmot pro otopná tělesa  stanovený z hmotnosti přesunovaného materiálu vodorovná dopravní vzdálenost do 50 m v objektech výšky do 6 m</t>
  </si>
  <si>
    <t>-609991320</t>
  </si>
  <si>
    <t>998735193</t>
  </si>
  <si>
    <t>Příplatek k přesunu hmot 735 za zvětšený přesun do 500 m</t>
  </si>
  <si>
    <t>-1144575109</t>
  </si>
  <si>
    <t>783325182</t>
  </si>
  <si>
    <t>Nátěry syntetické litinových radiátorů barva dražší matný povrch 1x antikorozní a 2x email</t>
  </si>
  <si>
    <t>2090434684</t>
  </si>
  <si>
    <t>783425422.1</t>
  </si>
  <si>
    <t>Nátěry syntetické potrubí do DN 50 barva dražší matný povrch 2x email</t>
  </si>
  <si>
    <t>-1585681317</t>
  </si>
  <si>
    <t>800</t>
  </si>
  <si>
    <t>Ostatní a vedlejší náklady</t>
  </si>
  <si>
    <t>OSTX101</t>
  </si>
  <si>
    <t>Mimostaveništní doprava</t>
  </si>
  <si>
    <t>-1476259370</t>
  </si>
  <si>
    <t>OSTX102</t>
  </si>
  <si>
    <t>Uložení demontovaného materiálu na skládku</t>
  </si>
  <si>
    <t>-404835197</t>
  </si>
  <si>
    <t>OSTX103</t>
  </si>
  <si>
    <t>Příslušenství montážní organizace - přenosná montážní plošina pro práce výšky přes 3m</t>
  </si>
  <si>
    <t>611305159</t>
  </si>
  <si>
    <t>OSTX104</t>
  </si>
  <si>
    <t>Topná, dilatační a provozní zkouška</t>
  </si>
  <si>
    <t>h</t>
  </si>
  <si>
    <t>-916063457</t>
  </si>
  <si>
    <t>Hodinová zúčtovací sazba stavební dělník</t>
  </si>
  <si>
    <t>1987721088</t>
  </si>
  <si>
    <t>HZS1312</t>
  </si>
  <si>
    <t>Hodinová zúčtovací sazba omítkář - štukatér</t>
  </si>
  <si>
    <t>-696149839</t>
  </si>
  <si>
    <t>HZS2311</t>
  </si>
  <si>
    <t>Hodinová zúčtovací sazba malíř, natěrač, lakýrník</t>
  </si>
  <si>
    <t>-1064465931</t>
  </si>
  <si>
    <t>HZS3112</t>
  </si>
  <si>
    <t>Hodinová zúčtovací sazba montér potrubí odborný</t>
  </si>
  <si>
    <t>-497625987</t>
  </si>
  <si>
    <t>HZS3122</t>
  </si>
  <si>
    <t>Hodinová zúčtovací sazba montér ocelových konstrukcí odborný</t>
  </si>
  <si>
    <t>512126348</t>
  </si>
  <si>
    <t>HZS3132</t>
  </si>
  <si>
    <t>Hodinová zúčtovací sazba elektromontér NN odborný</t>
  </si>
  <si>
    <t>-2093845113</t>
  </si>
  <si>
    <t>HZS3212</t>
  </si>
  <si>
    <t>Hodinová zúčtovací sazba montér vzduchotechniky odborný</t>
  </si>
  <si>
    <t>1822824966</t>
  </si>
  <si>
    <t>HZS3231</t>
  </si>
  <si>
    <t>Hodinová zúčtovací sazba montér měřících a regulačních zařízení</t>
  </si>
  <si>
    <t>-1728865865</t>
  </si>
  <si>
    <t>EL - Elektroinstalace a bleskosvod</t>
  </si>
  <si>
    <t>D1 - ELEKTROINSTALACE A BLESKOSVOD</t>
  </si>
  <si>
    <t>D1</t>
  </si>
  <si>
    <t>ELEKTROINSTALACE A BLESKOSVOD</t>
  </si>
  <si>
    <t>Pol1</t>
  </si>
  <si>
    <t>ÚPRAVA A DOPLNĚNÍ STÁVAJÍCÍHO ROZVADĚČE DÍLNY DLE VÝKRESOVÉ DOKUMENTACE</t>
  </si>
  <si>
    <t>Pol2</t>
  </si>
  <si>
    <t>ÚPRAVA A DOPLNĚNÍ STÁVAJÍCÍHO HLAVNÍHO ROZVADĚČE - PO I.st</t>
  </si>
  <si>
    <t>Pol3</t>
  </si>
  <si>
    <t>Svitidlo LED 840 NM1 Nouzové , montáž přisazením,</t>
  </si>
  <si>
    <t>Pol4</t>
  </si>
  <si>
    <t xml:space="preserve">Svitidlo  15 ST 8k3 840 Průmyslové LED IP 65 včetně závesných ok</t>
  </si>
  <si>
    <t>1124-10</t>
  </si>
  <si>
    <t xml:space="preserve">Svitidlo nouzové 16 LED s piktogramem,  přisaz. na zeď,3W,1 hod</t>
  </si>
  <si>
    <t>1124-10.1</t>
  </si>
  <si>
    <t>Svitidlo LED 12W/720lm s ochr.košem</t>
  </si>
  <si>
    <t>Pol5</t>
  </si>
  <si>
    <t>Lankové převěsy včetně kotvení</t>
  </si>
  <si>
    <t>Pol6</t>
  </si>
  <si>
    <t>Příchytky kabelu</t>
  </si>
  <si>
    <t>1124-10.2</t>
  </si>
  <si>
    <t>Poplatek Ecolamp</t>
  </si>
  <si>
    <t>1124-10.3</t>
  </si>
  <si>
    <t>H05VVF2Ox1,5, volně</t>
  </si>
  <si>
    <t>1124-10.4</t>
  </si>
  <si>
    <t>H05VVF3Jx1,5, volně</t>
  </si>
  <si>
    <t>1124-22</t>
  </si>
  <si>
    <t>H05VVF5Jx2,5, volně</t>
  </si>
  <si>
    <t>1124-33</t>
  </si>
  <si>
    <t>H05VVF5Jx6, volně</t>
  </si>
  <si>
    <t>9999-1287</t>
  </si>
  <si>
    <t>DEMONTÁŽ STÁVAJÍCÍCH SVITIDEL</t>
  </si>
  <si>
    <t>9999-1287.1</t>
  </si>
  <si>
    <t>DEMONTÁŽ STÁVAJÍCÍH PŘEVĚSŮ A ZÁVĚŠENÍ</t>
  </si>
  <si>
    <t>9999-1287.2</t>
  </si>
  <si>
    <t>MANIPULACE SE STÁVAJÍCÍMI ŽLABY</t>
  </si>
  <si>
    <t>9999-1289</t>
  </si>
  <si>
    <t>DEMONTÁŽ, ÚPRAVA STÁVAJÍCÍ KABELÁŽE</t>
  </si>
  <si>
    <t>9999-1289.1</t>
  </si>
  <si>
    <t>DOPRAVA A OSAZENÍ SVITIDEL</t>
  </si>
  <si>
    <t>1123-669</t>
  </si>
  <si>
    <t>3558-01929 B Spínač jednopólový IP 44; řazení 1; d. prakti ; b. bílá</t>
  </si>
  <si>
    <t>1002-383</t>
  </si>
  <si>
    <t xml:space="preserve">Spínač trojpólový  BEZPEČNOSTNÍ 20A/3 IP 44</t>
  </si>
  <si>
    <t>1122-78</t>
  </si>
  <si>
    <t xml:space="preserve">UKONČENÍ  KABELŮ V ROZVADĚČÍCH do   2,5 mm2</t>
  </si>
  <si>
    <t>9999-445</t>
  </si>
  <si>
    <t xml:space="preserve">UKONČENÍ  KABELŮ V ROZVADĚČÍCH do  6   mm2</t>
  </si>
  <si>
    <t>9999-445.1</t>
  </si>
  <si>
    <t>ÚPRAVA VEDENÍ NN - OVĚŘENÍ, ODPOJENÍ, VYTAŽENÍ</t>
  </si>
  <si>
    <t>9999-445.2</t>
  </si>
  <si>
    <t>ÚPRAVA VEDENÍ NN - PŘELOŽENÍ CHRÁNIČKY DO NOVÉ TRASY ,PRŮRAZY , KOTVENÍ</t>
  </si>
  <si>
    <t>9999-445.3</t>
  </si>
  <si>
    <t>ÚPRAVA VEDENÍ NN - ZATAŽENÍ ,SPOJKOVÁNÍ , ZAPOJENÍ</t>
  </si>
  <si>
    <t>9999-1298</t>
  </si>
  <si>
    <t>DROBNÉ PŘIDRUŽENÉ PRÁCE STAVEBNÍ ,PROSTUPY</t>
  </si>
  <si>
    <t>9999-1287.3</t>
  </si>
  <si>
    <t xml:space="preserve">DEMONTÁŽ STÁVAJÍCÍHO VEDENÍ  BLESKOSVODU, PODPĚR ,JÍMAČŮ,SVOREK, ÚHELNÍKŮ - VČETNĚ LIKVIDACE</t>
  </si>
  <si>
    <t>1244-3</t>
  </si>
  <si>
    <t xml:space="preserve">Drtát  AlMgSi  8</t>
  </si>
  <si>
    <t>800110</t>
  </si>
  <si>
    <t>SESTAVA POMOCNÉHO IZOLOVANÉHO JÍMAČE 1500</t>
  </si>
  <si>
    <t>800110.1</t>
  </si>
  <si>
    <t>PODPĚRA VEDENÍ IZOLOVANÁ DO PLOCHY PLECH</t>
  </si>
  <si>
    <t>1244-2</t>
  </si>
  <si>
    <t>PODPĚRA VEDENÍ DO PLOCHY PVC</t>
  </si>
  <si>
    <t>202831</t>
  </si>
  <si>
    <t>PODPĚRA ZEĎ</t>
  </si>
  <si>
    <t>253026</t>
  </si>
  <si>
    <t>ZKUŠEBNÍ SVORKA</t>
  </si>
  <si>
    <t>1244-96</t>
  </si>
  <si>
    <t>SVORKA UNIVERZÁLNÍ NEREZ</t>
  </si>
  <si>
    <t>1244-96.1</t>
  </si>
  <si>
    <t>SVORKA OKAPOVÁ SESTAVA</t>
  </si>
  <si>
    <t>1244-96.2</t>
  </si>
  <si>
    <t>OCHRANA SVODU S DRŽÁKY</t>
  </si>
  <si>
    <t>1244-72</t>
  </si>
  <si>
    <t>ŠTÍTEK OZNAČENÍ SVODU</t>
  </si>
  <si>
    <t>9999-839</t>
  </si>
  <si>
    <t>ŠTÍTEK VÝSTRAŽNÝ</t>
  </si>
  <si>
    <t>9999-839.1</t>
  </si>
  <si>
    <t>TVAROVÁNÍ VEDENÍ</t>
  </si>
  <si>
    <t>Pol7</t>
  </si>
  <si>
    <t>Podružný materiál</t>
  </si>
  <si>
    <t>sada</t>
  </si>
  <si>
    <t>1197-2</t>
  </si>
  <si>
    <t>EI 45 Kabel. přepážka</t>
  </si>
  <si>
    <t>9999-1290</t>
  </si>
  <si>
    <t>Zabezpeceni pracoviste a jištění ve výškách</t>
  </si>
  <si>
    <t>9999-1287.4</t>
  </si>
  <si>
    <t>KOORDINACE KABELOVÝCH TRAS</t>
  </si>
  <si>
    <t>9999-1287.5</t>
  </si>
  <si>
    <t>KOORDINACE SE SUBDODAVATELI A STAVBOU</t>
  </si>
  <si>
    <t>9999-1289.2</t>
  </si>
  <si>
    <t>DOKUMENTACE SKUTEČNÉHO PROVEDENÍ</t>
  </si>
  <si>
    <t>9999-1289.3</t>
  </si>
  <si>
    <t>DOPRAVA</t>
  </si>
  <si>
    <t>9999-1298.1</t>
  </si>
  <si>
    <t>Revizni technik</t>
  </si>
  <si>
    <t>94</t>
  </si>
  <si>
    <t>9999-1299</t>
  </si>
  <si>
    <t>Spoluprace s reviz.technikem</t>
  </si>
  <si>
    <t>9999-1287.6</t>
  </si>
  <si>
    <t>Priprava ke komplexni zkousce , kolaudaci</t>
  </si>
  <si>
    <t>9999-1288</t>
  </si>
  <si>
    <t>Zkusebni provoz</t>
  </si>
  <si>
    <t>VZT - Úprava stávající vzduchotechniky</t>
  </si>
  <si>
    <t xml:space="preserve">    VZT - Vzduchotechnika</t>
  </si>
  <si>
    <t>Demontáž stávajících nefunkčních teplovzdušných jednotek včetně jejich držáků a konzol</t>
  </si>
  <si>
    <t>OSTX105</t>
  </si>
  <si>
    <t>Odpojení stávajících teplovzdušných jednotek od elelktrického napájení včetně zaslepení přívodních kabelů</t>
  </si>
  <si>
    <t>Vzduchotechnika</t>
  </si>
  <si>
    <t>VZTX01</t>
  </si>
  <si>
    <t>Mtž protidešťové stříšky D do 200 mm</t>
  </si>
  <si>
    <t>VZTX02</t>
  </si>
  <si>
    <t>Protidešťová stříška průměr 150mm výška 600mm včetně průchodky a těsnícího límce</t>
  </si>
  <si>
    <t>VZTX03</t>
  </si>
  <si>
    <t>Potrubí kruhové pozinkované průměr 150 mm včetně tvarovek a montáže</t>
  </si>
  <si>
    <t>VZTX04</t>
  </si>
  <si>
    <t>Propojení na stávající potrubí</t>
  </si>
  <si>
    <t>VZTX05</t>
  </si>
  <si>
    <t xml:space="preserve">Požární klapka kruhová průměr 150mm s mechanickým ovládáním a tavnou tepelnou pojistkou 72 °C,  k instalaci v jakékoliv poloze</t>
  </si>
  <si>
    <t>VZTX06</t>
  </si>
  <si>
    <t>Montáž požární klapky</t>
  </si>
  <si>
    <t>VZTX07</t>
  </si>
  <si>
    <t>Izolace požární z minerální vaty o tl. 40 mm s AL polepem v podstřešním prostoru</t>
  </si>
  <si>
    <t>VZTX08</t>
  </si>
  <si>
    <t>Izolace tepelná z minerální vaty o tl. 100 mm ve venkovním provedení (tj. do plechu) vč. montáže</t>
  </si>
  <si>
    <t>VZTX09</t>
  </si>
  <si>
    <t>Spojovací, těsnící, závěsový a montážní materiál</t>
  </si>
  <si>
    <t>VZTX10</t>
  </si>
  <si>
    <t>Zprovoznění zařízení a uvedení do provozu vč. režie spojené s dopravou a přesunem hmot</t>
  </si>
  <si>
    <t>262144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</si>
  <si>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</si>
  <si>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</si>
  <si>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</si>
  <si>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</si>
  <si>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</si>
  <si>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</si>
  <si>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</si>
  <si>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</si>
  <si>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</si>
  <si>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012002000</t>
  </si>
  <si>
    <t>Geodetické práce-vytýčení inžen. sítí</t>
  </si>
  <si>
    <t>soubor</t>
  </si>
  <si>
    <t>1024</t>
  </si>
  <si>
    <t>-1845410336</t>
  </si>
  <si>
    <t>013002000</t>
  </si>
  <si>
    <t>Projektové práce-dokumentace skutečného provedení</t>
  </si>
  <si>
    <t>-81758937</t>
  </si>
  <si>
    <t>VRN3</t>
  </si>
  <si>
    <t>Zařízení staveniště</t>
  </si>
  <si>
    <t>032002000</t>
  </si>
  <si>
    <t>Vybavení staveniště-mobilní WC,sklady,kancelář,zdvihací mechanizmy</t>
  </si>
  <si>
    <t>-1340944331</t>
  </si>
  <si>
    <t>033002000</t>
  </si>
  <si>
    <t>Připojení staveniště na inženýrské sítě-voda,elektro</t>
  </si>
  <si>
    <t>-756698809</t>
  </si>
  <si>
    <t>034002000</t>
  </si>
  <si>
    <t>Zabezpečení staveniště-provizorní oplocení,výkopové práce</t>
  </si>
  <si>
    <t>1086365552</t>
  </si>
  <si>
    <t>039002000</t>
  </si>
  <si>
    <t>Zrušení zařízení staveniště</t>
  </si>
  <si>
    <t>-1089146648</t>
  </si>
  <si>
    <t>VRN4</t>
  </si>
  <si>
    <t>Inženýrská činnost</t>
  </si>
  <si>
    <t>185</t>
  </si>
  <si>
    <t>043002000</t>
  </si>
  <si>
    <t>Zkoušky a ostatní měření</t>
  </si>
  <si>
    <t>-379053324</t>
  </si>
  <si>
    <t>186</t>
  </si>
  <si>
    <t>045002000</t>
  </si>
  <si>
    <t>Kompletační a koordinační činnost</t>
  </si>
  <si>
    <t>1926214572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</si>
</sst>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HK-VAZNI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Snížení energetické náročnosti SOŠ a SOU Vocelova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Hradec Král. Vážní 1098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22. 9. 2021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Královéhradecký kraj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Energy Benefit Centre a.s. Praha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Ing.Pavel Michálek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ROUND(SUM(AG96:AG100),2)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ROUND(SUM(AS96:AS100),2)</f>
        <v>0</v>
      </c>
      <c r="AT95" s="128">
        <f>ROUND(SUM(AV95:AW95),2)</f>
        <v>0</v>
      </c>
      <c r="AU95" s="129">
        <f>ROUND(SUM(AU96:AU100),5)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ROUND(SUM(AZ96:AZ100),2)</f>
        <v>0</v>
      </c>
      <c r="BA95" s="128">
        <f>ROUND(SUM(BA96:BA100),2)</f>
        <v>0</v>
      </c>
      <c r="BB95" s="128">
        <f>ROUND(SUM(BB96:BB100),2)</f>
        <v>0</v>
      </c>
      <c r="BC95" s="128">
        <f>ROUND(SUM(BC96:BC100),2)</f>
        <v>0</v>
      </c>
      <c r="BD95" s="130">
        <f>ROUND(SUM(BD96:BD100),2)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'AR - Stavební část'!J32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'AR - Stavební část'!P144</f>
        <v>0</v>
      </c>
      <c r="AV96" s="138">
        <f>'AR - Stavební část'!J35</f>
        <v>0</v>
      </c>
      <c r="AW96" s="138">
        <f>'AR - Stavební část'!J36</f>
        <v>0</v>
      </c>
      <c r="AX96" s="138">
        <f>'AR - Stavební část'!J37</f>
        <v>0</v>
      </c>
      <c r="AY96" s="138">
        <f>'AR - Stavební část'!J38</f>
        <v>0</v>
      </c>
      <c r="AZ96" s="138">
        <f>'AR - Stavební část'!F35</f>
        <v>0</v>
      </c>
      <c r="BA96" s="138">
        <f>'AR - Stavební část'!F36</f>
        <v>0</v>
      </c>
      <c r="BB96" s="138">
        <f>'AR - Stavební část'!F37</f>
        <v>0</v>
      </c>
      <c r="BC96" s="138">
        <f>'AR - Stavební část'!F38</f>
        <v>0</v>
      </c>
      <c r="BD96" s="140">
        <f>'AR - Stavební část'!F39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'UT - Vytápění stavby'!J32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'UT - Vytápění stavby'!P129</f>
        <v>0</v>
      </c>
      <c r="AV97" s="138">
        <f>'UT - Vytápění stavby'!J35</f>
        <v>0</v>
      </c>
      <c r="AW97" s="138">
        <f>'UT - Vytápění stavby'!J36</f>
        <v>0</v>
      </c>
      <c r="AX97" s="138">
        <f>'UT - Vytápění stavby'!J37</f>
        <v>0</v>
      </c>
      <c r="AY97" s="138">
        <f>'UT - Vytápění stavby'!J38</f>
        <v>0</v>
      </c>
      <c r="AZ97" s="138">
        <f>'UT - Vytápění stavby'!F35</f>
        <v>0</v>
      </c>
      <c r="BA97" s="138">
        <f>'UT - Vytápění stavby'!F36</f>
        <v>0</v>
      </c>
      <c r="BB97" s="138">
        <f>'UT - Vytápění stavby'!F37</f>
        <v>0</v>
      </c>
      <c r="BC97" s="138">
        <f>'UT - Vytápění stavby'!F38</f>
        <v>0</v>
      </c>
      <c r="BD97" s="140">
        <f>'UT - Vytápění stavby'!F39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4" customFormat="1" ht="16.5" customHeight="1">
      <c r="A98" s="132" t="s">
        <v>86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95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'EL - Elektroinstalace a b...'!J32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89</v>
      </c>
      <c r="AR98" s="72"/>
      <c r="AS98" s="137">
        <v>0</v>
      </c>
      <c r="AT98" s="138">
        <f>ROUND(SUM(AV98:AW98),2)</f>
        <v>0</v>
      </c>
      <c r="AU98" s="139">
        <f>'EL - Elektroinstalace a b...'!P121</f>
        <v>0</v>
      </c>
      <c r="AV98" s="138">
        <f>'EL - Elektroinstalace a b...'!J35</f>
        <v>0</v>
      </c>
      <c r="AW98" s="138">
        <f>'EL - Elektroinstalace a b...'!J36</f>
        <v>0</v>
      </c>
      <c r="AX98" s="138">
        <f>'EL - Elektroinstalace a b...'!J37</f>
        <v>0</v>
      </c>
      <c r="AY98" s="138">
        <f>'EL - Elektroinstalace a b...'!J38</f>
        <v>0</v>
      </c>
      <c r="AZ98" s="138">
        <f>'EL - Elektroinstalace a b...'!F35</f>
        <v>0</v>
      </c>
      <c r="BA98" s="138">
        <f>'EL - Elektroinstalace a b...'!F36</f>
        <v>0</v>
      </c>
      <c r="BB98" s="138">
        <f>'EL - Elektroinstalace a b...'!F37</f>
        <v>0</v>
      </c>
      <c r="BC98" s="138">
        <f>'EL - Elektroinstalace a b...'!F38</f>
        <v>0</v>
      </c>
      <c r="BD98" s="140">
        <f>'EL - Elektroinstalace a b...'!F39</f>
        <v>0</v>
      </c>
      <c r="BE98" s="4"/>
      <c r="BT98" s="141" t="s">
        <v>85</v>
      </c>
      <c r="BV98" s="141" t="s">
        <v>78</v>
      </c>
      <c r="BW98" s="141" t="s">
        <v>96</v>
      </c>
      <c r="BX98" s="141" t="s">
        <v>84</v>
      </c>
      <c r="CL98" s="141" t="s">
        <v>1</v>
      </c>
    </row>
    <row r="99" s="4" customFormat="1" ht="16.5" customHeight="1">
      <c r="A99" s="132" t="s">
        <v>86</v>
      </c>
      <c r="B99" s="70"/>
      <c r="C99" s="133"/>
      <c r="D99" s="133"/>
      <c r="E99" s="134" t="s">
        <v>97</v>
      </c>
      <c r="F99" s="134"/>
      <c r="G99" s="134"/>
      <c r="H99" s="134"/>
      <c r="I99" s="134"/>
      <c r="J99" s="133"/>
      <c r="K99" s="134" t="s">
        <v>98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'VZT - Úprava stávající vz...'!J32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89</v>
      </c>
      <c r="AR99" s="72"/>
      <c r="AS99" s="137">
        <v>0</v>
      </c>
      <c r="AT99" s="138">
        <f>ROUND(SUM(AV99:AW99),2)</f>
        <v>0</v>
      </c>
      <c r="AU99" s="139">
        <f>'VZT - Úprava stávající vz...'!P124</f>
        <v>0</v>
      </c>
      <c r="AV99" s="138">
        <f>'VZT - Úprava stávající vz...'!J35</f>
        <v>0</v>
      </c>
      <c r="AW99" s="138">
        <f>'VZT - Úprava stávající vz...'!J36</f>
        <v>0</v>
      </c>
      <c r="AX99" s="138">
        <f>'VZT - Úprava stávající vz...'!J37</f>
        <v>0</v>
      </c>
      <c r="AY99" s="138">
        <f>'VZT - Úprava stávající vz...'!J38</f>
        <v>0</v>
      </c>
      <c r="AZ99" s="138">
        <f>'VZT - Úprava stávající vz...'!F35</f>
        <v>0</v>
      </c>
      <c r="BA99" s="138">
        <f>'VZT - Úprava stávající vz...'!F36</f>
        <v>0</v>
      </c>
      <c r="BB99" s="138">
        <f>'VZT - Úprava stávající vz...'!F37</f>
        <v>0</v>
      </c>
      <c r="BC99" s="138">
        <f>'VZT - Úprava stávající vz...'!F38</f>
        <v>0</v>
      </c>
      <c r="BD99" s="140">
        <f>'VZT - Úprava stávající vz...'!F39</f>
        <v>0</v>
      </c>
      <c r="BE99" s="4"/>
      <c r="BT99" s="141" t="s">
        <v>85</v>
      </c>
      <c r="BV99" s="141" t="s">
        <v>78</v>
      </c>
      <c r="BW99" s="141" t="s">
        <v>99</v>
      </c>
      <c r="BX99" s="141" t="s">
        <v>84</v>
      </c>
      <c r="CL99" s="141" t="s">
        <v>1</v>
      </c>
    </row>
    <row r="100" s="4" customFormat="1" ht="16.5" customHeight="1">
      <c r="A100" s="132" t="s">
        <v>86</v>
      </c>
      <c r="B100" s="70"/>
      <c r="C100" s="133"/>
      <c r="D100" s="133"/>
      <c r="E100" s="134" t="s">
        <v>100</v>
      </c>
      <c r="F100" s="134"/>
      <c r="G100" s="134"/>
      <c r="H100" s="134"/>
      <c r="I100" s="134"/>
      <c r="J100" s="133"/>
      <c r="K100" s="134" t="s">
        <v>101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'VON - Vedlejší a ostatní 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89</v>
      </c>
      <c r="AR100" s="72"/>
      <c r="AS100" s="142">
        <v>0</v>
      </c>
      <c r="AT100" s="143">
        <f>ROUND(SUM(AV100:AW100),2)</f>
        <v>0</v>
      </c>
      <c r="AU100" s="144">
        <f>'VON - Vedlejší a ostatní ...'!P124</f>
        <v>0</v>
      </c>
      <c r="AV100" s="143">
        <f>'VON - Vedlejší a ostatní ...'!J35</f>
        <v>0</v>
      </c>
      <c r="AW100" s="143">
        <f>'VON - Vedlejší a ostatní ...'!J36</f>
        <v>0</v>
      </c>
      <c r="AX100" s="143">
        <f>'VON - Vedlejší a ostatní ...'!J37</f>
        <v>0</v>
      </c>
      <c r="AY100" s="143">
        <f>'VON - Vedlejší a ostatní ...'!J38</f>
        <v>0</v>
      </c>
      <c r="AZ100" s="143">
        <f>'VON - Vedlejší a ostatní ...'!F35</f>
        <v>0</v>
      </c>
      <c r="BA100" s="143">
        <f>'VON - Vedlejší a ostatní ...'!F36</f>
        <v>0</v>
      </c>
      <c r="BB100" s="143">
        <f>'VON - Vedlejší a ostatní ...'!F37</f>
        <v>0</v>
      </c>
      <c r="BC100" s="143">
        <f>'VON - Vedlejší a ostatní ...'!F38</f>
        <v>0</v>
      </c>
      <c r="BD100" s="145">
        <f>'VON - Vedlejší a ostatní ...'!F39</f>
        <v>0</v>
      </c>
      <c r="BE100" s="4"/>
      <c r="BT100" s="141" t="s">
        <v>85</v>
      </c>
      <c r="BV100" s="141" t="s">
        <v>78</v>
      </c>
      <c r="BW100" s="141" t="s">
        <v>102</v>
      </c>
      <c r="BX100" s="141" t="s">
        <v>84</v>
      </c>
      <c r="CL100" s="141" t="s">
        <v>1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+TnXHw40wOkE+cbQUzIhHKThFoDNiW0lC7WOM1TT7wf+nIbEgUP0RHENxZCl0gZLvp6jnSPW2h2FodSgrAKfWg==" hashValue="cPCf4n3QQ1Z+fo6pqMujpc/exVKl/GTVn3xb7+03jZL4pLyt6G5HY8h1fS0T4nBchorA6rsp+y8O8dAFz3Zogg==" algorithmName="SHA-512" password="CC35"/>
  <mergeCells count="6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R - Stavební část'!C2" display="/"/>
    <hyperlink ref="A97" location="'UT - Vytápění stavby'!C2" display="/"/>
    <hyperlink ref="A98" location="'EL - Elektroinstalace a b...'!C2" display="/"/>
    <hyperlink ref="A99" location="'VZT - Úprava stávající vz...'!C2" display="/"/>
    <hyperlink ref="A100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103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Snížení energetické náročnosti SOŠ a SOU Vocelova</v>
      </c>
      <c r="F7" s="150"/>
      <c r="G7" s="150"/>
      <c r="H7" s="150"/>
      <c r="L7" s="20"/>
    </row>
    <row r="8" s="1" customFormat="1" ht="12" customHeight="1">
      <c r="B8" s="20"/>
      <c r="D8" s="150" t="s">
        <v>104</v>
      </c>
      <c r="L8" s="20"/>
    </row>
    <row r="9" s="2" customFormat="1" ht="16.5" customHeight="1">
      <c r="A9" s="38"/>
      <c r="B9" s="44"/>
      <c r="C9" s="38"/>
      <c r="D9" s="38"/>
      <c r="E9" s="151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22. 9. 2021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ROUND(J144,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ROUND((SUM(BE144:BE530)),  2)</f>
        <v>0</v>
      </c>
      <c r="G35" s="38"/>
      <c r="H35" s="38"/>
      <c r="I35" s="164">
        <v>0.20999999999999999</v>
      </c>
      <c r="J35" s="163">
        <f>ROUND(((SUM(BE144:BE530))*I35),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ROUND((SUM(BF144:BF530)),  2)</f>
        <v>0</v>
      </c>
      <c r="G36" s="38"/>
      <c r="H36" s="38"/>
      <c r="I36" s="164">
        <v>0.14999999999999999</v>
      </c>
      <c r="J36" s="163">
        <f>ROUND(((SUM(BF144:BF530))*I36),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ROUND((SUM(BG144:BG530)),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ROUND((SUM(BH144:BH530)),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ROUND((SUM(BI144:BI530)),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Snížení energetické náročnosti SOŠ a SOU Vocelova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AR - Stavební část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Hradec Král. Vážní 1098</v>
      </c>
      <c r="G91" s="40"/>
      <c r="H91" s="40"/>
      <c r="I91" s="32" t="s">
        <v>22</v>
      </c>
      <c r="J91" s="79" t="str">
        <f>IF(J14="","",J14)</f>
        <v>22. 9. 2021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Královéhradecký kraj </v>
      </c>
      <c r="G93" s="40"/>
      <c r="H93" s="40"/>
      <c r="I93" s="32" t="s">
        <v>30</v>
      </c>
      <c r="J93" s="36" t="str">
        <f>E23</f>
        <v>Energy Benefit Centre a.s. 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Ing.Pavel Michálek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109</v>
      </c>
      <c r="D96" s="185"/>
      <c r="E96" s="185"/>
      <c r="F96" s="185"/>
      <c r="G96" s="185"/>
      <c r="H96" s="185"/>
      <c r="I96" s="185"/>
      <c r="J96" s="186" t="s">
        <v>110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111</v>
      </c>
      <c r="D98" s="40"/>
      <c r="E98" s="40"/>
      <c r="F98" s="40"/>
      <c r="G98" s="40"/>
      <c r="H98" s="40"/>
      <c r="I98" s="40"/>
      <c r="J98" s="110">
        <f>J144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112</v>
      </c>
    </row>
    <row r="99" s="9" customFormat="1" ht="24.96" customHeight="1">
      <c r="A99" s="9"/>
      <c r="B99" s="188"/>
      <c r="C99" s="189"/>
      <c r="D99" s="190" t="s">
        <v>113</v>
      </c>
      <c r="E99" s="191"/>
      <c r="F99" s="191"/>
      <c r="G99" s="191"/>
      <c r="H99" s="191"/>
      <c r="I99" s="191"/>
      <c r="J99" s="192">
        <f>J145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114</v>
      </c>
      <c r="E100" s="196"/>
      <c r="F100" s="196"/>
      <c r="G100" s="196"/>
      <c r="H100" s="196"/>
      <c r="I100" s="196"/>
      <c r="J100" s="197">
        <f>J146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115</v>
      </c>
      <c r="E101" s="196"/>
      <c r="F101" s="196"/>
      <c r="G101" s="196"/>
      <c r="H101" s="196"/>
      <c r="I101" s="196"/>
      <c r="J101" s="197">
        <f>J160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116</v>
      </c>
      <c r="E102" s="196"/>
      <c r="F102" s="196"/>
      <c r="G102" s="196"/>
      <c r="H102" s="196"/>
      <c r="I102" s="196"/>
      <c r="J102" s="197">
        <f>J166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117</v>
      </c>
      <c r="E103" s="196"/>
      <c r="F103" s="196"/>
      <c r="G103" s="196"/>
      <c r="H103" s="196"/>
      <c r="I103" s="196"/>
      <c r="J103" s="197">
        <f>J169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118</v>
      </c>
      <c r="E104" s="196"/>
      <c r="F104" s="196"/>
      <c r="G104" s="196"/>
      <c r="H104" s="196"/>
      <c r="I104" s="196"/>
      <c r="J104" s="197">
        <f>J225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119</v>
      </c>
      <c r="E105" s="196"/>
      <c r="F105" s="196"/>
      <c r="G105" s="196"/>
      <c r="H105" s="196"/>
      <c r="I105" s="196"/>
      <c r="J105" s="197">
        <f>J277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120</v>
      </c>
      <c r="E106" s="196"/>
      <c r="F106" s="196"/>
      <c r="G106" s="196"/>
      <c r="H106" s="196"/>
      <c r="I106" s="196"/>
      <c r="J106" s="197">
        <f>J283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8"/>
      <c r="C107" s="189"/>
      <c r="D107" s="190" t="s">
        <v>121</v>
      </c>
      <c r="E107" s="191"/>
      <c r="F107" s="191"/>
      <c r="G107" s="191"/>
      <c r="H107" s="191"/>
      <c r="I107" s="191"/>
      <c r="J107" s="192">
        <f>J285</f>
        <v>0</v>
      </c>
      <c r="K107" s="189"/>
      <c r="L107" s="19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4"/>
      <c r="C108" s="133"/>
      <c r="D108" s="195" t="s">
        <v>122</v>
      </c>
      <c r="E108" s="196"/>
      <c r="F108" s="196"/>
      <c r="G108" s="196"/>
      <c r="H108" s="196"/>
      <c r="I108" s="196"/>
      <c r="J108" s="197">
        <f>J286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123</v>
      </c>
      <c r="E109" s="196"/>
      <c r="F109" s="196"/>
      <c r="G109" s="196"/>
      <c r="H109" s="196"/>
      <c r="I109" s="196"/>
      <c r="J109" s="197">
        <f>J301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124</v>
      </c>
      <c r="E110" s="196"/>
      <c r="F110" s="196"/>
      <c r="G110" s="196"/>
      <c r="H110" s="196"/>
      <c r="I110" s="196"/>
      <c r="J110" s="197">
        <f>J324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125</v>
      </c>
      <c r="E111" s="196"/>
      <c r="F111" s="196"/>
      <c r="G111" s="196"/>
      <c r="H111" s="196"/>
      <c r="I111" s="196"/>
      <c r="J111" s="197">
        <f>J342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126</v>
      </c>
      <c r="E112" s="196"/>
      <c r="F112" s="196"/>
      <c r="G112" s="196"/>
      <c r="H112" s="196"/>
      <c r="I112" s="196"/>
      <c r="J112" s="197">
        <f>J346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127</v>
      </c>
      <c r="E113" s="196"/>
      <c r="F113" s="196"/>
      <c r="G113" s="196"/>
      <c r="H113" s="196"/>
      <c r="I113" s="196"/>
      <c r="J113" s="197">
        <f>J377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128</v>
      </c>
      <c r="E114" s="196"/>
      <c r="F114" s="196"/>
      <c r="G114" s="196"/>
      <c r="H114" s="196"/>
      <c r="I114" s="196"/>
      <c r="J114" s="197">
        <f>J386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33"/>
      <c r="D115" s="195" t="s">
        <v>129</v>
      </c>
      <c r="E115" s="196"/>
      <c r="F115" s="196"/>
      <c r="G115" s="196"/>
      <c r="H115" s="196"/>
      <c r="I115" s="196"/>
      <c r="J115" s="197">
        <f>J425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130</v>
      </c>
      <c r="E116" s="196"/>
      <c r="F116" s="196"/>
      <c r="G116" s="196"/>
      <c r="H116" s="196"/>
      <c r="I116" s="196"/>
      <c r="J116" s="197">
        <f>J431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4"/>
      <c r="C117" s="133"/>
      <c r="D117" s="195" t="s">
        <v>131</v>
      </c>
      <c r="E117" s="196"/>
      <c r="F117" s="196"/>
      <c r="G117" s="196"/>
      <c r="H117" s="196"/>
      <c r="I117" s="196"/>
      <c r="J117" s="197">
        <f>J463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4"/>
      <c r="C118" s="133"/>
      <c r="D118" s="195" t="s">
        <v>132</v>
      </c>
      <c r="E118" s="196"/>
      <c r="F118" s="196"/>
      <c r="G118" s="196"/>
      <c r="H118" s="196"/>
      <c r="I118" s="196"/>
      <c r="J118" s="197">
        <f>J506</f>
        <v>0</v>
      </c>
      <c r="K118" s="133"/>
      <c r="L118" s="19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4"/>
      <c r="C119" s="133"/>
      <c r="D119" s="195" t="s">
        <v>133</v>
      </c>
      <c r="E119" s="196"/>
      <c r="F119" s="196"/>
      <c r="G119" s="196"/>
      <c r="H119" s="196"/>
      <c r="I119" s="196"/>
      <c r="J119" s="197">
        <f>J508</f>
        <v>0</v>
      </c>
      <c r="K119" s="133"/>
      <c r="L119" s="198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4"/>
      <c r="C120" s="133"/>
      <c r="D120" s="195" t="s">
        <v>134</v>
      </c>
      <c r="E120" s="196"/>
      <c r="F120" s="196"/>
      <c r="G120" s="196"/>
      <c r="H120" s="196"/>
      <c r="I120" s="196"/>
      <c r="J120" s="197">
        <f>J517</f>
        <v>0</v>
      </c>
      <c r="K120" s="133"/>
      <c r="L120" s="198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4"/>
      <c r="C121" s="133"/>
      <c r="D121" s="195" t="s">
        <v>135</v>
      </c>
      <c r="E121" s="196"/>
      <c r="F121" s="196"/>
      <c r="G121" s="196"/>
      <c r="H121" s="196"/>
      <c r="I121" s="196"/>
      <c r="J121" s="197">
        <f>J524</f>
        <v>0</v>
      </c>
      <c r="K121" s="133"/>
      <c r="L121" s="19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88"/>
      <c r="C122" s="189"/>
      <c r="D122" s="190" t="s">
        <v>136</v>
      </c>
      <c r="E122" s="191"/>
      <c r="F122" s="191"/>
      <c r="G122" s="191"/>
      <c r="H122" s="191"/>
      <c r="I122" s="191"/>
      <c r="J122" s="192">
        <f>J527</f>
        <v>0</v>
      </c>
      <c r="K122" s="189"/>
      <c r="L122" s="193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137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183" t="str">
        <f>E7</f>
        <v>Snížení energetické náročnosti SOŠ a SOU Vocelova</v>
      </c>
      <c r="F132" s="32"/>
      <c r="G132" s="32"/>
      <c r="H132" s="32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" customFormat="1" ht="12" customHeight="1">
      <c r="B133" s="21"/>
      <c r="C133" s="32" t="s">
        <v>104</v>
      </c>
      <c r="D133" s="22"/>
      <c r="E133" s="22"/>
      <c r="F133" s="22"/>
      <c r="G133" s="22"/>
      <c r="H133" s="22"/>
      <c r="I133" s="22"/>
      <c r="J133" s="22"/>
      <c r="K133" s="22"/>
      <c r="L133" s="20"/>
    </row>
    <row r="134" s="2" customFormat="1" ht="16.5" customHeight="1">
      <c r="A134" s="38"/>
      <c r="B134" s="39"/>
      <c r="C134" s="40"/>
      <c r="D134" s="40"/>
      <c r="E134" s="183" t="s">
        <v>105</v>
      </c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106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6.5" customHeight="1">
      <c r="A136" s="38"/>
      <c r="B136" s="39"/>
      <c r="C136" s="40"/>
      <c r="D136" s="40"/>
      <c r="E136" s="76" t="str">
        <f>E11</f>
        <v>AR - Stavební část</v>
      </c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20</v>
      </c>
      <c r="D138" s="40"/>
      <c r="E138" s="40"/>
      <c r="F138" s="27" t="str">
        <f>F14</f>
        <v>Hradec Král. Vážní 1098</v>
      </c>
      <c r="G138" s="40"/>
      <c r="H138" s="40"/>
      <c r="I138" s="32" t="s">
        <v>22</v>
      </c>
      <c r="J138" s="79" t="str">
        <f>IF(J14="","",J14)</f>
        <v>22. 9. 2021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25.65" customHeight="1">
      <c r="A140" s="38"/>
      <c r="B140" s="39"/>
      <c r="C140" s="32" t="s">
        <v>24</v>
      </c>
      <c r="D140" s="40"/>
      <c r="E140" s="40"/>
      <c r="F140" s="27" t="str">
        <f>E17</f>
        <v xml:space="preserve">Královéhradecký kraj </v>
      </c>
      <c r="G140" s="40"/>
      <c r="H140" s="40"/>
      <c r="I140" s="32" t="s">
        <v>30</v>
      </c>
      <c r="J140" s="36" t="str">
        <f>E23</f>
        <v>Energy Benefit Centre a.s. Praha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5.15" customHeight="1">
      <c r="A141" s="38"/>
      <c r="B141" s="39"/>
      <c r="C141" s="32" t="s">
        <v>28</v>
      </c>
      <c r="D141" s="40"/>
      <c r="E141" s="40"/>
      <c r="F141" s="27" t="str">
        <f>IF(E20="","",E20)</f>
        <v>Vyplň údaj</v>
      </c>
      <c r="G141" s="40"/>
      <c r="H141" s="40"/>
      <c r="I141" s="32" t="s">
        <v>33</v>
      </c>
      <c r="J141" s="36" t="str">
        <f>E26</f>
        <v>Ing.Pavel Michálek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0.32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11" customFormat="1" ht="29.28" customHeight="1">
      <c r="A143" s="199"/>
      <c r="B143" s="200"/>
      <c r="C143" s="201" t="s">
        <v>138</v>
      </c>
      <c r="D143" s="202" t="s">
        <v>61</v>
      </c>
      <c r="E143" s="202" t="s">
        <v>57</v>
      </c>
      <c r="F143" s="202" t="s">
        <v>58</v>
      </c>
      <c r="G143" s="202" t="s">
        <v>139</v>
      </c>
      <c r="H143" s="202" t="s">
        <v>140</v>
      </c>
      <c r="I143" s="202" t="s">
        <v>141</v>
      </c>
      <c r="J143" s="202" t="s">
        <v>110</v>
      </c>
      <c r="K143" s="203" t="s">
        <v>142</v>
      </c>
      <c r="L143" s="204"/>
      <c r="M143" s="100" t="s">
        <v>1</v>
      </c>
      <c r="N143" s="101" t="s">
        <v>40</v>
      </c>
      <c r="O143" s="101" t="s">
        <v>143</v>
      </c>
      <c r="P143" s="101" t="s">
        <v>144</v>
      </c>
      <c r="Q143" s="101" t="s">
        <v>145</v>
      </c>
      <c r="R143" s="101" t="s">
        <v>146</v>
      </c>
      <c r="S143" s="101" t="s">
        <v>147</v>
      </c>
      <c r="T143" s="102" t="s">
        <v>148</v>
      </c>
      <c r="U143" s="199"/>
      <c r="V143" s="199"/>
      <c r="W143" s="199"/>
      <c r="X143" s="199"/>
      <c r="Y143" s="199"/>
      <c r="Z143" s="199"/>
      <c r="AA143" s="199"/>
      <c r="AB143" s="199"/>
      <c r="AC143" s="199"/>
      <c r="AD143" s="199"/>
      <c r="AE143" s="199"/>
    </row>
    <row r="144" s="2" customFormat="1" ht="22.8" customHeight="1">
      <c r="A144" s="38"/>
      <c r="B144" s="39"/>
      <c r="C144" s="107" t="s">
        <v>149</v>
      </c>
      <c r="D144" s="40"/>
      <c r="E144" s="40"/>
      <c r="F144" s="40"/>
      <c r="G144" s="40"/>
      <c r="H144" s="40"/>
      <c r="I144" s="40"/>
      <c r="J144" s="205">
        <f>BK144</f>
        <v>0</v>
      </c>
      <c r="K144" s="40"/>
      <c r="L144" s="44"/>
      <c r="M144" s="103"/>
      <c r="N144" s="206"/>
      <c r="O144" s="104"/>
      <c r="P144" s="207">
        <f>P145+P285+P527</f>
        <v>0</v>
      </c>
      <c r="Q144" s="104"/>
      <c r="R144" s="207">
        <f>R145+R285+R527</f>
        <v>106.22276479000001</v>
      </c>
      <c r="S144" s="104"/>
      <c r="T144" s="208">
        <f>T145+T285+T527</f>
        <v>169.62908273000002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75</v>
      </c>
      <c r="AU144" s="17" t="s">
        <v>112</v>
      </c>
      <c r="BK144" s="209">
        <f>BK145+BK285+BK527</f>
        <v>0</v>
      </c>
    </row>
    <row r="145" s="12" customFormat="1" ht="25.92" customHeight="1">
      <c r="A145" s="12"/>
      <c r="B145" s="210"/>
      <c r="C145" s="211"/>
      <c r="D145" s="212" t="s">
        <v>75</v>
      </c>
      <c r="E145" s="213" t="s">
        <v>150</v>
      </c>
      <c r="F145" s="213" t="s">
        <v>151</v>
      </c>
      <c r="G145" s="211"/>
      <c r="H145" s="211"/>
      <c r="I145" s="214"/>
      <c r="J145" s="215">
        <f>BK145</f>
        <v>0</v>
      </c>
      <c r="K145" s="211"/>
      <c r="L145" s="216"/>
      <c r="M145" s="217"/>
      <c r="N145" s="218"/>
      <c r="O145" s="218"/>
      <c r="P145" s="219">
        <f>P146+P160+P166+P169+P225+P277+P283</f>
        <v>0</v>
      </c>
      <c r="Q145" s="218"/>
      <c r="R145" s="219">
        <f>R146+R160+R166+R169+R225+R277+R283</f>
        <v>49.082730089999998</v>
      </c>
      <c r="S145" s="218"/>
      <c r="T145" s="220">
        <f>T146+T160+T166+T169+T225+T277+T283</f>
        <v>59.649661000000002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83</v>
      </c>
      <c r="AT145" s="222" t="s">
        <v>75</v>
      </c>
      <c r="AU145" s="222" t="s">
        <v>76</v>
      </c>
      <c r="AY145" s="221" t="s">
        <v>152</v>
      </c>
      <c r="BK145" s="223">
        <f>BK146+BK160+BK166+BK169+BK225+BK277+BK283</f>
        <v>0</v>
      </c>
    </row>
    <row r="146" s="12" customFormat="1" ht="22.8" customHeight="1">
      <c r="A146" s="12"/>
      <c r="B146" s="210"/>
      <c r="C146" s="211"/>
      <c r="D146" s="212" t="s">
        <v>75</v>
      </c>
      <c r="E146" s="224" t="s">
        <v>83</v>
      </c>
      <c r="F146" s="224" t="s">
        <v>153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SUM(P147:P159)</f>
        <v>0</v>
      </c>
      <c r="Q146" s="218"/>
      <c r="R146" s="219">
        <f>SUM(R147:R159)</f>
        <v>0</v>
      </c>
      <c r="S146" s="218"/>
      <c r="T146" s="220">
        <f>SUM(T147:T159)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83</v>
      </c>
      <c r="AT146" s="222" t="s">
        <v>75</v>
      </c>
      <c r="AU146" s="222" t="s">
        <v>83</v>
      </c>
      <c r="AY146" s="221" t="s">
        <v>152</v>
      </c>
      <c r="BK146" s="223">
        <f>SUM(BK147:BK159)</f>
        <v>0</v>
      </c>
    </row>
    <row r="147" s="2" customFormat="1">
      <c r="A147" s="38"/>
      <c r="B147" s="39"/>
      <c r="C147" s="226" t="s">
        <v>83</v>
      </c>
      <c r="D147" s="226" t="s">
        <v>154</v>
      </c>
      <c r="E147" s="227" t="s">
        <v>155</v>
      </c>
      <c r="F147" s="228" t="s">
        <v>156</v>
      </c>
      <c r="G147" s="229" t="s">
        <v>157</v>
      </c>
      <c r="H147" s="230">
        <v>13.798</v>
      </c>
      <c r="I147" s="231"/>
      <c r="J147" s="232">
        <f>ROUND(I147*H147,2)</f>
        <v>0</v>
      </c>
      <c r="K147" s="228" t="s">
        <v>158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159</v>
      </c>
      <c r="AT147" s="237" t="s">
        <v>154</v>
      </c>
      <c r="AU147" s="237" t="s">
        <v>85</v>
      </c>
      <c r="AY147" s="17" t="s">
        <v>152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159</v>
      </c>
      <c r="BM147" s="237" t="s">
        <v>160</v>
      </c>
    </row>
    <row r="148" s="13" customFormat="1">
      <c r="A148" s="13"/>
      <c r="B148" s="239"/>
      <c r="C148" s="240"/>
      <c r="D148" s="241" t="s">
        <v>161</v>
      </c>
      <c r="E148" s="242" t="s">
        <v>1</v>
      </c>
      <c r="F148" s="243" t="s">
        <v>162</v>
      </c>
      <c r="G148" s="240"/>
      <c r="H148" s="244">
        <v>6.4480000000000004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161</v>
      </c>
      <c r="AU148" s="250" t="s">
        <v>85</v>
      </c>
      <c r="AV148" s="13" t="s">
        <v>85</v>
      </c>
      <c r="AW148" s="13" t="s">
        <v>32</v>
      </c>
      <c r="AX148" s="13" t="s">
        <v>76</v>
      </c>
      <c r="AY148" s="250" t="s">
        <v>152</v>
      </c>
    </row>
    <row r="149" s="13" customFormat="1">
      <c r="A149" s="13"/>
      <c r="B149" s="239"/>
      <c r="C149" s="240"/>
      <c r="D149" s="241" t="s">
        <v>161</v>
      </c>
      <c r="E149" s="242" t="s">
        <v>1</v>
      </c>
      <c r="F149" s="243" t="s">
        <v>163</v>
      </c>
      <c r="G149" s="240"/>
      <c r="H149" s="244">
        <v>7.3499999999999996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161</v>
      </c>
      <c r="AU149" s="250" t="s">
        <v>85</v>
      </c>
      <c r="AV149" s="13" t="s">
        <v>85</v>
      </c>
      <c r="AW149" s="13" t="s">
        <v>32</v>
      </c>
      <c r="AX149" s="13" t="s">
        <v>76</v>
      </c>
      <c r="AY149" s="250" t="s">
        <v>152</v>
      </c>
    </row>
    <row r="150" s="14" customFormat="1">
      <c r="A150" s="14"/>
      <c r="B150" s="251"/>
      <c r="C150" s="252"/>
      <c r="D150" s="241" t="s">
        <v>161</v>
      </c>
      <c r="E150" s="253" t="s">
        <v>1</v>
      </c>
      <c r="F150" s="254" t="s">
        <v>164</v>
      </c>
      <c r="G150" s="252"/>
      <c r="H150" s="255">
        <v>13.798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161</v>
      </c>
      <c r="AU150" s="261" t="s">
        <v>85</v>
      </c>
      <c r="AV150" s="14" t="s">
        <v>159</v>
      </c>
      <c r="AW150" s="14" t="s">
        <v>32</v>
      </c>
      <c r="AX150" s="14" t="s">
        <v>83</v>
      </c>
      <c r="AY150" s="261" t="s">
        <v>152</v>
      </c>
    </row>
    <row r="151" s="2" customFormat="1">
      <c r="A151" s="38"/>
      <c r="B151" s="39"/>
      <c r="C151" s="226" t="s">
        <v>85</v>
      </c>
      <c r="D151" s="226" t="s">
        <v>154</v>
      </c>
      <c r="E151" s="227" t="s">
        <v>165</v>
      </c>
      <c r="F151" s="228" t="s">
        <v>166</v>
      </c>
      <c r="G151" s="229" t="s">
        <v>157</v>
      </c>
      <c r="H151" s="230">
        <v>13.798</v>
      </c>
      <c r="I151" s="231"/>
      <c r="J151" s="232">
        <f>ROUND(I151*H151,2)</f>
        <v>0</v>
      </c>
      <c r="K151" s="228" t="s">
        <v>158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159</v>
      </c>
      <c r="AT151" s="237" t="s">
        <v>154</v>
      </c>
      <c r="AU151" s="237" t="s">
        <v>85</v>
      </c>
      <c r="AY151" s="17" t="s">
        <v>152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159</v>
      </c>
      <c r="BM151" s="237" t="s">
        <v>167</v>
      </c>
    </row>
    <row r="152" s="13" customFormat="1">
      <c r="A152" s="13"/>
      <c r="B152" s="239"/>
      <c r="C152" s="240"/>
      <c r="D152" s="241" t="s">
        <v>161</v>
      </c>
      <c r="E152" s="242" t="s">
        <v>1</v>
      </c>
      <c r="F152" s="243" t="s">
        <v>168</v>
      </c>
      <c r="G152" s="240"/>
      <c r="H152" s="244">
        <v>13.798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161</v>
      </c>
      <c r="AU152" s="250" t="s">
        <v>85</v>
      </c>
      <c r="AV152" s="13" t="s">
        <v>85</v>
      </c>
      <c r="AW152" s="13" t="s">
        <v>32</v>
      </c>
      <c r="AX152" s="13" t="s">
        <v>83</v>
      </c>
      <c r="AY152" s="250" t="s">
        <v>152</v>
      </c>
    </row>
    <row r="153" s="2" customFormat="1">
      <c r="A153" s="38"/>
      <c r="B153" s="39"/>
      <c r="C153" s="226" t="s">
        <v>169</v>
      </c>
      <c r="D153" s="226" t="s">
        <v>154</v>
      </c>
      <c r="E153" s="227" t="s">
        <v>170</v>
      </c>
      <c r="F153" s="228" t="s">
        <v>171</v>
      </c>
      <c r="G153" s="229" t="s">
        <v>157</v>
      </c>
      <c r="H153" s="230">
        <v>13.798</v>
      </c>
      <c r="I153" s="231"/>
      <c r="J153" s="232">
        <f>ROUND(I153*H153,2)</f>
        <v>0</v>
      </c>
      <c r="K153" s="228" t="s">
        <v>158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159</v>
      </c>
      <c r="AT153" s="237" t="s">
        <v>154</v>
      </c>
      <c r="AU153" s="237" t="s">
        <v>85</v>
      </c>
      <c r="AY153" s="17" t="s">
        <v>152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159</v>
      </c>
      <c r="BM153" s="237" t="s">
        <v>172</v>
      </c>
    </row>
    <row r="154" s="2" customFormat="1">
      <c r="A154" s="38"/>
      <c r="B154" s="39"/>
      <c r="C154" s="226" t="s">
        <v>159</v>
      </c>
      <c r="D154" s="226" t="s">
        <v>154</v>
      </c>
      <c r="E154" s="227" t="s">
        <v>173</v>
      </c>
      <c r="F154" s="228" t="s">
        <v>174</v>
      </c>
      <c r="G154" s="229" t="s">
        <v>157</v>
      </c>
      <c r="H154" s="230">
        <v>27.596</v>
      </c>
      <c r="I154" s="231"/>
      <c r="J154" s="232">
        <f>ROUND(I154*H154,2)</f>
        <v>0</v>
      </c>
      <c r="K154" s="228" t="s">
        <v>158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159</v>
      </c>
      <c r="AT154" s="237" t="s">
        <v>154</v>
      </c>
      <c r="AU154" s="237" t="s">
        <v>85</v>
      </c>
      <c r="AY154" s="17" t="s">
        <v>152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159</v>
      </c>
      <c r="BM154" s="237" t="s">
        <v>175</v>
      </c>
    </row>
    <row r="155" s="13" customFormat="1">
      <c r="A155" s="13"/>
      <c r="B155" s="239"/>
      <c r="C155" s="240"/>
      <c r="D155" s="241" t="s">
        <v>161</v>
      </c>
      <c r="E155" s="242" t="s">
        <v>1</v>
      </c>
      <c r="F155" s="243" t="s">
        <v>176</v>
      </c>
      <c r="G155" s="240"/>
      <c r="H155" s="244">
        <v>27.596</v>
      </c>
      <c r="I155" s="245"/>
      <c r="J155" s="240"/>
      <c r="K155" s="240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161</v>
      </c>
      <c r="AU155" s="250" t="s">
        <v>85</v>
      </c>
      <c r="AV155" s="13" t="s">
        <v>85</v>
      </c>
      <c r="AW155" s="13" t="s">
        <v>32</v>
      </c>
      <c r="AX155" s="13" t="s">
        <v>83</v>
      </c>
      <c r="AY155" s="250" t="s">
        <v>152</v>
      </c>
    </row>
    <row r="156" s="2" customFormat="1" ht="16.5" customHeight="1">
      <c r="A156" s="38"/>
      <c r="B156" s="39"/>
      <c r="C156" s="226" t="s">
        <v>177</v>
      </c>
      <c r="D156" s="226" t="s">
        <v>154</v>
      </c>
      <c r="E156" s="227" t="s">
        <v>178</v>
      </c>
      <c r="F156" s="228" t="s">
        <v>179</v>
      </c>
      <c r="G156" s="229" t="s">
        <v>157</v>
      </c>
      <c r="H156" s="230">
        <v>13.798</v>
      </c>
      <c r="I156" s="231"/>
      <c r="J156" s="232">
        <f>ROUND(I156*H156,2)</f>
        <v>0</v>
      </c>
      <c r="K156" s="228" t="s">
        <v>158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159</v>
      </c>
      <c r="AT156" s="237" t="s">
        <v>154</v>
      </c>
      <c r="AU156" s="237" t="s">
        <v>85</v>
      </c>
      <c r="AY156" s="17" t="s">
        <v>152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159</v>
      </c>
      <c r="BM156" s="237" t="s">
        <v>180</v>
      </c>
    </row>
    <row r="157" s="13" customFormat="1">
      <c r="A157" s="13"/>
      <c r="B157" s="239"/>
      <c r="C157" s="240"/>
      <c r="D157" s="241" t="s">
        <v>161</v>
      </c>
      <c r="E157" s="242" t="s">
        <v>1</v>
      </c>
      <c r="F157" s="243" t="s">
        <v>181</v>
      </c>
      <c r="G157" s="240"/>
      <c r="H157" s="244">
        <v>13.798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161</v>
      </c>
      <c r="AU157" s="250" t="s">
        <v>85</v>
      </c>
      <c r="AV157" s="13" t="s">
        <v>85</v>
      </c>
      <c r="AW157" s="13" t="s">
        <v>32</v>
      </c>
      <c r="AX157" s="13" t="s">
        <v>83</v>
      </c>
      <c r="AY157" s="250" t="s">
        <v>152</v>
      </c>
    </row>
    <row r="158" s="2" customFormat="1">
      <c r="A158" s="38"/>
      <c r="B158" s="39"/>
      <c r="C158" s="226" t="s">
        <v>182</v>
      </c>
      <c r="D158" s="226" t="s">
        <v>154</v>
      </c>
      <c r="E158" s="227" t="s">
        <v>183</v>
      </c>
      <c r="F158" s="228" t="s">
        <v>184</v>
      </c>
      <c r="G158" s="229" t="s">
        <v>185</v>
      </c>
      <c r="H158" s="230">
        <v>24.835999999999999</v>
      </c>
      <c r="I158" s="231"/>
      <c r="J158" s="232">
        <f>ROUND(I158*H158,2)</f>
        <v>0</v>
      </c>
      <c r="K158" s="228" t="s">
        <v>1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159</v>
      </c>
      <c r="AT158" s="237" t="s">
        <v>154</v>
      </c>
      <c r="AU158" s="237" t="s">
        <v>85</v>
      </c>
      <c r="AY158" s="17" t="s">
        <v>152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159</v>
      </c>
      <c r="BM158" s="237" t="s">
        <v>186</v>
      </c>
    </row>
    <row r="159" s="13" customFormat="1">
      <c r="A159" s="13"/>
      <c r="B159" s="239"/>
      <c r="C159" s="240"/>
      <c r="D159" s="241" t="s">
        <v>161</v>
      </c>
      <c r="E159" s="242" t="s">
        <v>1</v>
      </c>
      <c r="F159" s="243" t="s">
        <v>187</v>
      </c>
      <c r="G159" s="240"/>
      <c r="H159" s="244">
        <v>24.835999999999999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161</v>
      </c>
      <c r="AU159" s="250" t="s">
        <v>85</v>
      </c>
      <c r="AV159" s="13" t="s">
        <v>85</v>
      </c>
      <c r="AW159" s="13" t="s">
        <v>32</v>
      </c>
      <c r="AX159" s="13" t="s">
        <v>83</v>
      </c>
      <c r="AY159" s="250" t="s">
        <v>152</v>
      </c>
    </row>
    <row r="160" s="12" customFormat="1" ht="22.8" customHeight="1">
      <c r="A160" s="12"/>
      <c r="B160" s="210"/>
      <c r="C160" s="211"/>
      <c r="D160" s="212" t="s">
        <v>75</v>
      </c>
      <c r="E160" s="224" t="s">
        <v>169</v>
      </c>
      <c r="F160" s="224" t="s">
        <v>188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SUM(P161:P165)</f>
        <v>0</v>
      </c>
      <c r="Q160" s="218"/>
      <c r="R160" s="219">
        <f>SUM(R161:R165)</f>
        <v>9.0176075000000004</v>
      </c>
      <c r="S160" s="218"/>
      <c r="T160" s="220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83</v>
      </c>
      <c r="AT160" s="222" t="s">
        <v>75</v>
      </c>
      <c r="AU160" s="222" t="s">
        <v>83</v>
      </c>
      <c r="AY160" s="221" t="s">
        <v>152</v>
      </c>
      <c r="BK160" s="223">
        <f>SUM(BK161:BK165)</f>
        <v>0</v>
      </c>
    </row>
    <row r="161" s="2" customFormat="1">
      <c r="A161" s="38"/>
      <c r="B161" s="39"/>
      <c r="C161" s="226" t="s">
        <v>189</v>
      </c>
      <c r="D161" s="226" t="s">
        <v>154</v>
      </c>
      <c r="E161" s="227" t="s">
        <v>190</v>
      </c>
      <c r="F161" s="228" t="s">
        <v>191</v>
      </c>
      <c r="G161" s="229" t="s">
        <v>157</v>
      </c>
      <c r="H161" s="230">
        <v>1.7010000000000001</v>
      </c>
      <c r="I161" s="231"/>
      <c r="J161" s="232">
        <f>ROUND(I161*H161,2)</f>
        <v>0</v>
      </c>
      <c r="K161" s="228" t="s">
        <v>158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1.8775</v>
      </c>
      <c r="R161" s="235">
        <f>Q161*H161</f>
        <v>3.1936274999999998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159</v>
      </c>
      <c r="AT161" s="237" t="s">
        <v>154</v>
      </c>
      <c r="AU161" s="237" t="s">
        <v>85</v>
      </c>
      <c r="AY161" s="17" t="s">
        <v>152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159</v>
      </c>
      <c r="BM161" s="237" t="s">
        <v>192</v>
      </c>
    </row>
    <row r="162" s="13" customFormat="1">
      <c r="A162" s="13"/>
      <c r="B162" s="239"/>
      <c r="C162" s="240"/>
      <c r="D162" s="241" t="s">
        <v>161</v>
      </c>
      <c r="E162" s="242" t="s">
        <v>1</v>
      </c>
      <c r="F162" s="243" t="s">
        <v>193</v>
      </c>
      <c r="G162" s="240"/>
      <c r="H162" s="244">
        <v>1.7010000000000001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161</v>
      </c>
      <c r="AU162" s="250" t="s">
        <v>85</v>
      </c>
      <c r="AV162" s="13" t="s">
        <v>85</v>
      </c>
      <c r="AW162" s="13" t="s">
        <v>32</v>
      </c>
      <c r="AX162" s="13" t="s">
        <v>83</v>
      </c>
      <c r="AY162" s="250" t="s">
        <v>152</v>
      </c>
    </row>
    <row r="163" s="2" customFormat="1" ht="21.75" customHeight="1">
      <c r="A163" s="38"/>
      <c r="B163" s="39"/>
      <c r="C163" s="226" t="s">
        <v>194</v>
      </c>
      <c r="D163" s="226" t="s">
        <v>154</v>
      </c>
      <c r="E163" s="227" t="s">
        <v>195</v>
      </c>
      <c r="F163" s="228" t="s">
        <v>196</v>
      </c>
      <c r="G163" s="229" t="s">
        <v>197</v>
      </c>
      <c r="H163" s="230">
        <v>5</v>
      </c>
      <c r="I163" s="231"/>
      <c r="J163" s="232">
        <f>ROUND(I163*H163,2)</f>
        <v>0</v>
      </c>
      <c r="K163" s="228" t="s">
        <v>158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0.091050000000000006</v>
      </c>
      <c r="R163" s="235">
        <f>Q163*H163</f>
        <v>0.45525000000000004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159</v>
      </c>
      <c r="AT163" s="237" t="s">
        <v>154</v>
      </c>
      <c r="AU163" s="237" t="s">
        <v>85</v>
      </c>
      <c r="AY163" s="17" t="s">
        <v>152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159</v>
      </c>
      <c r="BM163" s="237" t="s">
        <v>198</v>
      </c>
    </row>
    <row r="164" s="2" customFormat="1">
      <c r="A164" s="38"/>
      <c r="B164" s="39"/>
      <c r="C164" s="226" t="s">
        <v>199</v>
      </c>
      <c r="D164" s="226" t="s">
        <v>154</v>
      </c>
      <c r="E164" s="227" t="s">
        <v>200</v>
      </c>
      <c r="F164" s="228" t="s">
        <v>201</v>
      </c>
      <c r="G164" s="229" t="s">
        <v>202</v>
      </c>
      <c r="H164" s="230">
        <v>51.399999999999999</v>
      </c>
      <c r="I164" s="231"/>
      <c r="J164" s="232">
        <f>ROUND(I164*H164,2)</f>
        <v>0</v>
      </c>
      <c r="K164" s="228" t="s">
        <v>158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0.10445</v>
      </c>
      <c r="R164" s="235">
        <f>Q164*H164</f>
        <v>5.3687300000000002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159</v>
      </c>
      <c r="AT164" s="237" t="s">
        <v>154</v>
      </c>
      <c r="AU164" s="237" t="s">
        <v>85</v>
      </c>
      <c r="AY164" s="17" t="s">
        <v>152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159</v>
      </c>
      <c r="BM164" s="237" t="s">
        <v>203</v>
      </c>
    </row>
    <row r="165" s="13" customFormat="1">
      <c r="A165" s="13"/>
      <c r="B165" s="239"/>
      <c r="C165" s="240"/>
      <c r="D165" s="241" t="s">
        <v>161</v>
      </c>
      <c r="E165" s="242" t="s">
        <v>1</v>
      </c>
      <c r="F165" s="243" t="s">
        <v>204</v>
      </c>
      <c r="G165" s="240"/>
      <c r="H165" s="244">
        <v>51.399999999999999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161</v>
      </c>
      <c r="AU165" s="250" t="s">
        <v>85</v>
      </c>
      <c r="AV165" s="13" t="s">
        <v>85</v>
      </c>
      <c r="AW165" s="13" t="s">
        <v>32</v>
      </c>
      <c r="AX165" s="13" t="s">
        <v>83</v>
      </c>
      <c r="AY165" s="250" t="s">
        <v>152</v>
      </c>
    </row>
    <row r="166" s="12" customFormat="1" ht="22.8" customHeight="1">
      <c r="A166" s="12"/>
      <c r="B166" s="210"/>
      <c r="C166" s="211"/>
      <c r="D166" s="212" t="s">
        <v>75</v>
      </c>
      <c r="E166" s="224" t="s">
        <v>159</v>
      </c>
      <c r="F166" s="224" t="s">
        <v>205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SUM(P167:P168)</f>
        <v>0</v>
      </c>
      <c r="Q166" s="218"/>
      <c r="R166" s="219">
        <f>SUM(R167:R168)</f>
        <v>0.11528000000000001</v>
      </c>
      <c r="S166" s="218"/>
      <c r="T166" s="220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83</v>
      </c>
      <c r="AT166" s="222" t="s">
        <v>75</v>
      </c>
      <c r="AU166" s="222" t="s">
        <v>83</v>
      </c>
      <c r="AY166" s="221" t="s">
        <v>152</v>
      </c>
      <c r="BK166" s="223">
        <f>SUM(BK167:BK168)</f>
        <v>0</v>
      </c>
    </row>
    <row r="167" s="2" customFormat="1">
      <c r="A167" s="38"/>
      <c r="B167" s="39"/>
      <c r="C167" s="226" t="s">
        <v>206</v>
      </c>
      <c r="D167" s="226" t="s">
        <v>154</v>
      </c>
      <c r="E167" s="227" t="s">
        <v>207</v>
      </c>
      <c r="F167" s="228" t="s">
        <v>208</v>
      </c>
      <c r="G167" s="229" t="s">
        <v>202</v>
      </c>
      <c r="H167" s="230">
        <v>131</v>
      </c>
      <c r="I167" s="231"/>
      <c r="J167" s="232">
        <f>ROUND(I167*H167,2)</f>
        <v>0</v>
      </c>
      <c r="K167" s="228" t="s">
        <v>158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0.00088000000000000003</v>
      </c>
      <c r="R167" s="235">
        <f>Q167*H167</f>
        <v>0.11528000000000001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159</v>
      </c>
      <c r="AT167" s="237" t="s">
        <v>154</v>
      </c>
      <c r="AU167" s="237" t="s">
        <v>85</v>
      </c>
      <c r="AY167" s="17" t="s">
        <v>152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159</v>
      </c>
      <c r="BM167" s="237" t="s">
        <v>209</v>
      </c>
    </row>
    <row r="168" s="2" customFormat="1">
      <c r="A168" s="38"/>
      <c r="B168" s="39"/>
      <c r="C168" s="226" t="s">
        <v>210</v>
      </c>
      <c r="D168" s="226" t="s">
        <v>154</v>
      </c>
      <c r="E168" s="227" t="s">
        <v>211</v>
      </c>
      <c r="F168" s="228" t="s">
        <v>212</v>
      </c>
      <c r="G168" s="229" t="s">
        <v>202</v>
      </c>
      <c r="H168" s="230">
        <v>131</v>
      </c>
      <c r="I168" s="231"/>
      <c r="J168" s="232">
        <f>ROUND(I168*H168,2)</f>
        <v>0</v>
      </c>
      <c r="K168" s="228" t="s">
        <v>158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159</v>
      </c>
      <c r="AT168" s="237" t="s">
        <v>154</v>
      </c>
      <c r="AU168" s="237" t="s">
        <v>85</v>
      </c>
      <c r="AY168" s="17" t="s">
        <v>152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159</v>
      </c>
      <c r="BM168" s="237" t="s">
        <v>213</v>
      </c>
    </row>
    <row r="169" s="12" customFormat="1" ht="22.8" customHeight="1">
      <c r="A169" s="12"/>
      <c r="B169" s="210"/>
      <c r="C169" s="211"/>
      <c r="D169" s="212" t="s">
        <v>75</v>
      </c>
      <c r="E169" s="224" t="s">
        <v>182</v>
      </c>
      <c r="F169" s="224" t="s">
        <v>214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SUM(P170:P224)</f>
        <v>0</v>
      </c>
      <c r="Q169" s="218"/>
      <c r="R169" s="219">
        <f>SUM(R170:R224)</f>
        <v>39.859120639999993</v>
      </c>
      <c r="S169" s="218"/>
      <c r="T169" s="220">
        <f>SUM(T170:T224)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83</v>
      </c>
      <c r="AT169" s="222" t="s">
        <v>75</v>
      </c>
      <c r="AU169" s="222" t="s">
        <v>83</v>
      </c>
      <c r="AY169" s="221" t="s">
        <v>152</v>
      </c>
      <c r="BK169" s="223">
        <f>SUM(BK170:BK224)</f>
        <v>0</v>
      </c>
    </row>
    <row r="170" s="2" customFormat="1">
      <c r="A170" s="38"/>
      <c r="B170" s="39"/>
      <c r="C170" s="226" t="s">
        <v>215</v>
      </c>
      <c r="D170" s="226" t="s">
        <v>154</v>
      </c>
      <c r="E170" s="227" t="s">
        <v>216</v>
      </c>
      <c r="F170" s="228" t="s">
        <v>217</v>
      </c>
      <c r="G170" s="229" t="s">
        <v>202</v>
      </c>
      <c r="H170" s="230">
        <v>173.91999999999999</v>
      </c>
      <c r="I170" s="231"/>
      <c r="J170" s="232">
        <f>ROUND(I170*H170,2)</f>
        <v>0</v>
      </c>
      <c r="K170" s="228" t="s">
        <v>158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0.0082900000000000005</v>
      </c>
      <c r="R170" s="235">
        <f>Q170*H170</f>
        <v>1.4417967999999999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159</v>
      </c>
      <c r="AT170" s="237" t="s">
        <v>154</v>
      </c>
      <c r="AU170" s="237" t="s">
        <v>85</v>
      </c>
      <c r="AY170" s="17" t="s">
        <v>152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159</v>
      </c>
      <c r="BM170" s="237" t="s">
        <v>218</v>
      </c>
    </row>
    <row r="171" s="13" customFormat="1">
      <c r="A171" s="13"/>
      <c r="B171" s="239"/>
      <c r="C171" s="240"/>
      <c r="D171" s="241" t="s">
        <v>161</v>
      </c>
      <c r="E171" s="242" t="s">
        <v>1</v>
      </c>
      <c r="F171" s="243" t="s">
        <v>219</v>
      </c>
      <c r="G171" s="240"/>
      <c r="H171" s="244">
        <v>173.91999999999999</v>
      </c>
      <c r="I171" s="245"/>
      <c r="J171" s="240"/>
      <c r="K171" s="240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161</v>
      </c>
      <c r="AU171" s="250" t="s">
        <v>85</v>
      </c>
      <c r="AV171" s="13" t="s">
        <v>85</v>
      </c>
      <c r="AW171" s="13" t="s">
        <v>32</v>
      </c>
      <c r="AX171" s="13" t="s">
        <v>83</v>
      </c>
      <c r="AY171" s="250" t="s">
        <v>152</v>
      </c>
    </row>
    <row r="172" s="2" customFormat="1" ht="16.5" customHeight="1">
      <c r="A172" s="38"/>
      <c r="B172" s="39"/>
      <c r="C172" s="262" t="s">
        <v>220</v>
      </c>
      <c r="D172" s="262" t="s">
        <v>221</v>
      </c>
      <c r="E172" s="263" t="s">
        <v>222</v>
      </c>
      <c r="F172" s="264" t="s">
        <v>223</v>
      </c>
      <c r="G172" s="265" t="s">
        <v>202</v>
      </c>
      <c r="H172" s="266">
        <v>177.398</v>
      </c>
      <c r="I172" s="267"/>
      <c r="J172" s="268">
        <f>ROUND(I172*H172,2)</f>
        <v>0</v>
      </c>
      <c r="K172" s="264" t="s">
        <v>158</v>
      </c>
      <c r="L172" s="269"/>
      <c r="M172" s="270" t="s">
        <v>1</v>
      </c>
      <c r="N172" s="271" t="s">
        <v>41</v>
      </c>
      <c r="O172" s="91"/>
      <c r="P172" s="235">
        <f>O172*H172</f>
        <v>0</v>
      </c>
      <c r="Q172" s="235">
        <v>0.00044999999999999999</v>
      </c>
      <c r="R172" s="235">
        <f>Q172*H172</f>
        <v>0.0798291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194</v>
      </c>
      <c r="AT172" s="237" t="s">
        <v>221</v>
      </c>
      <c r="AU172" s="237" t="s">
        <v>85</v>
      </c>
      <c r="AY172" s="17" t="s">
        <v>152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159</v>
      </c>
      <c r="BM172" s="237" t="s">
        <v>224</v>
      </c>
    </row>
    <row r="173" s="13" customFormat="1">
      <c r="A173" s="13"/>
      <c r="B173" s="239"/>
      <c r="C173" s="240"/>
      <c r="D173" s="241" t="s">
        <v>161</v>
      </c>
      <c r="E173" s="240"/>
      <c r="F173" s="243" t="s">
        <v>225</v>
      </c>
      <c r="G173" s="240"/>
      <c r="H173" s="244">
        <v>177.398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161</v>
      </c>
      <c r="AU173" s="250" t="s">
        <v>85</v>
      </c>
      <c r="AV173" s="13" t="s">
        <v>85</v>
      </c>
      <c r="AW173" s="13" t="s">
        <v>4</v>
      </c>
      <c r="AX173" s="13" t="s">
        <v>83</v>
      </c>
      <c r="AY173" s="250" t="s">
        <v>152</v>
      </c>
    </row>
    <row r="174" s="2" customFormat="1">
      <c r="A174" s="38"/>
      <c r="B174" s="39"/>
      <c r="C174" s="226" t="s">
        <v>226</v>
      </c>
      <c r="D174" s="226" t="s">
        <v>154</v>
      </c>
      <c r="E174" s="227" t="s">
        <v>227</v>
      </c>
      <c r="F174" s="228" t="s">
        <v>228</v>
      </c>
      <c r="G174" s="229" t="s">
        <v>202</v>
      </c>
      <c r="H174" s="230">
        <v>7.3019999999999996</v>
      </c>
      <c r="I174" s="231"/>
      <c r="J174" s="232">
        <f>ROUND(I174*H174,2)</f>
        <v>0</v>
      </c>
      <c r="K174" s="228" t="s">
        <v>158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0.0089200000000000008</v>
      </c>
      <c r="R174" s="235">
        <f>Q174*H174</f>
        <v>0.065133839999999998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159</v>
      </c>
      <c r="AT174" s="237" t="s">
        <v>154</v>
      </c>
      <c r="AU174" s="237" t="s">
        <v>85</v>
      </c>
      <c r="AY174" s="17" t="s">
        <v>152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159</v>
      </c>
      <c r="BM174" s="237" t="s">
        <v>229</v>
      </c>
    </row>
    <row r="175" s="13" customFormat="1">
      <c r="A175" s="13"/>
      <c r="B175" s="239"/>
      <c r="C175" s="240"/>
      <c r="D175" s="241" t="s">
        <v>161</v>
      </c>
      <c r="E175" s="242" t="s">
        <v>1</v>
      </c>
      <c r="F175" s="243" t="s">
        <v>230</v>
      </c>
      <c r="G175" s="240"/>
      <c r="H175" s="244">
        <v>7.3019999999999996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161</v>
      </c>
      <c r="AU175" s="250" t="s">
        <v>85</v>
      </c>
      <c r="AV175" s="13" t="s">
        <v>85</v>
      </c>
      <c r="AW175" s="13" t="s">
        <v>32</v>
      </c>
      <c r="AX175" s="13" t="s">
        <v>83</v>
      </c>
      <c r="AY175" s="250" t="s">
        <v>152</v>
      </c>
    </row>
    <row r="176" s="2" customFormat="1">
      <c r="A176" s="38"/>
      <c r="B176" s="39"/>
      <c r="C176" s="262" t="s">
        <v>8</v>
      </c>
      <c r="D176" s="262" t="s">
        <v>221</v>
      </c>
      <c r="E176" s="263" t="s">
        <v>231</v>
      </c>
      <c r="F176" s="264" t="s">
        <v>232</v>
      </c>
      <c r="G176" s="265" t="s">
        <v>202</v>
      </c>
      <c r="H176" s="266">
        <v>14.603999999999999</v>
      </c>
      <c r="I176" s="267"/>
      <c r="J176" s="268">
        <f>ROUND(I176*H176,2)</f>
        <v>0</v>
      </c>
      <c r="K176" s="264" t="s">
        <v>158</v>
      </c>
      <c r="L176" s="269"/>
      <c r="M176" s="270" t="s">
        <v>1</v>
      </c>
      <c r="N176" s="271" t="s">
        <v>41</v>
      </c>
      <c r="O176" s="91"/>
      <c r="P176" s="235">
        <f>O176*H176</f>
        <v>0</v>
      </c>
      <c r="Q176" s="235">
        <v>0.0044999999999999997</v>
      </c>
      <c r="R176" s="235">
        <f>Q176*H176</f>
        <v>0.065717999999999985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194</v>
      </c>
      <c r="AT176" s="237" t="s">
        <v>221</v>
      </c>
      <c r="AU176" s="237" t="s">
        <v>85</v>
      </c>
      <c r="AY176" s="17" t="s">
        <v>152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159</v>
      </c>
      <c r="BM176" s="237" t="s">
        <v>233</v>
      </c>
    </row>
    <row r="177" s="13" customFormat="1">
      <c r="A177" s="13"/>
      <c r="B177" s="239"/>
      <c r="C177" s="240"/>
      <c r="D177" s="241" t="s">
        <v>161</v>
      </c>
      <c r="E177" s="242" t="s">
        <v>1</v>
      </c>
      <c r="F177" s="243" t="s">
        <v>234</v>
      </c>
      <c r="G177" s="240"/>
      <c r="H177" s="244">
        <v>14.603999999999999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161</v>
      </c>
      <c r="AU177" s="250" t="s">
        <v>85</v>
      </c>
      <c r="AV177" s="13" t="s">
        <v>85</v>
      </c>
      <c r="AW177" s="13" t="s">
        <v>32</v>
      </c>
      <c r="AX177" s="13" t="s">
        <v>83</v>
      </c>
      <c r="AY177" s="250" t="s">
        <v>152</v>
      </c>
    </row>
    <row r="178" s="2" customFormat="1">
      <c r="A178" s="38"/>
      <c r="B178" s="39"/>
      <c r="C178" s="226" t="s">
        <v>235</v>
      </c>
      <c r="D178" s="226" t="s">
        <v>154</v>
      </c>
      <c r="E178" s="227" t="s">
        <v>236</v>
      </c>
      <c r="F178" s="228" t="s">
        <v>237</v>
      </c>
      <c r="G178" s="229" t="s">
        <v>202</v>
      </c>
      <c r="H178" s="230">
        <v>7.3019999999999996</v>
      </c>
      <c r="I178" s="231"/>
      <c r="J178" s="232">
        <f>ROUND(I178*H178,2)</f>
        <v>0</v>
      </c>
      <c r="K178" s="228" t="s">
        <v>158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0.0033600000000000001</v>
      </c>
      <c r="R178" s="235">
        <f>Q178*H178</f>
        <v>0.024534719999999999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159</v>
      </c>
      <c r="AT178" s="237" t="s">
        <v>154</v>
      </c>
      <c r="AU178" s="237" t="s">
        <v>85</v>
      </c>
      <c r="AY178" s="17" t="s">
        <v>152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159</v>
      </c>
      <c r="BM178" s="237" t="s">
        <v>238</v>
      </c>
    </row>
    <row r="179" s="2" customFormat="1">
      <c r="A179" s="38"/>
      <c r="B179" s="39"/>
      <c r="C179" s="226" t="s">
        <v>239</v>
      </c>
      <c r="D179" s="226" t="s">
        <v>154</v>
      </c>
      <c r="E179" s="227" t="s">
        <v>236</v>
      </c>
      <c r="F179" s="228" t="s">
        <v>237</v>
      </c>
      <c r="G179" s="229" t="s">
        <v>202</v>
      </c>
      <c r="H179" s="230">
        <v>173.91999999999999</v>
      </c>
      <c r="I179" s="231"/>
      <c r="J179" s="232">
        <f>ROUND(I179*H179,2)</f>
        <v>0</v>
      </c>
      <c r="K179" s="228" t="s">
        <v>158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0.0033600000000000001</v>
      </c>
      <c r="R179" s="235">
        <f>Q179*H179</f>
        <v>0.58437119999999998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159</v>
      </c>
      <c r="AT179" s="237" t="s">
        <v>154</v>
      </c>
      <c r="AU179" s="237" t="s">
        <v>85</v>
      </c>
      <c r="AY179" s="17" t="s">
        <v>152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159</v>
      </c>
      <c r="BM179" s="237" t="s">
        <v>240</v>
      </c>
    </row>
    <row r="180" s="2" customFormat="1">
      <c r="A180" s="38"/>
      <c r="B180" s="39"/>
      <c r="C180" s="226" t="s">
        <v>241</v>
      </c>
      <c r="D180" s="226" t="s">
        <v>154</v>
      </c>
      <c r="E180" s="227" t="s">
        <v>242</v>
      </c>
      <c r="F180" s="228" t="s">
        <v>243</v>
      </c>
      <c r="G180" s="229" t="s">
        <v>202</v>
      </c>
      <c r="H180" s="230">
        <v>181.22200000000001</v>
      </c>
      <c r="I180" s="231"/>
      <c r="J180" s="232">
        <f>ROUND(I180*H180,2)</f>
        <v>0</v>
      </c>
      <c r="K180" s="228" t="s">
        <v>158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0.00025000000000000001</v>
      </c>
      <c r="R180" s="235">
        <f>Q180*H180</f>
        <v>0.045305500000000005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159</v>
      </c>
      <c r="AT180" s="237" t="s">
        <v>154</v>
      </c>
      <c r="AU180" s="237" t="s">
        <v>85</v>
      </c>
      <c r="AY180" s="17" t="s">
        <v>152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159</v>
      </c>
      <c r="BM180" s="237" t="s">
        <v>244</v>
      </c>
    </row>
    <row r="181" s="2" customFormat="1">
      <c r="A181" s="38"/>
      <c r="B181" s="39"/>
      <c r="C181" s="226" t="s">
        <v>245</v>
      </c>
      <c r="D181" s="226" t="s">
        <v>154</v>
      </c>
      <c r="E181" s="227" t="s">
        <v>246</v>
      </c>
      <c r="F181" s="228" t="s">
        <v>247</v>
      </c>
      <c r="G181" s="229" t="s">
        <v>248</v>
      </c>
      <c r="H181" s="230">
        <v>715.39999999999998</v>
      </c>
      <c r="I181" s="231"/>
      <c r="J181" s="232">
        <f>ROUND(I181*H181,2)</f>
        <v>0</v>
      </c>
      <c r="K181" s="228" t="s">
        <v>158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159</v>
      </c>
      <c r="AT181" s="237" t="s">
        <v>154</v>
      </c>
      <c r="AU181" s="237" t="s">
        <v>85</v>
      </c>
      <c r="AY181" s="17" t="s">
        <v>152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159</v>
      </c>
      <c r="BM181" s="237" t="s">
        <v>249</v>
      </c>
    </row>
    <row r="182" s="13" customFormat="1">
      <c r="A182" s="13"/>
      <c r="B182" s="239"/>
      <c r="C182" s="240"/>
      <c r="D182" s="241" t="s">
        <v>161</v>
      </c>
      <c r="E182" s="242" t="s">
        <v>1</v>
      </c>
      <c r="F182" s="243" t="s">
        <v>250</v>
      </c>
      <c r="G182" s="240"/>
      <c r="H182" s="244">
        <v>715.39999999999998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161</v>
      </c>
      <c r="AU182" s="250" t="s">
        <v>85</v>
      </c>
      <c r="AV182" s="13" t="s">
        <v>85</v>
      </c>
      <c r="AW182" s="13" t="s">
        <v>32</v>
      </c>
      <c r="AX182" s="13" t="s">
        <v>83</v>
      </c>
      <c r="AY182" s="250" t="s">
        <v>152</v>
      </c>
    </row>
    <row r="183" s="2" customFormat="1">
      <c r="A183" s="38"/>
      <c r="B183" s="39"/>
      <c r="C183" s="262" t="s">
        <v>251</v>
      </c>
      <c r="D183" s="262" t="s">
        <v>221</v>
      </c>
      <c r="E183" s="263" t="s">
        <v>252</v>
      </c>
      <c r="F183" s="264" t="s">
        <v>253</v>
      </c>
      <c r="G183" s="265" t="s">
        <v>248</v>
      </c>
      <c r="H183" s="266">
        <v>751.16999999999996</v>
      </c>
      <c r="I183" s="267"/>
      <c r="J183" s="268">
        <f>ROUND(I183*H183,2)</f>
        <v>0</v>
      </c>
      <c r="K183" s="264" t="s">
        <v>158</v>
      </c>
      <c r="L183" s="269"/>
      <c r="M183" s="270" t="s">
        <v>1</v>
      </c>
      <c r="N183" s="271" t="s">
        <v>41</v>
      </c>
      <c r="O183" s="91"/>
      <c r="P183" s="235">
        <f>O183*H183</f>
        <v>0</v>
      </c>
      <c r="Q183" s="235">
        <v>4.0000000000000003E-05</v>
      </c>
      <c r="R183" s="235">
        <f>Q183*H183</f>
        <v>0.030046800000000002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194</v>
      </c>
      <c r="AT183" s="237" t="s">
        <v>221</v>
      </c>
      <c r="AU183" s="237" t="s">
        <v>85</v>
      </c>
      <c r="AY183" s="17" t="s">
        <v>152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159</v>
      </c>
      <c r="BM183" s="237" t="s">
        <v>254</v>
      </c>
    </row>
    <row r="184" s="13" customFormat="1">
      <c r="A184" s="13"/>
      <c r="B184" s="239"/>
      <c r="C184" s="240"/>
      <c r="D184" s="241" t="s">
        <v>161</v>
      </c>
      <c r="E184" s="240"/>
      <c r="F184" s="243" t="s">
        <v>255</v>
      </c>
      <c r="G184" s="240"/>
      <c r="H184" s="244">
        <v>751.16999999999996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161</v>
      </c>
      <c r="AU184" s="250" t="s">
        <v>85</v>
      </c>
      <c r="AV184" s="13" t="s">
        <v>85</v>
      </c>
      <c r="AW184" s="13" t="s">
        <v>4</v>
      </c>
      <c r="AX184" s="13" t="s">
        <v>83</v>
      </c>
      <c r="AY184" s="250" t="s">
        <v>152</v>
      </c>
    </row>
    <row r="185" s="2" customFormat="1">
      <c r="A185" s="38"/>
      <c r="B185" s="39"/>
      <c r="C185" s="226" t="s">
        <v>256</v>
      </c>
      <c r="D185" s="226" t="s">
        <v>154</v>
      </c>
      <c r="E185" s="227" t="s">
        <v>257</v>
      </c>
      <c r="F185" s="228" t="s">
        <v>258</v>
      </c>
      <c r="G185" s="229" t="s">
        <v>202</v>
      </c>
      <c r="H185" s="230">
        <v>104.191</v>
      </c>
      <c r="I185" s="231"/>
      <c r="J185" s="232">
        <f>ROUND(I185*H185,2)</f>
        <v>0</v>
      </c>
      <c r="K185" s="228" t="s">
        <v>158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0.0086</v>
      </c>
      <c r="R185" s="235">
        <f>Q185*H185</f>
        <v>0.89604260000000002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159</v>
      </c>
      <c r="AT185" s="237" t="s">
        <v>154</v>
      </c>
      <c r="AU185" s="237" t="s">
        <v>85</v>
      </c>
      <c r="AY185" s="17" t="s">
        <v>152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159</v>
      </c>
      <c r="BM185" s="237" t="s">
        <v>259</v>
      </c>
    </row>
    <row r="186" s="13" customFormat="1">
      <c r="A186" s="13"/>
      <c r="B186" s="239"/>
      <c r="C186" s="240"/>
      <c r="D186" s="241" t="s">
        <v>161</v>
      </c>
      <c r="E186" s="242" t="s">
        <v>1</v>
      </c>
      <c r="F186" s="243" t="s">
        <v>260</v>
      </c>
      <c r="G186" s="240"/>
      <c r="H186" s="244">
        <v>15.356999999999999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161</v>
      </c>
      <c r="AU186" s="250" t="s">
        <v>85</v>
      </c>
      <c r="AV186" s="13" t="s">
        <v>85</v>
      </c>
      <c r="AW186" s="13" t="s">
        <v>32</v>
      </c>
      <c r="AX186" s="13" t="s">
        <v>76</v>
      </c>
      <c r="AY186" s="250" t="s">
        <v>152</v>
      </c>
    </row>
    <row r="187" s="13" customFormat="1">
      <c r="A187" s="13"/>
      <c r="B187" s="239"/>
      <c r="C187" s="240"/>
      <c r="D187" s="241" t="s">
        <v>161</v>
      </c>
      <c r="E187" s="242" t="s">
        <v>1</v>
      </c>
      <c r="F187" s="243" t="s">
        <v>261</v>
      </c>
      <c r="G187" s="240"/>
      <c r="H187" s="244">
        <v>13.455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161</v>
      </c>
      <c r="AU187" s="250" t="s">
        <v>85</v>
      </c>
      <c r="AV187" s="13" t="s">
        <v>85</v>
      </c>
      <c r="AW187" s="13" t="s">
        <v>32</v>
      </c>
      <c r="AX187" s="13" t="s">
        <v>76</v>
      </c>
      <c r="AY187" s="250" t="s">
        <v>152</v>
      </c>
    </row>
    <row r="188" s="13" customFormat="1">
      <c r="A188" s="13"/>
      <c r="B188" s="239"/>
      <c r="C188" s="240"/>
      <c r="D188" s="241" t="s">
        <v>161</v>
      </c>
      <c r="E188" s="242" t="s">
        <v>1</v>
      </c>
      <c r="F188" s="243" t="s">
        <v>262</v>
      </c>
      <c r="G188" s="240"/>
      <c r="H188" s="244">
        <v>75.379000000000005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161</v>
      </c>
      <c r="AU188" s="250" t="s">
        <v>85</v>
      </c>
      <c r="AV188" s="13" t="s">
        <v>85</v>
      </c>
      <c r="AW188" s="13" t="s">
        <v>32</v>
      </c>
      <c r="AX188" s="13" t="s">
        <v>76</v>
      </c>
      <c r="AY188" s="250" t="s">
        <v>152</v>
      </c>
    </row>
    <row r="189" s="14" customFormat="1">
      <c r="A189" s="14"/>
      <c r="B189" s="251"/>
      <c r="C189" s="252"/>
      <c r="D189" s="241" t="s">
        <v>161</v>
      </c>
      <c r="E189" s="253" t="s">
        <v>1</v>
      </c>
      <c r="F189" s="254" t="s">
        <v>164</v>
      </c>
      <c r="G189" s="252"/>
      <c r="H189" s="255">
        <v>104.191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161</v>
      </c>
      <c r="AU189" s="261" t="s">
        <v>85</v>
      </c>
      <c r="AV189" s="14" t="s">
        <v>159</v>
      </c>
      <c r="AW189" s="14" t="s">
        <v>32</v>
      </c>
      <c r="AX189" s="14" t="s">
        <v>83</v>
      </c>
      <c r="AY189" s="261" t="s">
        <v>152</v>
      </c>
    </row>
    <row r="190" s="2" customFormat="1">
      <c r="A190" s="38"/>
      <c r="B190" s="39"/>
      <c r="C190" s="262" t="s">
        <v>7</v>
      </c>
      <c r="D190" s="262" t="s">
        <v>221</v>
      </c>
      <c r="E190" s="263" t="s">
        <v>263</v>
      </c>
      <c r="F190" s="264" t="s">
        <v>264</v>
      </c>
      <c r="G190" s="265" t="s">
        <v>157</v>
      </c>
      <c r="H190" s="266">
        <v>14.878</v>
      </c>
      <c r="I190" s="267"/>
      <c r="J190" s="268">
        <f>ROUND(I190*H190,2)</f>
        <v>0</v>
      </c>
      <c r="K190" s="264" t="s">
        <v>1</v>
      </c>
      <c r="L190" s="269"/>
      <c r="M190" s="270" t="s">
        <v>1</v>
      </c>
      <c r="N190" s="271" t="s">
        <v>41</v>
      </c>
      <c r="O190" s="91"/>
      <c r="P190" s="235">
        <f>O190*H190</f>
        <v>0</v>
      </c>
      <c r="Q190" s="235">
        <v>0.032000000000000001</v>
      </c>
      <c r="R190" s="235">
        <f>Q190*H190</f>
        <v>0.47609600000000002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194</v>
      </c>
      <c r="AT190" s="237" t="s">
        <v>221</v>
      </c>
      <c r="AU190" s="237" t="s">
        <v>85</v>
      </c>
      <c r="AY190" s="17" t="s">
        <v>152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159</v>
      </c>
      <c r="BM190" s="237" t="s">
        <v>265</v>
      </c>
    </row>
    <row r="191" s="13" customFormat="1">
      <c r="A191" s="13"/>
      <c r="B191" s="239"/>
      <c r="C191" s="240"/>
      <c r="D191" s="241" t="s">
        <v>161</v>
      </c>
      <c r="E191" s="242" t="s">
        <v>1</v>
      </c>
      <c r="F191" s="243" t="s">
        <v>266</v>
      </c>
      <c r="G191" s="240"/>
      <c r="H191" s="244">
        <v>14.878</v>
      </c>
      <c r="I191" s="245"/>
      <c r="J191" s="240"/>
      <c r="K191" s="240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161</v>
      </c>
      <c r="AU191" s="250" t="s">
        <v>85</v>
      </c>
      <c r="AV191" s="13" t="s">
        <v>85</v>
      </c>
      <c r="AW191" s="13" t="s">
        <v>32</v>
      </c>
      <c r="AX191" s="13" t="s">
        <v>83</v>
      </c>
      <c r="AY191" s="250" t="s">
        <v>152</v>
      </c>
    </row>
    <row r="192" s="2" customFormat="1">
      <c r="A192" s="38"/>
      <c r="B192" s="39"/>
      <c r="C192" s="226" t="s">
        <v>267</v>
      </c>
      <c r="D192" s="226" t="s">
        <v>154</v>
      </c>
      <c r="E192" s="227" t="s">
        <v>257</v>
      </c>
      <c r="F192" s="228" t="s">
        <v>258</v>
      </c>
      <c r="G192" s="229" t="s">
        <v>202</v>
      </c>
      <c r="H192" s="230">
        <v>563.32799999999997</v>
      </c>
      <c r="I192" s="231"/>
      <c r="J192" s="232">
        <f>ROUND(I192*H192,2)</f>
        <v>0</v>
      </c>
      <c r="K192" s="228" t="s">
        <v>158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0.0086</v>
      </c>
      <c r="R192" s="235">
        <f>Q192*H192</f>
        <v>4.8446207999999995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159</v>
      </c>
      <c r="AT192" s="237" t="s">
        <v>154</v>
      </c>
      <c r="AU192" s="237" t="s">
        <v>85</v>
      </c>
      <c r="AY192" s="17" t="s">
        <v>152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159</v>
      </c>
      <c r="BM192" s="237" t="s">
        <v>268</v>
      </c>
    </row>
    <row r="193" s="13" customFormat="1">
      <c r="A193" s="13"/>
      <c r="B193" s="239"/>
      <c r="C193" s="240"/>
      <c r="D193" s="241" t="s">
        <v>161</v>
      </c>
      <c r="E193" s="242" t="s">
        <v>1</v>
      </c>
      <c r="F193" s="243" t="s">
        <v>269</v>
      </c>
      <c r="G193" s="240"/>
      <c r="H193" s="244">
        <v>75.379000000000005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161</v>
      </c>
      <c r="AU193" s="250" t="s">
        <v>85</v>
      </c>
      <c r="AV193" s="13" t="s">
        <v>85</v>
      </c>
      <c r="AW193" s="13" t="s">
        <v>32</v>
      </c>
      <c r="AX193" s="13" t="s">
        <v>76</v>
      </c>
      <c r="AY193" s="250" t="s">
        <v>152</v>
      </c>
    </row>
    <row r="194" s="15" customFormat="1">
      <c r="A194" s="15"/>
      <c r="B194" s="272"/>
      <c r="C194" s="273"/>
      <c r="D194" s="241" t="s">
        <v>161</v>
      </c>
      <c r="E194" s="274" t="s">
        <v>1</v>
      </c>
      <c r="F194" s="275" t="s">
        <v>270</v>
      </c>
      <c r="G194" s="273"/>
      <c r="H194" s="274" t="s">
        <v>1</v>
      </c>
      <c r="I194" s="276"/>
      <c r="J194" s="273"/>
      <c r="K194" s="273"/>
      <c r="L194" s="277"/>
      <c r="M194" s="278"/>
      <c r="N194" s="279"/>
      <c r="O194" s="279"/>
      <c r="P194" s="279"/>
      <c r="Q194" s="279"/>
      <c r="R194" s="279"/>
      <c r="S194" s="279"/>
      <c r="T194" s="28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1" t="s">
        <v>161</v>
      </c>
      <c r="AU194" s="281" t="s">
        <v>85</v>
      </c>
      <c r="AV194" s="15" t="s">
        <v>83</v>
      </c>
      <c r="AW194" s="15" t="s">
        <v>32</v>
      </c>
      <c r="AX194" s="15" t="s">
        <v>76</v>
      </c>
      <c r="AY194" s="281" t="s">
        <v>152</v>
      </c>
    </row>
    <row r="195" s="13" customFormat="1">
      <c r="A195" s="13"/>
      <c r="B195" s="239"/>
      <c r="C195" s="240"/>
      <c r="D195" s="241" t="s">
        <v>161</v>
      </c>
      <c r="E195" s="242" t="s">
        <v>1</v>
      </c>
      <c r="F195" s="243" t="s">
        <v>271</v>
      </c>
      <c r="G195" s="240"/>
      <c r="H195" s="244">
        <v>224.11099999999999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161</v>
      </c>
      <c r="AU195" s="250" t="s">
        <v>85</v>
      </c>
      <c r="AV195" s="13" t="s">
        <v>85</v>
      </c>
      <c r="AW195" s="13" t="s">
        <v>32</v>
      </c>
      <c r="AX195" s="13" t="s">
        <v>76</v>
      </c>
      <c r="AY195" s="250" t="s">
        <v>152</v>
      </c>
    </row>
    <row r="196" s="13" customFormat="1">
      <c r="A196" s="13"/>
      <c r="B196" s="239"/>
      <c r="C196" s="240"/>
      <c r="D196" s="241" t="s">
        <v>161</v>
      </c>
      <c r="E196" s="242" t="s">
        <v>1</v>
      </c>
      <c r="F196" s="243" t="s">
        <v>272</v>
      </c>
      <c r="G196" s="240"/>
      <c r="H196" s="244">
        <v>186.35400000000001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161</v>
      </c>
      <c r="AU196" s="250" t="s">
        <v>85</v>
      </c>
      <c r="AV196" s="13" t="s">
        <v>85</v>
      </c>
      <c r="AW196" s="13" t="s">
        <v>32</v>
      </c>
      <c r="AX196" s="13" t="s">
        <v>76</v>
      </c>
      <c r="AY196" s="250" t="s">
        <v>152</v>
      </c>
    </row>
    <row r="197" s="13" customFormat="1">
      <c r="A197" s="13"/>
      <c r="B197" s="239"/>
      <c r="C197" s="240"/>
      <c r="D197" s="241" t="s">
        <v>161</v>
      </c>
      <c r="E197" s="242" t="s">
        <v>1</v>
      </c>
      <c r="F197" s="243" t="s">
        <v>273</v>
      </c>
      <c r="G197" s="240"/>
      <c r="H197" s="244">
        <v>133.666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161</v>
      </c>
      <c r="AU197" s="250" t="s">
        <v>85</v>
      </c>
      <c r="AV197" s="13" t="s">
        <v>85</v>
      </c>
      <c r="AW197" s="13" t="s">
        <v>32</v>
      </c>
      <c r="AX197" s="13" t="s">
        <v>76</v>
      </c>
      <c r="AY197" s="250" t="s">
        <v>152</v>
      </c>
    </row>
    <row r="198" s="13" customFormat="1">
      <c r="A198" s="13"/>
      <c r="B198" s="239"/>
      <c r="C198" s="240"/>
      <c r="D198" s="241" t="s">
        <v>161</v>
      </c>
      <c r="E198" s="242" t="s">
        <v>1</v>
      </c>
      <c r="F198" s="243" t="s">
        <v>274</v>
      </c>
      <c r="G198" s="240"/>
      <c r="H198" s="244">
        <v>-69.307000000000002</v>
      </c>
      <c r="I198" s="245"/>
      <c r="J198" s="240"/>
      <c r="K198" s="240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161</v>
      </c>
      <c r="AU198" s="250" t="s">
        <v>85</v>
      </c>
      <c r="AV198" s="13" t="s">
        <v>85</v>
      </c>
      <c r="AW198" s="13" t="s">
        <v>32</v>
      </c>
      <c r="AX198" s="13" t="s">
        <v>76</v>
      </c>
      <c r="AY198" s="250" t="s">
        <v>152</v>
      </c>
    </row>
    <row r="199" s="13" customFormat="1">
      <c r="A199" s="13"/>
      <c r="B199" s="239"/>
      <c r="C199" s="240"/>
      <c r="D199" s="241" t="s">
        <v>161</v>
      </c>
      <c r="E199" s="242" t="s">
        <v>1</v>
      </c>
      <c r="F199" s="243" t="s">
        <v>275</v>
      </c>
      <c r="G199" s="240"/>
      <c r="H199" s="244">
        <v>-88.004999999999995</v>
      </c>
      <c r="I199" s="245"/>
      <c r="J199" s="240"/>
      <c r="K199" s="240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161</v>
      </c>
      <c r="AU199" s="250" t="s">
        <v>85</v>
      </c>
      <c r="AV199" s="13" t="s">
        <v>85</v>
      </c>
      <c r="AW199" s="13" t="s">
        <v>32</v>
      </c>
      <c r="AX199" s="13" t="s">
        <v>76</v>
      </c>
      <c r="AY199" s="250" t="s">
        <v>152</v>
      </c>
    </row>
    <row r="200" s="13" customFormat="1">
      <c r="A200" s="13"/>
      <c r="B200" s="239"/>
      <c r="C200" s="240"/>
      <c r="D200" s="241" t="s">
        <v>161</v>
      </c>
      <c r="E200" s="242" t="s">
        <v>1</v>
      </c>
      <c r="F200" s="243" t="s">
        <v>276</v>
      </c>
      <c r="G200" s="240"/>
      <c r="H200" s="244">
        <v>112.58199999999999</v>
      </c>
      <c r="I200" s="245"/>
      <c r="J200" s="240"/>
      <c r="K200" s="240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161</v>
      </c>
      <c r="AU200" s="250" t="s">
        <v>85</v>
      </c>
      <c r="AV200" s="13" t="s">
        <v>85</v>
      </c>
      <c r="AW200" s="13" t="s">
        <v>32</v>
      </c>
      <c r="AX200" s="13" t="s">
        <v>76</v>
      </c>
      <c r="AY200" s="250" t="s">
        <v>152</v>
      </c>
    </row>
    <row r="201" s="13" customFormat="1">
      <c r="A201" s="13"/>
      <c r="B201" s="239"/>
      <c r="C201" s="240"/>
      <c r="D201" s="241" t="s">
        <v>161</v>
      </c>
      <c r="E201" s="242" t="s">
        <v>1</v>
      </c>
      <c r="F201" s="243" t="s">
        <v>277</v>
      </c>
      <c r="G201" s="240"/>
      <c r="H201" s="244">
        <v>-11.452</v>
      </c>
      <c r="I201" s="245"/>
      <c r="J201" s="240"/>
      <c r="K201" s="240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161</v>
      </c>
      <c r="AU201" s="250" t="s">
        <v>85</v>
      </c>
      <c r="AV201" s="13" t="s">
        <v>85</v>
      </c>
      <c r="AW201" s="13" t="s">
        <v>32</v>
      </c>
      <c r="AX201" s="13" t="s">
        <v>76</v>
      </c>
      <c r="AY201" s="250" t="s">
        <v>152</v>
      </c>
    </row>
    <row r="202" s="14" customFormat="1">
      <c r="A202" s="14"/>
      <c r="B202" s="251"/>
      <c r="C202" s="252"/>
      <c r="D202" s="241" t="s">
        <v>161</v>
      </c>
      <c r="E202" s="253" t="s">
        <v>1</v>
      </c>
      <c r="F202" s="254" t="s">
        <v>164</v>
      </c>
      <c r="G202" s="252"/>
      <c r="H202" s="255">
        <v>563.32799999999997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161</v>
      </c>
      <c r="AU202" s="261" t="s">
        <v>85</v>
      </c>
      <c r="AV202" s="14" t="s">
        <v>159</v>
      </c>
      <c r="AW202" s="14" t="s">
        <v>32</v>
      </c>
      <c r="AX202" s="14" t="s">
        <v>83</v>
      </c>
      <c r="AY202" s="261" t="s">
        <v>152</v>
      </c>
    </row>
    <row r="203" s="2" customFormat="1" ht="16.5" customHeight="1">
      <c r="A203" s="38"/>
      <c r="B203" s="39"/>
      <c r="C203" s="262" t="s">
        <v>278</v>
      </c>
      <c r="D203" s="262" t="s">
        <v>221</v>
      </c>
      <c r="E203" s="263" t="s">
        <v>279</v>
      </c>
      <c r="F203" s="264" t="s">
        <v>280</v>
      </c>
      <c r="G203" s="265" t="s">
        <v>202</v>
      </c>
      <c r="H203" s="266">
        <v>574.59500000000003</v>
      </c>
      <c r="I203" s="267"/>
      <c r="J203" s="268">
        <f>ROUND(I203*H203,2)</f>
        <v>0</v>
      </c>
      <c r="K203" s="264" t="s">
        <v>158</v>
      </c>
      <c r="L203" s="269"/>
      <c r="M203" s="270" t="s">
        <v>1</v>
      </c>
      <c r="N203" s="271" t="s">
        <v>41</v>
      </c>
      <c r="O203" s="91"/>
      <c r="P203" s="235">
        <f>O203*H203</f>
        <v>0</v>
      </c>
      <c r="Q203" s="235">
        <v>0.0023999999999999998</v>
      </c>
      <c r="R203" s="235">
        <f>Q203*H203</f>
        <v>1.3790279999999999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194</v>
      </c>
      <c r="AT203" s="237" t="s">
        <v>221</v>
      </c>
      <c r="AU203" s="237" t="s">
        <v>85</v>
      </c>
      <c r="AY203" s="17" t="s">
        <v>152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159</v>
      </c>
      <c r="BM203" s="237" t="s">
        <v>281</v>
      </c>
    </row>
    <row r="204" s="2" customFormat="1">
      <c r="A204" s="38"/>
      <c r="B204" s="39"/>
      <c r="C204" s="226" t="s">
        <v>282</v>
      </c>
      <c r="D204" s="226" t="s">
        <v>154</v>
      </c>
      <c r="E204" s="227" t="s">
        <v>283</v>
      </c>
      <c r="F204" s="228" t="s">
        <v>284</v>
      </c>
      <c r="G204" s="229" t="s">
        <v>248</v>
      </c>
      <c r="H204" s="230">
        <v>174</v>
      </c>
      <c r="I204" s="231"/>
      <c r="J204" s="232">
        <f>ROUND(I204*H204,2)</f>
        <v>0</v>
      </c>
      <c r="K204" s="228" t="s">
        <v>158</v>
      </c>
      <c r="L204" s="44"/>
      <c r="M204" s="233" t="s">
        <v>1</v>
      </c>
      <c r="N204" s="234" t="s">
        <v>41</v>
      </c>
      <c r="O204" s="91"/>
      <c r="P204" s="235">
        <f>O204*H204</f>
        <v>0</v>
      </c>
      <c r="Q204" s="235">
        <v>3.0000000000000001E-05</v>
      </c>
      <c r="R204" s="235">
        <f>Q204*H204</f>
        <v>0.0052199999999999998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159</v>
      </c>
      <c r="AT204" s="237" t="s">
        <v>154</v>
      </c>
      <c r="AU204" s="237" t="s">
        <v>85</v>
      </c>
      <c r="AY204" s="17" t="s">
        <v>152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83</v>
      </c>
      <c r="BK204" s="238">
        <f>ROUND(I204*H204,2)</f>
        <v>0</v>
      </c>
      <c r="BL204" s="17" t="s">
        <v>159</v>
      </c>
      <c r="BM204" s="237" t="s">
        <v>285</v>
      </c>
    </row>
    <row r="205" s="13" customFormat="1">
      <c r="A205" s="13"/>
      <c r="B205" s="239"/>
      <c r="C205" s="240"/>
      <c r="D205" s="241" t="s">
        <v>161</v>
      </c>
      <c r="E205" s="242" t="s">
        <v>1</v>
      </c>
      <c r="F205" s="243" t="s">
        <v>286</v>
      </c>
      <c r="G205" s="240"/>
      <c r="H205" s="244">
        <v>174</v>
      </c>
      <c r="I205" s="245"/>
      <c r="J205" s="240"/>
      <c r="K205" s="240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161</v>
      </c>
      <c r="AU205" s="250" t="s">
        <v>85</v>
      </c>
      <c r="AV205" s="13" t="s">
        <v>85</v>
      </c>
      <c r="AW205" s="13" t="s">
        <v>32</v>
      </c>
      <c r="AX205" s="13" t="s">
        <v>83</v>
      </c>
      <c r="AY205" s="250" t="s">
        <v>152</v>
      </c>
    </row>
    <row r="206" s="2" customFormat="1">
      <c r="A206" s="38"/>
      <c r="B206" s="39"/>
      <c r="C206" s="262" t="s">
        <v>287</v>
      </c>
      <c r="D206" s="262" t="s">
        <v>221</v>
      </c>
      <c r="E206" s="263" t="s">
        <v>288</v>
      </c>
      <c r="F206" s="264" t="s">
        <v>289</v>
      </c>
      <c r="G206" s="265" t="s">
        <v>248</v>
      </c>
      <c r="H206" s="266">
        <v>182.69999999999999</v>
      </c>
      <c r="I206" s="267"/>
      <c r="J206" s="268">
        <f>ROUND(I206*H206,2)</f>
        <v>0</v>
      </c>
      <c r="K206" s="264" t="s">
        <v>158</v>
      </c>
      <c r="L206" s="269"/>
      <c r="M206" s="270" t="s">
        <v>1</v>
      </c>
      <c r="N206" s="271" t="s">
        <v>41</v>
      </c>
      <c r="O206" s="91"/>
      <c r="P206" s="235">
        <f>O206*H206</f>
        <v>0</v>
      </c>
      <c r="Q206" s="235">
        <v>0.00059999999999999995</v>
      </c>
      <c r="R206" s="235">
        <f>Q206*H206</f>
        <v>0.10961999999999998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194</v>
      </c>
      <c r="AT206" s="237" t="s">
        <v>221</v>
      </c>
      <c r="AU206" s="237" t="s">
        <v>85</v>
      </c>
      <c r="AY206" s="17" t="s">
        <v>152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159</v>
      </c>
      <c r="BM206" s="237" t="s">
        <v>290</v>
      </c>
    </row>
    <row r="207" s="13" customFormat="1">
      <c r="A207" s="13"/>
      <c r="B207" s="239"/>
      <c r="C207" s="240"/>
      <c r="D207" s="241" t="s">
        <v>161</v>
      </c>
      <c r="E207" s="240"/>
      <c r="F207" s="243" t="s">
        <v>291</v>
      </c>
      <c r="G207" s="240"/>
      <c r="H207" s="244">
        <v>182.69999999999999</v>
      </c>
      <c r="I207" s="245"/>
      <c r="J207" s="240"/>
      <c r="K207" s="240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161</v>
      </c>
      <c r="AU207" s="250" t="s">
        <v>85</v>
      </c>
      <c r="AV207" s="13" t="s">
        <v>85</v>
      </c>
      <c r="AW207" s="13" t="s">
        <v>4</v>
      </c>
      <c r="AX207" s="13" t="s">
        <v>83</v>
      </c>
      <c r="AY207" s="250" t="s">
        <v>152</v>
      </c>
    </row>
    <row r="208" s="2" customFormat="1" ht="16.5" customHeight="1">
      <c r="A208" s="38"/>
      <c r="B208" s="39"/>
      <c r="C208" s="226" t="s">
        <v>292</v>
      </c>
      <c r="D208" s="226" t="s">
        <v>154</v>
      </c>
      <c r="E208" s="227" t="s">
        <v>293</v>
      </c>
      <c r="F208" s="228" t="s">
        <v>294</v>
      </c>
      <c r="G208" s="229" t="s">
        <v>248</v>
      </c>
      <c r="H208" s="230">
        <v>875.29999999999995</v>
      </c>
      <c r="I208" s="231"/>
      <c r="J208" s="232">
        <f>ROUND(I208*H208,2)</f>
        <v>0</v>
      </c>
      <c r="K208" s="228" t="s">
        <v>158</v>
      </c>
      <c r="L208" s="44"/>
      <c r="M208" s="233" t="s">
        <v>1</v>
      </c>
      <c r="N208" s="234" t="s">
        <v>41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159</v>
      </c>
      <c r="AT208" s="237" t="s">
        <v>154</v>
      </c>
      <c r="AU208" s="237" t="s">
        <v>85</v>
      </c>
      <c r="AY208" s="17" t="s">
        <v>152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159</v>
      </c>
      <c r="BM208" s="237" t="s">
        <v>295</v>
      </c>
    </row>
    <row r="209" s="13" customFormat="1">
      <c r="A209" s="13"/>
      <c r="B209" s="239"/>
      <c r="C209" s="240"/>
      <c r="D209" s="241" t="s">
        <v>161</v>
      </c>
      <c r="E209" s="242" t="s">
        <v>1</v>
      </c>
      <c r="F209" s="243" t="s">
        <v>296</v>
      </c>
      <c r="G209" s="240"/>
      <c r="H209" s="244">
        <v>875.29999999999995</v>
      </c>
      <c r="I209" s="245"/>
      <c r="J209" s="240"/>
      <c r="K209" s="240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161</v>
      </c>
      <c r="AU209" s="250" t="s">
        <v>85</v>
      </c>
      <c r="AV209" s="13" t="s">
        <v>85</v>
      </c>
      <c r="AW209" s="13" t="s">
        <v>32</v>
      </c>
      <c r="AX209" s="13" t="s">
        <v>83</v>
      </c>
      <c r="AY209" s="250" t="s">
        <v>152</v>
      </c>
    </row>
    <row r="210" s="2" customFormat="1" ht="16.5" customHeight="1">
      <c r="A210" s="38"/>
      <c r="B210" s="39"/>
      <c r="C210" s="262" t="s">
        <v>297</v>
      </c>
      <c r="D210" s="262" t="s">
        <v>221</v>
      </c>
      <c r="E210" s="263" t="s">
        <v>298</v>
      </c>
      <c r="F210" s="264" t="s">
        <v>299</v>
      </c>
      <c r="G210" s="265" t="s">
        <v>248</v>
      </c>
      <c r="H210" s="266">
        <v>919.06500000000005</v>
      </c>
      <c r="I210" s="267"/>
      <c r="J210" s="268">
        <f>ROUND(I210*H210,2)</f>
        <v>0</v>
      </c>
      <c r="K210" s="264" t="s">
        <v>158</v>
      </c>
      <c r="L210" s="269"/>
      <c r="M210" s="270" t="s">
        <v>1</v>
      </c>
      <c r="N210" s="271" t="s">
        <v>41</v>
      </c>
      <c r="O210" s="91"/>
      <c r="P210" s="235">
        <f>O210*H210</f>
        <v>0</v>
      </c>
      <c r="Q210" s="235">
        <v>3.0000000000000001E-05</v>
      </c>
      <c r="R210" s="235">
        <f>Q210*H210</f>
        <v>0.027571950000000001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194</v>
      </c>
      <c r="AT210" s="237" t="s">
        <v>221</v>
      </c>
      <c r="AU210" s="237" t="s">
        <v>85</v>
      </c>
      <c r="AY210" s="17" t="s">
        <v>152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83</v>
      </c>
      <c r="BK210" s="238">
        <f>ROUND(I210*H210,2)</f>
        <v>0</v>
      </c>
      <c r="BL210" s="17" t="s">
        <v>159</v>
      </c>
      <c r="BM210" s="237" t="s">
        <v>300</v>
      </c>
    </row>
    <row r="211" s="13" customFormat="1">
      <c r="A211" s="13"/>
      <c r="B211" s="239"/>
      <c r="C211" s="240"/>
      <c r="D211" s="241" t="s">
        <v>161</v>
      </c>
      <c r="E211" s="240"/>
      <c r="F211" s="243" t="s">
        <v>301</v>
      </c>
      <c r="G211" s="240"/>
      <c r="H211" s="244">
        <v>919.06500000000005</v>
      </c>
      <c r="I211" s="245"/>
      <c r="J211" s="240"/>
      <c r="K211" s="240"/>
      <c r="L211" s="246"/>
      <c r="M211" s="247"/>
      <c r="N211" s="248"/>
      <c r="O211" s="248"/>
      <c r="P211" s="248"/>
      <c r="Q211" s="248"/>
      <c r="R211" s="248"/>
      <c r="S211" s="248"/>
      <c r="T211" s="24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0" t="s">
        <v>161</v>
      </c>
      <c r="AU211" s="250" t="s">
        <v>85</v>
      </c>
      <c r="AV211" s="13" t="s">
        <v>85</v>
      </c>
      <c r="AW211" s="13" t="s">
        <v>4</v>
      </c>
      <c r="AX211" s="13" t="s">
        <v>83</v>
      </c>
      <c r="AY211" s="250" t="s">
        <v>152</v>
      </c>
    </row>
    <row r="212" s="2" customFormat="1">
      <c r="A212" s="38"/>
      <c r="B212" s="39"/>
      <c r="C212" s="226" t="s">
        <v>302</v>
      </c>
      <c r="D212" s="226" t="s">
        <v>154</v>
      </c>
      <c r="E212" s="227" t="s">
        <v>303</v>
      </c>
      <c r="F212" s="228" t="s">
        <v>304</v>
      </c>
      <c r="G212" s="229" t="s">
        <v>202</v>
      </c>
      <c r="H212" s="230">
        <v>846.27999999999997</v>
      </c>
      <c r="I212" s="231"/>
      <c r="J212" s="232">
        <f>ROUND(I212*H212,2)</f>
        <v>0</v>
      </c>
      <c r="K212" s="228" t="s">
        <v>158</v>
      </c>
      <c r="L212" s="44"/>
      <c r="M212" s="233" t="s">
        <v>1</v>
      </c>
      <c r="N212" s="234" t="s">
        <v>41</v>
      </c>
      <c r="O212" s="91"/>
      <c r="P212" s="235">
        <f>O212*H212</f>
        <v>0</v>
      </c>
      <c r="Q212" s="235">
        <v>0.01146</v>
      </c>
      <c r="R212" s="235">
        <f>Q212*H212</f>
        <v>9.698368799999999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159</v>
      </c>
      <c r="AT212" s="237" t="s">
        <v>154</v>
      </c>
      <c r="AU212" s="237" t="s">
        <v>85</v>
      </c>
      <c r="AY212" s="17" t="s">
        <v>152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83</v>
      </c>
      <c r="BK212" s="238">
        <f>ROUND(I212*H212,2)</f>
        <v>0</v>
      </c>
      <c r="BL212" s="17" t="s">
        <v>159</v>
      </c>
      <c r="BM212" s="237" t="s">
        <v>305</v>
      </c>
    </row>
    <row r="213" s="2" customFormat="1">
      <c r="A213" s="38"/>
      <c r="B213" s="39"/>
      <c r="C213" s="226" t="s">
        <v>306</v>
      </c>
      <c r="D213" s="226" t="s">
        <v>154</v>
      </c>
      <c r="E213" s="227" t="s">
        <v>307</v>
      </c>
      <c r="F213" s="228" t="s">
        <v>308</v>
      </c>
      <c r="G213" s="229" t="s">
        <v>202</v>
      </c>
      <c r="H213" s="230">
        <v>563.32799999999997</v>
      </c>
      <c r="I213" s="231"/>
      <c r="J213" s="232">
        <f>ROUND(I213*H213,2)</f>
        <v>0</v>
      </c>
      <c r="K213" s="228" t="s">
        <v>158</v>
      </c>
      <c r="L213" s="44"/>
      <c r="M213" s="233" t="s">
        <v>1</v>
      </c>
      <c r="N213" s="234" t="s">
        <v>41</v>
      </c>
      <c r="O213" s="91"/>
      <c r="P213" s="235">
        <f>O213*H213</f>
        <v>0</v>
      </c>
      <c r="Q213" s="235">
        <v>0.0033</v>
      </c>
      <c r="R213" s="235">
        <f>Q213*H213</f>
        <v>1.8589823999999999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159</v>
      </c>
      <c r="AT213" s="237" t="s">
        <v>154</v>
      </c>
      <c r="AU213" s="237" t="s">
        <v>85</v>
      </c>
      <c r="AY213" s="17" t="s">
        <v>152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159</v>
      </c>
      <c r="BM213" s="237" t="s">
        <v>309</v>
      </c>
    </row>
    <row r="214" s="2" customFormat="1">
      <c r="A214" s="38"/>
      <c r="B214" s="39"/>
      <c r="C214" s="226" t="s">
        <v>310</v>
      </c>
      <c r="D214" s="226" t="s">
        <v>154</v>
      </c>
      <c r="E214" s="227" t="s">
        <v>311</v>
      </c>
      <c r="F214" s="228" t="s">
        <v>312</v>
      </c>
      <c r="G214" s="229" t="s">
        <v>202</v>
      </c>
      <c r="H214" s="230">
        <v>563.32799999999997</v>
      </c>
      <c r="I214" s="231"/>
      <c r="J214" s="232">
        <f>ROUND(I214*H214,2)</f>
        <v>0</v>
      </c>
      <c r="K214" s="228" t="s">
        <v>158</v>
      </c>
      <c r="L214" s="44"/>
      <c r="M214" s="233" t="s">
        <v>1</v>
      </c>
      <c r="N214" s="234" t="s">
        <v>41</v>
      </c>
      <c r="O214" s="91"/>
      <c r="P214" s="235">
        <f>O214*H214</f>
        <v>0</v>
      </c>
      <c r="Q214" s="235">
        <v>0.00025000000000000001</v>
      </c>
      <c r="R214" s="235">
        <f>Q214*H214</f>
        <v>0.14083199999999999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159</v>
      </c>
      <c r="AT214" s="237" t="s">
        <v>154</v>
      </c>
      <c r="AU214" s="237" t="s">
        <v>85</v>
      </c>
      <c r="AY214" s="17" t="s">
        <v>152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159</v>
      </c>
      <c r="BM214" s="237" t="s">
        <v>313</v>
      </c>
    </row>
    <row r="215" s="2" customFormat="1">
      <c r="A215" s="38"/>
      <c r="B215" s="39"/>
      <c r="C215" s="226" t="s">
        <v>314</v>
      </c>
      <c r="D215" s="226" t="s">
        <v>154</v>
      </c>
      <c r="E215" s="227" t="s">
        <v>315</v>
      </c>
      <c r="F215" s="228" t="s">
        <v>316</v>
      </c>
      <c r="G215" s="229" t="s">
        <v>202</v>
      </c>
      <c r="H215" s="230">
        <v>56.332999999999998</v>
      </c>
      <c r="I215" s="231"/>
      <c r="J215" s="232">
        <f>ROUND(I215*H215,2)</f>
        <v>0</v>
      </c>
      <c r="K215" s="228" t="s">
        <v>158</v>
      </c>
      <c r="L215" s="44"/>
      <c r="M215" s="233" t="s">
        <v>1</v>
      </c>
      <c r="N215" s="234" t="s">
        <v>41</v>
      </c>
      <c r="O215" s="91"/>
      <c r="P215" s="235">
        <f>O215*H215</f>
        <v>0</v>
      </c>
      <c r="Q215" s="235">
        <v>0.0033600000000000001</v>
      </c>
      <c r="R215" s="235">
        <f>Q215*H215</f>
        <v>0.18927888000000001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159</v>
      </c>
      <c r="AT215" s="237" t="s">
        <v>154</v>
      </c>
      <c r="AU215" s="237" t="s">
        <v>85</v>
      </c>
      <c r="AY215" s="17" t="s">
        <v>152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159</v>
      </c>
      <c r="BM215" s="237" t="s">
        <v>317</v>
      </c>
    </row>
    <row r="216" s="13" customFormat="1">
      <c r="A216" s="13"/>
      <c r="B216" s="239"/>
      <c r="C216" s="240"/>
      <c r="D216" s="241" t="s">
        <v>161</v>
      </c>
      <c r="E216" s="242" t="s">
        <v>1</v>
      </c>
      <c r="F216" s="243" t="s">
        <v>318</v>
      </c>
      <c r="G216" s="240"/>
      <c r="H216" s="244">
        <v>56.332999999999998</v>
      </c>
      <c r="I216" s="245"/>
      <c r="J216" s="240"/>
      <c r="K216" s="240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161</v>
      </c>
      <c r="AU216" s="250" t="s">
        <v>85</v>
      </c>
      <c r="AV216" s="13" t="s">
        <v>85</v>
      </c>
      <c r="AW216" s="13" t="s">
        <v>32</v>
      </c>
      <c r="AX216" s="13" t="s">
        <v>83</v>
      </c>
      <c r="AY216" s="250" t="s">
        <v>152</v>
      </c>
    </row>
    <row r="217" s="2" customFormat="1">
      <c r="A217" s="38"/>
      <c r="B217" s="39"/>
      <c r="C217" s="226" t="s">
        <v>319</v>
      </c>
      <c r="D217" s="226" t="s">
        <v>154</v>
      </c>
      <c r="E217" s="227" t="s">
        <v>320</v>
      </c>
      <c r="F217" s="228" t="s">
        <v>321</v>
      </c>
      <c r="G217" s="229" t="s">
        <v>202</v>
      </c>
      <c r="H217" s="230">
        <v>56.332999999999998</v>
      </c>
      <c r="I217" s="231"/>
      <c r="J217" s="232">
        <f>ROUND(I217*H217,2)</f>
        <v>0</v>
      </c>
      <c r="K217" s="228" t="s">
        <v>158</v>
      </c>
      <c r="L217" s="44"/>
      <c r="M217" s="233" t="s">
        <v>1</v>
      </c>
      <c r="N217" s="234" t="s">
        <v>41</v>
      </c>
      <c r="O217" s="91"/>
      <c r="P217" s="235">
        <f>O217*H217</f>
        <v>0</v>
      </c>
      <c r="Q217" s="235">
        <v>0.00025000000000000001</v>
      </c>
      <c r="R217" s="235">
        <f>Q217*H217</f>
        <v>0.01408325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159</v>
      </c>
      <c r="AT217" s="237" t="s">
        <v>154</v>
      </c>
      <c r="AU217" s="237" t="s">
        <v>85</v>
      </c>
      <c r="AY217" s="17" t="s">
        <v>152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159</v>
      </c>
      <c r="BM217" s="237" t="s">
        <v>322</v>
      </c>
    </row>
    <row r="218" s="2" customFormat="1">
      <c r="A218" s="38"/>
      <c r="B218" s="39"/>
      <c r="C218" s="226" t="s">
        <v>323</v>
      </c>
      <c r="D218" s="226" t="s">
        <v>154</v>
      </c>
      <c r="E218" s="227" t="s">
        <v>324</v>
      </c>
      <c r="F218" s="228" t="s">
        <v>325</v>
      </c>
      <c r="G218" s="229" t="s">
        <v>202</v>
      </c>
      <c r="H218" s="230">
        <v>192.28999999999999</v>
      </c>
      <c r="I218" s="231"/>
      <c r="J218" s="232">
        <f>ROUND(I218*H218,2)</f>
        <v>0</v>
      </c>
      <c r="K218" s="228" t="s">
        <v>158</v>
      </c>
      <c r="L218" s="44"/>
      <c r="M218" s="233" t="s">
        <v>1</v>
      </c>
      <c r="N218" s="234" t="s">
        <v>41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159</v>
      </c>
      <c r="AT218" s="237" t="s">
        <v>154</v>
      </c>
      <c r="AU218" s="237" t="s">
        <v>85</v>
      </c>
      <c r="AY218" s="17" t="s">
        <v>152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159</v>
      </c>
      <c r="BM218" s="237" t="s">
        <v>326</v>
      </c>
    </row>
    <row r="219" s="13" customFormat="1">
      <c r="A219" s="13"/>
      <c r="B219" s="239"/>
      <c r="C219" s="240"/>
      <c r="D219" s="241" t="s">
        <v>161</v>
      </c>
      <c r="E219" s="242" t="s">
        <v>1</v>
      </c>
      <c r="F219" s="243" t="s">
        <v>327</v>
      </c>
      <c r="G219" s="240"/>
      <c r="H219" s="244">
        <v>56.956000000000003</v>
      </c>
      <c r="I219" s="245"/>
      <c r="J219" s="240"/>
      <c r="K219" s="240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161</v>
      </c>
      <c r="AU219" s="250" t="s">
        <v>85</v>
      </c>
      <c r="AV219" s="13" t="s">
        <v>85</v>
      </c>
      <c r="AW219" s="13" t="s">
        <v>32</v>
      </c>
      <c r="AX219" s="13" t="s">
        <v>76</v>
      </c>
      <c r="AY219" s="250" t="s">
        <v>152</v>
      </c>
    </row>
    <row r="220" s="13" customFormat="1">
      <c r="A220" s="13"/>
      <c r="B220" s="239"/>
      <c r="C220" s="240"/>
      <c r="D220" s="241" t="s">
        <v>161</v>
      </c>
      <c r="E220" s="242" t="s">
        <v>1</v>
      </c>
      <c r="F220" s="243" t="s">
        <v>328</v>
      </c>
      <c r="G220" s="240"/>
      <c r="H220" s="244">
        <v>135.334</v>
      </c>
      <c r="I220" s="245"/>
      <c r="J220" s="240"/>
      <c r="K220" s="240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161</v>
      </c>
      <c r="AU220" s="250" t="s">
        <v>85</v>
      </c>
      <c r="AV220" s="13" t="s">
        <v>85</v>
      </c>
      <c r="AW220" s="13" t="s">
        <v>32</v>
      </c>
      <c r="AX220" s="13" t="s">
        <v>76</v>
      </c>
      <c r="AY220" s="250" t="s">
        <v>152</v>
      </c>
    </row>
    <row r="221" s="14" customFormat="1">
      <c r="A221" s="14"/>
      <c r="B221" s="251"/>
      <c r="C221" s="252"/>
      <c r="D221" s="241" t="s">
        <v>161</v>
      </c>
      <c r="E221" s="253" t="s">
        <v>1</v>
      </c>
      <c r="F221" s="254" t="s">
        <v>164</v>
      </c>
      <c r="G221" s="252"/>
      <c r="H221" s="255">
        <v>192.28999999999999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161</v>
      </c>
      <c r="AU221" s="261" t="s">
        <v>85</v>
      </c>
      <c r="AV221" s="14" t="s">
        <v>159</v>
      </c>
      <c r="AW221" s="14" t="s">
        <v>32</v>
      </c>
      <c r="AX221" s="14" t="s">
        <v>83</v>
      </c>
      <c r="AY221" s="261" t="s">
        <v>152</v>
      </c>
    </row>
    <row r="222" s="2" customFormat="1" ht="16.5" customHeight="1">
      <c r="A222" s="38"/>
      <c r="B222" s="39"/>
      <c r="C222" s="226" t="s">
        <v>329</v>
      </c>
      <c r="D222" s="226" t="s">
        <v>154</v>
      </c>
      <c r="E222" s="227" t="s">
        <v>330</v>
      </c>
      <c r="F222" s="228" t="s">
        <v>331</v>
      </c>
      <c r="G222" s="229" t="s">
        <v>202</v>
      </c>
      <c r="H222" s="230">
        <v>846.27999999999997</v>
      </c>
      <c r="I222" s="231"/>
      <c r="J222" s="232">
        <f>ROUND(I222*H222,2)</f>
        <v>0</v>
      </c>
      <c r="K222" s="228" t="s">
        <v>158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159</v>
      </c>
      <c r="AT222" s="237" t="s">
        <v>154</v>
      </c>
      <c r="AU222" s="237" t="s">
        <v>85</v>
      </c>
      <c r="AY222" s="17" t="s">
        <v>152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159</v>
      </c>
      <c r="BM222" s="237" t="s">
        <v>332</v>
      </c>
    </row>
    <row r="223" s="2" customFormat="1">
      <c r="A223" s="38"/>
      <c r="B223" s="39"/>
      <c r="C223" s="226" t="s">
        <v>333</v>
      </c>
      <c r="D223" s="226" t="s">
        <v>154</v>
      </c>
      <c r="E223" s="227" t="s">
        <v>334</v>
      </c>
      <c r="F223" s="228" t="s">
        <v>335</v>
      </c>
      <c r="G223" s="229" t="s">
        <v>157</v>
      </c>
      <c r="H223" s="230">
        <v>8.2789999999999999</v>
      </c>
      <c r="I223" s="231"/>
      <c r="J223" s="232">
        <f>ROUND(I223*H223,2)</f>
        <v>0</v>
      </c>
      <c r="K223" s="228" t="s">
        <v>158</v>
      </c>
      <c r="L223" s="44"/>
      <c r="M223" s="233" t="s">
        <v>1</v>
      </c>
      <c r="N223" s="234" t="s">
        <v>41</v>
      </c>
      <c r="O223" s="91"/>
      <c r="P223" s="235">
        <f>O223*H223</f>
        <v>0</v>
      </c>
      <c r="Q223" s="235">
        <v>2.1600000000000001</v>
      </c>
      <c r="R223" s="235">
        <f>Q223*H223</f>
        <v>17.882640000000002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159</v>
      </c>
      <c r="AT223" s="237" t="s">
        <v>154</v>
      </c>
      <c r="AU223" s="237" t="s">
        <v>85</v>
      </c>
      <c r="AY223" s="17" t="s">
        <v>152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83</v>
      </c>
      <c r="BK223" s="238">
        <f>ROUND(I223*H223,2)</f>
        <v>0</v>
      </c>
      <c r="BL223" s="17" t="s">
        <v>159</v>
      </c>
      <c r="BM223" s="237" t="s">
        <v>336</v>
      </c>
    </row>
    <row r="224" s="13" customFormat="1">
      <c r="A224" s="13"/>
      <c r="B224" s="239"/>
      <c r="C224" s="240"/>
      <c r="D224" s="241" t="s">
        <v>161</v>
      </c>
      <c r="E224" s="242" t="s">
        <v>1</v>
      </c>
      <c r="F224" s="243" t="s">
        <v>337</v>
      </c>
      <c r="G224" s="240"/>
      <c r="H224" s="244">
        <v>8.2789999999999999</v>
      </c>
      <c r="I224" s="245"/>
      <c r="J224" s="240"/>
      <c r="K224" s="240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161</v>
      </c>
      <c r="AU224" s="250" t="s">
        <v>85</v>
      </c>
      <c r="AV224" s="13" t="s">
        <v>85</v>
      </c>
      <c r="AW224" s="13" t="s">
        <v>32</v>
      </c>
      <c r="AX224" s="13" t="s">
        <v>83</v>
      </c>
      <c r="AY224" s="250" t="s">
        <v>152</v>
      </c>
    </row>
    <row r="225" s="12" customFormat="1" ht="22.8" customHeight="1">
      <c r="A225" s="12"/>
      <c r="B225" s="210"/>
      <c r="C225" s="211"/>
      <c r="D225" s="212" t="s">
        <v>75</v>
      </c>
      <c r="E225" s="224" t="s">
        <v>199</v>
      </c>
      <c r="F225" s="224" t="s">
        <v>338</v>
      </c>
      <c r="G225" s="211"/>
      <c r="H225" s="211"/>
      <c r="I225" s="214"/>
      <c r="J225" s="225">
        <f>BK225</f>
        <v>0</v>
      </c>
      <c r="K225" s="211"/>
      <c r="L225" s="216"/>
      <c r="M225" s="217"/>
      <c r="N225" s="218"/>
      <c r="O225" s="218"/>
      <c r="P225" s="219">
        <f>SUM(P226:P276)</f>
        <v>0</v>
      </c>
      <c r="Q225" s="218"/>
      <c r="R225" s="219">
        <f>SUM(R226:R276)</f>
        <v>0.090721949999999996</v>
      </c>
      <c r="S225" s="218"/>
      <c r="T225" s="220">
        <f>SUM(T226:T276)</f>
        <v>59.649661000000002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83</v>
      </c>
      <c r="AT225" s="222" t="s">
        <v>75</v>
      </c>
      <c r="AU225" s="222" t="s">
        <v>83</v>
      </c>
      <c r="AY225" s="221" t="s">
        <v>152</v>
      </c>
      <c r="BK225" s="223">
        <f>SUM(BK226:BK276)</f>
        <v>0</v>
      </c>
    </row>
    <row r="226" s="2" customFormat="1" ht="33" customHeight="1">
      <c r="A226" s="38"/>
      <c r="B226" s="39"/>
      <c r="C226" s="226" t="s">
        <v>339</v>
      </c>
      <c r="D226" s="226" t="s">
        <v>154</v>
      </c>
      <c r="E226" s="227" t="s">
        <v>340</v>
      </c>
      <c r="F226" s="228" t="s">
        <v>341</v>
      </c>
      <c r="G226" s="229" t="s">
        <v>202</v>
      </c>
      <c r="H226" s="230">
        <v>868.96100000000001</v>
      </c>
      <c r="I226" s="231"/>
      <c r="J226" s="232">
        <f>ROUND(I226*H226,2)</f>
        <v>0</v>
      </c>
      <c r="K226" s="228" t="s">
        <v>158</v>
      </c>
      <c r="L226" s="44"/>
      <c r="M226" s="233" t="s">
        <v>1</v>
      </c>
      <c r="N226" s="234" t="s">
        <v>41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159</v>
      </c>
      <c r="AT226" s="237" t="s">
        <v>154</v>
      </c>
      <c r="AU226" s="237" t="s">
        <v>85</v>
      </c>
      <c r="AY226" s="17" t="s">
        <v>152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83</v>
      </c>
      <c r="BK226" s="238">
        <f>ROUND(I226*H226,2)</f>
        <v>0</v>
      </c>
      <c r="BL226" s="17" t="s">
        <v>159</v>
      </c>
      <c r="BM226" s="237" t="s">
        <v>342</v>
      </c>
    </row>
    <row r="227" s="13" customFormat="1">
      <c r="A227" s="13"/>
      <c r="B227" s="239"/>
      <c r="C227" s="240"/>
      <c r="D227" s="241" t="s">
        <v>161</v>
      </c>
      <c r="E227" s="242" t="s">
        <v>1</v>
      </c>
      <c r="F227" s="243" t="s">
        <v>343</v>
      </c>
      <c r="G227" s="240"/>
      <c r="H227" s="244">
        <v>868.96100000000001</v>
      </c>
      <c r="I227" s="245"/>
      <c r="J227" s="240"/>
      <c r="K227" s="240"/>
      <c r="L227" s="246"/>
      <c r="M227" s="247"/>
      <c r="N227" s="248"/>
      <c r="O227" s="248"/>
      <c r="P227" s="248"/>
      <c r="Q227" s="248"/>
      <c r="R227" s="248"/>
      <c r="S227" s="248"/>
      <c r="T227" s="24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0" t="s">
        <v>161</v>
      </c>
      <c r="AU227" s="250" t="s">
        <v>85</v>
      </c>
      <c r="AV227" s="13" t="s">
        <v>85</v>
      </c>
      <c r="AW227" s="13" t="s">
        <v>32</v>
      </c>
      <c r="AX227" s="13" t="s">
        <v>83</v>
      </c>
      <c r="AY227" s="250" t="s">
        <v>152</v>
      </c>
    </row>
    <row r="228" s="2" customFormat="1" ht="33" customHeight="1">
      <c r="A228" s="38"/>
      <c r="B228" s="39"/>
      <c r="C228" s="226" t="s">
        <v>344</v>
      </c>
      <c r="D228" s="226" t="s">
        <v>154</v>
      </c>
      <c r="E228" s="227" t="s">
        <v>345</v>
      </c>
      <c r="F228" s="228" t="s">
        <v>346</v>
      </c>
      <c r="G228" s="229" t="s">
        <v>202</v>
      </c>
      <c r="H228" s="230">
        <v>52137.660000000003</v>
      </c>
      <c r="I228" s="231"/>
      <c r="J228" s="232">
        <f>ROUND(I228*H228,2)</f>
        <v>0</v>
      </c>
      <c r="K228" s="228" t="s">
        <v>158</v>
      </c>
      <c r="L228" s="44"/>
      <c r="M228" s="233" t="s">
        <v>1</v>
      </c>
      <c r="N228" s="234" t="s">
        <v>41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159</v>
      </c>
      <c r="AT228" s="237" t="s">
        <v>154</v>
      </c>
      <c r="AU228" s="237" t="s">
        <v>85</v>
      </c>
      <c r="AY228" s="17" t="s">
        <v>152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83</v>
      </c>
      <c r="BK228" s="238">
        <f>ROUND(I228*H228,2)</f>
        <v>0</v>
      </c>
      <c r="BL228" s="17" t="s">
        <v>159</v>
      </c>
      <c r="BM228" s="237" t="s">
        <v>347</v>
      </c>
    </row>
    <row r="229" s="13" customFormat="1">
      <c r="A229" s="13"/>
      <c r="B229" s="239"/>
      <c r="C229" s="240"/>
      <c r="D229" s="241" t="s">
        <v>161</v>
      </c>
      <c r="E229" s="242" t="s">
        <v>1</v>
      </c>
      <c r="F229" s="243" t="s">
        <v>348</v>
      </c>
      <c r="G229" s="240"/>
      <c r="H229" s="244">
        <v>52137.660000000003</v>
      </c>
      <c r="I229" s="245"/>
      <c r="J229" s="240"/>
      <c r="K229" s="240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161</v>
      </c>
      <c r="AU229" s="250" t="s">
        <v>85</v>
      </c>
      <c r="AV229" s="13" t="s">
        <v>85</v>
      </c>
      <c r="AW229" s="13" t="s">
        <v>32</v>
      </c>
      <c r="AX229" s="13" t="s">
        <v>83</v>
      </c>
      <c r="AY229" s="250" t="s">
        <v>152</v>
      </c>
    </row>
    <row r="230" s="2" customFormat="1" ht="33" customHeight="1">
      <c r="A230" s="38"/>
      <c r="B230" s="39"/>
      <c r="C230" s="226" t="s">
        <v>349</v>
      </c>
      <c r="D230" s="226" t="s">
        <v>154</v>
      </c>
      <c r="E230" s="227" t="s">
        <v>350</v>
      </c>
      <c r="F230" s="228" t="s">
        <v>351</v>
      </c>
      <c r="G230" s="229" t="s">
        <v>202</v>
      </c>
      <c r="H230" s="230">
        <v>868.96100000000001</v>
      </c>
      <c r="I230" s="231"/>
      <c r="J230" s="232">
        <f>ROUND(I230*H230,2)</f>
        <v>0</v>
      </c>
      <c r="K230" s="228" t="s">
        <v>158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159</v>
      </c>
      <c r="AT230" s="237" t="s">
        <v>154</v>
      </c>
      <c r="AU230" s="237" t="s">
        <v>85</v>
      </c>
      <c r="AY230" s="17" t="s">
        <v>152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159</v>
      </c>
      <c r="BM230" s="237" t="s">
        <v>352</v>
      </c>
    </row>
    <row r="231" s="13" customFormat="1">
      <c r="A231" s="13"/>
      <c r="B231" s="239"/>
      <c r="C231" s="240"/>
      <c r="D231" s="241" t="s">
        <v>161</v>
      </c>
      <c r="E231" s="242" t="s">
        <v>1</v>
      </c>
      <c r="F231" s="243" t="s">
        <v>353</v>
      </c>
      <c r="G231" s="240"/>
      <c r="H231" s="244">
        <v>868.96100000000001</v>
      </c>
      <c r="I231" s="245"/>
      <c r="J231" s="240"/>
      <c r="K231" s="240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161</v>
      </c>
      <c r="AU231" s="250" t="s">
        <v>85</v>
      </c>
      <c r="AV231" s="13" t="s">
        <v>85</v>
      </c>
      <c r="AW231" s="13" t="s">
        <v>32</v>
      </c>
      <c r="AX231" s="13" t="s">
        <v>83</v>
      </c>
      <c r="AY231" s="250" t="s">
        <v>152</v>
      </c>
    </row>
    <row r="232" s="2" customFormat="1" ht="16.5" customHeight="1">
      <c r="A232" s="38"/>
      <c r="B232" s="39"/>
      <c r="C232" s="226" t="s">
        <v>354</v>
      </c>
      <c r="D232" s="226" t="s">
        <v>154</v>
      </c>
      <c r="E232" s="227" t="s">
        <v>355</v>
      </c>
      <c r="F232" s="228" t="s">
        <v>356</v>
      </c>
      <c r="G232" s="229" t="s">
        <v>202</v>
      </c>
      <c r="H232" s="230">
        <v>868.96100000000001</v>
      </c>
      <c r="I232" s="231"/>
      <c r="J232" s="232">
        <f>ROUND(I232*H232,2)</f>
        <v>0</v>
      </c>
      <c r="K232" s="228" t="s">
        <v>158</v>
      </c>
      <c r="L232" s="44"/>
      <c r="M232" s="233" t="s">
        <v>1</v>
      </c>
      <c r="N232" s="234" t="s">
        <v>41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159</v>
      </c>
      <c r="AT232" s="237" t="s">
        <v>154</v>
      </c>
      <c r="AU232" s="237" t="s">
        <v>85</v>
      </c>
      <c r="AY232" s="17" t="s">
        <v>152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83</v>
      </c>
      <c r="BK232" s="238">
        <f>ROUND(I232*H232,2)</f>
        <v>0</v>
      </c>
      <c r="BL232" s="17" t="s">
        <v>159</v>
      </c>
      <c r="BM232" s="237" t="s">
        <v>357</v>
      </c>
    </row>
    <row r="233" s="2" customFormat="1" ht="21.75" customHeight="1">
      <c r="A233" s="38"/>
      <c r="B233" s="39"/>
      <c r="C233" s="226" t="s">
        <v>358</v>
      </c>
      <c r="D233" s="226" t="s">
        <v>154</v>
      </c>
      <c r="E233" s="227" t="s">
        <v>359</v>
      </c>
      <c r="F233" s="228" t="s">
        <v>360</v>
      </c>
      <c r="G233" s="229" t="s">
        <v>202</v>
      </c>
      <c r="H233" s="230">
        <v>52137.660000000003</v>
      </c>
      <c r="I233" s="231"/>
      <c r="J233" s="232">
        <f>ROUND(I233*H233,2)</f>
        <v>0</v>
      </c>
      <c r="K233" s="228" t="s">
        <v>158</v>
      </c>
      <c r="L233" s="44"/>
      <c r="M233" s="233" t="s">
        <v>1</v>
      </c>
      <c r="N233" s="234" t="s">
        <v>41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159</v>
      </c>
      <c r="AT233" s="237" t="s">
        <v>154</v>
      </c>
      <c r="AU233" s="237" t="s">
        <v>85</v>
      </c>
      <c r="AY233" s="17" t="s">
        <v>152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159</v>
      </c>
      <c r="BM233" s="237" t="s">
        <v>361</v>
      </c>
    </row>
    <row r="234" s="13" customFormat="1">
      <c r="A234" s="13"/>
      <c r="B234" s="239"/>
      <c r="C234" s="240"/>
      <c r="D234" s="241" t="s">
        <v>161</v>
      </c>
      <c r="E234" s="242" t="s">
        <v>1</v>
      </c>
      <c r="F234" s="243" t="s">
        <v>348</v>
      </c>
      <c r="G234" s="240"/>
      <c r="H234" s="244">
        <v>52137.660000000003</v>
      </c>
      <c r="I234" s="245"/>
      <c r="J234" s="240"/>
      <c r="K234" s="240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161</v>
      </c>
      <c r="AU234" s="250" t="s">
        <v>85</v>
      </c>
      <c r="AV234" s="13" t="s">
        <v>85</v>
      </c>
      <c r="AW234" s="13" t="s">
        <v>32</v>
      </c>
      <c r="AX234" s="13" t="s">
        <v>83</v>
      </c>
      <c r="AY234" s="250" t="s">
        <v>152</v>
      </c>
    </row>
    <row r="235" s="2" customFormat="1" ht="21.75" customHeight="1">
      <c r="A235" s="38"/>
      <c r="B235" s="39"/>
      <c r="C235" s="226" t="s">
        <v>362</v>
      </c>
      <c r="D235" s="226" t="s">
        <v>154</v>
      </c>
      <c r="E235" s="227" t="s">
        <v>363</v>
      </c>
      <c r="F235" s="228" t="s">
        <v>364</v>
      </c>
      <c r="G235" s="229" t="s">
        <v>202</v>
      </c>
      <c r="H235" s="230">
        <v>868.96100000000001</v>
      </c>
      <c r="I235" s="231"/>
      <c r="J235" s="232">
        <f>ROUND(I235*H235,2)</f>
        <v>0</v>
      </c>
      <c r="K235" s="228" t="s">
        <v>158</v>
      </c>
      <c r="L235" s="44"/>
      <c r="M235" s="233" t="s">
        <v>1</v>
      </c>
      <c r="N235" s="234" t="s">
        <v>41</v>
      </c>
      <c r="O235" s="91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159</v>
      </c>
      <c r="AT235" s="237" t="s">
        <v>154</v>
      </c>
      <c r="AU235" s="237" t="s">
        <v>85</v>
      </c>
      <c r="AY235" s="17" t="s">
        <v>152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83</v>
      </c>
      <c r="BK235" s="238">
        <f>ROUND(I235*H235,2)</f>
        <v>0</v>
      </c>
      <c r="BL235" s="17" t="s">
        <v>159</v>
      </c>
      <c r="BM235" s="237" t="s">
        <v>365</v>
      </c>
    </row>
    <row r="236" s="2" customFormat="1" ht="16.5" customHeight="1">
      <c r="A236" s="38"/>
      <c r="B236" s="39"/>
      <c r="C236" s="226" t="s">
        <v>366</v>
      </c>
      <c r="D236" s="226" t="s">
        <v>154</v>
      </c>
      <c r="E236" s="227" t="s">
        <v>367</v>
      </c>
      <c r="F236" s="228" t="s">
        <v>368</v>
      </c>
      <c r="G236" s="229" t="s">
        <v>369</v>
      </c>
      <c r="H236" s="230">
        <v>5</v>
      </c>
      <c r="I236" s="231"/>
      <c r="J236" s="232">
        <f>ROUND(I236*H236,2)</f>
        <v>0</v>
      </c>
      <c r="K236" s="228" t="s">
        <v>1</v>
      </c>
      <c r="L236" s="44"/>
      <c r="M236" s="233" t="s">
        <v>1</v>
      </c>
      <c r="N236" s="234" t="s">
        <v>41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159</v>
      </c>
      <c r="AT236" s="237" t="s">
        <v>154</v>
      </c>
      <c r="AU236" s="237" t="s">
        <v>85</v>
      </c>
      <c r="AY236" s="17" t="s">
        <v>152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159</v>
      </c>
      <c r="BM236" s="237" t="s">
        <v>370</v>
      </c>
    </row>
    <row r="237" s="2" customFormat="1">
      <c r="A237" s="38"/>
      <c r="B237" s="39"/>
      <c r="C237" s="226" t="s">
        <v>371</v>
      </c>
      <c r="D237" s="226" t="s">
        <v>154</v>
      </c>
      <c r="E237" s="227" t="s">
        <v>372</v>
      </c>
      <c r="F237" s="228" t="s">
        <v>373</v>
      </c>
      <c r="G237" s="229" t="s">
        <v>202</v>
      </c>
      <c r="H237" s="230">
        <v>155.58000000000001</v>
      </c>
      <c r="I237" s="231"/>
      <c r="J237" s="232">
        <f>ROUND(I237*H237,2)</f>
        <v>0</v>
      </c>
      <c r="K237" s="228" t="s">
        <v>158</v>
      </c>
      <c r="L237" s="44"/>
      <c r="M237" s="233" t="s">
        <v>1</v>
      </c>
      <c r="N237" s="234" t="s">
        <v>41</v>
      </c>
      <c r="O237" s="91"/>
      <c r="P237" s="235">
        <f>O237*H237</f>
        <v>0</v>
      </c>
      <c r="Q237" s="235">
        <v>4.0000000000000003E-05</v>
      </c>
      <c r="R237" s="235">
        <f>Q237*H237</f>
        <v>0.0062232000000000008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159</v>
      </c>
      <c r="AT237" s="237" t="s">
        <v>154</v>
      </c>
      <c r="AU237" s="237" t="s">
        <v>85</v>
      </c>
      <c r="AY237" s="17" t="s">
        <v>152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83</v>
      </c>
      <c r="BK237" s="238">
        <f>ROUND(I237*H237,2)</f>
        <v>0</v>
      </c>
      <c r="BL237" s="17" t="s">
        <v>159</v>
      </c>
      <c r="BM237" s="237" t="s">
        <v>374</v>
      </c>
    </row>
    <row r="238" s="2" customFormat="1" ht="21.75" customHeight="1">
      <c r="A238" s="38"/>
      <c r="B238" s="39"/>
      <c r="C238" s="226" t="s">
        <v>375</v>
      </c>
      <c r="D238" s="226" t="s">
        <v>154</v>
      </c>
      <c r="E238" s="227" t="s">
        <v>376</v>
      </c>
      <c r="F238" s="228" t="s">
        <v>377</v>
      </c>
      <c r="G238" s="229" t="s">
        <v>202</v>
      </c>
      <c r="H238" s="230">
        <v>74.427999999999997</v>
      </c>
      <c r="I238" s="231"/>
      <c r="J238" s="232">
        <f>ROUND(I238*H238,2)</f>
        <v>0</v>
      </c>
      <c r="K238" s="228" t="s">
        <v>158</v>
      </c>
      <c r="L238" s="44"/>
      <c r="M238" s="233" t="s">
        <v>1</v>
      </c>
      <c r="N238" s="234" t="s">
        <v>41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0.26100000000000001</v>
      </c>
      <c r="T238" s="236">
        <f>S238*H238</f>
        <v>19.425708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159</v>
      </c>
      <c r="AT238" s="237" t="s">
        <v>154</v>
      </c>
      <c r="AU238" s="237" t="s">
        <v>85</v>
      </c>
      <c r="AY238" s="17" t="s">
        <v>152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159</v>
      </c>
      <c r="BM238" s="237" t="s">
        <v>378</v>
      </c>
    </row>
    <row r="239" s="13" customFormat="1">
      <c r="A239" s="13"/>
      <c r="B239" s="239"/>
      <c r="C239" s="240"/>
      <c r="D239" s="241" t="s">
        <v>161</v>
      </c>
      <c r="E239" s="242" t="s">
        <v>1</v>
      </c>
      <c r="F239" s="243" t="s">
        <v>379</v>
      </c>
      <c r="G239" s="240"/>
      <c r="H239" s="244">
        <v>74.427999999999997</v>
      </c>
      <c r="I239" s="245"/>
      <c r="J239" s="240"/>
      <c r="K239" s="240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161</v>
      </c>
      <c r="AU239" s="250" t="s">
        <v>85</v>
      </c>
      <c r="AV239" s="13" t="s">
        <v>85</v>
      </c>
      <c r="AW239" s="13" t="s">
        <v>32</v>
      </c>
      <c r="AX239" s="13" t="s">
        <v>83</v>
      </c>
      <c r="AY239" s="250" t="s">
        <v>152</v>
      </c>
    </row>
    <row r="240" s="2" customFormat="1" ht="33" customHeight="1">
      <c r="A240" s="38"/>
      <c r="B240" s="39"/>
      <c r="C240" s="226" t="s">
        <v>380</v>
      </c>
      <c r="D240" s="226" t="s">
        <v>154</v>
      </c>
      <c r="E240" s="227" t="s">
        <v>381</v>
      </c>
      <c r="F240" s="228" t="s">
        <v>382</v>
      </c>
      <c r="G240" s="229" t="s">
        <v>157</v>
      </c>
      <c r="H240" s="230">
        <v>2.3929999999999998</v>
      </c>
      <c r="I240" s="231"/>
      <c r="J240" s="232">
        <f>ROUND(I240*H240,2)</f>
        <v>0</v>
      </c>
      <c r="K240" s="228" t="s">
        <v>158</v>
      </c>
      <c r="L240" s="44"/>
      <c r="M240" s="233" t="s">
        <v>1</v>
      </c>
      <c r="N240" s="234" t="s">
        <v>41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2.2000000000000002</v>
      </c>
      <c r="T240" s="236">
        <f>S240*H240</f>
        <v>5.2645999999999997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159</v>
      </c>
      <c r="AT240" s="237" t="s">
        <v>154</v>
      </c>
      <c r="AU240" s="237" t="s">
        <v>85</v>
      </c>
      <c r="AY240" s="17" t="s">
        <v>152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83</v>
      </c>
      <c r="BK240" s="238">
        <f>ROUND(I240*H240,2)</f>
        <v>0</v>
      </c>
      <c r="BL240" s="17" t="s">
        <v>159</v>
      </c>
      <c r="BM240" s="237" t="s">
        <v>383</v>
      </c>
    </row>
    <row r="241" s="13" customFormat="1">
      <c r="A241" s="13"/>
      <c r="B241" s="239"/>
      <c r="C241" s="240"/>
      <c r="D241" s="241" t="s">
        <v>161</v>
      </c>
      <c r="E241" s="242" t="s">
        <v>1</v>
      </c>
      <c r="F241" s="243" t="s">
        <v>384</v>
      </c>
      <c r="G241" s="240"/>
      <c r="H241" s="244">
        <v>2.3929999999999998</v>
      </c>
      <c r="I241" s="245"/>
      <c r="J241" s="240"/>
      <c r="K241" s="240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161</v>
      </c>
      <c r="AU241" s="250" t="s">
        <v>85</v>
      </c>
      <c r="AV241" s="13" t="s">
        <v>85</v>
      </c>
      <c r="AW241" s="13" t="s">
        <v>32</v>
      </c>
      <c r="AX241" s="13" t="s">
        <v>83</v>
      </c>
      <c r="AY241" s="250" t="s">
        <v>152</v>
      </c>
    </row>
    <row r="242" s="2" customFormat="1" ht="33" customHeight="1">
      <c r="A242" s="38"/>
      <c r="B242" s="39"/>
      <c r="C242" s="226" t="s">
        <v>385</v>
      </c>
      <c r="D242" s="226" t="s">
        <v>154</v>
      </c>
      <c r="E242" s="227" t="s">
        <v>386</v>
      </c>
      <c r="F242" s="228" t="s">
        <v>387</v>
      </c>
      <c r="G242" s="229" t="s">
        <v>202</v>
      </c>
      <c r="H242" s="230">
        <v>5.3499999999999996</v>
      </c>
      <c r="I242" s="231"/>
      <c r="J242" s="232">
        <f>ROUND(I242*H242,2)</f>
        <v>0</v>
      </c>
      <c r="K242" s="228" t="s">
        <v>158</v>
      </c>
      <c r="L242" s="44"/>
      <c r="M242" s="233" t="s">
        <v>1</v>
      </c>
      <c r="N242" s="234" t="s">
        <v>41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0.19</v>
      </c>
      <c r="T242" s="236">
        <f>S242*H242</f>
        <v>1.0165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159</v>
      </c>
      <c r="AT242" s="237" t="s">
        <v>154</v>
      </c>
      <c r="AU242" s="237" t="s">
        <v>85</v>
      </c>
      <c r="AY242" s="17" t="s">
        <v>152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83</v>
      </c>
      <c r="BK242" s="238">
        <f>ROUND(I242*H242,2)</f>
        <v>0</v>
      </c>
      <c r="BL242" s="17" t="s">
        <v>159</v>
      </c>
      <c r="BM242" s="237" t="s">
        <v>388</v>
      </c>
    </row>
    <row r="243" s="13" customFormat="1">
      <c r="A243" s="13"/>
      <c r="B243" s="239"/>
      <c r="C243" s="240"/>
      <c r="D243" s="241" t="s">
        <v>161</v>
      </c>
      <c r="E243" s="242" t="s">
        <v>1</v>
      </c>
      <c r="F243" s="243" t="s">
        <v>389</v>
      </c>
      <c r="G243" s="240"/>
      <c r="H243" s="244">
        <v>5.3499999999999996</v>
      </c>
      <c r="I243" s="245"/>
      <c r="J243" s="240"/>
      <c r="K243" s="240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161</v>
      </c>
      <c r="AU243" s="250" t="s">
        <v>85</v>
      </c>
      <c r="AV243" s="13" t="s">
        <v>85</v>
      </c>
      <c r="AW243" s="13" t="s">
        <v>32</v>
      </c>
      <c r="AX243" s="13" t="s">
        <v>83</v>
      </c>
      <c r="AY243" s="250" t="s">
        <v>152</v>
      </c>
    </row>
    <row r="244" s="2" customFormat="1">
      <c r="A244" s="38"/>
      <c r="B244" s="39"/>
      <c r="C244" s="226" t="s">
        <v>390</v>
      </c>
      <c r="D244" s="226" t="s">
        <v>154</v>
      </c>
      <c r="E244" s="227" t="s">
        <v>391</v>
      </c>
      <c r="F244" s="228" t="s">
        <v>392</v>
      </c>
      <c r="G244" s="229" t="s">
        <v>202</v>
      </c>
      <c r="H244" s="230">
        <v>116.176</v>
      </c>
      <c r="I244" s="231"/>
      <c r="J244" s="232">
        <f>ROUND(I244*H244,2)</f>
        <v>0</v>
      </c>
      <c r="K244" s="228" t="s">
        <v>158</v>
      </c>
      <c r="L244" s="44"/>
      <c r="M244" s="233" t="s">
        <v>1</v>
      </c>
      <c r="N244" s="234" t="s">
        <v>41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0.012999999999999999</v>
      </c>
      <c r="T244" s="236">
        <f>S244*H244</f>
        <v>1.5102879999999999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159</v>
      </c>
      <c r="AT244" s="237" t="s">
        <v>154</v>
      </c>
      <c r="AU244" s="237" t="s">
        <v>85</v>
      </c>
      <c r="AY244" s="17" t="s">
        <v>152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83</v>
      </c>
      <c r="BK244" s="238">
        <f>ROUND(I244*H244,2)</f>
        <v>0</v>
      </c>
      <c r="BL244" s="17" t="s">
        <v>159</v>
      </c>
      <c r="BM244" s="237" t="s">
        <v>393</v>
      </c>
    </row>
    <row r="245" s="13" customFormat="1">
      <c r="A245" s="13"/>
      <c r="B245" s="239"/>
      <c r="C245" s="240"/>
      <c r="D245" s="241" t="s">
        <v>161</v>
      </c>
      <c r="E245" s="242" t="s">
        <v>1</v>
      </c>
      <c r="F245" s="243" t="s">
        <v>394</v>
      </c>
      <c r="G245" s="240"/>
      <c r="H245" s="244">
        <v>116.176</v>
      </c>
      <c r="I245" s="245"/>
      <c r="J245" s="240"/>
      <c r="K245" s="240"/>
      <c r="L245" s="246"/>
      <c r="M245" s="247"/>
      <c r="N245" s="248"/>
      <c r="O245" s="248"/>
      <c r="P245" s="248"/>
      <c r="Q245" s="248"/>
      <c r="R245" s="248"/>
      <c r="S245" s="248"/>
      <c r="T245" s="24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0" t="s">
        <v>161</v>
      </c>
      <c r="AU245" s="250" t="s">
        <v>85</v>
      </c>
      <c r="AV245" s="13" t="s">
        <v>85</v>
      </c>
      <c r="AW245" s="13" t="s">
        <v>32</v>
      </c>
      <c r="AX245" s="13" t="s">
        <v>83</v>
      </c>
      <c r="AY245" s="250" t="s">
        <v>152</v>
      </c>
    </row>
    <row r="246" s="2" customFormat="1">
      <c r="A246" s="38"/>
      <c r="B246" s="39"/>
      <c r="C246" s="226" t="s">
        <v>395</v>
      </c>
      <c r="D246" s="226" t="s">
        <v>154</v>
      </c>
      <c r="E246" s="227" t="s">
        <v>396</v>
      </c>
      <c r="F246" s="228" t="s">
        <v>397</v>
      </c>
      <c r="G246" s="229" t="s">
        <v>202</v>
      </c>
      <c r="H246" s="230">
        <v>2.367</v>
      </c>
      <c r="I246" s="231"/>
      <c r="J246" s="232">
        <f>ROUND(I246*H246,2)</f>
        <v>0</v>
      </c>
      <c r="K246" s="228" t="s">
        <v>158</v>
      </c>
      <c r="L246" s="44"/>
      <c r="M246" s="233" t="s">
        <v>1</v>
      </c>
      <c r="N246" s="234" t="s">
        <v>41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0.048000000000000001</v>
      </c>
      <c r="T246" s="236">
        <f>S246*H246</f>
        <v>0.11361600000000001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159</v>
      </c>
      <c r="AT246" s="237" t="s">
        <v>154</v>
      </c>
      <c r="AU246" s="237" t="s">
        <v>85</v>
      </c>
      <c r="AY246" s="17" t="s">
        <v>152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83</v>
      </c>
      <c r="BK246" s="238">
        <f>ROUND(I246*H246,2)</f>
        <v>0</v>
      </c>
      <c r="BL246" s="17" t="s">
        <v>159</v>
      </c>
      <c r="BM246" s="237" t="s">
        <v>398</v>
      </c>
    </row>
    <row r="247" s="13" customFormat="1">
      <c r="A247" s="13"/>
      <c r="B247" s="239"/>
      <c r="C247" s="240"/>
      <c r="D247" s="241" t="s">
        <v>161</v>
      </c>
      <c r="E247" s="242" t="s">
        <v>1</v>
      </c>
      <c r="F247" s="243" t="s">
        <v>399</v>
      </c>
      <c r="G247" s="240"/>
      <c r="H247" s="244">
        <v>2.367</v>
      </c>
      <c r="I247" s="245"/>
      <c r="J247" s="240"/>
      <c r="K247" s="240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161</v>
      </c>
      <c r="AU247" s="250" t="s">
        <v>85</v>
      </c>
      <c r="AV247" s="13" t="s">
        <v>85</v>
      </c>
      <c r="AW247" s="13" t="s">
        <v>32</v>
      </c>
      <c r="AX247" s="13" t="s">
        <v>83</v>
      </c>
      <c r="AY247" s="250" t="s">
        <v>152</v>
      </c>
    </row>
    <row r="248" s="2" customFormat="1">
      <c r="A248" s="38"/>
      <c r="B248" s="39"/>
      <c r="C248" s="226" t="s">
        <v>400</v>
      </c>
      <c r="D248" s="226" t="s">
        <v>154</v>
      </c>
      <c r="E248" s="227" t="s">
        <v>401</v>
      </c>
      <c r="F248" s="228" t="s">
        <v>402</v>
      </c>
      <c r="G248" s="229" t="s">
        <v>202</v>
      </c>
      <c r="H248" s="230">
        <v>22.84</v>
      </c>
      <c r="I248" s="231"/>
      <c r="J248" s="232">
        <f>ROUND(I248*H248,2)</f>
        <v>0</v>
      </c>
      <c r="K248" s="228" t="s">
        <v>158</v>
      </c>
      <c r="L248" s="44"/>
      <c r="M248" s="233" t="s">
        <v>1</v>
      </c>
      <c r="N248" s="234" t="s">
        <v>41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0.037999999999999999</v>
      </c>
      <c r="T248" s="236">
        <f>S248*H248</f>
        <v>0.86792000000000002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159</v>
      </c>
      <c r="AT248" s="237" t="s">
        <v>154</v>
      </c>
      <c r="AU248" s="237" t="s">
        <v>85</v>
      </c>
      <c r="AY248" s="17" t="s">
        <v>152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83</v>
      </c>
      <c r="BK248" s="238">
        <f>ROUND(I248*H248,2)</f>
        <v>0</v>
      </c>
      <c r="BL248" s="17" t="s">
        <v>159</v>
      </c>
      <c r="BM248" s="237" t="s">
        <v>403</v>
      </c>
    </row>
    <row r="249" s="13" customFormat="1">
      <c r="A249" s="13"/>
      <c r="B249" s="239"/>
      <c r="C249" s="240"/>
      <c r="D249" s="241" t="s">
        <v>161</v>
      </c>
      <c r="E249" s="242" t="s">
        <v>1</v>
      </c>
      <c r="F249" s="243" t="s">
        <v>404</v>
      </c>
      <c r="G249" s="240"/>
      <c r="H249" s="244">
        <v>22.84</v>
      </c>
      <c r="I249" s="245"/>
      <c r="J249" s="240"/>
      <c r="K249" s="240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161</v>
      </c>
      <c r="AU249" s="250" t="s">
        <v>85</v>
      </c>
      <c r="AV249" s="13" t="s">
        <v>85</v>
      </c>
      <c r="AW249" s="13" t="s">
        <v>32</v>
      </c>
      <c r="AX249" s="13" t="s">
        <v>83</v>
      </c>
      <c r="AY249" s="250" t="s">
        <v>152</v>
      </c>
    </row>
    <row r="250" s="2" customFormat="1">
      <c r="A250" s="38"/>
      <c r="B250" s="39"/>
      <c r="C250" s="226" t="s">
        <v>405</v>
      </c>
      <c r="D250" s="226" t="s">
        <v>154</v>
      </c>
      <c r="E250" s="227" t="s">
        <v>406</v>
      </c>
      <c r="F250" s="228" t="s">
        <v>407</v>
      </c>
      <c r="G250" s="229" t="s">
        <v>202</v>
      </c>
      <c r="H250" s="230">
        <v>22.776</v>
      </c>
      <c r="I250" s="231"/>
      <c r="J250" s="232">
        <f>ROUND(I250*H250,2)</f>
        <v>0</v>
      </c>
      <c r="K250" s="228" t="s">
        <v>158</v>
      </c>
      <c r="L250" s="44"/>
      <c r="M250" s="233" t="s">
        <v>1</v>
      </c>
      <c r="N250" s="234" t="s">
        <v>41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0.034000000000000002</v>
      </c>
      <c r="T250" s="236">
        <f>S250*H250</f>
        <v>0.77438400000000007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159</v>
      </c>
      <c r="AT250" s="237" t="s">
        <v>154</v>
      </c>
      <c r="AU250" s="237" t="s">
        <v>85</v>
      </c>
      <c r="AY250" s="17" t="s">
        <v>152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83</v>
      </c>
      <c r="BK250" s="238">
        <f>ROUND(I250*H250,2)</f>
        <v>0</v>
      </c>
      <c r="BL250" s="17" t="s">
        <v>159</v>
      </c>
      <c r="BM250" s="237" t="s">
        <v>408</v>
      </c>
    </row>
    <row r="251" s="13" customFormat="1">
      <c r="A251" s="13"/>
      <c r="B251" s="239"/>
      <c r="C251" s="240"/>
      <c r="D251" s="241" t="s">
        <v>161</v>
      </c>
      <c r="E251" s="242" t="s">
        <v>1</v>
      </c>
      <c r="F251" s="243" t="s">
        <v>409</v>
      </c>
      <c r="G251" s="240"/>
      <c r="H251" s="244">
        <v>22.776</v>
      </c>
      <c r="I251" s="245"/>
      <c r="J251" s="240"/>
      <c r="K251" s="240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161</v>
      </c>
      <c r="AU251" s="250" t="s">
        <v>85</v>
      </c>
      <c r="AV251" s="13" t="s">
        <v>85</v>
      </c>
      <c r="AW251" s="13" t="s">
        <v>32</v>
      </c>
      <c r="AX251" s="13" t="s">
        <v>83</v>
      </c>
      <c r="AY251" s="250" t="s">
        <v>152</v>
      </c>
    </row>
    <row r="252" s="2" customFormat="1" ht="21.75" customHeight="1">
      <c r="A252" s="38"/>
      <c r="B252" s="39"/>
      <c r="C252" s="226" t="s">
        <v>410</v>
      </c>
      <c r="D252" s="226" t="s">
        <v>154</v>
      </c>
      <c r="E252" s="227" t="s">
        <v>411</v>
      </c>
      <c r="F252" s="228" t="s">
        <v>412</v>
      </c>
      <c r="G252" s="229" t="s">
        <v>202</v>
      </c>
      <c r="H252" s="230">
        <v>27.524000000000001</v>
      </c>
      <c r="I252" s="231"/>
      <c r="J252" s="232">
        <f>ROUND(I252*H252,2)</f>
        <v>0</v>
      </c>
      <c r="K252" s="228" t="s">
        <v>158</v>
      </c>
      <c r="L252" s="44"/>
      <c r="M252" s="233" t="s">
        <v>1</v>
      </c>
      <c r="N252" s="234" t="s">
        <v>41</v>
      </c>
      <c r="O252" s="91"/>
      <c r="P252" s="235">
        <f>O252*H252</f>
        <v>0</v>
      </c>
      <c r="Q252" s="235">
        <v>0</v>
      </c>
      <c r="R252" s="235">
        <f>Q252*H252</f>
        <v>0</v>
      </c>
      <c r="S252" s="235">
        <v>0.067000000000000004</v>
      </c>
      <c r="T252" s="236">
        <f>S252*H252</f>
        <v>1.8441080000000001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159</v>
      </c>
      <c r="AT252" s="237" t="s">
        <v>154</v>
      </c>
      <c r="AU252" s="237" t="s">
        <v>85</v>
      </c>
      <c r="AY252" s="17" t="s">
        <v>152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83</v>
      </c>
      <c r="BK252" s="238">
        <f>ROUND(I252*H252,2)</f>
        <v>0</v>
      </c>
      <c r="BL252" s="17" t="s">
        <v>159</v>
      </c>
      <c r="BM252" s="237" t="s">
        <v>413</v>
      </c>
    </row>
    <row r="253" s="13" customFormat="1">
      <c r="A253" s="13"/>
      <c r="B253" s="239"/>
      <c r="C253" s="240"/>
      <c r="D253" s="241" t="s">
        <v>161</v>
      </c>
      <c r="E253" s="242" t="s">
        <v>1</v>
      </c>
      <c r="F253" s="243" t="s">
        <v>414</v>
      </c>
      <c r="G253" s="240"/>
      <c r="H253" s="244">
        <v>27.524000000000001</v>
      </c>
      <c r="I253" s="245"/>
      <c r="J253" s="240"/>
      <c r="K253" s="240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161</v>
      </c>
      <c r="AU253" s="250" t="s">
        <v>85</v>
      </c>
      <c r="AV253" s="13" t="s">
        <v>85</v>
      </c>
      <c r="AW253" s="13" t="s">
        <v>32</v>
      </c>
      <c r="AX253" s="13" t="s">
        <v>83</v>
      </c>
      <c r="AY253" s="250" t="s">
        <v>152</v>
      </c>
    </row>
    <row r="254" s="2" customFormat="1">
      <c r="A254" s="38"/>
      <c r="B254" s="39"/>
      <c r="C254" s="226" t="s">
        <v>415</v>
      </c>
      <c r="D254" s="226" t="s">
        <v>154</v>
      </c>
      <c r="E254" s="227" t="s">
        <v>416</v>
      </c>
      <c r="F254" s="228" t="s">
        <v>417</v>
      </c>
      <c r="G254" s="229" t="s">
        <v>202</v>
      </c>
      <c r="H254" s="230">
        <v>0.84499999999999997</v>
      </c>
      <c r="I254" s="231"/>
      <c r="J254" s="232">
        <f>ROUND(I254*H254,2)</f>
        <v>0</v>
      </c>
      <c r="K254" s="228" t="s">
        <v>158</v>
      </c>
      <c r="L254" s="44"/>
      <c r="M254" s="233" t="s">
        <v>1</v>
      </c>
      <c r="N254" s="234" t="s">
        <v>41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0.065000000000000002</v>
      </c>
      <c r="T254" s="236">
        <f>S254*H254</f>
        <v>0.054925000000000002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159</v>
      </c>
      <c r="AT254" s="237" t="s">
        <v>154</v>
      </c>
      <c r="AU254" s="237" t="s">
        <v>85</v>
      </c>
      <c r="AY254" s="17" t="s">
        <v>152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83</v>
      </c>
      <c r="BK254" s="238">
        <f>ROUND(I254*H254,2)</f>
        <v>0</v>
      </c>
      <c r="BL254" s="17" t="s">
        <v>159</v>
      </c>
      <c r="BM254" s="237" t="s">
        <v>418</v>
      </c>
    </row>
    <row r="255" s="13" customFormat="1">
      <c r="A255" s="13"/>
      <c r="B255" s="239"/>
      <c r="C255" s="240"/>
      <c r="D255" s="241" t="s">
        <v>161</v>
      </c>
      <c r="E255" s="242" t="s">
        <v>1</v>
      </c>
      <c r="F255" s="243" t="s">
        <v>419</v>
      </c>
      <c r="G255" s="240"/>
      <c r="H255" s="244">
        <v>0.84499999999999997</v>
      </c>
      <c r="I255" s="245"/>
      <c r="J255" s="240"/>
      <c r="K255" s="240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161</v>
      </c>
      <c r="AU255" s="250" t="s">
        <v>85</v>
      </c>
      <c r="AV255" s="13" t="s">
        <v>85</v>
      </c>
      <c r="AW255" s="13" t="s">
        <v>32</v>
      </c>
      <c r="AX255" s="13" t="s">
        <v>83</v>
      </c>
      <c r="AY255" s="250" t="s">
        <v>152</v>
      </c>
    </row>
    <row r="256" s="2" customFormat="1" ht="21.75" customHeight="1">
      <c r="A256" s="38"/>
      <c r="B256" s="39"/>
      <c r="C256" s="226" t="s">
        <v>420</v>
      </c>
      <c r="D256" s="226" t="s">
        <v>154</v>
      </c>
      <c r="E256" s="227" t="s">
        <v>421</v>
      </c>
      <c r="F256" s="228" t="s">
        <v>422</v>
      </c>
      <c r="G256" s="229" t="s">
        <v>202</v>
      </c>
      <c r="H256" s="230">
        <v>123.494</v>
      </c>
      <c r="I256" s="231"/>
      <c r="J256" s="232">
        <f>ROUND(I256*H256,2)</f>
        <v>0</v>
      </c>
      <c r="K256" s="228" t="s">
        <v>158</v>
      </c>
      <c r="L256" s="44"/>
      <c r="M256" s="233" t="s">
        <v>1</v>
      </c>
      <c r="N256" s="234" t="s">
        <v>41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0.063</v>
      </c>
      <c r="T256" s="236">
        <f>S256*H256</f>
        <v>7.7801220000000004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159</v>
      </c>
      <c r="AT256" s="237" t="s">
        <v>154</v>
      </c>
      <c r="AU256" s="237" t="s">
        <v>85</v>
      </c>
      <c r="AY256" s="17" t="s">
        <v>152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83</v>
      </c>
      <c r="BK256" s="238">
        <f>ROUND(I256*H256,2)</f>
        <v>0</v>
      </c>
      <c r="BL256" s="17" t="s">
        <v>159</v>
      </c>
      <c r="BM256" s="237" t="s">
        <v>423</v>
      </c>
    </row>
    <row r="257" s="13" customFormat="1">
      <c r="A257" s="13"/>
      <c r="B257" s="239"/>
      <c r="C257" s="240"/>
      <c r="D257" s="241" t="s">
        <v>161</v>
      </c>
      <c r="E257" s="242" t="s">
        <v>1</v>
      </c>
      <c r="F257" s="243" t="s">
        <v>424</v>
      </c>
      <c r="G257" s="240"/>
      <c r="H257" s="244">
        <v>123.494</v>
      </c>
      <c r="I257" s="245"/>
      <c r="J257" s="240"/>
      <c r="K257" s="240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161</v>
      </c>
      <c r="AU257" s="250" t="s">
        <v>85</v>
      </c>
      <c r="AV257" s="13" t="s">
        <v>85</v>
      </c>
      <c r="AW257" s="13" t="s">
        <v>32</v>
      </c>
      <c r="AX257" s="13" t="s">
        <v>83</v>
      </c>
      <c r="AY257" s="250" t="s">
        <v>152</v>
      </c>
    </row>
    <row r="258" s="2" customFormat="1">
      <c r="A258" s="38"/>
      <c r="B258" s="39"/>
      <c r="C258" s="226" t="s">
        <v>425</v>
      </c>
      <c r="D258" s="226" t="s">
        <v>154</v>
      </c>
      <c r="E258" s="227" t="s">
        <v>426</v>
      </c>
      <c r="F258" s="228" t="s">
        <v>427</v>
      </c>
      <c r="G258" s="229" t="s">
        <v>197</v>
      </c>
      <c r="H258" s="230">
        <v>2</v>
      </c>
      <c r="I258" s="231"/>
      <c r="J258" s="232">
        <f>ROUND(I258*H258,2)</f>
        <v>0</v>
      </c>
      <c r="K258" s="228" t="s">
        <v>158</v>
      </c>
      <c r="L258" s="44"/>
      <c r="M258" s="233" t="s">
        <v>1</v>
      </c>
      <c r="N258" s="234" t="s">
        <v>41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0.031</v>
      </c>
      <c r="T258" s="236">
        <f>S258*H258</f>
        <v>0.062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159</v>
      </c>
      <c r="AT258" s="237" t="s">
        <v>154</v>
      </c>
      <c r="AU258" s="237" t="s">
        <v>85</v>
      </c>
      <c r="AY258" s="17" t="s">
        <v>152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83</v>
      </c>
      <c r="BK258" s="238">
        <f>ROUND(I258*H258,2)</f>
        <v>0</v>
      </c>
      <c r="BL258" s="17" t="s">
        <v>159</v>
      </c>
      <c r="BM258" s="237" t="s">
        <v>428</v>
      </c>
    </row>
    <row r="259" s="2" customFormat="1">
      <c r="A259" s="38"/>
      <c r="B259" s="39"/>
      <c r="C259" s="226" t="s">
        <v>429</v>
      </c>
      <c r="D259" s="226" t="s">
        <v>154</v>
      </c>
      <c r="E259" s="227" t="s">
        <v>430</v>
      </c>
      <c r="F259" s="228" t="s">
        <v>431</v>
      </c>
      <c r="G259" s="229" t="s">
        <v>202</v>
      </c>
      <c r="H259" s="230">
        <v>846.27999999999997</v>
      </c>
      <c r="I259" s="231"/>
      <c r="J259" s="232">
        <f>ROUND(I259*H259,2)</f>
        <v>0</v>
      </c>
      <c r="K259" s="228" t="s">
        <v>158</v>
      </c>
      <c r="L259" s="44"/>
      <c r="M259" s="233" t="s">
        <v>1</v>
      </c>
      <c r="N259" s="234" t="s">
        <v>41</v>
      </c>
      <c r="O259" s="91"/>
      <c r="P259" s="235">
        <f>O259*H259</f>
        <v>0</v>
      </c>
      <c r="Q259" s="235">
        <v>0</v>
      </c>
      <c r="R259" s="235">
        <f>Q259*H259</f>
        <v>0</v>
      </c>
      <c r="S259" s="235">
        <v>0.016</v>
      </c>
      <c r="T259" s="236">
        <f>S259*H259</f>
        <v>13.540480000000001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159</v>
      </c>
      <c r="AT259" s="237" t="s">
        <v>154</v>
      </c>
      <c r="AU259" s="237" t="s">
        <v>85</v>
      </c>
      <c r="AY259" s="17" t="s">
        <v>152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83</v>
      </c>
      <c r="BK259" s="238">
        <f>ROUND(I259*H259,2)</f>
        <v>0</v>
      </c>
      <c r="BL259" s="17" t="s">
        <v>159</v>
      </c>
      <c r="BM259" s="237" t="s">
        <v>432</v>
      </c>
    </row>
    <row r="260" s="15" customFormat="1">
      <c r="A260" s="15"/>
      <c r="B260" s="272"/>
      <c r="C260" s="273"/>
      <c r="D260" s="241" t="s">
        <v>161</v>
      </c>
      <c r="E260" s="274" t="s">
        <v>1</v>
      </c>
      <c r="F260" s="275" t="s">
        <v>433</v>
      </c>
      <c r="G260" s="273"/>
      <c r="H260" s="274" t="s">
        <v>1</v>
      </c>
      <c r="I260" s="276"/>
      <c r="J260" s="273"/>
      <c r="K260" s="273"/>
      <c r="L260" s="277"/>
      <c r="M260" s="278"/>
      <c r="N260" s="279"/>
      <c r="O260" s="279"/>
      <c r="P260" s="279"/>
      <c r="Q260" s="279"/>
      <c r="R260" s="279"/>
      <c r="S260" s="279"/>
      <c r="T260" s="28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1" t="s">
        <v>161</v>
      </c>
      <c r="AU260" s="281" t="s">
        <v>85</v>
      </c>
      <c r="AV260" s="15" t="s">
        <v>83</v>
      </c>
      <c r="AW260" s="15" t="s">
        <v>32</v>
      </c>
      <c r="AX260" s="15" t="s">
        <v>76</v>
      </c>
      <c r="AY260" s="281" t="s">
        <v>152</v>
      </c>
    </row>
    <row r="261" s="13" customFormat="1">
      <c r="A261" s="13"/>
      <c r="B261" s="239"/>
      <c r="C261" s="240"/>
      <c r="D261" s="241" t="s">
        <v>161</v>
      </c>
      <c r="E261" s="242" t="s">
        <v>1</v>
      </c>
      <c r="F261" s="243" t="s">
        <v>434</v>
      </c>
      <c r="G261" s="240"/>
      <c r="H261" s="244">
        <v>266.77800000000002</v>
      </c>
      <c r="I261" s="245"/>
      <c r="J261" s="240"/>
      <c r="K261" s="240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161</v>
      </c>
      <c r="AU261" s="250" t="s">
        <v>85</v>
      </c>
      <c r="AV261" s="13" t="s">
        <v>85</v>
      </c>
      <c r="AW261" s="13" t="s">
        <v>32</v>
      </c>
      <c r="AX261" s="13" t="s">
        <v>76</v>
      </c>
      <c r="AY261" s="250" t="s">
        <v>152</v>
      </c>
    </row>
    <row r="262" s="13" customFormat="1">
      <c r="A262" s="13"/>
      <c r="B262" s="239"/>
      <c r="C262" s="240"/>
      <c r="D262" s="241" t="s">
        <v>161</v>
      </c>
      <c r="E262" s="242" t="s">
        <v>1</v>
      </c>
      <c r="F262" s="243" t="s">
        <v>435</v>
      </c>
      <c r="G262" s="240"/>
      <c r="H262" s="244">
        <v>244.31700000000001</v>
      </c>
      <c r="I262" s="245"/>
      <c r="J262" s="240"/>
      <c r="K262" s="240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161</v>
      </c>
      <c r="AU262" s="250" t="s">
        <v>85</v>
      </c>
      <c r="AV262" s="13" t="s">
        <v>85</v>
      </c>
      <c r="AW262" s="13" t="s">
        <v>32</v>
      </c>
      <c r="AX262" s="13" t="s">
        <v>76</v>
      </c>
      <c r="AY262" s="250" t="s">
        <v>152</v>
      </c>
    </row>
    <row r="263" s="13" customFormat="1">
      <c r="A263" s="13"/>
      <c r="B263" s="239"/>
      <c r="C263" s="240"/>
      <c r="D263" s="241" t="s">
        <v>161</v>
      </c>
      <c r="E263" s="242" t="s">
        <v>1</v>
      </c>
      <c r="F263" s="243" t="s">
        <v>436</v>
      </c>
      <c r="G263" s="240"/>
      <c r="H263" s="244">
        <v>166.41</v>
      </c>
      <c r="I263" s="245"/>
      <c r="J263" s="240"/>
      <c r="K263" s="240"/>
      <c r="L263" s="246"/>
      <c r="M263" s="247"/>
      <c r="N263" s="248"/>
      <c r="O263" s="248"/>
      <c r="P263" s="248"/>
      <c r="Q263" s="248"/>
      <c r="R263" s="248"/>
      <c r="S263" s="248"/>
      <c r="T263" s="24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0" t="s">
        <v>161</v>
      </c>
      <c r="AU263" s="250" t="s">
        <v>85</v>
      </c>
      <c r="AV263" s="13" t="s">
        <v>85</v>
      </c>
      <c r="AW263" s="13" t="s">
        <v>32</v>
      </c>
      <c r="AX263" s="13" t="s">
        <v>76</v>
      </c>
      <c r="AY263" s="250" t="s">
        <v>152</v>
      </c>
    </row>
    <row r="264" s="13" customFormat="1">
      <c r="A264" s="13"/>
      <c r="B264" s="239"/>
      <c r="C264" s="240"/>
      <c r="D264" s="241" t="s">
        <v>161</v>
      </c>
      <c r="E264" s="242" t="s">
        <v>1</v>
      </c>
      <c r="F264" s="243" t="s">
        <v>437</v>
      </c>
      <c r="G264" s="240"/>
      <c r="H264" s="244">
        <v>168.77500000000001</v>
      </c>
      <c r="I264" s="245"/>
      <c r="J264" s="240"/>
      <c r="K264" s="240"/>
      <c r="L264" s="246"/>
      <c r="M264" s="247"/>
      <c r="N264" s="248"/>
      <c r="O264" s="248"/>
      <c r="P264" s="248"/>
      <c r="Q264" s="248"/>
      <c r="R264" s="248"/>
      <c r="S264" s="248"/>
      <c r="T264" s="24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0" t="s">
        <v>161</v>
      </c>
      <c r="AU264" s="250" t="s">
        <v>85</v>
      </c>
      <c r="AV264" s="13" t="s">
        <v>85</v>
      </c>
      <c r="AW264" s="13" t="s">
        <v>32</v>
      </c>
      <c r="AX264" s="13" t="s">
        <v>76</v>
      </c>
      <c r="AY264" s="250" t="s">
        <v>152</v>
      </c>
    </row>
    <row r="265" s="14" customFormat="1">
      <c r="A265" s="14"/>
      <c r="B265" s="251"/>
      <c r="C265" s="252"/>
      <c r="D265" s="241" t="s">
        <v>161</v>
      </c>
      <c r="E265" s="253" t="s">
        <v>1</v>
      </c>
      <c r="F265" s="254" t="s">
        <v>164</v>
      </c>
      <c r="G265" s="252"/>
      <c r="H265" s="255">
        <v>846.27999999999997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1" t="s">
        <v>161</v>
      </c>
      <c r="AU265" s="261" t="s">
        <v>85</v>
      </c>
      <c r="AV265" s="14" t="s">
        <v>159</v>
      </c>
      <c r="AW265" s="14" t="s">
        <v>32</v>
      </c>
      <c r="AX265" s="14" t="s">
        <v>83</v>
      </c>
      <c r="AY265" s="261" t="s">
        <v>152</v>
      </c>
    </row>
    <row r="266" s="2" customFormat="1">
      <c r="A266" s="38"/>
      <c r="B266" s="39"/>
      <c r="C266" s="226" t="s">
        <v>438</v>
      </c>
      <c r="D266" s="226" t="s">
        <v>154</v>
      </c>
      <c r="E266" s="227" t="s">
        <v>439</v>
      </c>
      <c r="F266" s="228" t="s">
        <v>440</v>
      </c>
      <c r="G266" s="229" t="s">
        <v>202</v>
      </c>
      <c r="H266" s="230">
        <v>83.090000000000003</v>
      </c>
      <c r="I266" s="231"/>
      <c r="J266" s="232">
        <f>ROUND(I266*H266,2)</f>
        <v>0</v>
      </c>
      <c r="K266" s="228" t="s">
        <v>158</v>
      </c>
      <c r="L266" s="44"/>
      <c r="M266" s="233" t="s">
        <v>1</v>
      </c>
      <c r="N266" s="234" t="s">
        <v>41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0.088999999999999996</v>
      </c>
      <c r="T266" s="236">
        <f>S266*H266</f>
        <v>7.3950100000000001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159</v>
      </c>
      <c r="AT266" s="237" t="s">
        <v>154</v>
      </c>
      <c r="AU266" s="237" t="s">
        <v>85</v>
      </c>
      <c r="AY266" s="17" t="s">
        <v>152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83</v>
      </c>
      <c r="BK266" s="238">
        <f>ROUND(I266*H266,2)</f>
        <v>0</v>
      </c>
      <c r="BL266" s="17" t="s">
        <v>159</v>
      </c>
      <c r="BM266" s="237" t="s">
        <v>441</v>
      </c>
    </row>
    <row r="267" s="13" customFormat="1">
      <c r="A267" s="13"/>
      <c r="B267" s="239"/>
      <c r="C267" s="240"/>
      <c r="D267" s="241" t="s">
        <v>161</v>
      </c>
      <c r="E267" s="242" t="s">
        <v>1</v>
      </c>
      <c r="F267" s="243" t="s">
        <v>442</v>
      </c>
      <c r="G267" s="240"/>
      <c r="H267" s="244">
        <v>7.125</v>
      </c>
      <c r="I267" s="245"/>
      <c r="J267" s="240"/>
      <c r="K267" s="240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161</v>
      </c>
      <c r="AU267" s="250" t="s">
        <v>85</v>
      </c>
      <c r="AV267" s="13" t="s">
        <v>85</v>
      </c>
      <c r="AW267" s="13" t="s">
        <v>32</v>
      </c>
      <c r="AX267" s="13" t="s">
        <v>76</v>
      </c>
      <c r="AY267" s="250" t="s">
        <v>152</v>
      </c>
    </row>
    <row r="268" s="13" customFormat="1">
      <c r="A268" s="13"/>
      <c r="B268" s="239"/>
      <c r="C268" s="240"/>
      <c r="D268" s="241" t="s">
        <v>161</v>
      </c>
      <c r="E268" s="242" t="s">
        <v>1</v>
      </c>
      <c r="F268" s="243" t="s">
        <v>443</v>
      </c>
      <c r="G268" s="240"/>
      <c r="H268" s="244">
        <v>4.3949999999999996</v>
      </c>
      <c r="I268" s="245"/>
      <c r="J268" s="240"/>
      <c r="K268" s="240"/>
      <c r="L268" s="246"/>
      <c r="M268" s="247"/>
      <c r="N268" s="248"/>
      <c r="O268" s="248"/>
      <c r="P268" s="248"/>
      <c r="Q268" s="248"/>
      <c r="R268" s="248"/>
      <c r="S268" s="248"/>
      <c r="T268" s="24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0" t="s">
        <v>161</v>
      </c>
      <c r="AU268" s="250" t="s">
        <v>85</v>
      </c>
      <c r="AV268" s="13" t="s">
        <v>85</v>
      </c>
      <c r="AW268" s="13" t="s">
        <v>32</v>
      </c>
      <c r="AX268" s="13" t="s">
        <v>76</v>
      </c>
      <c r="AY268" s="250" t="s">
        <v>152</v>
      </c>
    </row>
    <row r="269" s="13" customFormat="1">
      <c r="A269" s="13"/>
      <c r="B269" s="239"/>
      <c r="C269" s="240"/>
      <c r="D269" s="241" t="s">
        <v>161</v>
      </c>
      <c r="E269" s="242" t="s">
        <v>1</v>
      </c>
      <c r="F269" s="243" t="s">
        <v>444</v>
      </c>
      <c r="G269" s="240"/>
      <c r="H269" s="244">
        <v>15.664999999999999</v>
      </c>
      <c r="I269" s="245"/>
      <c r="J269" s="240"/>
      <c r="K269" s="240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161</v>
      </c>
      <c r="AU269" s="250" t="s">
        <v>85</v>
      </c>
      <c r="AV269" s="13" t="s">
        <v>85</v>
      </c>
      <c r="AW269" s="13" t="s">
        <v>32</v>
      </c>
      <c r="AX269" s="13" t="s">
        <v>76</v>
      </c>
      <c r="AY269" s="250" t="s">
        <v>152</v>
      </c>
    </row>
    <row r="270" s="13" customFormat="1">
      <c r="A270" s="13"/>
      <c r="B270" s="239"/>
      <c r="C270" s="240"/>
      <c r="D270" s="241" t="s">
        <v>161</v>
      </c>
      <c r="E270" s="242" t="s">
        <v>1</v>
      </c>
      <c r="F270" s="243" t="s">
        <v>445</v>
      </c>
      <c r="G270" s="240"/>
      <c r="H270" s="244">
        <v>8.75</v>
      </c>
      <c r="I270" s="245"/>
      <c r="J270" s="240"/>
      <c r="K270" s="240"/>
      <c r="L270" s="246"/>
      <c r="M270" s="247"/>
      <c r="N270" s="248"/>
      <c r="O270" s="248"/>
      <c r="P270" s="248"/>
      <c r="Q270" s="248"/>
      <c r="R270" s="248"/>
      <c r="S270" s="248"/>
      <c r="T270" s="24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0" t="s">
        <v>161</v>
      </c>
      <c r="AU270" s="250" t="s">
        <v>85</v>
      </c>
      <c r="AV270" s="13" t="s">
        <v>85</v>
      </c>
      <c r="AW270" s="13" t="s">
        <v>32</v>
      </c>
      <c r="AX270" s="13" t="s">
        <v>76</v>
      </c>
      <c r="AY270" s="250" t="s">
        <v>152</v>
      </c>
    </row>
    <row r="271" s="13" customFormat="1">
      <c r="A271" s="13"/>
      <c r="B271" s="239"/>
      <c r="C271" s="240"/>
      <c r="D271" s="241" t="s">
        <v>161</v>
      </c>
      <c r="E271" s="242" t="s">
        <v>1</v>
      </c>
      <c r="F271" s="243" t="s">
        <v>446</v>
      </c>
      <c r="G271" s="240"/>
      <c r="H271" s="244">
        <v>13.82</v>
      </c>
      <c r="I271" s="245"/>
      <c r="J271" s="240"/>
      <c r="K271" s="240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161</v>
      </c>
      <c r="AU271" s="250" t="s">
        <v>85</v>
      </c>
      <c r="AV271" s="13" t="s">
        <v>85</v>
      </c>
      <c r="AW271" s="13" t="s">
        <v>32</v>
      </c>
      <c r="AX271" s="13" t="s">
        <v>76</v>
      </c>
      <c r="AY271" s="250" t="s">
        <v>152</v>
      </c>
    </row>
    <row r="272" s="13" customFormat="1">
      <c r="A272" s="13"/>
      <c r="B272" s="239"/>
      <c r="C272" s="240"/>
      <c r="D272" s="241" t="s">
        <v>161</v>
      </c>
      <c r="E272" s="242" t="s">
        <v>1</v>
      </c>
      <c r="F272" s="243" t="s">
        <v>447</v>
      </c>
      <c r="G272" s="240"/>
      <c r="H272" s="244">
        <v>7.4850000000000003</v>
      </c>
      <c r="I272" s="245"/>
      <c r="J272" s="240"/>
      <c r="K272" s="240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161</v>
      </c>
      <c r="AU272" s="250" t="s">
        <v>85</v>
      </c>
      <c r="AV272" s="13" t="s">
        <v>85</v>
      </c>
      <c r="AW272" s="13" t="s">
        <v>32</v>
      </c>
      <c r="AX272" s="13" t="s">
        <v>76</v>
      </c>
      <c r="AY272" s="250" t="s">
        <v>152</v>
      </c>
    </row>
    <row r="273" s="13" customFormat="1">
      <c r="A273" s="13"/>
      <c r="B273" s="239"/>
      <c r="C273" s="240"/>
      <c r="D273" s="241" t="s">
        <v>161</v>
      </c>
      <c r="E273" s="242" t="s">
        <v>1</v>
      </c>
      <c r="F273" s="243" t="s">
        <v>448</v>
      </c>
      <c r="G273" s="240"/>
      <c r="H273" s="244">
        <v>25.850000000000001</v>
      </c>
      <c r="I273" s="245"/>
      <c r="J273" s="240"/>
      <c r="K273" s="240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161</v>
      </c>
      <c r="AU273" s="250" t="s">
        <v>85</v>
      </c>
      <c r="AV273" s="13" t="s">
        <v>85</v>
      </c>
      <c r="AW273" s="13" t="s">
        <v>32</v>
      </c>
      <c r="AX273" s="13" t="s">
        <v>76</v>
      </c>
      <c r="AY273" s="250" t="s">
        <v>152</v>
      </c>
    </row>
    <row r="274" s="14" customFormat="1">
      <c r="A274" s="14"/>
      <c r="B274" s="251"/>
      <c r="C274" s="252"/>
      <c r="D274" s="241" t="s">
        <v>161</v>
      </c>
      <c r="E274" s="253" t="s">
        <v>1</v>
      </c>
      <c r="F274" s="254" t="s">
        <v>164</v>
      </c>
      <c r="G274" s="252"/>
      <c r="H274" s="255">
        <v>83.090000000000003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161</v>
      </c>
      <c r="AU274" s="261" t="s">
        <v>85</v>
      </c>
      <c r="AV274" s="14" t="s">
        <v>159</v>
      </c>
      <c r="AW274" s="14" t="s">
        <v>32</v>
      </c>
      <c r="AX274" s="14" t="s">
        <v>83</v>
      </c>
      <c r="AY274" s="261" t="s">
        <v>152</v>
      </c>
    </row>
    <row r="275" s="2" customFormat="1">
      <c r="A275" s="38"/>
      <c r="B275" s="39"/>
      <c r="C275" s="226" t="s">
        <v>449</v>
      </c>
      <c r="D275" s="226" t="s">
        <v>154</v>
      </c>
      <c r="E275" s="227" t="s">
        <v>450</v>
      </c>
      <c r="F275" s="228" t="s">
        <v>451</v>
      </c>
      <c r="G275" s="229" t="s">
        <v>202</v>
      </c>
      <c r="H275" s="230">
        <v>2.1749999999999998</v>
      </c>
      <c r="I275" s="231"/>
      <c r="J275" s="232">
        <f>ROUND(I275*H275,2)</f>
        <v>0</v>
      </c>
      <c r="K275" s="228" t="s">
        <v>158</v>
      </c>
      <c r="L275" s="44"/>
      <c r="M275" s="233" t="s">
        <v>1</v>
      </c>
      <c r="N275" s="234" t="s">
        <v>41</v>
      </c>
      <c r="O275" s="91"/>
      <c r="P275" s="235">
        <f>O275*H275</f>
        <v>0</v>
      </c>
      <c r="Q275" s="235">
        <v>0.038850000000000003</v>
      </c>
      <c r="R275" s="235">
        <f>Q275*H275</f>
        <v>0.084498749999999997</v>
      </c>
      <c r="S275" s="235">
        <v>0</v>
      </c>
      <c r="T275" s="23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159</v>
      </c>
      <c r="AT275" s="237" t="s">
        <v>154</v>
      </c>
      <c r="AU275" s="237" t="s">
        <v>85</v>
      </c>
      <c r="AY275" s="17" t="s">
        <v>152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7" t="s">
        <v>83</v>
      </c>
      <c r="BK275" s="238">
        <f>ROUND(I275*H275,2)</f>
        <v>0</v>
      </c>
      <c r="BL275" s="17" t="s">
        <v>159</v>
      </c>
      <c r="BM275" s="237" t="s">
        <v>452</v>
      </c>
    </row>
    <row r="276" s="13" customFormat="1">
      <c r="A276" s="13"/>
      <c r="B276" s="239"/>
      <c r="C276" s="240"/>
      <c r="D276" s="241" t="s">
        <v>161</v>
      </c>
      <c r="E276" s="242" t="s">
        <v>1</v>
      </c>
      <c r="F276" s="243" t="s">
        <v>453</v>
      </c>
      <c r="G276" s="240"/>
      <c r="H276" s="244">
        <v>2.1749999999999998</v>
      </c>
      <c r="I276" s="245"/>
      <c r="J276" s="240"/>
      <c r="K276" s="240"/>
      <c r="L276" s="246"/>
      <c r="M276" s="247"/>
      <c r="N276" s="248"/>
      <c r="O276" s="248"/>
      <c r="P276" s="248"/>
      <c r="Q276" s="248"/>
      <c r="R276" s="248"/>
      <c r="S276" s="248"/>
      <c r="T276" s="24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0" t="s">
        <v>161</v>
      </c>
      <c r="AU276" s="250" t="s">
        <v>85</v>
      </c>
      <c r="AV276" s="13" t="s">
        <v>85</v>
      </c>
      <c r="AW276" s="13" t="s">
        <v>32</v>
      </c>
      <c r="AX276" s="13" t="s">
        <v>83</v>
      </c>
      <c r="AY276" s="250" t="s">
        <v>152</v>
      </c>
    </row>
    <row r="277" s="12" customFormat="1" ht="22.8" customHeight="1">
      <c r="A277" s="12"/>
      <c r="B277" s="210"/>
      <c r="C277" s="211"/>
      <c r="D277" s="212" t="s">
        <v>75</v>
      </c>
      <c r="E277" s="224" t="s">
        <v>454</v>
      </c>
      <c r="F277" s="224" t="s">
        <v>455</v>
      </c>
      <c r="G277" s="211"/>
      <c r="H277" s="211"/>
      <c r="I277" s="214"/>
      <c r="J277" s="225">
        <f>BK277</f>
        <v>0</v>
      </c>
      <c r="K277" s="211"/>
      <c r="L277" s="216"/>
      <c r="M277" s="217"/>
      <c r="N277" s="218"/>
      <c r="O277" s="218"/>
      <c r="P277" s="219">
        <f>SUM(P278:P282)</f>
        <v>0</v>
      </c>
      <c r="Q277" s="218"/>
      <c r="R277" s="219">
        <f>SUM(R278:R282)</f>
        <v>0</v>
      </c>
      <c r="S277" s="218"/>
      <c r="T277" s="220">
        <f>SUM(T278:T282)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1" t="s">
        <v>83</v>
      </c>
      <c r="AT277" s="222" t="s">
        <v>75</v>
      </c>
      <c r="AU277" s="222" t="s">
        <v>83</v>
      </c>
      <c r="AY277" s="221" t="s">
        <v>152</v>
      </c>
      <c r="BK277" s="223">
        <f>SUM(BK278:BK282)</f>
        <v>0</v>
      </c>
    </row>
    <row r="278" s="2" customFormat="1" ht="33" customHeight="1">
      <c r="A278" s="38"/>
      <c r="B278" s="39"/>
      <c r="C278" s="226" t="s">
        <v>456</v>
      </c>
      <c r="D278" s="226" t="s">
        <v>154</v>
      </c>
      <c r="E278" s="227" t="s">
        <v>457</v>
      </c>
      <c r="F278" s="228" t="s">
        <v>458</v>
      </c>
      <c r="G278" s="229" t="s">
        <v>185</v>
      </c>
      <c r="H278" s="230">
        <v>169.62899999999999</v>
      </c>
      <c r="I278" s="231"/>
      <c r="J278" s="232">
        <f>ROUND(I278*H278,2)</f>
        <v>0</v>
      </c>
      <c r="K278" s="228" t="s">
        <v>158</v>
      </c>
      <c r="L278" s="44"/>
      <c r="M278" s="233" t="s">
        <v>1</v>
      </c>
      <c r="N278" s="234" t="s">
        <v>41</v>
      </c>
      <c r="O278" s="91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159</v>
      </c>
      <c r="AT278" s="237" t="s">
        <v>154</v>
      </c>
      <c r="AU278" s="237" t="s">
        <v>85</v>
      </c>
      <c r="AY278" s="17" t="s">
        <v>152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83</v>
      </c>
      <c r="BK278" s="238">
        <f>ROUND(I278*H278,2)</f>
        <v>0</v>
      </c>
      <c r="BL278" s="17" t="s">
        <v>159</v>
      </c>
      <c r="BM278" s="237" t="s">
        <v>459</v>
      </c>
    </row>
    <row r="279" s="2" customFormat="1">
      <c r="A279" s="38"/>
      <c r="B279" s="39"/>
      <c r="C279" s="226" t="s">
        <v>460</v>
      </c>
      <c r="D279" s="226" t="s">
        <v>154</v>
      </c>
      <c r="E279" s="227" t="s">
        <v>461</v>
      </c>
      <c r="F279" s="228" t="s">
        <v>462</v>
      </c>
      <c r="G279" s="229" t="s">
        <v>185</v>
      </c>
      <c r="H279" s="230">
        <v>169.62899999999999</v>
      </c>
      <c r="I279" s="231"/>
      <c r="J279" s="232">
        <f>ROUND(I279*H279,2)</f>
        <v>0</v>
      </c>
      <c r="K279" s="228" t="s">
        <v>158</v>
      </c>
      <c r="L279" s="44"/>
      <c r="M279" s="233" t="s">
        <v>1</v>
      </c>
      <c r="N279" s="234" t="s">
        <v>41</v>
      </c>
      <c r="O279" s="91"/>
      <c r="P279" s="235">
        <f>O279*H279</f>
        <v>0</v>
      </c>
      <c r="Q279" s="235">
        <v>0</v>
      </c>
      <c r="R279" s="235">
        <f>Q279*H279</f>
        <v>0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159</v>
      </c>
      <c r="AT279" s="237" t="s">
        <v>154</v>
      </c>
      <c r="AU279" s="237" t="s">
        <v>85</v>
      </c>
      <c r="AY279" s="17" t="s">
        <v>152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83</v>
      </c>
      <c r="BK279" s="238">
        <f>ROUND(I279*H279,2)</f>
        <v>0</v>
      </c>
      <c r="BL279" s="17" t="s">
        <v>159</v>
      </c>
      <c r="BM279" s="237" t="s">
        <v>463</v>
      </c>
    </row>
    <row r="280" s="2" customFormat="1">
      <c r="A280" s="38"/>
      <c r="B280" s="39"/>
      <c r="C280" s="226" t="s">
        <v>464</v>
      </c>
      <c r="D280" s="226" t="s">
        <v>154</v>
      </c>
      <c r="E280" s="227" t="s">
        <v>465</v>
      </c>
      <c r="F280" s="228" t="s">
        <v>466</v>
      </c>
      <c r="G280" s="229" t="s">
        <v>185</v>
      </c>
      <c r="H280" s="230">
        <v>1474.029</v>
      </c>
      <c r="I280" s="231"/>
      <c r="J280" s="232">
        <f>ROUND(I280*H280,2)</f>
        <v>0</v>
      </c>
      <c r="K280" s="228" t="s">
        <v>158</v>
      </c>
      <c r="L280" s="44"/>
      <c r="M280" s="233" t="s">
        <v>1</v>
      </c>
      <c r="N280" s="234" t="s">
        <v>41</v>
      </c>
      <c r="O280" s="91"/>
      <c r="P280" s="235">
        <f>O280*H280</f>
        <v>0</v>
      </c>
      <c r="Q280" s="235">
        <v>0</v>
      </c>
      <c r="R280" s="235">
        <f>Q280*H280</f>
        <v>0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159</v>
      </c>
      <c r="AT280" s="237" t="s">
        <v>154</v>
      </c>
      <c r="AU280" s="237" t="s">
        <v>85</v>
      </c>
      <c r="AY280" s="17" t="s">
        <v>152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83</v>
      </c>
      <c r="BK280" s="238">
        <f>ROUND(I280*H280,2)</f>
        <v>0</v>
      </c>
      <c r="BL280" s="17" t="s">
        <v>159</v>
      </c>
      <c r="BM280" s="237" t="s">
        <v>467</v>
      </c>
    </row>
    <row r="281" s="13" customFormat="1">
      <c r="A281" s="13"/>
      <c r="B281" s="239"/>
      <c r="C281" s="240"/>
      <c r="D281" s="241" t="s">
        <v>161</v>
      </c>
      <c r="E281" s="242" t="s">
        <v>1</v>
      </c>
      <c r="F281" s="243" t="s">
        <v>468</v>
      </c>
      <c r="G281" s="240"/>
      <c r="H281" s="244">
        <v>1474.029</v>
      </c>
      <c r="I281" s="245"/>
      <c r="J281" s="240"/>
      <c r="K281" s="240"/>
      <c r="L281" s="246"/>
      <c r="M281" s="247"/>
      <c r="N281" s="248"/>
      <c r="O281" s="248"/>
      <c r="P281" s="248"/>
      <c r="Q281" s="248"/>
      <c r="R281" s="248"/>
      <c r="S281" s="248"/>
      <c r="T281" s="24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0" t="s">
        <v>161</v>
      </c>
      <c r="AU281" s="250" t="s">
        <v>85</v>
      </c>
      <c r="AV281" s="13" t="s">
        <v>85</v>
      </c>
      <c r="AW281" s="13" t="s">
        <v>32</v>
      </c>
      <c r="AX281" s="13" t="s">
        <v>83</v>
      </c>
      <c r="AY281" s="250" t="s">
        <v>152</v>
      </c>
    </row>
    <row r="282" s="2" customFormat="1" ht="33" customHeight="1">
      <c r="A282" s="38"/>
      <c r="B282" s="39"/>
      <c r="C282" s="226" t="s">
        <v>469</v>
      </c>
      <c r="D282" s="226" t="s">
        <v>154</v>
      </c>
      <c r="E282" s="227" t="s">
        <v>470</v>
      </c>
      <c r="F282" s="228" t="s">
        <v>471</v>
      </c>
      <c r="G282" s="229" t="s">
        <v>185</v>
      </c>
      <c r="H282" s="230">
        <v>163.78100000000001</v>
      </c>
      <c r="I282" s="231"/>
      <c r="J282" s="232">
        <f>ROUND(I282*H282,2)</f>
        <v>0</v>
      </c>
      <c r="K282" s="228" t="s">
        <v>158</v>
      </c>
      <c r="L282" s="44"/>
      <c r="M282" s="233" t="s">
        <v>1</v>
      </c>
      <c r="N282" s="234" t="s">
        <v>41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159</v>
      </c>
      <c r="AT282" s="237" t="s">
        <v>154</v>
      </c>
      <c r="AU282" s="237" t="s">
        <v>85</v>
      </c>
      <c r="AY282" s="17" t="s">
        <v>152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83</v>
      </c>
      <c r="BK282" s="238">
        <f>ROUND(I282*H282,2)</f>
        <v>0</v>
      </c>
      <c r="BL282" s="17" t="s">
        <v>159</v>
      </c>
      <c r="BM282" s="237" t="s">
        <v>472</v>
      </c>
    </row>
    <row r="283" s="12" customFormat="1" ht="22.8" customHeight="1">
      <c r="A283" s="12"/>
      <c r="B283" s="210"/>
      <c r="C283" s="211"/>
      <c r="D283" s="212" t="s">
        <v>75</v>
      </c>
      <c r="E283" s="224" t="s">
        <v>473</v>
      </c>
      <c r="F283" s="224" t="s">
        <v>474</v>
      </c>
      <c r="G283" s="211"/>
      <c r="H283" s="211"/>
      <c r="I283" s="214"/>
      <c r="J283" s="225">
        <f>BK283</f>
        <v>0</v>
      </c>
      <c r="K283" s="211"/>
      <c r="L283" s="216"/>
      <c r="M283" s="217"/>
      <c r="N283" s="218"/>
      <c r="O283" s="218"/>
      <c r="P283" s="219">
        <f>P284</f>
        <v>0</v>
      </c>
      <c r="Q283" s="218"/>
      <c r="R283" s="219">
        <f>R284</f>
        <v>0</v>
      </c>
      <c r="S283" s="218"/>
      <c r="T283" s="220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1" t="s">
        <v>83</v>
      </c>
      <c r="AT283" s="222" t="s">
        <v>75</v>
      </c>
      <c r="AU283" s="222" t="s">
        <v>83</v>
      </c>
      <c r="AY283" s="221" t="s">
        <v>152</v>
      </c>
      <c r="BK283" s="223">
        <f>BK284</f>
        <v>0</v>
      </c>
    </row>
    <row r="284" s="2" customFormat="1" ht="16.5" customHeight="1">
      <c r="A284" s="38"/>
      <c r="B284" s="39"/>
      <c r="C284" s="226" t="s">
        <v>475</v>
      </c>
      <c r="D284" s="226" t="s">
        <v>154</v>
      </c>
      <c r="E284" s="227" t="s">
        <v>476</v>
      </c>
      <c r="F284" s="228" t="s">
        <v>477</v>
      </c>
      <c r="G284" s="229" t="s">
        <v>185</v>
      </c>
      <c r="H284" s="230">
        <v>49.082999999999998</v>
      </c>
      <c r="I284" s="231"/>
      <c r="J284" s="232">
        <f>ROUND(I284*H284,2)</f>
        <v>0</v>
      </c>
      <c r="K284" s="228" t="s">
        <v>158</v>
      </c>
      <c r="L284" s="44"/>
      <c r="M284" s="233" t="s">
        <v>1</v>
      </c>
      <c r="N284" s="234" t="s">
        <v>41</v>
      </c>
      <c r="O284" s="91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159</v>
      </c>
      <c r="AT284" s="237" t="s">
        <v>154</v>
      </c>
      <c r="AU284" s="237" t="s">
        <v>85</v>
      </c>
      <c r="AY284" s="17" t="s">
        <v>152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83</v>
      </c>
      <c r="BK284" s="238">
        <f>ROUND(I284*H284,2)</f>
        <v>0</v>
      </c>
      <c r="BL284" s="17" t="s">
        <v>159</v>
      </c>
      <c r="BM284" s="237" t="s">
        <v>478</v>
      </c>
    </row>
    <row r="285" s="12" customFormat="1" ht="25.92" customHeight="1">
      <c r="A285" s="12"/>
      <c r="B285" s="210"/>
      <c r="C285" s="211"/>
      <c r="D285" s="212" t="s">
        <v>75</v>
      </c>
      <c r="E285" s="213" t="s">
        <v>479</v>
      </c>
      <c r="F285" s="213" t="s">
        <v>480</v>
      </c>
      <c r="G285" s="211"/>
      <c r="H285" s="211"/>
      <c r="I285" s="214"/>
      <c r="J285" s="215">
        <f>BK285</f>
        <v>0</v>
      </c>
      <c r="K285" s="211"/>
      <c r="L285" s="216"/>
      <c r="M285" s="217"/>
      <c r="N285" s="218"/>
      <c r="O285" s="218"/>
      <c r="P285" s="219">
        <f>P286+P301+P324+P342+P346+P377+P386+P425+P431+P463+P506+P508+P517+P524</f>
        <v>0</v>
      </c>
      <c r="Q285" s="218"/>
      <c r="R285" s="219">
        <f>R286+R301+R324+R342+R346+R377+R386+R425+R431+R463+R506+R508+R517+R524</f>
        <v>57.140034700000022</v>
      </c>
      <c r="S285" s="218"/>
      <c r="T285" s="220">
        <f>T286+T301+T324+T342+T346+T377+T386+T425+T431+T463+T506+T508+T517+T524</f>
        <v>109.97942173000001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1" t="s">
        <v>85</v>
      </c>
      <c r="AT285" s="222" t="s">
        <v>75</v>
      </c>
      <c r="AU285" s="222" t="s">
        <v>76</v>
      </c>
      <c r="AY285" s="221" t="s">
        <v>152</v>
      </c>
      <c r="BK285" s="223">
        <f>BK286+BK301+BK324+BK342+BK346+BK377+BK386+BK425+BK431+BK463+BK506+BK508+BK517+BK524</f>
        <v>0</v>
      </c>
    </row>
    <row r="286" s="12" customFormat="1" ht="22.8" customHeight="1">
      <c r="A286" s="12"/>
      <c r="B286" s="210"/>
      <c r="C286" s="211"/>
      <c r="D286" s="212" t="s">
        <v>75</v>
      </c>
      <c r="E286" s="224" t="s">
        <v>481</v>
      </c>
      <c r="F286" s="224" t="s">
        <v>482</v>
      </c>
      <c r="G286" s="211"/>
      <c r="H286" s="211"/>
      <c r="I286" s="214"/>
      <c r="J286" s="225">
        <f>BK286</f>
        <v>0</v>
      </c>
      <c r="K286" s="211"/>
      <c r="L286" s="216"/>
      <c r="M286" s="217"/>
      <c r="N286" s="218"/>
      <c r="O286" s="218"/>
      <c r="P286" s="219">
        <f>SUM(P287:P300)</f>
        <v>0</v>
      </c>
      <c r="Q286" s="218"/>
      <c r="R286" s="219">
        <f>SUM(R287:R300)</f>
        <v>0.75541718000000002</v>
      </c>
      <c r="S286" s="218"/>
      <c r="T286" s="220">
        <f>SUM(T287:T300)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1" t="s">
        <v>85</v>
      </c>
      <c r="AT286" s="222" t="s">
        <v>75</v>
      </c>
      <c r="AU286" s="222" t="s">
        <v>83</v>
      </c>
      <c r="AY286" s="221" t="s">
        <v>152</v>
      </c>
      <c r="BK286" s="223">
        <f>SUM(BK287:BK300)</f>
        <v>0</v>
      </c>
    </row>
    <row r="287" s="2" customFormat="1">
      <c r="A287" s="38"/>
      <c r="B287" s="39"/>
      <c r="C287" s="226" t="s">
        <v>483</v>
      </c>
      <c r="D287" s="226" t="s">
        <v>154</v>
      </c>
      <c r="E287" s="227" t="s">
        <v>484</v>
      </c>
      <c r="F287" s="228" t="s">
        <v>485</v>
      </c>
      <c r="G287" s="229" t="s">
        <v>202</v>
      </c>
      <c r="H287" s="230">
        <v>105.727</v>
      </c>
      <c r="I287" s="231"/>
      <c r="J287" s="232">
        <f>ROUND(I287*H287,2)</f>
        <v>0</v>
      </c>
      <c r="K287" s="228" t="s">
        <v>158</v>
      </c>
      <c r="L287" s="44"/>
      <c r="M287" s="233" t="s">
        <v>1</v>
      </c>
      <c r="N287" s="234" t="s">
        <v>41</v>
      </c>
      <c r="O287" s="91"/>
      <c r="P287" s="235">
        <f>O287*H287</f>
        <v>0</v>
      </c>
      <c r="Q287" s="235">
        <v>0.00040000000000000002</v>
      </c>
      <c r="R287" s="235">
        <f>Q287*H287</f>
        <v>0.042290800000000003</v>
      </c>
      <c r="S287" s="235">
        <v>0</v>
      </c>
      <c r="T287" s="23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235</v>
      </c>
      <c r="AT287" s="237" t="s">
        <v>154</v>
      </c>
      <c r="AU287" s="237" t="s">
        <v>85</v>
      </c>
      <c r="AY287" s="17" t="s">
        <v>152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83</v>
      </c>
      <c r="BK287" s="238">
        <f>ROUND(I287*H287,2)</f>
        <v>0</v>
      </c>
      <c r="BL287" s="17" t="s">
        <v>235</v>
      </c>
      <c r="BM287" s="237" t="s">
        <v>486</v>
      </c>
    </row>
    <row r="288" s="13" customFormat="1">
      <c r="A288" s="13"/>
      <c r="B288" s="239"/>
      <c r="C288" s="240"/>
      <c r="D288" s="241" t="s">
        <v>161</v>
      </c>
      <c r="E288" s="242" t="s">
        <v>1</v>
      </c>
      <c r="F288" s="243" t="s">
        <v>487</v>
      </c>
      <c r="G288" s="240"/>
      <c r="H288" s="244">
        <v>16.893000000000001</v>
      </c>
      <c r="I288" s="245"/>
      <c r="J288" s="240"/>
      <c r="K288" s="240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161</v>
      </c>
      <c r="AU288" s="250" t="s">
        <v>85</v>
      </c>
      <c r="AV288" s="13" t="s">
        <v>85</v>
      </c>
      <c r="AW288" s="13" t="s">
        <v>32</v>
      </c>
      <c r="AX288" s="13" t="s">
        <v>76</v>
      </c>
      <c r="AY288" s="250" t="s">
        <v>152</v>
      </c>
    </row>
    <row r="289" s="13" customFormat="1">
      <c r="A289" s="13"/>
      <c r="B289" s="239"/>
      <c r="C289" s="240"/>
      <c r="D289" s="241" t="s">
        <v>161</v>
      </c>
      <c r="E289" s="242" t="s">
        <v>1</v>
      </c>
      <c r="F289" s="243" t="s">
        <v>488</v>
      </c>
      <c r="G289" s="240"/>
      <c r="H289" s="244">
        <v>75.379000000000005</v>
      </c>
      <c r="I289" s="245"/>
      <c r="J289" s="240"/>
      <c r="K289" s="240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161</v>
      </c>
      <c r="AU289" s="250" t="s">
        <v>85</v>
      </c>
      <c r="AV289" s="13" t="s">
        <v>85</v>
      </c>
      <c r="AW289" s="13" t="s">
        <v>32</v>
      </c>
      <c r="AX289" s="13" t="s">
        <v>76</v>
      </c>
      <c r="AY289" s="250" t="s">
        <v>152</v>
      </c>
    </row>
    <row r="290" s="13" customFormat="1">
      <c r="A290" s="13"/>
      <c r="B290" s="239"/>
      <c r="C290" s="240"/>
      <c r="D290" s="241" t="s">
        <v>161</v>
      </c>
      <c r="E290" s="242" t="s">
        <v>1</v>
      </c>
      <c r="F290" s="243" t="s">
        <v>489</v>
      </c>
      <c r="G290" s="240"/>
      <c r="H290" s="244">
        <v>13.455</v>
      </c>
      <c r="I290" s="245"/>
      <c r="J290" s="240"/>
      <c r="K290" s="240"/>
      <c r="L290" s="246"/>
      <c r="M290" s="247"/>
      <c r="N290" s="248"/>
      <c r="O290" s="248"/>
      <c r="P290" s="248"/>
      <c r="Q290" s="248"/>
      <c r="R290" s="248"/>
      <c r="S290" s="248"/>
      <c r="T290" s="24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0" t="s">
        <v>161</v>
      </c>
      <c r="AU290" s="250" t="s">
        <v>85</v>
      </c>
      <c r="AV290" s="13" t="s">
        <v>85</v>
      </c>
      <c r="AW290" s="13" t="s">
        <v>32</v>
      </c>
      <c r="AX290" s="13" t="s">
        <v>76</v>
      </c>
      <c r="AY290" s="250" t="s">
        <v>152</v>
      </c>
    </row>
    <row r="291" s="14" customFormat="1">
      <c r="A291" s="14"/>
      <c r="B291" s="251"/>
      <c r="C291" s="252"/>
      <c r="D291" s="241" t="s">
        <v>161</v>
      </c>
      <c r="E291" s="253" t="s">
        <v>1</v>
      </c>
      <c r="F291" s="254" t="s">
        <v>164</v>
      </c>
      <c r="G291" s="252"/>
      <c r="H291" s="255">
        <v>105.727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161</v>
      </c>
      <c r="AU291" s="261" t="s">
        <v>85</v>
      </c>
      <c r="AV291" s="14" t="s">
        <v>159</v>
      </c>
      <c r="AW291" s="14" t="s">
        <v>32</v>
      </c>
      <c r="AX291" s="14" t="s">
        <v>83</v>
      </c>
      <c r="AY291" s="261" t="s">
        <v>152</v>
      </c>
    </row>
    <row r="292" s="2" customFormat="1" ht="44.25" customHeight="1">
      <c r="A292" s="38"/>
      <c r="B292" s="39"/>
      <c r="C292" s="262" t="s">
        <v>490</v>
      </c>
      <c r="D292" s="262" t="s">
        <v>221</v>
      </c>
      <c r="E292" s="263" t="s">
        <v>491</v>
      </c>
      <c r="F292" s="264" t="s">
        <v>492</v>
      </c>
      <c r="G292" s="265" t="s">
        <v>202</v>
      </c>
      <c r="H292" s="266">
        <v>126.872</v>
      </c>
      <c r="I292" s="267"/>
      <c r="J292" s="268">
        <f>ROUND(I292*H292,2)</f>
        <v>0</v>
      </c>
      <c r="K292" s="264" t="s">
        <v>158</v>
      </c>
      <c r="L292" s="269"/>
      <c r="M292" s="270" t="s">
        <v>1</v>
      </c>
      <c r="N292" s="271" t="s">
        <v>41</v>
      </c>
      <c r="O292" s="91"/>
      <c r="P292" s="235">
        <f>O292*H292</f>
        <v>0</v>
      </c>
      <c r="Q292" s="235">
        <v>0.0050000000000000001</v>
      </c>
      <c r="R292" s="235">
        <f>Q292*H292</f>
        <v>0.63436000000000003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329</v>
      </c>
      <c r="AT292" s="237" t="s">
        <v>221</v>
      </c>
      <c r="AU292" s="237" t="s">
        <v>85</v>
      </c>
      <c r="AY292" s="17" t="s">
        <v>152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83</v>
      </c>
      <c r="BK292" s="238">
        <f>ROUND(I292*H292,2)</f>
        <v>0</v>
      </c>
      <c r="BL292" s="17" t="s">
        <v>235</v>
      </c>
      <c r="BM292" s="237" t="s">
        <v>493</v>
      </c>
    </row>
    <row r="293" s="13" customFormat="1">
      <c r="A293" s="13"/>
      <c r="B293" s="239"/>
      <c r="C293" s="240"/>
      <c r="D293" s="241" t="s">
        <v>161</v>
      </c>
      <c r="E293" s="240"/>
      <c r="F293" s="243" t="s">
        <v>494</v>
      </c>
      <c r="G293" s="240"/>
      <c r="H293" s="244">
        <v>126.872</v>
      </c>
      <c r="I293" s="245"/>
      <c r="J293" s="240"/>
      <c r="K293" s="240"/>
      <c r="L293" s="246"/>
      <c r="M293" s="247"/>
      <c r="N293" s="248"/>
      <c r="O293" s="248"/>
      <c r="P293" s="248"/>
      <c r="Q293" s="248"/>
      <c r="R293" s="248"/>
      <c r="S293" s="248"/>
      <c r="T293" s="24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0" t="s">
        <v>161</v>
      </c>
      <c r="AU293" s="250" t="s">
        <v>85</v>
      </c>
      <c r="AV293" s="13" t="s">
        <v>85</v>
      </c>
      <c r="AW293" s="13" t="s">
        <v>4</v>
      </c>
      <c r="AX293" s="13" t="s">
        <v>83</v>
      </c>
      <c r="AY293" s="250" t="s">
        <v>152</v>
      </c>
    </row>
    <row r="294" s="2" customFormat="1">
      <c r="A294" s="38"/>
      <c r="B294" s="39"/>
      <c r="C294" s="226" t="s">
        <v>495</v>
      </c>
      <c r="D294" s="226" t="s">
        <v>154</v>
      </c>
      <c r="E294" s="227" t="s">
        <v>496</v>
      </c>
      <c r="F294" s="228" t="s">
        <v>497</v>
      </c>
      <c r="G294" s="229" t="s">
        <v>202</v>
      </c>
      <c r="H294" s="230">
        <v>105.727</v>
      </c>
      <c r="I294" s="231"/>
      <c r="J294" s="232">
        <f>ROUND(I294*H294,2)</f>
        <v>0</v>
      </c>
      <c r="K294" s="228" t="s">
        <v>158</v>
      </c>
      <c r="L294" s="44"/>
      <c r="M294" s="233" t="s">
        <v>1</v>
      </c>
      <c r="N294" s="234" t="s">
        <v>41</v>
      </c>
      <c r="O294" s="91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235</v>
      </c>
      <c r="AT294" s="237" t="s">
        <v>154</v>
      </c>
      <c r="AU294" s="237" t="s">
        <v>85</v>
      </c>
      <c r="AY294" s="17" t="s">
        <v>152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83</v>
      </c>
      <c r="BK294" s="238">
        <f>ROUND(I294*H294,2)</f>
        <v>0</v>
      </c>
      <c r="BL294" s="17" t="s">
        <v>235</v>
      </c>
      <c r="BM294" s="237" t="s">
        <v>498</v>
      </c>
    </row>
    <row r="295" s="2" customFormat="1">
      <c r="A295" s="38"/>
      <c r="B295" s="39"/>
      <c r="C295" s="262" t="s">
        <v>499</v>
      </c>
      <c r="D295" s="262" t="s">
        <v>221</v>
      </c>
      <c r="E295" s="263" t="s">
        <v>500</v>
      </c>
      <c r="F295" s="264" t="s">
        <v>501</v>
      </c>
      <c r="G295" s="265" t="s">
        <v>202</v>
      </c>
      <c r="H295" s="266">
        <v>111.01300000000001</v>
      </c>
      <c r="I295" s="267"/>
      <c r="J295" s="268">
        <f>ROUND(I295*H295,2)</f>
        <v>0</v>
      </c>
      <c r="K295" s="264" t="s">
        <v>158</v>
      </c>
      <c r="L295" s="269"/>
      <c r="M295" s="270" t="s">
        <v>1</v>
      </c>
      <c r="N295" s="271" t="s">
        <v>41</v>
      </c>
      <c r="O295" s="91"/>
      <c r="P295" s="235">
        <f>O295*H295</f>
        <v>0</v>
      </c>
      <c r="Q295" s="235">
        <v>0.00010000000000000001</v>
      </c>
      <c r="R295" s="235">
        <f>Q295*H295</f>
        <v>0.011101300000000001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329</v>
      </c>
      <c r="AT295" s="237" t="s">
        <v>221</v>
      </c>
      <c r="AU295" s="237" t="s">
        <v>85</v>
      </c>
      <c r="AY295" s="17" t="s">
        <v>152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83</v>
      </c>
      <c r="BK295" s="238">
        <f>ROUND(I295*H295,2)</f>
        <v>0</v>
      </c>
      <c r="BL295" s="17" t="s">
        <v>235</v>
      </c>
      <c r="BM295" s="237" t="s">
        <v>502</v>
      </c>
    </row>
    <row r="296" s="13" customFormat="1">
      <c r="A296" s="13"/>
      <c r="B296" s="239"/>
      <c r="C296" s="240"/>
      <c r="D296" s="241" t="s">
        <v>161</v>
      </c>
      <c r="E296" s="240"/>
      <c r="F296" s="243" t="s">
        <v>503</v>
      </c>
      <c r="G296" s="240"/>
      <c r="H296" s="244">
        <v>111.01300000000001</v>
      </c>
      <c r="I296" s="245"/>
      <c r="J296" s="240"/>
      <c r="K296" s="240"/>
      <c r="L296" s="246"/>
      <c r="M296" s="247"/>
      <c r="N296" s="248"/>
      <c r="O296" s="248"/>
      <c r="P296" s="248"/>
      <c r="Q296" s="248"/>
      <c r="R296" s="248"/>
      <c r="S296" s="248"/>
      <c r="T296" s="24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0" t="s">
        <v>161</v>
      </c>
      <c r="AU296" s="250" t="s">
        <v>85</v>
      </c>
      <c r="AV296" s="13" t="s">
        <v>85</v>
      </c>
      <c r="AW296" s="13" t="s">
        <v>4</v>
      </c>
      <c r="AX296" s="13" t="s">
        <v>83</v>
      </c>
      <c r="AY296" s="250" t="s">
        <v>152</v>
      </c>
    </row>
    <row r="297" s="2" customFormat="1">
      <c r="A297" s="38"/>
      <c r="B297" s="39"/>
      <c r="C297" s="226" t="s">
        <v>504</v>
      </c>
      <c r="D297" s="226" t="s">
        <v>154</v>
      </c>
      <c r="E297" s="227" t="s">
        <v>505</v>
      </c>
      <c r="F297" s="228" t="s">
        <v>506</v>
      </c>
      <c r="G297" s="229" t="s">
        <v>202</v>
      </c>
      <c r="H297" s="230">
        <v>105.727</v>
      </c>
      <c r="I297" s="231"/>
      <c r="J297" s="232">
        <f>ROUND(I297*H297,2)</f>
        <v>0</v>
      </c>
      <c r="K297" s="228" t="s">
        <v>158</v>
      </c>
      <c r="L297" s="44"/>
      <c r="M297" s="233" t="s">
        <v>1</v>
      </c>
      <c r="N297" s="234" t="s">
        <v>41</v>
      </c>
      <c r="O297" s="91"/>
      <c r="P297" s="235">
        <f>O297*H297</f>
        <v>0</v>
      </c>
      <c r="Q297" s="235">
        <v>4.0000000000000003E-05</v>
      </c>
      <c r="R297" s="235">
        <f>Q297*H297</f>
        <v>0.0042290800000000005</v>
      </c>
      <c r="S297" s="235">
        <v>0</v>
      </c>
      <c r="T297" s="23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7" t="s">
        <v>235</v>
      </c>
      <c r="AT297" s="237" t="s">
        <v>154</v>
      </c>
      <c r="AU297" s="237" t="s">
        <v>85</v>
      </c>
      <c r="AY297" s="17" t="s">
        <v>152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83</v>
      </c>
      <c r="BK297" s="238">
        <f>ROUND(I297*H297,2)</f>
        <v>0</v>
      </c>
      <c r="BL297" s="17" t="s">
        <v>235</v>
      </c>
      <c r="BM297" s="237" t="s">
        <v>507</v>
      </c>
    </row>
    <row r="298" s="2" customFormat="1">
      <c r="A298" s="38"/>
      <c r="B298" s="39"/>
      <c r="C298" s="262" t="s">
        <v>508</v>
      </c>
      <c r="D298" s="262" t="s">
        <v>221</v>
      </c>
      <c r="E298" s="263" t="s">
        <v>509</v>
      </c>
      <c r="F298" s="264" t="s">
        <v>510</v>
      </c>
      <c r="G298" s="265" t="s">
        <v>202</v>
      </c>
      <c r="H298" s="266">
        <v>126.872</v>
      </c>
      <c r="I298" s="267"/>
      <c r="J298" s="268">
        <f>ROUND(I298*H298,2)</f>
        <v>0</v>
      </c>
      <c r="K298" s="264" t="s">
        <v>158</v>
      </c>
      <c r="L298" s="269"/>
      <c r="M298" s="270" t="s">
        <v>1</v>
      </c>
      <c r="N298" s="271" t="s">
        <v>41</v>
      </c>
      <c r="O298" s="91"/>
      <c r="P298" s="235">
        <f>O298*H298</f>
        <v>0</v>
      </c>
      <c r="Q298" s="235">
        <v>0.00050000000000000001</v>
      </c>
      <c r="R298" s="235">
        <f>Q298*H298</f>
        <v>0.063436000000000006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329</v>
      </c>
      <c r="AT298" s="237" t="s">
        <v>221</v>
      </c>
      <c r="AU298" s="237" t="s">
        <v>85</v>
      </c>
      <c r="AY298" s="17" t="s">
        <v>152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83</v>
      </c>
      <c r="BK298" s="238">
        <f>ROUND(I298*H298,2)</f>
        <v>0</v>
      </c>
      <c r="BL298" s="17" t="s">
        <v>235</v>
      </c>
      <c r="BM298" s="237" t="s">
        <v>511</v>
      </c>
    </row>
    <row r="299" s="13" customFormat="1">
      <c r="A299" s="13"/>
      <c r="B299" s="239"/>
      <c r="C299" s="240"/>
      <c r="D299" s="241" t="s">
        <v>161</v>
      </c>
      <c r="E299" s="240"/>
      <c r="F299" s="243" t="s">
        <v>494</v>
      </c>
      <c r="G299" s="240"/>
      <c r="H299" s="244">
        <v>126.872</v>
      </c>
      <c r="I299" s="245"/>
      <c r="J299" s="240"/>
      <c r="K299" s="240"/>
      <c r="L299" s="246"/>
      <c r="M299" s="247"/>
      <c r="N299" s="248"/>
      <c r="O299" s="248"/>
      <c r="P299" s="248"/>
      <c r="Q299" s="248"/>
      <c r="R299" s="248"/>
      <c r="S299" s="248"/>
      <c r="T299" s="24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0" t="s">
        <v>161</v>
      </c>
      <c r="AU299" s="250" t="s">
        <v>85</v>
      </c>
      <c r="AV299" s="13" t="s">
        <v>85</v>
      </c>
      <c r="AW299" s="13" t="s">
        <v>4</v>
      </c>
      <c r="AX299" s="13" t="s">
        <v>83</v>
      </c>
      <c r="AY299" s="250" t="s">
        <v>152</v>
      </c>
    </row>
    <row r="300" s="2" customFormat="1">
      <c r="A300" s="38"/>
      <c r="B300" s="39"/>
      <c r="C300" s="226" t="s">
        <v>512</v>
      </c>
      <c r="D300" s="226" t="s">
        <v>154</v>
      </c>
      <c r="E300" s="227" t="s">
        <v>513</v>
      </c>
      <c r="F300" s="228" t="s">
        <v>514</v>
      </c>
      <c r="G300" s="229" t="s">
        <v>515</v>
      </c>
      <c r="H300" s="282"/>
      <c r="I300" s="231"/>
      <c r="J300" s="232">
        <f>ROUND(I300*H300,2)</f>
        <v>0</v>
      </c>
      <c r="K300" s="228" t="s">
        <v>158</v>
      </c>
      <c r="L300" s="44"/>
      <c r="M300" s="233" t="s">
        <v>1</v>
      </c>
      <c r="N300" s="234" t="s">
        <v>41</v>
      </c>
      <c r="O300" s="91"/>
      <c r="P300" s="235">
        <f>O300*H300</f>
        <v>0</v>
      </c>
      <c r="Q300" s="235">
        <v>0</v>
      </c>
      <c r="R300" s="235">
        <f>Q300*H300</f>
        <v>0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235</v>
      </c>
      <c r="AT300" s="237" t="s">
        <v>154</v>
      </c>
      <c r="AU300" s="237" t="s">
        <v>85</v>
      </c>
      <c r="AY300" s="17" t="s">
        <v>152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83</v>
      </c>
      <c r="BK300" s="238">
        <f>ROUND(I300*H300,2)</f>
        <v>0</v>
      </c>
      <c r="BL300" s="17" t="s">
        <v>235</v>
      </c>
      <c r="BM300" s="237" t="s">
        <v>516</v>
      </c>
    </row>
    <row r="301" s="12" customFormat="1" ht="22.8" customHeight="1">
      <c r="A301" s="12"/>
      <c r="B301" s="210"/>
      <c r="C301" s="211"/>
      <c r="D301" s="212" t="s">
        <v>75</v>
      </c>
      <c r="E301" s="224" t="s">
        <v>517</v>
      </c>
      <c r="F301" s="224" t="s">
        <v>518</v>
      </c>
      <c r="G301" s="211"/>
      <c r="H301" s="211"/>
      <c r="I301" s="214"/>
      <c r="J301" s="225">
        <f>BK301</f>
        <v>0</v>
      </c>
      <c r="K301" s="211"/>
      <c r="L301" s="216"/>
      <c r="M301" s="217"/>
      <c r="N301" s="218"/>
      <c r="O301" s="218"/>
      <c r="P301" s="219">
        <f>SUM(P302:P323)</f>
        <v>0</v>
      </c>
      <c r="Q301" s="218"/>
      <c r="R301" s="219">
        <f>SUM(R302:R323)</f>
        <v>2.4412413599999998</v>
      </c>
      <c r="S301" s="218"/>
      <c r="T301" s="220">
        <f>SUM(T302:T323)</f>
        <v>13.327269999999999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1" t="s">
        <v>85</v>
      </c>
      <c r="AT301" s="222" t="s">
        <v>75</v>
      </c>
      <c r="AU301" s="222" t="s">
        <v>83</v>
      </c>
      <c r="AY301" s="221" t="s">
        <v>152</v>
      </c>
      <c r="BK301" s="223">
        <f>SUM(BK302:BK323)</f>
        <v>0</v>
      </c>
    </row>
    <row r="302" s="2" customFormat="1" ht="21.75" customHeight="1">
      <c r="A302" s="38"/>
      <c r="B302" s="39"/>
      <c r="C302" s="226" t="s">
        <v>519</v>
      </c>
      <c r="D302" s="226" t="s">
        <v>154</v>
      </c>
      <c r="E302" s="227" t="s">
        <v>520</v>
      </c>
      <c r="F302" s="228" t="s">
        <v>521</v>
      </c>
      <c r="G302" s="229" t="s">
        <v>202</v>
      </c>
      <c r="H302" s="230">
        <v>1211.5699999999999</v>
      </c>
      <c r="I302" s="231"/>
      <c r="J302" s="232">
        <f>ROUND(I302*H302,2)</f>
        <v>0</v>
      </c>
      <c r="K302" s="228" t="s">
        <v>158</v>
      </c>
      <c r="L302" s="44"/>
      <c r="M302" s="233" t="s">
        <v>1</v>
      </c>
      <c r="N302" s="234" t="s">
        <v>41</v>
      </c>
      <c r="O302" s="91"/>
      <c r="P302" s="235">
        <f>O302*H302</f>
        <v>0</v>
      </c>
      <c r="Q302" s="235">
        <v>0</v>
      </c>
      <c r="R302" s="235">
        <f>Q302*H302</f>
        <v>0</v>
      </c>
      <c r="S302" s="235">
        <v>0.010999999999999999</v>
      </c>
      <c r="T302" s="236">
        <f>S302*H302</f>
        <v>13.327269999999999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235</v>
      </c>
      <c r="AT302" s="237" t="s">
        <v>154</v>
      </c>
      <c r="AU302" s="237" t="s">
        <v>85</v>
      </c>
      <c r="AY302" s="17" t="s">
        <v>152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83</v>
      </c>
      <c r="BK302" s="238">
        <f>ROUND(I302*H302,2)</f>
        <v>0</v>
      </c>
      <c r="BL302" s="17" t="s">
        <v>235</v>
      </c>
      <c r="BM302" s="237" t="s">
        <v>522</v>
      </c>
    </row>
    <row r="303" s="13" customFormat="1">
      <c r="A303" s="13"/>
      <c r="B303" s="239"/>
      <c r="C303" s="240"/>
      <c r="D303" s="241" t="s">
        <v>161</v>
      </c>
      <c r="E303" s="242" t="s">
        <v>1</v>
      </c>
      <c r="F303" s="243" t="s">
        <v>523</v>
      </c>
      <c r="G303" s="240"/>
      <c r="H303" s="244">
        <v>1211.5699999999999</v>
      </c>
      <c r="I303" s="245"/>
      <c r="J303" s="240"/>
      <c r="K303" s="240"/>
      <c r="L303" s="246"/>
      <c r="M303" s="247"/>
      <c r="N303" s="248"/>
      <c r="O303" s="248"/>
      <c r="P303" s="248"/>
      <c r="Q303" s="248"/>
      <c r="R303" s="248"/>
      <c r="S303" s="248"/>
      <c r="T303" s="24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0" t="s">
        <v>161</v>
      </c>
      <c r="AU303" s="250" t="s">
        <v>85</v>
      </c>
      <c r="AV303" s="13" t="s">
        <v>85</v>
      </c>
      <c r="AW303" s="13" t="s">
        <v>32</v>
      </c>
      <c r="AX303" s="13" t="s">
        <v>83</v>
      </c>
      <c r="AY303" s="250" t="s">
        <v>152</v>
      </c>
    </row>
    <row r="304" s="2" customFormat="1">
      <c r="A304" s="38"/>
      <c r="B304" s="39"/>
      <c r="C304" s="226" t="s">
        <v>524</v>
      </c>
      <c r="D304" s="226" t="s">
        <v>154</v>
      </c>
      <c r="E304" s="227" t="s">
        <v>525</v>
      </c>
      <c r="F304" s="228" t="s">
        <v>526</v>
      </c>
      <c r="G304" s="229" t="s">
        <v>202</v>
      </c>
      <c r="H304" s="230">
        <v>60.366999999999997</v>
      </c>
      <c r="I304" s="231"/>
      <c r="J304" s="232">
        <f>ROUND(I304*H304,2)</f>
        <v>0</v>
      </c>
      <c r="K304" s="228" t="s">
        <v>158</v>
      </c>
      <c r="L304" s="44"/>
      <c r="M304" s="233" t="s">
        <v>1</v>
      </c>
      <c r="N304" s="234" t="s">
        <v>41</v>
      </c>
      <c r="O304" s="91"/>
      <c r="P304" s="235">
        <f>O304*H304</f>
        <v>0</v>
      </c>
      <c r="Q304" s="235">
        <v>0</v>
      </c>
      <c r="R304" s="235">
        <f>Q304*H304</f>
        <v>0</v>
      </c>
      <c r="S304" s="235">
        <v>0</v>
      </c>
      <c r="T304" s="23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235</v>
      </c>
      <c r="AT304" s="237" t="s">
        <v>154</v>
      </c>
      <c r="AU304" s="237" t="s">
        <v>85</v>
      </c>
      <c r="AY304" s="17" t="s">
        <v>152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83</v>
      </c>
      <c r="BK304" s="238">
        <f>ROUND(I304*H304,2)</f>
        <v>0</v>
      </c>
      <c r="BL304" s="17" t="s">
        <v>235</v>
      </c>
      <c r="BM304" s="237" t="s">
        <v>527</v>
      </c>
    </row>
    <row r="305" s="13" customFormat="1">
      <c r="A305" s="13"/>
      <c r="B305" s="239"/>
      <c r="C305" s="240"/>
      <c r="D305" s="241" t="s">
        <v>161</v>
      </c>
      <c r="E305" s="242" t="s">
        <v>1</v>
      </c>
      <c r="F305" s="243" t="s">
        <v>528</v>
      </c>
      <c r="G305" s="240"/>
      <c r="H305" s="244">
        <v>60.366999999999997</v>
      </c>
      <c r="I305" s="245"/>
      <c r="J305" s="240"/>
      <c r="K305" s="240"/>
      <c r="L305" s="246"/>
      <c r="M305" s="247"/>
      <c r="N305" s="248"/>
      <c r="O305" s="248"/>
      <c r="P305" s="248"/>
      <c r="Q305" s="248"/>
      <c r="R305" s="248"/>
      <c r="S305" s="248"/>
      <c r="T305" s="24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0" t="s">
        <v>161</v>
      </c>
      <c r="AU305" s="250" t="s">
        <v>85</v>
      </c>
      <c r="AV305" s="13" t="s">
        <v>85</v>
      </c>
      <c r="AW305" s="13" t="s">
        <v>32</v>
      </c>
      <c r="AX305" s="13" t="s">
        <v>83</v>
      </c>
      <c r="AY305" s="250" t="s">
        <v>152</v>
      </c>
    </row>
    <row r="306" s="2" customFormat="1" ht="16.5" customHeight="1">
      <c r="A306" s="38"/>
      <c r="B306" s="39"/>
      <c r="C306" s="262" t="s">
        <v>529</v>
      </c>
      <c r="D306" s="262" t="s">
        <v>221</v>
      </c>
      <c r="E306" s="263" t="s">
        <v>530</v>
      </c>
      <c r="F306" s="264" t="s">
        <v>531</v>
      </c>
      <c r="G306" s="265" t="s">
        <v>185</v>
      </c>
      <c r="H306" s="266">
        <v>0.017999999999999999</v>
      </c>
      <c r="I306" s="267"/>
      <c r="J306" s="268">
        <f>ROUND(I306*H306,2)</f>
        <v>0</v>
      </c>
      <c r="K306" s="264" t="s">
        <v>158</v>
      </c>
      <c r="L306" s="269"/>
      <c r="M306" s="270" t="s">
        <v>1</v>
      </c>
      <c r="N306" s="271" t="s">
        <v>41</v>
      </c>
      <c r="O306" s="91"/>
      <c r="P306" s="235">
        <f>O306*H306</f>
        <v>0</v>
      </c>
      <c r="Q306" s="235">
        <v>1</v>
      </c>
      <c r="R306" s="235">
        <f>Q306*H306</f>
        <v>0.017999999999999999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329</v>
      </c>
      <c r="AT306" s="237" t="s">
        <v>221</v>
      </c>
      <c r="AU306" s="237" t="s">
        <v>85</v>
      </c>
      <c r="AY306" s="17" t="s">
        <v>152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83</v>
      </c>
      <c r="BK306" s="238">
        <f>ROUND(I306*H306,2)</f>
        <v>0</v>
      </c>
      <c r="BL306" s="17" t="s">
        <v>235</v>
      </c>
      <c r="BM306" s="237" t="s">
        <v>532</v>
      </c>
    </row>
    <row r="307" s="13" customFormat="1">
      <c r="A307" s="13"/>
      <c r="B307" s="239"/>
      <c r="C307" s="240"/>
      <c r="D307" s="241" t="s">
        <v>161</v>
      </c>
      <c r="E307" s="240"/>
      <c r="F307" s="243" t="s">
        <v>533</v>
      </c>
      <c r="G307" s="240"/>
      <c r="H307" s="244">
        <v>0.017999999999999999</v>
      </c>
      <c r="I307" s="245"/>
      <c r="J307" s="240"/>
      <c r="K307" s="240"/>
      <c r="L307" s="246"/>
      <c r="M307" s="247"/>
      <c r="N307" s="248"/>
      <c r="O307" s="248"/>
      <c r="P307" s="248"/>
      <c r="Q307" s="248"/>
      <c r="R307" s="248"/>
      <c r="S307" s="248"/>
      <c r="T307" s="24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0" t="s">
        <v>161</v>
      </c>
      <c r="AU307" s="250" t="s">
        <v>85</v>
      </c>
      <c r="AV307" s="13" t="s">
        <v>85</v>
      </c>
      <c r="AW307" s="13" t="s">
        <v>4</v>
      </c>
      <c r="AX307" s="13" t="s">
        <v>83</v>
      </c>
      <c r="AY307" s="250" t="s">
        <v>152</v>
      </c>
    </row>
    <row r="308" s="2" customFormat="1" ht="33" customHeight="1">
      <c r="A308" s="38"/>
      <c r="B308" s="39"/>
      <c r="C308" s="226" t="s">
        <v>534</v>
      </c>
      <c r="D308" s="226" t="s">
        <v>154</v>
      </c>
      <c r="E308" s="227" t="s">
        <v>535</v>
      </c>
      <c r="F308" s="228" t="s">
        <v>536</v>
      </c>
      <c r="G308" s="229" t="s">
        <v>202</v>
      </c>
      <c r="H308" s="230">
        <v>58.487000000000002</v>
      </c>
      <c r="I308" s="231"/>
      <c r="J308" s="232">
        <f>ROUND(I308*H308,2)</f>
        <v>0</v>
      </c>
      <c r="K308" s="228" t="s">
        <v>158</v>
      </c>
      <c r="L308" s="44"/>
      <c r="M308" s="233" t="s">
        <v>1</v>
      </c>
      <c r="N308" s="234" t="s">
        <v>41</v>
      </c>
      <c r="O308" s="91"/>
      <c r="P308" s="235">
        <f>O308*H308</f>
        <v>0</v>
      </c>
      <c r="Q308" s="235">
        <v>0.00013999999999999999</v>
      </c>
      <c r="R308" s="235">
        <f>Q308*H308</f>
        <v>0.0081881799999999998</v>
      </c>
      <c r="S308" s="235">
        <v>0</v>
      </c>
      <c r="T308" s="23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235</v>
      </c>
      <c r="AT308" s="237" t="s">
        <v>154</v>
      </c>
      <c r="AU308" s="237" t="s">
        <v>85</v>
      </c>
      <c r="AY308" s="17" t="s">
        <v>152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83</v>
      </c>
      <c r="BK308" s="238">
        <f>ROUND(I308*H308,2)</f>
        <v>0</v>
      </c>
      <c r="BL308" s="17" t="s">
        <v>235</v>
      </c>
      <c r="BM308" s="237" t="s">
        <v>537</v>
      </c>
    </row>
    <row r="309" s="13" customFormat="1">
      <c r="A309" s="13"/>
      <c r="B309" s="239"/>
      <c r="C309" s="240"/>
      <c r="D309" s="241" t="s">
        <v>161</v>
      </c>
      <c r="E309" s="242" t="s">
        <v>1</v>
      </c>
      <c r="F309" s="243" t="s">
        <v>538</v>
      </c>
      <c r="G309" s="240"/>
      <c r="H309" s="244">
        <v>58.487000000000002</v>
      </c>
      <c r="I309" s="245"/>
      <c r="J309" s="240"/>
      <c r="K309" s="240"/>
      <c r="L309" s="246"/>
      <c r="M309" s="247"/>
      <c r="N309" s="248"/>
      <c r="O309" s="248"/>
      <c r="P309" s="248"/>
      <c r="Q309" s="248"/>
      <c r="R309" s="248"/>
      <c r="S309" s="248"/>
      <c r="T309" s="24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0" t="s">
        <v>161</v>
      </c>
      <c r="AU309" s="250" t="s">
        <v>85</v>
      </c>
      <c r="AV309" s="13" t="s">
        <v>85</v>
      </c>
      <c r="AW309" s="13" t="s">
        <v>32</v>
      </c>
      <c r="AX309" s="13" t="s">
        <v>83</v>
      </c>
      <c r="AY309" s="250" t="s">
        <v>152</v>
      </c>
    </row>
    <row r="310" s="2" customFormat="1">
      <c r="A310" s="38"/>
      <c r="B310" s="39"/>
      <c r="C310" s="262" t="s">
        <v>539</v>
      </c>
      <c r="D310" s="262" t="s">
        <v>221</v>
      </c>
      <c r="E310" s="263" t="s">
        <v>540</v>
      </c>
      <c r="F310" s="264" t="s">
        <v>541</v>
      </c>
      <c r="G310" s="265" t="s">
        <v>202</v>
      </c>
      <c r="H310" s="266">
        <v>67.260000000000005</v>
      </c>
      <c r="I310" s="267"/>
      <c r="J310" s="268">
        <f>ROUND(I310*H310,2)</f>
        <v>0</v>
      </c>
      <c r="K310" s="264" t="s">
        <v>158</v>
      </c>
      <c r="L310" s="269"/>
      <c r="M310" s="270" t="s">
        <v>1</v>
      </c>
      <c r="N310" s="271" t="s">
        <v>41</v>
      </c>
      <c r="O310" s="91"/>
      <c r="P310" s="235">
        <f>O310*H310</f>
        <v>0</v>
      </c>
      <c r="Q310" s="235">
        <v>0.0019</v>
      </c>
      <c r="R310" s="235">
        <f>Q310*H310</f>
        <v>0.12779400000000002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329</v>
      </c>
      <c r="AT310" s="237" t="s">
        <v>221</v>
      </c>
      <c r="AU310" s="237" t="s">
        <v>85</v>
      </c>
      <c r="AY310" s="17" t="s">
        <v>152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83</v>
      </c>
      <c r="BK310" s="238">
        <f>ROUND(I310*H310,2)</f>
        <v>0</v>
      </c>
      <c r="BL310" s="17" t="s">
        <v>235</v>
      </c>
      <c r="BM310" s="237" t="s">
        <v>542</v>
      </c>
    </row>
    <row r="311" s="13" customFormat="1">
      <c r="A311" s="13"/>
      <c r="B311" s="239"/>
      <c r="C311" s="240"/>
      <c r="D311" s="241" t="s">
        <v>161</v>
      </c>
      <c r="E311" s="240"/>
      <c r="F311" s="243" t="s">
        <v>543</v>
      </c>
      <c r="G311" s="240"/>
      <c r="H311" s="244">
        <v>67.260000000000005</v>
      </c>
      <c r="I311" s="245"/>
      <c r="J311" s="240"/>
      <c r="K311" s="240"/>
      <c r="L311" s="246"/>
      <c r="M311" s="247"/>
      <c r="N311" s="248"/>
      <c r="O311" s="248"/>
      <c r="P311" s="248"/>
      <c r="Q311" s="248"/>
      <c r="R311" s="248"/>
      <c r="S311" s="248"/>
      <c r="T311" s="24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0" t="s">
        <v>161</v>
      </c>
      <c r="AU311" s="250" t="s">
        <v>85</v>
      </c>
      <c r="AV311" s="13" t="s">
        <v>85</v>
      </c>
      <c r="AW311" s="13" t="s">
        <v>4</v>
      </c>
      <c r="AX311" s="13" t="s">
        <v>83</v>
      </c>
      <c r="AY311" s="250" t="s">
        <v>152</v>
      </c>
    </row>
    <row r="312" s="2" customFormat="1">
      <c r="A312" s="38"/>
      <c r="B312" s="39"/>
      <c r="C312" s="226" t="s">
        <v>544</v>
      </c>
      <c r="D312" s="226" t="s">
        <v>154</v>
      </c>
      <c r="E312" s="227" t="s">
        <v>545</v>
      </c>
      <c r="F312" s="228" t="s">
        <v>546</v>
      </c>
      <c r="G312" s="229" t="s">
        <v>202</v>
      </c>
      <c r="H312" s="230">
        <v>58.487000000000002</v>
      </c>
      <c r="I312" s="231"/>
      <c r="J312" s="232">
        <f>ROUND(I312*H312,2)</f>
        <v>0</v>
      </c>
      <c r="K312" s="228" t="s">
        <v>158</v>
      </c>
      <c r="L312" s="44"/>
      <c r="M312" s="233" t="s">
        <v>1</v>
      </c>
      <c r="N312" s="234" t="s">
        <v>41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235</v>
      </c>
      <c r="AT312" s="237" t="s">
        <v>154</v>
      </c>
      <c r="AU312" s="237" t="s">
        <v>85</v>
      </c>
      <c r="AY312" s="17" t="s">
        <v>152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83</v>
      </c>
      <c r="BK312" s="238">
        <f>ROUND(I312*H312,2)</f>
        <v>0</v>
      </c>
      <c r="BL312" s="17" t="s">
        <v>235</v>
      </c>
      <c r="BM312" s="237" t="s">
        <v>547</v>
      </c>
    </row>
    <row r="313" s="2" customFormat="1">
      <c r="A313" s="38"/>
      <c r="B313" s="39"/>
      <c r="C313" s="262" t="s">
        <v>548</v>
      </c>
      <c r="D313" s="262" t="s">
        <v>221</v>
      </c>
      <c r="E313" s="263" t="s">
        <v>500</v>
      </c>
      <c r="F313" s="264" t="s">
        <v>501</v>
      </c>
      <c r="G313" s="265" t="s">
        <v>202</v>
      </c>
      <c r="H313" s="266">
        <v>67.260000000000005</v>
      </c>
      <c r="I313" s="267"/>
      <c r="J313" s="268">
        <f>ROUND(I313*H313,2)</f>
        <v>0</v>
      </c>
      <c r="K313" s="264" t="s">
        <v>158</v>
      </c>
      <c r="L313" s="269"/>
      <c r="M313" s="270" t="s">
        <v>1</v>
      </c>
      <c r="N313" s="271" t="s">
        <v>41</v>
      </c>
      <c r="O313" s="91"/>
      <c r="P313" s="235">
        <f>O313*H313</f>
        <v>0</v>
      </c>
      <c r="Q313" s="235">
        <v>0.00010000000000000001</v>
      </c>
      <c r="R313" s="235">
        <f>Q313*H313</f>
        <v>0.0067260000000000011</v>
      </c>
      <c r="S313" s="235">
        <v>0</v>
      </c>
      <c r="T313" s="23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7" t="s">
        <v>329</v>
      </c>
      <c r="AT313" s="237" t="s">
        <v>221</v>
      </c>
      <c r="AU313" s="237" t="s">
        <v>85</v>
      </c>
      <c r="AY313" s="17" t="s">
        <v>152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7" t="s">
        <v>83</v>
      </c>
      <c r="BK313" s="238">
        <f>ROUND(I313*H313,2)</f>
        <v>0</v>
      </c>
      <c r="BL313" s="17" t="s">
        <v>235</v>
      </c>
      <c r="BM313" s="237" t="s">
        <v>549</v>
      </c>
    </row>
    <row r="314" s="13" customFormat="1">
      <c r="A314" s="13"/>
      <c r="B314" s="239"/>
      <c r="C314" s="240"/>
      <c r="D314" s="241" t="s">
        <v>161</v>
      </c>
      <c r="E314" s="240"/>
      <c r="F314" s="243" t="s">
        <v>543</v>
      </c>
      <c r="G314" s="240"/>
      <c r="H314" s="244">
        <v>67.260000000000005</v>
      </c>
      <c r="I314" s="245"/>
      <c r="J314" s="240"/>
      <c r="K314" s="240"/>
      <c r="L314" s="246"/>
      <c r="M314" s="247"/>
      <c r="N314" s="248"/>
      <c r="O314" s="248"/>
      <c r="P314" s="248"/>
      <c r="Q314" s="248"/>
      <c r="R314" s="248"/>
      <c r="S314" s="248"/>
      <c r="T314" s="24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0" t="s">
        <v>161</v>
      </c>
      <c r="AU314" s="250" t="s">
        <v>85</v>
      </c>
      <c r="AV314" s="13" t="s">
        <v>85</v>
      </c>
      <c r="AW314" s="13" t="s">
        <v>4</v>
      </c>
      <c r="AX314" s="13" t="s">
        <v>83</v>
      </c>
      <c r="AY314" s="250" t="s">
        <v>152</v>
      </c>
    </row>
    <row r="315" s="2" customFormat="1">
      <c r="A315" s="38"/>
      <c r="B315" s="39"/>
      <c r="C315" s="226" t="s">
        <v>550</v>
      </c>
      <c r="D315" s="226" t="s">
        <v>154</v>
      </c>
      <c r="E315" s="227" t="s">
        <v>551</v>
      </c>
      <c r="F315" s="228" t="s">
        <v>552</v>
      </c>
      <c r="G315" s="229" t="s">
        <v>197</v>
      </c>
      <c r="H315" s="230">
        <v>292.435</v>
      </c>
      <c r="I315" s="231"/>
      <c r="J315" s="232">
        <f>ROUND(I315*H315,2)</f>
        <v>0</v>
      </c>
      <c r="K315" s="228" t="s">
        <v>158</v>
      </c>
      <c r="L315" s="44"/>
      <c r="M315" s="233" t="s">
        <v>1</v>
      </c>
      <c r="N315" s="234" t="s">
        <v>41</v>
      </c>
      <c r="O315" s="91"/>
      <c r="P315" s="235">
        <f>O315*H315</f>
        <v>0</v>
      </c>
      <c r="Q315" s="235">
        <v>0</v>
      </c>
      <c r="R315" s="235">
        <f>Q315*H315</f>
        <v>0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235</v>
      </c>
      <c r="AT315" s="237" t="s">
        <v>154</v>
      </c>
      <c r="AU315" s="237" t="s">
        <v>85</v>
      </c>
      <c r="AY315" s="17" t="s">
        <v>152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83</v>
      </c>
      <c r="BK315" s="238">
        <f>ROUND(I315*H315,2)</f>
        <v>0</v>
      </c>
      <c r="BL315" s="17" t="s">
        <v>235</v>
      </c>
      <c r="BM315" s="237" t="s">
        <v>553</v>
      </c>
    </row>
    <row r="316" s="13" customFormat="1">
      <c r="A316" s="13"/>
      <c r="B316" s="239"/>
      <c r="C316" s="240"/>
      <c r="D316" s="241" t="s">
        <v>161</v>
      </c>
      <c r="E316" s="242" t="s">
        <v>1</v>
      </c>
      <c r="F316" s="243" t="s">
        <v>554</v>
      </c>
      <c r="G316" s="240"/>
      <c r="H316" s="244">
        <v>292.435</v>
      </c>
      <c r="I316" s="245"/>
      <c r="J316" s="240"/>
      <c r="K316" s="240"/>
      <c r="L316" s="246"/>
      <c r="M316" s="247"/>
      <c r="N316" s="248"/>
      <c r="O316" s="248"/>
      <c r="P316" s="248"/>
      <c r="Q316" s="248"/>
      <c r="R316" s="248"/>
      <c r="S316" s="248"/>
      <c r="T316" s="24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0" t="s">
        <v>161</v>
      </c>
      <c r="AU316" s="250" t="s">
        <v>85</v>
      </c>
      <c r="AV316" s="13" t="s">
        <v>85</v>
      </c>
      <c r="AW316" s="13" t="s">
        <v>32</v>
      </c>
      <c r="AX316" s="13" t="s">
        <v>83</v>
      </c>
      <c r="AY316" s="250" t="s">
        <v>152</v>
      </c>
    </row>
    <row r="317" s="2" customFormat="1">
      <c r="A317" s="38"/>
      <c r="B317" s="39"/>
      <c r="C317" s="226" t="s">
        <v>555</v>
      </c>
      <c r="D317" s="226" t="s">
        <v>154</v>
      </c>
      <c r="E317" s="227" t="s">
        <v>556</v>
      </c>
      <c r="F317" s="228" t="s">
        <v>557</v>
      </c>
      <c r="G317" s="229" t="s">
        <v>202</v>
      </c>
      <c r="H317" s="230">
        <v>1187.1980000000001</v>
      </c>
      <c r="I317" s="231"/>
      <c r="J317" s="232">
        <f>ROUND(I317*H317,2)</f>
        <v>0</v>
      </c>
      <c r="K317" s="228" t="s">
        <v>158</v>
      </c>
      <c r="L317" s="44"/>
      <c r="M317" s="233" t="s">
        <v>1</v>
      </c>
      <c r="N317" s="234" t="s">
        <v>41</v>
      </c>
      <c r="O317" s="91"/>
      <c r="P317" s="235">
        <f>O317*H317</f>
        <v>0</v>
      </c>
      <c r="Q317" s="235">
        <v>0</v>
      </c>
      <c r="R317" s="235">
        <f>Q317*H317</f>
        <v>0</v>
      </c>
      <c r="S317" s="235">
        <v>0</v>
      </c>
      <c r="T317" s="23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235</v>
      </c>
      <c r="AT317" s="237" t="s">
        <v>154</v>
      </c>
      <c r="AU317" s="237" t="s">
        <v>85</v>
      </c>
      <c r="AY317" s="17" t="s">
        <v>152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83</v>
      </c>
      <c r="BK317" s="238">
        <f>ROUND(I317*H317,2)</f>
        <v>0</v>
      </c>
      <c r="BL317" s="17" t="s">
        <v>235</v>
      </c>
      <c r="BM317" s="237" t="s">
        <v>558</v>
      </c>
    </row>
    <row r="318" s="2" customFormat="1" ht="16.5" customHeight="1">
      <c r="A318" s="38"/>
      <c r="B318" s="39"/>
      <c r="C318" s="262" t="s">
        <v>559</v>
      </c>
      <c r="D318" s="262" t="s">
        <v>221</v>
      </c>
      <c r="E318" s="263" t="s">
        <v>560</v>
      </c>
      <c r="F318" s="264" t="s">
        <v>561</v>
      </c>
      <c r="G318" s="265" t="s">
        <v>202</v>
      </c>
      <c r="H318" s="266">
        <v>1365.278</v>
      </c>
      <c r="I318" s="267"/>
      <c r="J318" s="268">
        <f>ROUND(I318*H318,2)</f>
        <v>0</v>
      </c>
      <c r="K318" s="264" t="s">
        <v>1</v>
      </c>
      <c r="L318" s="269"/>
      <c r="M318" s="270" t="s">
        <v>1</v>
      </c>
      <c r="N318" s="271" t="s">
        <v>41</v>
      </c>
      <c r="O318" s="91"/>
      <c r="P318" s="235">
        <f>O318*H318</f>
        <v>0</v>
      </c>
      <c r="Q318" s="235">
        <v>0.0014</v>
      </c>
      <c r="R318" s="235">
        <f>Q318*H318</f>
        <v>1.9113891999999999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329</v>
      </c>
      <c r="AT318" s="237" t="s">
        <v>221</v>
      </c>
      <c r="AU318" s="237" t="s">
        <v>85</v>
      </c>
      <c r="AY318" s="17" t="s">
        <v>152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83</v>
      </c>
      <c r="BK318" s="238">
        <f>ROUND(I318*H318,2)</f>
        <v>0</v>
      </c>
      <c r="BL318" s="17" t="s">
        <v>235</v>
      </c>
      <c r="BM318" s="237" t="s">
        <v>562</v>
      </c>
    </row>
    <row r="319" s="13" customFormat="1">
      <c r="A319" s="13"/>
      <c r="B319" s="239"/>
      <c r="C319" s="240"/>
      <c r="D319" s="241" t="s">
        <v>161</v>
      </c>
      <c r="E319" s="240"/>
      <c r="F319" s="243" t="s">
        <v>563</v>
      </c>
      <c r="G319" s="240"/>
      <c r="H319" s="244">
        <v>1365.278</v>
      </c>
      <c r="I319" s="245"/>
      <c r="J319" s="240"/>
      <c r="K319" s="240"/>
      <c r="L319" s="246"/>
      <c r="M319" s="247"/>
      <c r="N319" s="248"/>
      <c r="O319" s="248"/>
      <c r="P319" s="248"/>
      <c r="Q319" s="248"/>
      <c r="R319" s="248"/>
      <c r="S319" s="248"/>
      <c r="T319" s="24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0" t="s">
        <v>161</v>
      </c>
      <c r="AU319" s="250" t="s">
        <v>85</v>
      </c>
      <c r="AV319" s="13" t="s">
        <v>85</v>
      </c>
      <c r="AW319" s="13" t="s">
        <v>4</v>
      </c>
      <c r="AX319" s="13" t="s">
        <v>83</v>
      </c>
      <c r="AY319" s="250" t="s">
        <v>152</v>
      </c>
    </row>
    <row r="320" s="2" customFormat="1">
      <c r="A320" s="38"/>
      <c r="B320" s="39"/>
      <c r="C320" s="226" t="s">
        <v>564</v>
      </c>
      <c r="D320" s="226" t="s">
        <v>154</v>
      </c>
      <c r="E320" s="227" t="s">
        <v>565</v>
      </c>
      <c r="F320" s="228" t="s">
        <v>566</v>
      </c>
      <c r="G320" s="229" t="s">
        <v>202</v>
      </c>
      <c r="H320" s="230">
        <v>60.366999999999997</v>
      </c>
      <c r="I320" s="231"/>
      <c r="J320" s="232">
        <f>ROUND(I320*H320,2)</f>
        <v>0</v>
      </c>
      <c r="K320" s="228" t="s">
        <v>158</v>
      </c>
      <c r="L320" s="44"/>
      <c r="M320" s="233" t="s">
        <v>1</v>
      </c>
      <c r="N320" s="234" t="s">
        <v>41</v>
      </c>
      <c r="O320" s="91"/>
      <c r="P320" s="235">
        <f>O320*H320</f>
        <v>0</v>
      </c>
      <c r="Q320" s="235">
        <v>0.00093999999999999997</v>
      </c>
      <c r="R320" s="235">
        <f>Q320*H320</f>
        <v>0.056744979999999993</v>
      </c>
      <c r="S320" s="235">
        <v>0</v>
      </c>
      <c r="T320" s="23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235</v>
      </c>
      <c r="AT320" s="237" t="s">
        <v>154</v>
      </c>
      <c r="AU320" s="237" t="s">
        <v>85</v>
      </c>
      <c r="AY320" s="17" t="s">
        <v>152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83</v>
      </c>
      <c r="BK320" s="238">
        <f>ROUND(I320*H320,2)</f>
        <v>0</v>
      </c>
      <c r="BL320" s="17" t="s">
        <v>235</v>
      </c>
      <c r="BM320" s="237" t="s">
        <v>567</v>
      </c>
    </row>
    <row r="321" s="2" customFormat="1" ht="16.5" customHeight="1">
      <c r="A321" s="38"/>
      <c r="B321" s="39"/>
      <c r="C321" s="262" t="s">
        <v>568</v>
      </c>
      <c r="D321" s="262" t="s">
        <v>221</v>
      </c>
      <c r="E321" s="263" t="s">
        <v>569</v>
      </c>
      <c r="F321" s="264" t="s">
        <v>570</v>
      </c>
      <c r="G321" s="265" t="s">
        <v>202</v>
      </c>
      <c r="H321" s="266">
        <v>69.421999999999997</v>
      </c>
      <c r="I321" s="267"/>
      <c r="J321" s="268">
        <f>ROUND(I321*H321,2)</f>
        <v>0</v>
      </c>
      <c r="K321" s="264" t="s">
        <v>1</v>
      </c>
      <c r="L321" s="269"/>
      <c r="M321" s="270" t="s">
        <v>1</v>
      </c>
      <c r="N321" s="271" t="s">
        <v>41</v>
      </c>
      <c r="O321" s="91"/>
      <c r="P321" s="235">
        <f>O321*H321</f>
        <v>0</v>
      </c>
      <c r="Q321" s="235">
        <v>0.0044999999999999997</v>
      </c>
      <c r="R321" s="235">
        <f>Q321*H321</f>
        <v>0.31239899999999998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329</v>
      </c>
      <c r="AT321" s="237" t="s">
        <v>221</v>
      </c>
      <c r="AU321" s="237" t="s">
        <v>85</v>
      </c>
      <c r="AY321" s="17" t="s">
        <v>152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83</v>
      </c>
      <c r="BK321" s="238">
        <f>ROUND(I321*H321,2)</f>
        <v>0</v>
      </c>
      <c r="BL321" s="17" t="s">
        <v>235</v>
      </c>
      <c r="BM321" s="237" t="s">
        <v>571</v>
      </c>
    </row>
    <row r="322" s="13" customFormat="1">
      <c r="A322" s="13"/>
      <c r="B322" s="239"/>
      <c r="C322" s="240"/>
      <c r="D322" s="241" t="s">
        <v>161</v>
      </c>
      <c r="E322" s="240"/>
      <c r="F322" s="243" t="s">
        <v>572</v>
      </c>
      <c r="G322" s="240"/>
      <c r="H322" s="244">
        <v>69.421999999999997</v>
      </c>
      <c r="I322" s="245"/>
      <c r="J322" s="240"/>
      <c r="K322" s="240"/>
      <c r="L322" s="246"/>
      <c r="M322" s="247"/>
      <c r="N322" s="248"/>
      <c r="O322" s="248"/>
      <c r="P322" s="248"/>
      <c r="Q322" s="248"/>
      <c r="R322" s="248"/>
      <c r="S322" s="248"/>
      <c r="T322" s="24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0" t="s">
        <v>161</v>
      </c>
      <c r="AU322" s="250" t="s">
        <v>85</v>
      </c>
      <c r="AV322" s="13" t="s">
        <v>85</v>
      </c>
      <c r="AW322" s="13" t="s">
        <v>4</v>
      </c>
      <c r="AX322" s="13" t="s">
        <v>83</v>
      </c>
      <c r="AY322" s="250" t="s">
        <v>152</v>
      </c>
    </row>
    <row r="323" s="2" customFormat="1">
      <c r="A323" s="38"/>
      <c r="B323" s="39"/>
      <c r="C323" s="226" t="s">
        <v>573</v>
      </c>
      <c r="D323" s="226" t="s">
        <v>154</v>
      </c>
      <c r="E323" s="227" t="s">
        <v>574</v>
      </c>
      <c r="F323" s="228" t="s">
        <v>575</v>
      </c>
      <c r="G323" s="229" t="s">
        <v>515</v>
      </c>
      <c r="H323" s="282"/>
      <c r="I323" s="231"/>
      <c r="J323" s="232">
        <f>ROUND(I323*H323,2)</f>
        <v>0</v>
      </c>
      <c r="K323" s="228" t="s">
        <v>158</v>
      </c>
      <c r="L323" s="44"/>
      <c r="M323" s="233" t="s">
        <v>1</v>
      </c>
      <c r="N323" s="234" t="s">
        <v>41</v>
      </c>
      <c r="O323" s="91"/>
      <c r="P323" s="235">
        <f>O323*H323</f>
        <v>0</v>
      </c>
      <c r="Q323" s="235">
        <v>0</v>
      </c>
      <c r="R323" s="235">
        <f>Q323*H323</f>
        <v>0</v>
      </c>
      <c r="S323" s="235">
        <v>0</v>
      </c>
      <c r="T323" s="23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235</v>
      </c>
      <c r="AT323" s="237" t="s">
        <v>154</v>
      </c>
      <c r="AU323" s="237" t="s">
        <v>85</v>
      </c>
      <c r="AY323" s="17" t="s">
        <v>152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83</v>
      </c>
      <c r="BK323" s="238">
        <f>ROUND(I323*H323,2)</f>
        <v>0</v>
      </c>
      <c r="BL323" s="17" t="s">
        <v>235</v>
      </c>
      <c r="BM323" s="237" t="s">
        <v>576</v>
      </c>
    </row>
    <row r="324" s="12" customFormat="1" ht="22.8" customHeight="1">
      <c r="A324" s="12"/>
      <c r="B324" s="210"/>
      <c r="C324" s="211"/>
      <c r="D324" s="212" t="s">
        <v>75</v>
      </c>
      <c r="E324" s="224" t="s">
        <v>577</v>
      </c>
      <c r="F324" s="224" t="s">
        <v>578</v>
      </c>
      <c r="G324" s="211"/>
      <c r="H324" s="211"/>
      <c r="I324" s="214"/>
      <c r="J324" s="225">
        <f>BK324</f>
        <v>0</v>
      </c>
      <c r="K324" s="211"/>
      <c r="L324" s="216"/>
      <c r="M324" s="217"/>
      <c r="N324" s="218"/>
      <c r="O324" s="218"/>
      <c r="P324" s="219">
        <f>SUM(P325:P341)</f>
        <v>0</v>
      </c>
      <c r="Q324" s="218"/>
      <c r="R324" s="219">
        <f>SUM(R325:R341)</f>
        <v>18.710445700000001</v>
      </c>
      <c r="S324" s="218"/>
      <c r="T324" s="220">
        <f>SUM(T325:T341)</f>
        <v>2.5108160000000002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21" t="s">
        <v>85</v>
      </c>
      <c r="AT324" s="222" t="s">
        <v>75</v>
      </c>
      <c r="AU324" s="222" t="s">
        <v>83</v>
      </c>
      <c r="AY324" s="221" t="s">
        <v>152</v>
      </c>
      <c r="BK324" s="223">
        <f>SUM(BK325:BK341)</f>
        <v>0</v>
      </c>
    </row>
    <row r="325" s="2" customFormat="1">
      <c r="A325" s="38"/>
      <c r="B325" s="39"/>
      <c r="C325" s="226" t="s">
        <v>579</v>
      </c>
      <c r="D325" s="226" t="s">
        <v>154</v>
      </c>
      <c r="E325" s="227" t="s">
        <v>580</v>
      </c>
      <c r="F325" s="228" t="s">
        <v>581</v>
      </c>
      <c r="G325" s="229" t="s">
        <v>202</v>
      </c>
      <c r="H325" s="230">
        <v>1793.4400000000001</v>
      </c>
      <c r="I325" s="231"/>
      <c r="J325" s="232">
        <f>ROUND(I325*H325,2)</f>
        <v>0</v>
      </c>
      <c r="K325" s="228" t="s">
        <v>158</v>
      </c>
      <c r="L325" s="44"/>
      <c r="M325" s="233" t="s">
        <v>1</v>
      </c>
      <c r="N325" s="234" t="s">
        <v>41</v>
      </c>
      <c r="O325" s="91"/>
      <c r="P325" s="235">
        <f>O325*H325</f>
        <v>0</v>
      </c>
      <c r="Q325" s="235">
        <v>0</v>
      </c>
      <c r="R325" s="235">
        <f>Q325*H325</f>
        <v>0</v>
      </c>
      <c r="S325" s="235">
        <v>0.0014</v>
      </c>
      <c r="T325" s="236">
        <f>S325*H325</f>
        <v>2.5108160000000002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7" t="s">
        <v>235</v>
      </c>
      <c r="AT325" s="237" t="s">
        <v>154</v>
      </c>
      <c r="AU325" s="237" t="s">
        <v>85</v>
      </c>
      <c r="AY325" s="17" t="s">
        <v>152</v>
      </c>
      <c r="BE325" s="238">
        <f>IF(N325="základní",J325,0)</f>
        <v>0</v>
      </c>
      <c r="BF325" s="238">
        <f>IF(N325="snížená",J325,0)</f>
        <v>0</v>
      </c>
      <c r="BG325" s="238">
        <f>IF(N325="zákl. přenesená",J325,0)</f>
        <v>0</v>
      </c>
      <c r="BH325" s="238">
        <f>IF(N325="sníž. přenesená",J325,0)</f>
        <v>0</v>
      </c>
      <c r="BI325" s="238">
        <f>IF(N325="nulová",J325,0)</f>
        <v>0</v>
      </c>
      <c r="BJ325" s="17" t="s">
        <v>83</v>
      </c>
      <c r="BK325" s="238">
        <f>ROUND(I325*H325,2)</f>
        <v>0</v>
      </c>
      <c r="BL325" s="17" t="s">
        <v>235</v>
      </c>
      <c r="BM325" s="237" t="s">
        <v>582</v>
      </c>
    </row>
    <row r="326" s="13" customFormat="1">
      <c r="A326" s="13"/>
      <c r="B326" s="239"/>
      <c r="C326" s="240"/>
      <c r="D326" s="241" t="s">
        <v>161</v>
      </c>
      <c r="E326" s="242" t="s">
        <v>1</v>
      </c>
      <c r="F326" s="243" t="s">
        <v>583</v>
      </c>
      <c r="G326" s="240"/>
      <c r="H326" s="244">
        <v>1793.4400000000001</v>
      </c>
      <c r="I326" s="245"/>
      <c r="J326" s="240"/>
      <c r="K326" s="240"/>
      <c r="L326" s="246"/>
      <c r="M326" s="247"/>
      <c r="N326" s="248"/>
      <c r="O326" s="248"/>
      <c r="P326" s="248"/>
      <c r="Q326" s="248"/>
      <c r="R326" s="248"/>
      <c r="S326" s="248"/>
      <c r="T326" s="24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0" t="s">
        <v>161</v>
      </c>
      <c r="AU326" s="250" t="s">
        <v>85</v>
      </c>
      <c r="AV326" s="13" t="s">
        <v>85</v>
      </c>
      <c r="AW326" s="13" t="s">
        <v>32</v>
      </c>
      <c r="AX326" s="13" t="s">
        <v>83</v>
      </c>
      <c r="AY326" s="250" t="s">
        <v>152</v>
      </c>
    </row>
    <row r="327" s="2" customFormat="1">
      <c r="A327" s="38"/>
      <c r="B327" s="39"/>
      <c r="C327" s="226" t="s">
        <v>584</v>
      </c>
      <c r="D327" s="226" t="s">
        <v>154</v>
      </c>
      <c r="E327" s="227" t="s">
        <v>585</v>
      </c>
      <c r="F327" s="228" t="s">
        <v>586</v>
      </c>
      <c r="G327" s="229" t="s">
        <v>202</v>
      </c>
      <c r="H327" s="230">
        <v>116.97499999999999</v>
      </c>
      <c r="I327" s="231"/>
      <c r="J327" s="232">
        <f>ROUND(I327*H327,2)</f>
        <v>0</v>
      </c>
      <c r="K327" s="228" t="s">
        <v>158</v>
      </c>
      <c r="L327" s="44"/>
      <c r="M327" s="233" t="s">
        <v>1</v>
      </c>
      <c r="N327" s="234" t="s">
        <v>41</v>
      </c>
      <c r="O327" s="91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235</v>
      </c>
      <c r="AT327" s="237" t="s">
        <v>154</v>
      </c>
      <c r="AU327" s="237" t="s">
        <v>85</v>
      </c>
      <c r="AY327" s="17" t="s">
        <v>152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83</v>
      </c>
      <c r="BK327" s="238">
        <f>ROUND(I327*H327,2)</f>
        <v>0</v>
      </c>
      <c r="BL327" s="17" t="s">
        <v>235</v>
      </c>
      <c r="BM327" s="237" t="s">
        <v>587</v>
      </c>
    </row>
    <row r="328" s="13" customFormat="1">
      <c r="A328" s="13"/>
      <c r="B328" s="239"/>
      <c r="C328" s="240"/>
      <c r="D328" s="241" t="s">
        <v>161</v>
      </c>
      <c r="E328" s="242" t="s">
        <v>1</v>
      </c>
      <c r="F328" s="243" t="s">
        <v>588</v>
      </c>
      <c r="G328" s="240"/>
      <c r="H328" s="244">
        <v>116.97499999999999</v>
      </c>
      <c r="I328" s="245"/>
      <c r="J328" s="240"/>
      <c r="K328" s="240"/>
      <c r="L328" s="246"/>
      <c r="M328" s="247"/>
      <c r="N328" s="248"/>
      <c r="O328" s="248"/>
      <c r="P328" s="248"/>
      <c r="Q328" s="248"/>
      <c r="R328" s="248"/>
      <c r="S328" s="248"/>
      <c r="T328" s="24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0" t="s">
        <v>161</v>
      </c>
      <c r="AU328" s="250" t="s">
        <v>85</v>
      </c>
      <c r="AV328" s="13" t="s">
        <v>85</v>
      </c>
      <c r="AW328" s="13" t="s">
        <v>32</v>
      </c>
      <c r="AX328" s="13" t="s">
        <v>83</v>
      </c>
      <c r="AY328" s="250" t="s">
        <v>152</v>
      </c>
    </row>
    <row r="329" s="2" customFormat="1">
      <c r="A329" s="38"/>
      <c r="B329" s="39"/>
      <c r="C329" s="262" t="s">
        <v>589</v>
      </c>
      <c r="D329" s="262" t="s">
        <v>221</v>
      </c>
      <c r="E329" s="263" t="s">
        <v>590</v>
      </c>
      <c r="F329" s="264" t="s">
        <v>591</v>
      </c>
      <c r="G329" s="265" t="s">
        <v>202</v>
      </c>
      <c r="H329" s="266">
        <v>119.315</v>
      </c>
      <c r="I329" s="267"/>
      <c r="J329" s="268">
        <f>ROUND(I329*H329,2)</f>
        <v>0</v>
      </c>
      <c r="K329" s="264" t="s">
        <v>1</v>
      </c>
      <c r="L329" s="269"/>
      <c r="M329" s="270" t="s">
        <v>1</v>
      </c>
      <c r="N329" s="271" t="s">
        <v>41</v>
      </c>
      <c r="O329" s="91"/>
      <c r="P329" s="235">
        <f>O329*H329</f>
        <v>0</v>
      </c>
      <c r="Q329" s="235">
        <v>0.0044999999999999997</v>
      </c>
      <c r="R329" s="235">
        <f>Q329*H329</f>
        <v>0.53691749999999994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329</v>
      </c>
      <c r="AT329" s="237" t="s">
        <v>221</v>
      </c>
      <c r="AU329" s="237" t="s">
        <v>85</v>
      </c>
      <c r="AY329" s="17" t="s">
        <v>152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83</v>
      </c>
      <c r="BK329" s="238">
        <f>ROUND(I329*H329,2)</f>
        <v>0</v>
      </c>
      <c r="BL329" s="17" t="s">
        <v>235</v>
      </c>
      <c r="BM329" s="237" t="s">
        <v>592</v>
      </c>
    </row>
    <row r="330" s="13" customFormat="1">
      <c r="A330" s="13"/>
      <c r="B330" s="239"/>
      <c r="C330" s="240"/>
      <c r="D330" s="241" t="s">
        <v>161</v>
      </c>
      <c r="E330" s="240"/>
      <c r="F330" s="243" t="s">
        <v>593</v>
      </c>
      <c r="G330" s="240"/>
      <c r="H330" s="244">
        <v>119.315</v>
      </c>
      <c r="I330" s="245"/>
      <c r="J330" s="240"/>
      <c r="K330" s="240"/>
      <c r="L330" s="246"/>
      <c r="M330" s="247"/>
      <c r="N330" s="248"/>
      <c r="O330" s="248"/>
      <c r="P330" s="248"/>
      <c r="Q330" s="248"/>
      <c r="R330" s="248"/>
      <c r="S330" s="248"/>
      <c r="T330" s="24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0" t="s">
        <v>161</v>
      </c>
      <c r="AU330" s="250" t="s">
        <v>85</v>
      </c>
      <c r="AV330" s="13" t="s">
        <v>85</v>
      </c>
      <c r="AW330" s="13" t="s">
        <v>4</v>
      </c>
      <c r="AX330" s="13" t="s">
        <v>83</v>
      </c>
      <c r="AY330" s="250" t="s">
        <v>152</v>
      </c>
    </row>
    <row r="331" s="2" customFormat="1">
      <c r="A331" s="38"/>
      <c r="B331" s="39"/>
      <c r="C331" s="226" t="s">
        <v>594</v>
      </c>
      <c r="D331" s="226" t="s">
        <v>154</v>
      </c>
      <c r="E331" s="227" t="s">
        <v>585</v>
      </c>
      <c r="F331" s="228" t="s">
        <v>586</v>
      </c>
      <c r="G331" s="229" t="s">
        <v>202</v>
      </c>
      <c r="H331" s="230">
        <v>1.8799999999999999</v>
      </c>
      <c r="I331" s="231"/>
      <c r="J331" s="232">
        <f>ROUND(I331*H331,2)</f>
        <v>0</v>
      </c>
      <c r="K331" s="228" t="s">
        <v>158</v>
      </c>
      <c r="L331" s="44"/>
      <c r="M331" s="233" t="s">
        <v>1</v>
      </c>
      <c r="N331" s="234" t="s">
        <v>41</v>
      </c>
      <c r="O331" s="91"/>
      <c r="P331" s="235">
        <f>O331*H331</f>
        <v>0</v>
      </c>
      <c r="Q331" s="235">
        <v>0</v>
      </c>
      <c r="R331" s="235">
        <f>Q331*H331</f>
        <v>0</v>
      </c>
      <c r="S331" s="235">
        <v>0</v>
      </c>
      <c r="T331" s="23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235</v>
      </c>
      <c r="AT331" s="237" t="s">
        <v>154</v>
      </c>
      <c r="AU331" s="237" t="s">
        <v>85</v>
      </c>
      <c r="AY331" s="17" t="s">
        <v>152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83</v>
      </c>
      <c r="BK331" s="238">
        <f>ROUND(I331*H331,2)</f>
        <v>0</v>
      </c>
      <c r="BL331" s="17" t="s">
        <v>235</v>
      </c>
      <c r="BM331" s="237" t="s">
        <v>595</v>
      </c>
    </row>
    <row r="332" s="13" customFormat="1">
      <c r="A332" s="13"/>
      <c r="B332" s="239"/>
      <c r="C332" s="240"/>
      <c r="D332" s="241" t="s">
        <v>161</v>
      </c>
      <c r="E332" s="242" t="s">
        <v>1</v>
      </c>
      <c r="F332" s="243" t="s">
        <v>596</v>
      </c>
      <c r="G332" s="240"/>
      <c r="H332" s="244">
        <v>1.8799999999999999</v>
      </c>
      <c r="I332" s="245"/>
      <c r="J332" s="240"/>
      <c r="K332" s="240"/>
      <c r="L332" s="246"/>
      <c r="M332" s="247"/>
      <c r="N332" s="248"/>
      <c r="O332" s="248"/>
      <c r="P332" s="248"/>
      <c r="Q332" s="248"/>
      <c r="R332" s="248"/>
      <c r="S332" s="248"/>
      <c r="T332" s="24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0" t="s">
        <v>161</v>
      </c>
      <c r="AU332" s="250" t="s">
        <v>85</v>
      </c>
      <c r="AV332" s="13" t="s">
        <v>85</v>
      </c>
      <c r="AW332" s="13" t="s">
        <v>32</v>
      </c>
      <c r="AX332" s="13" t="s">
        <v>83</v>
      </c>
      <c r="AY332" s="250" t="s">
        <v>152</v>
      </c>
    </row>
    <row r="333" s="2" customFormat="1">
      <c r="A333" s="38"/>
      <c r="B333" s="39"/>
      <c r="C333" s="262" t="s">
        <v>597</v>
      </c>
      <c r="D333" s="262" t="s">
        <v>221</v>
      </c>
      <c r="E333" s="263" t="s">
        <v>598</v>
      </c>
      <c r="F333" s="264" t="s">
        <v>599</v>
      </c>
      <c r="G333" s="265" t="s">
        <v>202</v>
      </c>
      <c r="H333" s="266">
        <v>1.9179999999999999</v>
      </c>
      <c r="I333" s="267"/>
      <c r="J333" s="268">
        <f>ROUND(I333*H333,2)</f>
        <v>0</v>
      </c>
      <c r="K333" s="264" t="s">
        <v>158</v>
      </c>
      <c r="L333" s="269"/>
      <c r="M333" s="270" t="s">
        <v>1</v>
      </c>
      <c r="N333" s="271" t="s">
        <v>41</v>
      </c>
      <c r="O333" s="91"/>
      <c r="P333" s="235">
        <f>O333*H333</f>
        <v>0</v>
      </c>
      <c r="Q333" s="235">
        <v>0.0048999999999999998</v>
      </c>
      <c r="R333" s="235">
        <f>Q333*H333</f>
        <v>0.0093981999999999989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329</v>
      </c>
      <c r="AT333" s="237" t="s">
        <v>221</v>
      </c>
      <c r="AU333" s="237" t="s">
        <v>85</v>
      </c>
      <c r="AY333" s="17" t="s">
        <v>152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83</v>
      </c>
      <c r="BK333" s="238">
        <f>ROUND(I333*H333,2)</f>
        <v>0</v>
      </c>
      <c r="BL333" s="17" t="s">
        <v>235</v>
      </c>
      <c r="BM333" s="237" t="s">
        <v>600</v>
      </c>
    </row>
    <row r="334" s="13" customFormat="1">
      <c r="A334" s="13"/>
      <c r="B334" s="239"/>
      <c r="C334" s="240"/>
      <c r="D334" s="241" t="s">
        <v>161</v>
      </c>
      <c r="E334" s="240"/>
      <c r="F334" s="243" t="s">
        <v>601</v>
      </c>
      <c r="G334" s="240"/>
      <c r="H334" s="244">
        <v>1.9179999999999999</v>
      </c>
      <c r="I334" s="245"/>
      <c r="J334" s="240"/>
      <c r="K334" s="240"/>
      <c r="L334" s="246"/>
      <c r="M334" s="247"/>
      <c r="N334" s="248"/>
      <c r="O334" s="248"/>
      <c r="P334" s="248"/>
      <c r="Q334" s="248"/>
      <c r="R334" s="248"/>
      <c r="S334" s="248"/>
      <c r="T334" s="24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0" t="s">
        <v>161</v>
      </c>
      <c r="AU334" s="250" t="s">
        <v>85</v>
      </c>
      <c r="AV334" s="13" t="s">
        <v>85</v>
      </c>
      <c r="AW334" s="13" t="s">
        <v>4</v>
      </c>
      <c r="AX334" s="13" t="s">
        <v>83</v>
      </c>
      <c r="AY334" s="250" t="s">
        <v>152</v>
      </c>
    </row>
    <row r="335" s="2" customFormat="1">
      <c r="A335" s="38"/>
      <c r="B335" s="39"/>
      <c r="C335" s="226" t="s">
        <v>602</v>
      </c>
      <c r="D335" s="226" t="s">
        <v>154</v>
      </c>
      <c r="E335" s="227" t="s">
        <v>603</v>
      </c>
      <c r="F335" s="228" t="s">
        <v>604</v>
      </c>
      <c r="G335" s="229" t="s">
        <v>202</v>
      </c>
      <c r="H335" s="230">
        <v>1187.1980000000001</v>
      </c>
      <c r="I335" s="231"/>
      <c r="J335" s="232">
        <f>ROUND(I335*H335,2)</f>
        <v>0</v>
      </c>
      <c r="K335" s="228" t="s">
        <v>158</v>
      </c>
      <c r="L335" s="44"/>
      <c r="M335" s="233" t="s">
        <v>1</v>
      </c>
      <c r="N335" s="234" t="s">
        <v>41</v>
      </c>
      <c r="O335" s="91"/>
      <c r="P335" s="235">
        <f>O335*H335</f>
        <v>0</v>
      </c>
      <c r="Q335" s="235">
        <v>0</v>
      </c>
      <c r="R335" s="235">
        <f>Q335*H335</f>
        <v>0</v>
      </c>
      <c r="S335" s="235">
        <v>0</v>
      </c>
      <c r="T335" s="23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235</v>
      </c>
      <c r="AT335" s="237" t="s">
        <v>154</v>
      </c>
      <c r="AU335" s="237" t="s">
        <v>85</v>
      </c>
      <c r="AY335" s="17" t="s">
        <v>152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83</v>
      </c>
      <c r="BK335" s="238">
        <f>ROUND(I335*H335,2)</f>
        <v>0</v>
      </c>
      <c r="BL335" s="17" t="s">
        <v>235</v>
      </c>
      <c r="BM335" s="237" t="s">
        <v>605</v>
      </c>
    </row>
    <row r="336" s="2" customFormat="1" ht="44.25" customHeight="1">
      <c r="A336" s="38"/>
      <c r="B336" s="39"/>
      <c r="C336" s="262" t="s">
        <v>606</v>
      </c>
      <c r="D336" s="262" t="s">
        <v>221</v>
      </c>
      <c r="E336" s="263" t="s">
        <v>607</v>
      </c>
      <c r="F336" s="264" t="s">
        <v>608</v>
      </c>
      <c r="G336" s="265" t="s">
        <v>202</v>
      </c>
      <c r="H336" s="266">
        <v>1210.942</v>
      </c>
      <c r="I336" s="267"/>
      <c r="J336" s="268">
        <f>ROUND(I336*H336,2)</f>
        <v>0</v>
      </c>
      <c r="K336" s="264" t="s">
        <v>1</v>
      </c>
      <c r="L336" s="269"/>
      <c r="M336" s="270" t="s">
        <v>1</v>
      </c>
      <c r="N336" s="271" t="s">
        <v>41</v>
      </c>
      <c r="O336" s="91"/>
      <c r="P336" s="235">
        <f>O336*H336</f>
        <v>0</v>
      </c>
      <c r="Q336" s="235">
        <v>0.0070000000000000001</v>
      </c>
      <c r="R336" s="235">
        <f>Q336*H336</f>
        <v>8.4765940000000004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329</v>
      </c>
      <c r="AT336" s="237" t="s">
        <v>221</v>
      </c>
      <c r="AU336" s="237" t="s">
        <v>85</v>
      </c>
      <c r="AY336" s="17" t="s">
        <v>152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83</v>
      </c>
      <c r="BK336" s="238">
        <f>ROUND(I336*H336,2)</f>
        <v>0</v>
      </c>
      <c r="BL336" s="17" t="s">
        <v>235</v>
      </c>
      <c r="BM336" s="237" t="s">
        <v>609</v>
      </c>
    </row>
    <row r="337" s="13" customFormat="1">
      <c r="A337" s="13"/>
      <c r="B337" s="239"/>
      <c r="C337" s="240"/>
      <c r="D337" s="241" t="s">
        <v>161</v>
      </c>
      <c r="E337" s="240"/>
      <c r="F337" s="243" t="s">
        <v>610</v>
      </c>
      <c r="G337" s="240"/>
      <c r="H337" s="244">
        <v>1210.942</v>
      </c>
      <c r="I337" s="245"/>
      <c r="J337" s="240"/>
      <c r="K337" s="240"/>
      <c r="L337" s="246"/>
      <c r="M337" s="247"/>
      <c r="N337" s="248"/>
      <c r="O337" s="248"/>
      <c r="P337" s="248"/>
      <c r="Q337" s="248"/>
      <c r="R337" s="248"/>
      <c r="S337" s="248"/>
      <c r="T337" s="24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0" t="s">
        <v>161</v>
      </c>
      <c r="AU337" s="250" t="s">
        <v>85</v>
      </c>
      <c r="AV337" s="13" t="s">
        <v>85</v>
      </c>
      <c r="AW337" s="13" t="s">
        <v>4</v>
      </c>
      <c r="AX337" s="13" t="s">
        <v>83</v>
      </c>
      <c r="AY337" s="250" t="s">
        <v>152</v>
      </c>
    </row>
    <row r="338" s="2" customFormat="1">
      <c r="A338" s="38"/>
      <c r="B338" s="39"/>
      <c r="C338" s="226" t="s">
        <v>611</v>
      </c>
      <c r="D338" s="226" t="s">
        <v>154</v>
      </c>
      <c r="E338" s="227" t="s">
        <v>612</v>
      </c>
      <c r="F338" s="228" t="s">
        <v>613</v>
      </c>
      <c r="G338" s="229" t="s">
        <v>202</v>
      </c>
      <c r="H338" s="230">
        <v>1187.1980000000001</v>
      </c>
      <c r="I338" s="231"/>
      <c r="J338" s="232">
        <f>ROUND(I338*H338,2)</f>
        <v>0</v>
      </c>
      <c r="K338" s="228" t="s">
        <v>158</v>
      </c>
      <c r="L338" s="44"/>
      <c r="M338" s="233" t="s">
        <v>1</v>
      </c>
      <c r="N338" s="234" t="s">
        <v>41</v>
      </c>
      <c r="O338" s="91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235</v>
      </c>
      <c r="AT338" s="237" t="s">
        <v>154</v>
      </c>
      <c r="AU338" s="237" t="s">
        <v>85</v>
      </c>
      <c r="AY338" s="17" t="s">
        <v>152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83</v>
      </c>
      <c r="BK338" s="238">
        <f>ROUND(I338*H338,2)</f>
        <v>0</v>
      </c>
      <c r="BL338" s="17" t="s">
        <v>235</v>
      </c>
      <c r="BM338" s="237" t="s">
        <v>614</v>
      </c>
    </row>
    <row r="339" s="2" customFormat="1">
      <c r="A339" s="38"/>
      <c r="B339" s="39"/>
      <c r="C339" s="262" t="s">
        <v>615</v>
      </c>
      <c r="D339" s="262" t="s">
        <v>221</v>
      </c>
      <c r="E339" s="263" t="s">
        <v>616</v>
      </c>
      <c r="F339" s="264" t="s">
        <v>617</v>
      </c>
      <c r="G339" s="265" t="s">
        <v>202</v>
      </c>
      <c r="H339" s="266">
        <v>1210.942</v>
      </c>
      <c r="I339" s="267"/>
      <c r="J339" s="268">
        <f>ROUND(I339*H339,2)</f>
        <v>0</v>
      </c>
      <c r="K339" s="264" t="s">
        <v>158</v>
      </c>
      <c r="L339" s="269"/>
      <c r="M339" s="270" t="s">
        <v>1</v>
      </c>
      <c r="N339" s="271" t="s">
        <v>41</v>
      </c>
      <c r="O339" s="91"/>
      <c r="P339" s="235">
        <f>O339*H339</f>
        <v>0</v>
      </c>
      <c r="Q339" s="235">
        <v>0.0080000000000000002</v>
      </c>
      <c r="R339" s="235">
        <f>Q339*H339</f>
        <v>9.6875359999999997</v>
      </c>
      <c r="S339" s="235">
        <v>0</v>
      </c>
      <c r="T339" s="23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329</v>
      </c>
      <c r="AT339" s="237" t="s">
        <v>221</v>
      </c>
      <c r="AU339" s="237" t="s">
        <v>85</v>
      </c>
      <c r="AY339" s="17" t="s">
        <v>152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83</v>
      </c>
      <c r="BK339" s="238">
        <f>ROUND(I339*H339,2)</f>
        <v>0</v>
      </c>
      <c r="BL339" s="17" t="s">
        <v>235</v>
      </c>
      <c r="BM339" s="237" t="s">
        <v>618</v>
      </c>
    </row>
    <row r="340" s="13" customFormat="1">
      <c r="A340" s="13"/>
      <c r="B340" s="239"/>
      <c r="C340" s="240"/>
      <c r="D340" s="241" t="s">
        <v>161</v>
      </c>
      <c r="E340" s="240"/>
      <c r="F340" s="243" t="s">
        <v>610</v>
      </c>
      <c r="G340" s="240"/>
      <c r="H340" s="244">
        <v>1210.942</v>
      </c>
      <c r="I340" s="245"/>
      <c r="J340" s="240"/>
      <c r="K340" s="240"/>
      <c r="L340" s="246"/>
      <c r="M340" s="247"/>
      <c r="N340" s="248"/>
      <c r="O340" s="248"/>
      <c r="P340" s="248"/>
      <c r="Q340" s="248"/>
      <c r="R340" s="248"/>
      <c r="S340" s="248"/>
      <c r="T340" s="24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0" t="s">
        <v>161</v>
      </c>
      <c r="AU340" s="250" t="s">
        <v>85</v>
      </c>
      <c r="AV340" s="13" t="s">
        <v>85</v>
      </c>
      <c r="AW340" s="13" t="s">
        <v>4</v>
      </c>
      <c r="AX340" s="13" t="s">
        <v>83</v>
      </c>
      <c r="AY340" s="250" t="s">
        <v>152</v>
      </c>
    </row>
    <row r="341" s="2" customFormat="1">
      <c r="A341" s="38"/>
      <c r="B341" s="39"/>
      <c r="C341" s="226" t="s">
        <v>619</v>
      </c>
      <c r="D341" s="226" t="s">
        <v>154</v>
      </c>
      <c r="E341" s="227" t="s">
        <v>620</v>
      </c>
      <c r="F341" s="228" t="s">
        <v>621</v>
      </c>
      <c r="G341" s="229" t="s">
        <v>515</v>
      </c>
      <c r="H341" s="282"/>
      <c r="I341" s="231"/>
      <c r="J341" s="232">
        <f>ROUND(I341*H341,2)</f>
        <v>0</v>
      </c>
      <c r="K341" s="228" t="s">
        <v>158</v>
      </c>
      <c r="L341" s="44"/>
      <c r="M341" s="233" t="s">
        <v>1</v>
      </c>
      <c r="N341" s="234" t="s">
        <v>41</v>
      </c>
      <c r="O341" s="91"/>
      <c r="P341" s="235">
        <f>O341*H341</f>
        <v>0</v>
      </c>
      <c r="Q341" s="235">
        <v>0</v>
      </c>
      <c r="R341" s="235">
        <f>Q341*H341</f>
        <v>0</v>
      </c>
      <c r="S341" s="235">
        <v>0</v>
      </c>
      <c r="T341" s="23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7" t="s">
        <v>235</v>
      </c>
      <c r="AT341" s="237" t="s">
        <v>154</v>
      </c>
      <c r="AU341" s="237" t="s">
        <v>85</v>
      </c>
      <c r="AY341" s="17" t="s">
        <v>152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83</v>
      </c>
      <c r="BK341" s="238">
        <f>ROUND(I341*H341,2)</f>
        <v>0</v>
      </c>
      <c r="BL341" s="17" t="s">
        <v>235</v>
      </c>
      <c r="BM341" s="237" t="s">
        <v>622</v>
      </c>
    </row>
    <row r="342" s="12" customFormat="1" ht="22.8" customHeight="1">
      <c r="A342" s="12"/>
      <c r="B342" s="210"/>
      <c r="C342" s="211"/>
      <c r="D342" s="212" t="s">
        <v>75</v>
      </c>
      <c r="E342" s="224" t="s">
        <v>623</v>
      </c>
      <c r="F342" s="224" t="s">
        <v>624</v>
      </c>
      <c r="G342" s="211"/>
      <c r="H342" s="211"/>
      <c r="I342" s="214"/>
      <c r="J342" s="225">
        <f>BK342</f>
        <v>0</v>
      </c>
      <c r="K342" s="211"/>
      <c r="L342" s="216"/>
      <c r="M342" s="217"/>
      <c r="N342" s="218"/>
      <c r="O342" s="218"/>
      <c r="P342" s="219">
        <f>SUM(P343:P345)</f>
        <v>0</v>
      </c>
      <c r="Q342" s="218"/>
      <c r="R342" s="219">
        <f>SUM(R343:R345)</f>
        <v>0.0088000000000000005</v>
      </c>
      <c r="S342" s="218"/>
      <c r="T342" s="220">
        <f>SUM(T343:T345)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1" t="s">
        <v>85</v>
      </c>
      <c r="AT342" s="222" t="s">
        <v>75</v>
      </c>
      <c r="AU342" s="222" t="s">
        <v>83</v>
      </c>
      <c r="AY342" s="221" t="s">
        <v>152</v>
      </c>
      <c r="BK342" s="223">
        <f>SUM(BK343:BK345)</f>
        <v>0</v>
      </c>
    </row>
    <row r="343" s="2" customFormat="1">
      <c r="A343" s="38"/>
      <c r="B343" s="39"/>
      <c r="C343" s="226" t="s">
        <v>625</v>
      </c>
      <c r="D343" s="226" t="s">
        <v>154</v>
      </c>
      <c r="E343" s="227" t="s">
        <v>626</v>
      </c>
      <c r="F343" s="228" t="s">
        <v>627</v>
      </c>
      <c r="G343" s="229" t="s">
        <v>197</v>
      </c>
      <c r="H343" s="230">
        <v>8</v>
      </c>
      <c r="I343" s="231"/>
      <c r="J343" s="232">
        <f>ROUND(I343*H343,2)</f>
        <v>0</v>
      </c>
      <c r="K343" s="228" t="s">
        <v>1</v>
      </c>
      <c r="L343" s="44"/>
      <c r="M343" s="233" t="s">
        <v>1</v>
      </c>
      <c r="N343" s="234" t="s">
        <v>41</v>
      </c>
      <c r="O343" s="91"/>
      <c r="P343" s="235">
        <f>O343*H343</f>
        <v>0</v>
      </c>
      <c r="Q343" s="235">
        <v>0.0011000000000000001</v>
      </c>
      <c r="R343" s="235">
        <f>Q343*H343</f>
        <v>0.0088000000000000005</v>
      </c>
      <c r="S343" s="235">
        <v>0</v>
      </c>
      <c r="T343" s="23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7" t="s">
        <v>235</v>
      </c>
      <c r="AT343" s="237" t="s">
        <v>154</v>
      </c>
      <c r="AU343" s="237" t="s">
        <v>85</v>
      </c>
      <c r="AY343" s="17" t="s">
        <v>152</v>
      </c>
      <c r="BE343" s="238">
        <f>IF(N343="základní",J343,0)</f>
        <v>0</v>
      </c>
      <c r="BF343" s="238">
        <f>IF(N343="snížená",J343,0)</f>
        <v>0</v>
      </c>
      <c r="BG343" s="238">
        <f>IF(N343="zákl. přenesená",J343,0)</f>
        <v>0</v>
      </c>
      <c r="BH343" s="238">
        <f>IF(N343="sníž. přenesená",J343,0)</f>
        <v>0</v>
      </c>
      <c r="BI343" s="238">
        <f>IF(N343="nulová",J343,0)</f>
        <v>0</v>
      </c>
      <c r="BJ343" s="17" t="s">
        <v>83</v>
      </c>
      <c r="BK343" s="238">
        <f>ROUND(I343*H343,2)</f>
        <v>0</v>
      </c>
      <c r="BL343" s="17" t="s">
        <v>235</v>
      </c>
      <c r="BM343" s="237" t="s">
        <v>628</v>
      </c>
    </row>
    <row r="344" s="13" customFormat="1">
      <c r="A344" s="13"/>
      <c r="B344" s="239"/>
      <c r="C344" s="240"/>
      <c r="D344" s="241" t="s">
        <v>161</v>
      </c>
      <c r="E344" s="242" t="s">
        <v>1</v>
      </c>
      <c r="F344" s="243" t="s">
        <v>629</v>
      </c>
      <c r="G344" s="240"/>
      <c r="H344" s="244">
        <v>8</v>
      </c>
      <c r="I344" s="245"/>
      <c r="J344" s="240"/>
      <c r="K344" s="240"/>
      <c r="L344" s="246"/>
      <c r="M344" s="247"/>
      <c r="N344" s="248"/>
      <c r="O344" s="248"/>
      <c r="P344" s="248"/>
      <c r="Q344" s="248"/>
      <c r="R344" s="248"/>
      <c r="S344" s="248"/>
      <c r="T344" s="24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0" t="s">
        <v>161</v>
      </c>
      <c r="AU344" s="250" t="s">
        <v>85</v>
      </c>
      <c r="AV344" s="13" t="s">
        <v>85</v>
      </c>
      <c r="AW344" s="13" t="s">
        <v>32</v>
      </c>
      <c r="AX344" s="13" t="s">
        <v>83</v>
      </c>
      <c r="AY344" s="250" t="s">
        <v>152</v>
      </c>
    </row>
    <row r="345" s="2" customFormat="1">
      <c r="A345" s="38"/>
      <c r="B345" s="39"/>
      <c r="C345" s="226" t="s">
        <v>630</v>
      </c>
      <c r="D345" s="226" t="s">
        <v>154</v>
      </c>
      <c r="E345" s="227" t="s">
        <v>631</v>
      </c>
      <c r="F345" s="228" t="s">
        <v>632</v>
      </c>
      <c r="G345" s="229" t="s">
        <v>515</v>
      </c>
      <c r="H345" s="282"/>
      <c r="I345" s="231"/>
      <c r="J345" s="232">
        <f>ROUND(I345*H345,2)</f>
        <v>0</v>
      </c>
      <c r="K345" s="228" t="s">
        <v>158</v>
      </c>
      <c r="L345" s="44"/>
      <c r="M345" s="233" t="s">
        <v>1</v>
      </c>
      <c r="N345" s="234" t="s">
        <v>41</v>
      </c>
      <c r="O345" s="91"/>
      <c r="P345" s="235">
        <f>O345*H345</f>
        <v>0</v>
      </c>
      <c r="Q345" s="235">
        <v>0</v>
      </c>
      <c r="R345" s="235">
        <f>Q345*H345</f>
        <v>0</v>
      </c>
      <c r="S345" s="235">
        <v>0</v>
      </c>
      <c r="T345" s="23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7" t="s">
        <v>235</v>
      </c>
      <c r="AT345" s="237" t="s">
        <v>154</v>
      </c>
      <c r="AU345" s="237" t="s">
        <v>85</v>
      </c>
      <c r="AY345" s="17" t="s">
        <v>152</v>
      </c>
      <c r="BE345" s="238">
        <f>IF(N345="základní",J345,0)</f>
        <v>0</v>
      </c>
      <c r="BF345" s="238">
        <f>IF(N345="snížená",J345,0)</f>
        <v>0</v>
      </c>
      <c r="BG345" s="238">
        <f>IF(N345="zákl. přenesená",J345,0)</f>
        <v>0</v>
      </c>
      <c r="BH345" s="238">
        <f>IF(N345="sníž. přenesená",J345,0)</f>
        <v>0</v>
      </c>
      <c r="BI345" s="238">
        <f>IF(N345="nulová",J345,0)</f>
        <v>0</v>
      </c>
      <c r="BJ345" s="17" t="s">
        <v>83</v>
      </c>
      <c r="BK345" s="238">
        <f>ROUND(I345*H345,2)</f>
        <v>0</v>
      </c>
      <c r="BL345" s="17" t="s">
        <v>235</v>
      </c>
      <c r="BM345" s="237" t="s">
        <v>633</v>
      </c>
    </row>
    <row r="346" s="12" customFormat="1" ht="22.8" customHeight="1">
      <c r="A346" s="12"/>
      <c r="B346" s="210"/>
      <c r="C346" s="211"/>
      <c r="D346" s="212" t="s">
        <v>75</v>
      </c>
      <c r="E346" s="224" t="s">
        <v>634</v>
      </c>
      <c r="F346" s="224" t="s">
        <v>635</v>
      </c>
      <c r="G346" s="211"/>
      <c r="H346" s="211"/>
      <c r="I346" s="214"/>
      <c r="J346" s="225">
        <f>BK346</f>
        <v>0</v>
      </c>
      <c r="K346" s="211"/>
      <c r="L346" s="216"/>
      <c r="M346" s="217"/>
      <c r="N346" s="218"/>
      <c r="O346" s="218"/>
      <c r="P346" s="219">
        <f>SUM(P347:P376)</f>
        <v>0</v>
      </c>
      <c r="Q346" s="218"/>
      <c r="R346" s="219">
        <f>SUM(R347:R376)</f>
        <v>21.2258879</v>
      </c>
      <c r="S346" s="218"/>
      <c r="T346" s="220">
        <f>SUM(T347:T376)</f>
        <v>81.570836000000014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21" t="s">
        <v>85</v>
      </c>
      <c r="AT346" s="222" t="s">
        <v>75</v>
      </c>
      <c r="AU346" s="222" t="s">
        <v>83</v>
      </c>
      <c r="AY346" s="221" t="s">
        <v>152</v>
      </c>
      <c r="BK346" s="223">
        <f>SUM(BK347:BK376)</f>
        <v>0</v>
      </c>
    </row>
    <row r="347" s="2" customFormat="1" ht="16.5" customHeight="1">
      <c r="A347" s="38"/>
      <c r="B347" s="39"/>
      <c r="C347" s="226" t="s">
        <v>636</v>
      </c>
      <c r="D347" s="226" t="s">
        <v>154</v>
      </c>
      <c r="E347" s="227" t="s">
        <v>637</v>
      </c>
      <c r="F347" s="228" t="s">
        <v>638</v>
      </c>
      <c r="G347" s="229" t="s">
        <v>639</v>
      </c>
      <c r="H347" s="230">
        <v>17</v>
      </c>
      <c r="I347" s="231"/>
      <c r="J347" s="232">
        <f>ROUND(I347*H347,2)</f>
        <v>0</v>
      </c>
      <c r="K347" s="228" t="s">
        <v>1</v>
      </c>
      <c r="L347" s="44"/>
      <c r="M347" s="233" t="s">
        <v>1</v>
      </c>
      <c r="N347" s="234" t="s">
        <v>41</v>
      </c>
      <c r="O347" s="91"/>
      <c r="P347" s="235">
        <f>O347*H347</f>
        <v>0</v>
      </c>
      <c r="Q347" s="235">
        <v>0</v>
      </c>
      <c r="R347" s="235">
        <f>Q347*H347</f>
        <v>0</v>
      </c>
      <c r="S347" s="235">
        <v>0</v>
      </c>
      <c r="T347" s="23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7" t="s">
        <v>235</v>
      </c>
      <c r="AT347" s="237" t="s">
        <v>154</v>
      </c>
      <c r="AU347" s="237" t="s">
        <v>85</v>
      </c>
      <c r="AY347" s="17" t="s">
        <v>152</v>
      </c>
      <c r="BE347" s="238">
        <f>IF(N347="základní",J347,0)</f>
        <v>0</v>
      </c>
      <c r="BF347" s="238">
        <f>IF(N347="snížená",J347,0)</f>
        <v>0</v>
      </c>
      <c r="BG347" s="238">
        <f>IF(N347="zákl. přenesená",J347,0)</f>
        <v>0</v>
      </c>
      <c r="BH347" s="238">
        <f>IF(N347="sníž. přenesená",J347,0)</f>
        <v>0</v>
      </c>
      <c r="BI347" s="238">
        <f>IF(N347="nulová",J347,0)</f>
        <v>0</v>
      </c>
      <c r="BJ347" s="17" t="s">
        <v>83</v>
      </c>
      <c r="BK347" s="238">
        <f>ROUND(I347*H347,2)</f>
        <v>0</v>
      </c>
      <c r="BL347" s="17" t="s">
        <v>235</v>
      </c>
      <c r="BM347" s="237" t="s">
        <v>640</v>
      </c>
    </row>
    <row r="348" s="13" customFormat="1">
      <c r="A348" s="13"/>
      <c r="B348" s="239"/>
      <c r="C348" s="240"/>
      <c r="D348" s="241" t="s">
        <v>161</v>
      </c>
      <c r="E348" s="242" t="s">
        <v>1</v>
      </c>
      <c r="F348" s="243" t="s">
        <v>239</v>
      </c>
      <c r="G348" s="240"/>
      <c r="H348" s="244">
        <v>17</v>
      </c>
      <c r="I348" s="245"/>
      <c r="J348" s="240"/>
      <c r="K348" s="240"/>
      <c r="L348" s="246"/>
      <c r="M348" s="247"/>
      <c r="N348" s="248"/>
      <c r="O348" s="248"/>
      <c r="P348" s="248"/>
      <c r="Q348" s="248"/>
      <c r="R348" s="248"/>
      <c r="S348" s="248"/>
      <c r="T348" s="24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0" t="s">
        <v>161</v>
      </c>
      <c r="AU348" s="250" t="s">
        <v>85</v>
      </c>
      <c r="AV348" s="13" t="s">
        <v>85</v>
      </c>
      <c r="AW348" s="13" t="s">
        <v>32</v>
      </c>
      <c r="AX348" s="13" t="s">
        <v>83</v>
      </c>
      <c r="AY348" s="250" t="s">
        <v>152</v>
      </c>
    </row>
    <row r="349" s="2" customFormat="1">
      <c r="A349" s="38"/>
      <c r="B349" s="39"/>
      <c r="C349" s="226" t="s">
        <v>641</v>
      </c>
      <c r="D349" s="226" t="s">
        <v>154</v>
      </c>
      <c r="E349" s="227" t="s">
        <v>642</v>
      </c>
      <c r="F349" s="228" t="s">
        <v>643</v>
      </c>
      <c r="G349" s="229" t="s">
        <v>202</v>
      </c>
      <c r="H349" s="230">
        <v>41</v>
      </c>
      <c r="I349" s="231"/>
      <c r="J349" s="232">
        <f>ROUND(I349*H349,2)</f>
        <v>0</v>
      </c>
      <c r="K349" s="228" t="s">
        <v>1</v>
      </c>
      <c r="L349" s="44"/>
      <c r="M349" s="233" t="s">
        <v>1</v>
      </c>
      <c r="N349" s="234" t="s">
        <v>41</v>
      </c>
      <c r="O349" s="91"/>
      <c r="P349" s="235">
        <f>O349*H349</f>
        <v>0</v>
      </c>
      <c r="Q349" s="235">
        <v>0</v>
      </c>
      <c r="R349" s="235">
        <f>Q349*H349</f>
        <v>0</v>
      </c>
      <c r="S349" s="235">
        <v>0</v>
      </c>
      <c r="T349" s="23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7" t="s">
        <v>235</v>
      </c>
      <c r="AT349" s="237" t="s">
        <v>154</v>
      </c>
      <c r="AU349" s="237" t="s">
        <v>85</v>
      </c>
      <c r="AY349" s="17" t="s">
        <v>152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7" t="s">
        <v>83</v>
      </c>
      <c r="BK349" s="238">
        <f>ROUND(I349*H349,2)</f>
        <v>0</v>
      </c>
      <c r="BL349" s="17" t="s">
        <v>235</v>
      </c>
      <c r="BM349" s="237" t="s">
        <v>644</v>
      </c>
    </row>
    <row r="350" s="13" customFormat="1">
      <c r="A350" s="13"/>
      <c r="B350" s="239"/>
      <c r="C350" s="240"/>
      <c r="D350" s="241" t="s">
        <v>161</v>
      </c>
      <c r="E350" s="242" t="s">
        <v>1</v>
      </c>
      <c r="F350" s="243" t="s">
        <v>645</v>
      </c>
      <c r="G350" s="240"/>
      <c r="H350" s="244">
        <v>41</v>
      </c>
      <c r="I350" s="245"/>
      <c r="J350" s="240"/>
      <c r="K350" s="240"/>
      <c r="L350" s="246"/>
      <c r="M350" s="247"/>
      <c r="N350" s="248"/>
      <c r="O350" s="248"/>
      <c r="P350" s="248"/>
      <c r="Q350" s="248"/>
      <c r="R350" s="248"/>
      <c r="S350" s="248"/>
      <c r="T350" s="24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0" t="s">
        <v>161</v>
      </c>
      <c r="AU350" s="250" t="s">
        <v>85</v>
      </c>
      <c r="AV350" s="13" t="s">
        <v>85</v>
      </c>
      <c r="AW350" s="13" t="s">
        <v>32</v>
      </c>
      <c r="AX350" s="13" t="s">
        <v>83</v>
      </c>
      <c r="AY350" s="250" t="s">
        <v>152</v>
      </c>
    </row>
    <row r="351" s="2" customFormat="1" ht="21.75" customHeight="1">
      <c r="A351" s="38"/>
      <c r="B351" s="39"/>
      <c r="C351" s="226" t="s">
        <v>646</v>
      </c>
      <c r="D351" s="226" t="s">
        <v>154</v>
      </c>
      <c r="E351" s="227" t="s">
        <v>647</v>
      </c>
      <c r="F351" s="228" t="s">
        <v>648</v>
      </c>
      <c r="G351" s="229" t="s">
        <v>649</v>
      </c>
      <c r="H351" s="230">
        <v>1</v>
      </c>
      <c r="I351" s="231"/>
      <c r="J351" s="232">
        <f>ROUND(I351*H351,2)</f>
        <v>0</v>
      </c>
      <c r="K351" s="228" t="s">
        <v>1</v>
      </c>
      <c r="L351" s="44"/>
      <c r="M351" s="233" t="s">
        <v>1</v>
      </c>
      <c r="N351" s="234" t="s">
        <v>41</v>
      </c>
      <c r="O351" s="91"/>
      <c r="P351" s="235">
        <f>O351*H351</f>
        <v>0</v>
      </c>
      <c r="Q351" s="235">
        <v>0</v>
      </c>
      <c r="R351" s="235">
        <f>Q351*H351</f>
        <v>0</v>
      </c>
      <c r="S351" s="235">
        <v>0</v>
      </c>
      <c r="T351" s="23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7" t="s">
        <v>235</v>
      </c>
      <c r="AT351" s="237" t="s">
        <v>154</v>
      </c>
      <c r="AU351" s="237" t="s">
        <v>85</v>
      </c>
      <c r="AY351" s="17" t="s">
        <v>152</v>
      </c>
      <c r="BE351" s="238">
        <f>IF(N351="základní",J351,0)</f>
        <v>0</v>
      </c>
      <c r="BF351" s="238">
        <f>IF(N351="snížená",J351,0)</f>
        <v>0</v>
      </c>
      <c r="BG351" s="238">
        <f>IF(N351="zákl. přenesená",J351,0)</f>
        <v>0</v>
      </c>
      <c r="BH351" s="238">
        <f>IF(N351="sníž. přenesená",J351,0)</f>
        <v>0</v>
      </c>
      <c r="BI351" s="238">
        <f>IF(N351="nulová",J351,0)</f>
        <v>0</v>
      </c>
      <c r="BJ351" s="17" t="s">
        <v>83</v>
      </c>
      <c r="BK351" s="238">
        <f>ROUND(I351*H351,2)</f>
        <v>0</v>
      </c>
      <c r="BL351" s="17" t="s">
        <v>235</v>
      </c>
      <c r="BM351" s="237" t="s">
        <v>650</v>
      </c>
    </row>
    <row r="352" s="2" customFormat="1" ht="21.75" customHeight="1">
      <c r="A352" s="38"/>
      <c r="B352" s="39"/>
      <c r="C352" s="226" t="s">
        <v>651</v>
      </c>
      <c r="D352" s="226" t="s">
        <v>154</v>
      </c>
      <c r="E352" s="227" t="s">
        <v>652</v>
      </c>
      <c r="F352" s="228" t="s">
        <v>653</v>
      </c>
      <c r="G352" s="229" t="s">
        <v>202</v>
      </c>
      <c r="H352" s="230">
        <v>1187.1980000000001</v>
      </c>
      <c r="I352" s="231"/>
      <c r="J352" s="232">
        <f>ROUND(I352*H352,2)</f>
        <v>0</v>
      </c>
      <c r="K352" s="228" t="s">
        <v>1</v>
      </c>
      <c r="L352" s="44"/>
      <c r="M352" s="233" t="s">
        <v>1</v>
      </c>
      <c r="N352" s="234" t="s">
        <v>41</v>
      </c>
      <c r="O352" s="91"/>
      <c r="P352" s="235">
        <f>O352*H352</f>
        <v>0</v>
      </c>
      <c r="Q352" s="235">
        <v>0</v>
      </c>
      <c r="R352" s="235">
        <f>Q352*H352</f>
        <v>0</v>
      </c>
      <c r="S352" s="235">
        <v>0</v>
      </c>
      <c r="T352" s="23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7" t="s">
        <v>235</v>
      </c>
      <c r="AT352" s="237" t="s">
        <v>154</v>
      </c>
      <c r="AU352" s="237" t="s">
        <v>85</v>
      </c>
      <c r="AY352" s="17" t="s">
        <v>152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7" t="s">
        <v>83</v>
      </c>
      <c r="BK352" s="238">
        <f>ROUND(I352*H352,2)</f>
        <v>0</v>
      </c>
      <c r="BL352" s="17" t="s">
        <v>235</v>
      </c>
      <c r="BM352" s="237" t="s">
        <v>654</v>
      </c>
    </row>
    <row r="353" s="2" customFormat="1" ht="33" customHeight="1">
      <c r="A353" s="38"/>
      <c r="B353" s="39"/>
      <c r="C353" s="226" t="s">
        <v>655</v>
      </c>
      <c r="D353" s="226" t="s">
        <v>154</v>
      </c>
      <c r="E353" s="227" t="s">
        <v>656</v>
      </c>
      <c r="F353" s="228" t="s">
        <v>657</v>
      </c>
      <c r="G353" s="229" t="s">
        <v>157</v>
      </c>
      <c r="H353" s="230">
        <v>31.341999999999999</v>
      </c>
      <c r="I353" s="231"/>
      <c r="J353" s="232">
        <f>ROUND(I353*H353,2)</f>
        <v>0</v>
      </c>
      <c r="K353" s="228" t="s">
        <v>158</v>
      </c>
      <c r="L353" s="44"/>
      <c r="M353" s="233" t="s">
        <v>1</v>
      </c>
      <c r="N353" s="234" t="s">
        <v>41</v>
      </c>
      <c r="O353" s="91"/>
      <c r="P353" s="235">
        <f>O353*H353</f>
        <v>0</v>
      </c>
      <c r="Q353" s="235">
        <v>0.00108</v>
      </c>
      <c r="R353" s="235">
        <f>Q353*H353</f>
        <v>0.033849360000000002</v>
      </c>
      <c r="S353" s="235">
        <v>0</v>
      </c>
      <c r="T353" s="23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7" t="s">
        <v>235</v>
      </c>
      <c r="AT353" s="237" t="s">
        <v>154</v>
      </c>
      <c r="AU353" s="237" t="s">
        <v>85</v>
      </c>
      <c r="AY353" s="17" t="s">
        <v>152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83</v>
      </c>
      <c r="BK353" s="238">
        <f>ROUND(I353*H353,2)</f>
        <v>0</v>
      </c>
      <c r="BL353" s="17" t="s">
        <v>235</v>
      </c>
      <c r="BM353" s="237" t="s">
        <v>658</v>
      </c>
    </row>
    <row r="354" s="2" customFormat="1">
      <c r="A354" s="38"/>
      <c r="B354" s="39"/>
      <c r="C354" s="226" t="s">
        <v>659</v>
      </c>
      <c r="D354" s="226" t="s">
        <v>154</v>
      </c>
      <c r="E354" s="227" t="s">
        <v>660</v>
      </c>
      <c r="F354" s="228" t="s">
        <v>661</v>
      </c>
      <c r="G354" s="229" t="s">
        <v>202</v>
      </c>
      <c r="H354" s="230">
        <v>1187.1980000000001</v>
      </c>
      <c r="I354" s="231"/>
      <c r="J354" s="232">
        <f>ROUND(I354*H354,2)</f>
        <v>0</v>
      </c>
      <c r="K354" s="228" t="s">
        <v>158</v>
      </c>
      <c r="L354" s="44"/>
      <c r="M354" s="233" t="s">
        <v>1</v>
      </c>
      <c r="N354" s="234" t="s">
        <v>41</v>
      </c>
      <c r="O354" s="91"/>
      <c r="P354" s="235">
        <f>O354*H354</f>
        <v>0</v>
      </c>
      <c r="Q354" s="235">
        <v>0</v>
      </c>
      <c r="R354" s="235">
        <f>Q354*H354</f>
        <v>0</v>
      </c>
      <c r="S354" s="235">
        <v>0</v>
      </c>
      <c r="T354" s="23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7" t="s">
        <v>235</v>
      </c>
      <c r="AT354" s="237" t="s">
        <v>154</v>
      </c>
      <c r="AU354" s="237" t="s">
        <v>85</v>
      </c>
      <c r="AY354" s="17" t="s">
        <v>152</v>
      </c>
      <c r="BE354" s="238">
        <f>IF(N354="základní",J354,0)</f>
        <v>0</v>
      </c>
      <c r="BF354" s="238">
        <f>IF(N354="snížená",J354,0)</f>
        <v>0</v>
      </c>
      <c r="BG354" s="238">
        <f>IF(N354="zákl. přenesená",J354,0)</f>
        <v>0</v>
      </c>
      <c r="BH354" s="238">
        <f>IF(N354="sníž. přenesená",J354,0)</f>
        <v>0</v>
      </c>
      <c r="BI354" s="238">
        <f>IF(N354="nulová",J354,0)</f>
        <v>0</v>
      </c>
      <c r="BJ354" s="17" t="s">
        <v>83</v>
      </c>
      <c r="BK354" s="238">
        <f>ROUND(I354*H354,2)</f>
        <v>0</v>
      </c>
      <c r="BL354" s="17" t="s">
        <v>235</v>
      </c>
      <c r="BM354" s="237" t="s">
        <v>662</v>
      </c>
    </row>
    <row r="355" s="13" customFormat="1">
      <c r="A355" s="13"/>
      <c r="B355" s="239"/>
      <c r="C355" s="240"/>
      <c r="D355" s="241" t="s">
        <v>161</v>
      </c>
      <c r="E355" s="242" t="s">
        <v>1</v>
      </c>
      <c r="F355" s="243" t="s">
        <v>663</v>
      </c>
      <c r="G355" s="240"/>
      <c r="H355" s="244">
        <v>1187.1980000000001</v>
      </c>
      <c r="I355" s="245"/>
      <c r="J355" s="240"/>
      <c r="K355" s="240"/>
      <c r="L355" s="246"/>
      <c r="M355" s="247"/>
      <c r="N355" s="248"/>
      <c r="O355" s="248"/>
      <c r="P355" s="248"/>
      <c r="Q355" s="248"/>
      <c r="R355" s="248"/>
      <c r="S355" s="248"/>
      <c r="T355" s="24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0" t="s">
        <v>161</v>
      </c>
      <c r="AU355" s="250" t="s">
        <v>85</v>
      </c>
      <c r="AV355" s="13" t="s">
        <v>85</v>
      </c>
      <c r="AW355" s="13" t="s">
        <v>32</v>
      </c>
      <c r="AX355" s="13" t="s">
        <v>83</v>
      </c>
      <c r="AY355" s="250" t="s">
        <v>152</v>
      </c>
    </row>
    <row r="356" s="2" customFormat="1" ht="16.5" customHeight="1">
      <c r="A356" s="38"/>
      <c r="B356" s="39"/>
      <c r="C356" s="262" t="s">
        <v>664</v>
      </c>
      <c r="D356" s="262" t="s">
        <v>221</v>
      </c>
      <c r="E356" s="263" t="s">
        <v>665</v>
      </c>
      <c r="F356" s="264" t="s">
        <v>666</v>
      </c>
      <c r="G356" s="265" t="s">
        <v>157</v>
      </c>
      <c r="H356" s="266">
        <v>31.341999999999999</v>
      </c>
      <c r="I356" s="267"/>
      <c r="J356" s="268">
        <f>ROUND(I356*H356,2)</f>
        <v>0</v>
      </c>
      <c r="K356" s="264" t="s">
        <v>158</v>
      </c>
      <c r="L356" s="269"/>
      <c r="M356" s="270" t="s">
        <v>1</v>
      </c>
      <c r="N356" s="271" t="s">
        <v>41</v>
      </c>
      <c r="O356" s="91"/>
      <c r="P356" s="235">
        <f>O356*H356</f>
        <v>0</v>
      </c>
      <c r="Q356" s="235">
        <v>0.55000000000000004</v>
      </c>
      <c r="R356" s="235">
        <f>Q356*H356</f>
        <v>17.238099999999999</v>
      </c>
      <c r="S356" s="235">
        <v>0</v>
      </c>
      <c r="T356" s="23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7" t="s">
        <v>329</v>
      </c>
      <c r="AT356" s="237" t="s">
        <v>221</v>
      </c>
      <c r="AU356" s="237" t="s">
        <v>85</v>
      </c>
      <c r="AY356" s="17" t="s">
        <v>152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7" t="s">
        <v>83</v>
      </c>
      <c r="BK356" s="238">
        <f>ROUND(I356*H356,2)</f>
        <v>0</v>
      </c>
      <c r="BL356" s="17" t="s">
        <v>235</v>
      </c>
      <c r="BM356" s="237" t="s">
        <v>667</v>
      </c>
    </row>
    <row r="357" s="13" customFormat="1">
      <c r="A357" s="13"/>
      <c r="B357" s="239"/>
      <c r="C357" s="240"/>
      <c r="D357" s="241" t="s">
        <v>161</v>
      </c>
      <c r="E357" s="242" t="s">
        <v>1</v>
      </c>
      <c r="F357" s="243" t="s">
        <v>668</v>
      </c>
      <c r="G357" s="240"/>
      <c r="H357" s="244">
        <v>31.341999999999999</v>
      </c>
      <c r="I357" s="245"/>
      <c r="J357" s="240"/>
      <c r="K357" s="240"/>
      <c r="L357" s="246"/>
      <c r="M357" s="247"/>
      <c r="N357" s="248"/>
      <c r="O357" s="248"/>
      <c r="P357" s="248"/>
      <c r="Q357" s="248"/>
      <c r="R357" s="248"/>
      <c r="S357" s="248"/>
      <c r="T357" s="24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0" t="s">
        <v>161</v>
      </c>
      <c r="AU357" s="250" t="s">
        <v>85</v>
      </c>
      <c r="AV357" s="13" t="s">
        <v>85</v>
      </c>
      <c r="AW357" s="13" t="s">
        <v>32</v>
      </c>
      <c r="AX357" s="13" t="s">
        <v>83</v>
      </c>
      <c r="AY357" s="250" t="s">
        <v>152</v>
      </c>
    </row>
    <row r="358" s="2" customFormat="1" ht="16.5" customHeight="1">
      <c r="A358" s="38"/>
      <c r="B358" s="39"/>
      <c r="C358" s="226" t="s">
        <v>669</v>
      </c>
      <c r="D358" s="226" t="s">
        <v>154</v>
      </c>
      <c r="E358" s="227" t="s">
        <v>670</v>
      </c>
      <c r="F358" s="228" t="s">
        <v>671</v>
      </c>
      <c r="G358" s="229" t="s">
        <v>202</v>
      </c>
      <c r="H358" s="230">
        <v>1183</v>
      </c>
      <c r="I358" s="231"/>
      <c r="J358" s="232">
        <f>ROUND(I358*H358,2)</f>
        <v>0</v>
      </c>
      <c r="K358" s="228" t="s">
        <v>158</v>
      </c>
      <c r="L358" s="44"/>
      <c r="M358" s="233" t="s">
        <v>1</v>
      </c>
      <c r="N358" s="234" t="s">
        <v>41</v>
      </c>
      <c r="O358" s="91"/>
      <c r="P358" s="235">
        <f>O358*H358</f>
        <v>0</v>
      </c>
      <c r="Q358" s="235">
        <v>0</v>
      </c>
      <c r="R358" s="235">
        <f>Q358*H358</f>
        <v>0</v>
      </c>
      <c r="S358" s="235">
        <v>0.014999999999999999</v>
      </c>
      <c r="T358" s="236">
        <f>S358*H358</f>
        <v>17.745000000000001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7" t="s">
        <v>235</v>
      </c>
      <c r="AT358" s="237" t="s">
        <v>154</v>
      </c>
      <c r="AU358" s="237" t="s">
        <v>85</v>
      </c>
      <c r="AY358" s="17" t="s">
        <v>152</v>
      </c>
      <c r="BE358" s="238">
        <f>IF(N358="základní",J358,0)</f>
        <v>0</v>
      </c>
      <c r="BF358" s="238">
        <f>IF(N358="snížená",J358,0)</f>
        <v>0</v>
      </c>
      <c r="BG358" s="238">
        <f>IF(N358="zákl. přenesená",J358,0)</f>
        <v>0</v>
      </c>
      <c r="BH358" s="238">
        <f>IF(N358="sníž. přenesená",J358,0)</f>
        <v>0</v>
      </c>
      <c r="BI358" s="238">
        <f>IF(N358="nulová",J358,0)</f>
        <v>0</v>
      </c>
      <c r="BJ358" s="17" t="s">
        <v>83</v>
      </c>
      <c r="BK358" s="238">
        <f>ROUND(I358*H358,2)</f>
        <v>0</v>
      </c>
      <c r="BL358" s="17" t="s">
        <v>235</v>
      </c>
      <c r="BM358" s="237" t="s">
        <v>672</v>
      </c>
    </row>
    <row r="359" s="13" customFormat="1">
      <c r="A359" s="13"/>
      <c r="B359" s="239"/>
      <c r="C359" s="240"/>
      <c r="D359" s="241" t="s">
        <v>161</v>
      </c>
      <c r="E359" s="242" t="s">
        <v>1</v>
      </c>
      <c r="F359" s="243" t="s">
        <v>673</v>
      </c>
      <c r="G359" s="240"/>
      <c r="H359" s="244">
        <v>1183</v>
      </c>
      <c r="I359" s="245"/>
      <c r="J359" s="240"/>
      <c r="K359" s="240"/>
      <c r="L359" s="246"/>
      <c r="M359" s="247"/>
      <c r="N359" s="248"/>
      <c r="O359" s="248"/>
      <c r="P359" s="248"/>
      <c r="Q359" s="248"/>
      <c r="R359" s="248"/>
      <c r="S359" s="248"/>
      <c r="T359" s="24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0" t="s">
        <v>161</v>
      </c>
      <c r="AU359" s="250" t="s">
        <v>85</v>
      </c>
      <c r="AV359" s="13" t="s">
        <v>85</v>
      </c>
      <c r="AW359" s="13" t="s">
        <v>32</v>
      </c>
      <c r="AX359" s="13" t="s">
        <v>83</v>
      </c>
      <c r="AY359" s="250" t="s">
        <v>152</v>
      </c>
    </row>
    <row r="360" s="2" customFormat="1">
      <c r="A360" s="38"/>
      <c r="B360" s="39"/>
      <c r="C360" s="226" t="s">
        <v>674</v>
      </c>
      <c r="D360" s="226" t="s">
        <v>154</v>
      </c>
      <c r="E360" s="227" t="s">
        <v>675</v>
      </c>
      <c r="F360" s="228" t="s">
        <v>676</v>
      </c>
      <c r="G360" s="229" t="s">
        <v>248</v>
      </c>
      <c r="H360" s="230">
        <v>579.79999999999995</v>
      </c>
      <c r="I360" s="231"/>
      <c r="J360" s="232">
        <f>ROUND(I360*H360,2)</f>
        <v>0</v>
      </c>
      <c r="K360" s="228" t="s">
        <v>158</v>
      </c>
      <c r="L360" s="44"/>
      <c r="M360" s="233" t="s">
        <v>1</v>
      </c>
      <c r="N360" s="234" t="s">
        <v>41</v>
      </c>
      <c r="O360" s="91"/>
      <c r="P360" s="235">
        <f>O360*H360</f>
        <v>0</v>
      </c>
      <c r="Q360" s="235">
        <v>0</v>
      </c>
      <c r="R360" s="235">
        <f>Q360*H360</f>
        <v>0</v>
      </c>
      <c r="S360" s="235">
        <v>0</v>
      </c>
      <c r="T360" s="23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235</v>
      </c>
      <c r="AT360" s="237" t="s">
        <v>154</v>
      </c>
      <c r="AU360" s="237" t="s">
        <v>85</v>
      </c>
      <c r="AY360" s="17" t="s">
        <v>152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7" t="s">
        <v>83</v>
      </c>
      <c r="BK360" s="238">
        <f>ROUND(I360*H360,2)</f>
        <v>0</v>
      </c>
      <c r="BL360" s="17" t="s">
        <v>235</v>
      </c>
      <c r="BM360" s="237" t="s">
        <v>677</v>
      </c>
    </row>
    <row r="361" s="13" customFormat="1">
      <c r="A361" s="13"/>
      <c r="B361" s="239"/>
      <c r="C361" s="240"/>
      <c r="D361" s="241" t="s">
        <v>161</v>
      </c>
      <c r="E361" s="242" t="s">
        <v>1</v>
      </c>
      <c r="F361" s="243" t="s">
        <v>678</v>
      </c>
      <c r="G361" s="240"/>
      <c r="H361" s="244">
        <v>579.79999999999995</v>
      </c>
      <c r="I361" s="245"/>
      <c r="J361" s="240"/>
      <c r="K361" s="240"/>
      <c r="L361" s="246"/>
      <c r="M361" s="247"/>
      <c r="N361" s="248"/>
      <c r="O361" s="248"/>
      <c r="P361" s="248"/>
      <c r="Q361" s="248"/>
      <c r="R361" s="248"/>
      <c r="S361" s="248"/>
      <c r="T361" s="24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0" t="s">
        <v>161</v>
      </c>
      <c r="AU361" s="250" t="s">
        <v>85</v>
      </c>
      <c r="AV361" s="13" t="s">
        <v>85</v>
      </c>
      <c r="AW361" s="13" t="s">
        <v>32</v>
      </c>
      <c r="AX361" s="13" t="s">
        <v>83</v>
      </c>
      <c r="AY361" s="250" t="s">
        <v>152</v>
      </c>
    </row>
    <row r="362" s="2" customFormat="1" ht="16.5" customHeight="1">
      <c r="A362" s="38"/>
      <c r="B362" s="39"/>
      <c r="C362" s="262" t="s">
        <v>679</v>
      </c>
      <c r="D362" s="262" t="s">
        <v>221</v>
      </c>
      <c r="E362" s="263" t="s">
        <v>680</v>
      </c>
      <c r="F362" s="264" t="s">
        <v>681</v>
      </c>
      <c r="G362" s="265" t="s">
        <v>157</v>
      </c>
      <c r="H362" s="266">
        <v>1.276</v>
      </c>
      <c r="I362" s="267"/>
      <c r="J362" s="268">
        <f>ROUND(I362*H362,2)</f>
        <v>0</v>
      </c>
      <c r="K362" s="264" t="s">
        <v>158</v>
      </c>
      <c r="L362" s="269"/>
      <c r="M362" s="270" t="s">
        <v>1</v>
      </c>
      <c r="N362" s="271" t="s">
        <v>41</v>
      </c>
      <c r="O362" s="91"/>
      <c r="P362" s="235">
        <f>O362*H362</f>
        <v>0</v>
      </c>
      <c r="Q362" s="235">
        <v>0.55000000000000004</v>
      </c>
      <c r="R362" s="235">
        <f>Q362*H362</f>
        <v>0.70180000000000009</v>
      </c>
      <c r="S362" s="235">
        <v>0</v>
      </c>
      <c r="T362" s="23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7" t="s">
        <v>329</v>
      </c>
      <c r="AT362" s="237" t="s">
        <v>221</v>
      </c>
      <c r="AU362" s="237" t="s">
        <v>85</v>
      </c>
      <c r="AY362" s="17" t="s">
        <v>152</v>
      </c>
      <c r="BE362" s="238">
        <f>IF(N362="základní",J362,0)</f>
        <v>0</v>
      </c>
      <c r="BF362" s="238">
        <f>IF(N362="snížená",J362,0)</f>
        <v>0</v>
      </c>
      <c r="BG362" s="238">
        <f>IF(N362="zákl. přenesená",J362,0)</f>
        <v>0</v>
      </c>
      <c r="BH362" s="238">
        <f>IF(N362="sníž. přenesená",J362,0)</f>
        <v>0</v>
      </c>
      <c r="BI362" s="238">
        <f>IF(N362="nulová",J362,0)</f>
        <v>0</v>
      </c>
      <c r="BJ362" s="17" t="s">
        <v>83</v>
      </c>
      <c r="BK362" s="238">
        <f>ROUND(I362*H362,2)</f>
        <v>0</v>
      </c>
      <c r="BL362" s="17" t="s">
        <v>235</v>
      </c>
      <c r="BM362" s="237" t="s">
        <v>682</v>
      </c>
    </row>
    <row r="363" s="2" customFormat="1" ht="21.75" customHeight="1">
      <c r="A363" s="38"/>
      <c r="B363" s="39"/>
      <c r="C363" s="226" t="s">
        <v>683</v>
      </c>
      <c r="D363" s="226" t="s">
        <v>154</v>
      </c>
      <c r="E363" s="227" t="s">
        <v>684</v>
      </c>
      <c r="F363" s="228" t="s">
        <v>685</v>
      </c>
      <c r="G363" s="229" t="s">
        <v>202</v>
      </c>
      <c r="H363" s="230">
        <v>207.316</v>
      </c>
      <c r="I363" s="231"/>
      <c r="J363" s="232">
        <f>ROUND(I363*H363,2)</f>
        <v>0</v>
      </c>
      <c r="K363" s="228" t="s">
        <v>158</v>
      </c>
      <c r="L363" s="44"/>
      <c r="M363" s="233" t="s">
        <v>1</v>
      </c>
      <c r="N363" s="234" t="s">
        <v>41</v>
      </c>
      <c r="O363" s="91"/>
      <c r="P363" s="235">
        <f>O363*H363</f>
        <v>0</v>
      </c>
      <c r="Q363" s="235">
        <v>0</v>
      </c>
      <c r="R363" s="235">
        <f>Q363*H363</f>
        <v>0</v>
      </c>
      <c r="S363" s="235">
        <v>0.014999999999999999</v>
      </c>
      <c r="T363" s="236">
        <f>S363*H363</f>
        <v>3.1097399999999999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7" t="s">
        <v>235</v>
      </c>
      <c r="AT363" s="237" t="s">
        <v>154</v>
      </c>
      <c r="AU363" s="237" t="s">
        <v>85</v>
      </c>
      <c r="AY363" s="17" t="s">
        <v>152</v>
      </c>
      <c r="BE363" s="238">
        <f>IF(N363="základní",J363,0)</f>
        <v>0</v>
      </c>
      <c r="BF363" s="238">
        <f>IF(N363="snížená",J363,0)</f>
        <v>0</v>
      </c>
      <c r="BG363" s="238">
        <f>IF(N363="zákl. přenesená",J363,0)</f>
        <v>0</v>
      </c>
      <c r="BH363" s="238">
        <f>IF(N363="sníž. přenesená",J363,0)</f>
        <v>0</v>
      </c>
      <c r="BI363" s="238">
        <f>IF(N363="nulová",J363,0)</f>
        <v>0</v>
      </c>
      <c r="BJ363" s="17" t="s">
        <v>83</v>
      </c>
      <c r="BK363" s="238">
        <f>ROUND(I363*H363,2)</f>
        <v>0</v>
      </c>
      <c r="BL363" s="17" t="s">
        <v>235</v>
      </c>
      <c r="BM363" s="237" t="s">
        <v>686</v>
      </c>
    </row>
    <row r="364" s="13" customFormat="1">
      <c r="A364" s="13"/>
      <c r="B364" s="239"/>
      <c r="C364" s="240"/>
      <c r="D364" s="241" t="s">
        <v>161</v>
      </c>
      <c r="E364" s="242" t="s">
        <v>1</v>
      </c>
      <c r="F364" s="243" t="s">
        <v>687</v>
      </c>
      <c r="G364" s="240"/>
      <c r="H364" s="244">
        <v>207.316</v>
      </c>
      <c r="I364" s="245"/>
      <c r="J364" s="240"/>
      <c r="K364" s="240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161</v>
      </c>
      <c r="AU364" s="250" t="s">
        <v>85</v>
      </c>
      <c r="AV364" s="13" t="s">
        <v>85</v>
      </c>
      <c r="AW364" s="13" t="s">
        <v>32</v>
      </c>
      <c r="AX364" s="13" t="s">
        <v>83</v>
      </c>
      <c r="AY364" s="250" t="s">
        <v>152</v>
      </c>
    </row>
    <row r="365" s="2" customFormat="1">
      <c r="A365" s="38"/>
      <c r="B365" s="39"/>
      <c r="C365" s="226" t="s">
        <v>688</v>
      </c>
      <c r="D365" s="226" t="s">
        <v>154</v>
      </c>
      <c r="E365" s="227" t="s">
        <v>689</v>
      </c>
      <c r="F365" s="228" t="s">
        <v>690</v>
      </c>
      <c r="G365" s="229" t="s">
        <v>157</v>
      </c>
      <c r="H365" s="230">
        <v>31.341999999999999</v>
      </c>
      <c r="I365" s="231"/>
      <c r="J365" s="232">
        <f>ROUND(I365*H365,2)</f>
        <v>0</v>
      </c>
      <c r="K365" s="228" t="s">
        <v>158</v>
      </c>
      <c r="L365" s="44"/>
      <c r="M365" s="233" t="s">
        <v>1</v>
      </c>
      <c r="N365" s="234" t="s">
        <v>41</v>
      </c>
      <c r="O365" s="91"/>
      <c r="P365" s="235">
        <f>O365*H365</f>
        <v>0</v>
      </c>
      <c r="Q365" s="235">
        <v>0.023369999999999998</v>
      </c>
      <c r="R365" s="235">
        <f>Q365*H365</f>
        <v>0.73246253999999988</v>
      </c>
      <c r="S365" s="235">
        <v>0</v>
      </c>
      <c r="T365" s="23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7" t="s">
        <v>235</v>
      </c>
      <c r="AT365" s="237" t="s">
        <v>154</v>
      </c>
      <c r="AU365" s="237" t="s">
        <v>85</v>
      </c>
      <c r="AY365" s="17" t="s">
        <v>152</v>
      </c>
      <c r="BE365" s="238">
        <f>IF(N365="základní",J365,0)</f>
        <v>0</v>
      </c>
      <c r="BF365" s="238">
        <f>IF(N365="snížená",J365,0)</f>
        <v>0</v>
      </c>
      <c r="BG365" s="238">
        <f>IF(N365="zákl. přenesená",J365,0)</f>
        <v>0</v>
      </c>
      <c r="BH365" s="238">
        <f>IF(N365="sníž. přenesená",J365,0)</f>
        <v>0</v>
      </c>
      <c r="BI365" s="238">
        <f>IF(N365="nulová",J365,0)</f>
        <v>0</v>
      </c>
      <c r="BJ365" s="17" t="s">
        <v>83</v>
      </c>
      <c r="BK365" s="238">
        <f>ROUND(I365*H365,2)</f>
        <v>0</v>
      </c>
      <c r="BL365" s="17" t="s">
        <v>235</v>
      </c>
      <c r="BM365" s="237" t="s">
        <v>691</v>
      </c>
    </row>
    <row r="366" s="2" customFormat="1">
      <c r="A366" s="38"/>
      <c r="B366" s="39"/>
      <c r="C366" s="226" t="s">
        <v>692</v>
      </c>
      <c r="D366" s="226" t="s">
        <v>154</v>
      </c>
      <c r="E366" s="227" t="s">
        <v>693</v>
      </c>
      <c r="F366" s="228" t="s">
        <v>694</v>
      </c>
      <c r="G366" s="229" t="s">
        <v>202</v>
      </c>
      <c r="H366" s="230">
        <v>173.91999999999999</v>
      </c>
      <c r="I366" s="231"/>
      <c r="J366" s="232">
        <f>ROUND(I366*H366,2)</f>
        <v>0</v>
      </c>
      <c r="K366" s="228" t="s">
        <v>158</v>
      </c>
      <c r="L366" s="44"/>
      <c r="M366" s="233" t="s">
        <v>1</v>
      </c>
      <c r="N366" s="234" t="s">
        <v>41</v>
      </c>
      <c r="O366" s="91"/>
      <c r="P366" s="235">
        <f>O366*H366</f>
        <v>0</v>
      </c>
      <c r="Q366" s="235">
        <v>0.013390000000000001</v>
      </c>
      <c r="R366" s="235">
        <f>Q366*H366</f>
        <v>2.3287887999999999</v>
      </c>
      <c r="S366" s="235">
        <v>0</v>
      </c>
      <c r="T366" s="236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7" t="s">
        <v>235</v>
      </c>
      <c r="AT366" s="237" t="s">
        <v>154</v>
      </c>
      <c r="AU366" s="237" t="s">
        <v>85</v>
      </c>
      <c r="AY366" s="17" t="s">
        <v>152</v>
      </c>
      <c r="BE366" s="238">
        <f>IF(N366="základní",J366,0)</f>
        <v>0</v>
      </c>
      <c r="BF366" s="238">
        <f>IF(N366="snížená",J366,0)</f>
        <v>0</v>
      </c>
      <c r="BG366" s="238">
        <f>IF(N366="zákl. přenesená",J366,0)</f>
        <v>0</v>
      </c>
      <c r="BH366" s="238">
        <f>IF(N366="sníž. přenesená",J366,0)</f>
        <v>0</v>
      </c>
      <c r="BI366" s="238">
        <f>IF(N366="nulová",J366,0)</f>
        <v>0</v>
      </c>
      <c r="BJ366" s="17" t="s">
        <v>83</v>
      </c>
      <c r="BK366" s="238">
        <f>ROUND(I366*H366,2)</f>
        <v>0</v>
      </c>
      <c r="BL366" s="17" t="s">
        <v>235</v>
      </c>
      <c r="BM366" s="237" t="s">
        <v>695</v>
      </c>
    </row>
    <row r="367" s="13" customFormat="1">
      <c r="A367" s="13"/>
      <c r="B367" s="239"/>
      <c r="C367" s="240"/>
      <c r="D367" s="241" t="s">
        <v>161</v>
      </c>
      <c r="E367" s="242" t="s">
        <v>1</v>
      </c>
      <c r="F367" s="243" t="s">
        <v>696</v>
      </c>
      <c r="G367" s="240"/>
      <c r="H367" s="244">
        <v>173.91999999999999</v>
      </c>
      <c r="I367" s="245"/>
      <c r="J367" s="240"/>
      <c r="K367" s="240"/>
      <c r="L367" s="246"/>
      <c r="M367" s="247"/>
      <c r="N367" s="248"/>
      <c r="O367" s="248"/>
      <c r="P367" s="248"/>
      <c r="Q367" s="248"/>
      <c r="R367" s="248"/>
      <c r="S367" s="248"/>
      <c r="T367" s="24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0" t="s">
        <v>161</v>
      </c>
      <c r="AU367" s="250" t="s">
        <v>85</v>
      </c>
      <c r="AV367" s="13" t="s">
        <v>85</v>
      </c>
      <c r="AW367" s="13" t="s">
        <v>32</v>
      </c>
      <c r="AX367" s="13" t="s">
        <v>83</v>
      </c>
      <c r="AY367" s="250" t="s">
        <v>152</v>
      </c>
    </row>
    <row r="368" s="2" customFormat="1">
      <c r="A368" s="38"/>
      <c r="B368" s="39"/>
      <c r="C368" s="226" t="s">
        <v>697</v>
      </c>
      <c r="D368" s="226" t="s">
        <v>154</v>
      </c>
      <c r="E368" s="227" t="s">
        <v>698</v>
      </c>
      <c r="F368" s="228" t="s">
        <v>699</v>
      </c>
      <c r="G368" s="229" t="s">
        <v>202</v>
      </c>
      <c r="H368" s="230">
        <v>13.52</v>
      </c>
      <c r="I368" s="231"/>
      <c r="J368" s="232">
        <f>ROUND(I368*H368,2)</f>
        <v>0</v>
      </c>
      <c r="K368" s="228" t="s">
        <v>158</v>
      </c>
      <c r="L368" s="44"/>
      <c r="M368" s="233" t="s">
        <v>1</v>
      </c>
      <c r="N368" s="234" t="s">
        <v>41</v>
      </c>
      <c r="O368" s="91"/>
      <c r="P368" s="235">
        <f>O368*H368</f>
        <v>0</v>
      </c>
      <c r="Q368" s="235">
        <v>0.013899999999999999</v>
      </c>
      <c r="R368" s="235">
        <f>Q368*H368</f>
        <v>0.18792799999999998</v>
      </c>
      <c r="S368" s="235">
        <v>0</v>
      </c>
      <c r="T368" s="23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235</v>
      </c>
      <c r="AT368" s="237" t="s">
        <v>154</v>
      </c>
      <c r="AU368" s="237" t="s">
        <v>85</v>
      </c>
      <c r="AY368" s="17" t="s">
        <v>152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7" t="s">
        <v>83</v>
      </c>
      <c r="BK368" s="238">
        <f>ROUND(I368*H368,2)</f>
        <v>0</v>
      </c>
      <c r="BL368" s="17" t="s">
        <v>235</v>
      </c>
      <c r="BM368" s="237" t="s">
        <v>700</v>
      </c>
    </row>
    <row r="369" s="13" customFormat="1">
      <c r="A369" s="13"/>
      <c r="B369" s="239"/>
      <c r="C369" s="240"/>
      <c r="D369" s="241" t="s">
        <v>161</v>
      </c>
      <c r="E369" s="242" t="s">
        <v>1</v>
      </c>
      <c r="F369" s="243" t="s">
        <v>701</v>
      </c>
      <c r="G369" s="240"/>
      <c r="H369" s="244">
        <v>13.52</v>
      </c>
      <c r="I369" s="245"/>
      <c r="J369" s="240"/>
      <c r="K369" s="240"/>
      <c r="L369" s="246"/>
      <c r="M369" s="247"/>
      <c r="N369" s="248"/>
      <c r="O369" s="248"/>
      <c r="P369" s="248"/>
      <c r="Q369" s="248"/>
      <c r="R369" s="248"/>
      <c r="S369" s="248"/>
      <c r="T369" s="24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0" t="s">
        <v>161</v>
      </c>
      <c r="AU369" s="250" t="s">
        <v>85</v>
      </c>
      <c r="AV369" s="13" t="s">
        <v>85</v>
      </c>
      <c r="AW369" s="13" t="s">
        <v>32</v>
      </c>
      <c r="AX369" s="13" t="s">
        <v>83</v>
      </c>
      <c r="AY369" s="250" t="s">
        <v>152</v>
      </c>
    </row>
    <row r="370" s="2" customFormat="1">
      <c r="A370" s="38"/>
      <c r="B370" s="39"/>
      <c r="C370" s="226" t="s">
        <v>702</v>
      </c>
      <c r="D370" s="226" t="s">
        <v>154</v>
      </c>
      <c r="E370" s="227" t="s">
        <v>703</v>
      </c>
      <c r="F370" s="228" t="s">
        <v>704</v>
      </c>
      <c r="G370" s="229" t="s">
        <v>202</v>
      </c>
      <c r="H370" s="230">
        <v>14.795999999999999</v>
      </c>
      <c r="I370" s="231"/>
      <c r="J370" s="232">
        <f>ROUND(I370*H370,2)</f>
        <v>0</v>
      </c>
      <c r="K370" s="228" t="s">
        <v>158</v>
      </c>
      <c r="L370" s="44"/>
      <c r="M370" s="233" t="s">
        <v>1</v>
      </c>
      <c r="N370" s="234" t="s">
        <v>41</v>
      </c>
      <c r="O370" s="91"/>
      <c r="P370" s="235">
        <f>O370*H370</f>
        <v>0</v>
      </c>
      <c r="Q370" s="235">
        <v>0.00020000000000000001</v>
      </c>
      <c r="R370" s="235">
        <f>Q370*H370</f>
        <v>0.0029591999999999999</v>
      </c>
      <c r="S370" s="235">
        <v>0</v>
      </c>
      <c r="T370" s="23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7" t="s">
        <v>235</v>
      </c>
      <c r="AT370" s="237" t="s">
        <v>154</v>
      </c>
      <c r="AU370" s="237" t="s">
        <v>85</v>
      </c>
      <c r="AY370" s="17" t="s">
        <v>152</v>
      </c>
      <c r="BE370" s="238">
        <f>IF(N370="základní",J370,0)</f>
        <v>0</v>
      </c>
      <c r="BF370" s="238">
        <f>IF(N370="snížená",J370,0)</f>
        <v>0</v>
      </c>
      <c r="BG370" s="238">
        <f>IF(N370="zákl. přenesená",J370,0)</f>
        <v>0</v>
      </c>
      <c r="BH370" s="238">
        <f>IF(N370="sníž. přenesená",J370,0)</f>
        <v>0</v>
      </c>
      <c r="BI370" s="238">
        <f>IF(N370="nulová",J370,0)</f>
        <v>0</v>
      </c>
      <c r="BJ370" s="17" t="s">
        <v>83</v>
      </c>
      <c r="BK370" s="238">
        <f>ROUND(I370*H370,2)</f>
        <v>0</v>
      </c>
      <c r="BL370" s="17" t="s">
        <v>235</v>
      </c>
      <c r="BM370" s="237" t="s">
        <v>705</v>
      </c>
    </row>
    <row r="371" s="13" customFormat="1">
      <c r="A371" s="13"/>
      <c r="B371" s="239"/>
      <c r="C371" s="240"/>
      <c r="D371" s="241" t="s">
        <v>161</v>
      </c>
      <c r="E371" s="242" t="s">
        <v>1</v>
      </c>
      <c r="F371" s="243" t="s">
        <v>706</v>
      </c>
      <c r="G371" s="240"/>
      <c r="H371" s="244">
        <v>14.795999999999999</v>
      </c>
      <c r="I371" s="245"/>
      <c r="J371" s="240"/>
      <c r="K371" s="240"/>
      <c r="L371" s="246"/>
      <c r="M371" s="247"/>
      <c r="N371" s="248"/>
      <c r="O371" s="248"/>
      <c r="P371" s="248"/>
      <c r="Q371" s="248"/>
      <c r="R371" s="248"/>
      <c r="S371" s="248"/>
      <c r="T371" s="24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0" t="s">
        <v>161</v>
      </c>
      <c r="AU371" s="250" t="s">
        <v>85</v>
      </c>
      <c r="AV371" s="13" t="s">
        <v>85</v>
      </c>
      <c r="AW371" s="13" t="s">
        <v>32</v>
      </c>
      <c r="AX371" s="13" t="s">
        <v>83</v>
      </c>
      <c r="AY371" s="250" t="s">
        <v>152</v>
      </c>
    </row>
    <row r="372" s="2" customFormat="1">
      <c r="A372" s="38"/>
      <c r="B372" s="39"/>
      <c r="C372" s="226" t="s">
        <v>707</v>
      </c>
      <c r="D372" s="226" t="s">
        <v>154</v>
      </c>
      <c r="E372" s="227" t="s">
        <v>708</v>
      </c>
      <c r="F372" s="228" t="s">
        <v>709</v>
      </c>
      <c r="G372" s="229" t="s">
        <v>248</v>
      </c>
      <c r="H372" s="230">
        <v>3717.3119999999999</v>
      </c>
      <c r="I372" s="231"/>
      <c r="J372" s="232">
        <f>ROUND(I372*H372,2)</f>
        <v>0</v>
      </c>
      <c r="K372" s="228" t="s">
        <v>158</v>
      </c>
      <c r="L372" s="44"/>
      <c r="M372" s="233" t="s">
        <v>1</v>
      </c>
      <c r="N372" s="234" t="s">
        <v>41</v>
      </c>
      <c r="O372" s="91"/>
      <c r="P372" s="235">
        <f>O372*H372</f>
        <v>0</v>
      </c>
      <c r="Q372" s="235">
        <v>0</v>
      </c>
      <c r="R372" s="235">
        <f>Q372*H372</f>
        <v>0</v>
      </c>
      <c r="S372" s="235">
        <v>0.0080000000000000002</v>
      </c>
      <c r="T372" s="236">
        <f>S372*H372</f>
        <v>29.738496000000001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235</v>
      </c>
      <c r="AT372" s="237" t="s">
        <v>154</v>
      </c>
      <c r="AU372" s="237" t="s">
        <v>85</v>
      </c>
      <c r="AY372" s="17" t="s">
        <v>152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83</v>
      </c>
      <c r="BK372" s="238">
        <f>ROUND(I372*H372,2)</f>
        <v>0</v>
      </c>
      <c r="BL372" s="17" t="s">
        <v>235</v>
      </c>
      <c r="BM372" s="237" t="s">
        <v>710</v>
      </c>
    </row>
    <row r="373" s="13" customFormat="1">
      <c r="A373" s="13"/>
      <c r="B373" s="239"/>
      <c r="C373" s="240"/>
      <c r="D373" s="241" t="s">
        <v>161</v>
      </c>
      <c r="E373" s="242" t="s">
        <v>1</v>
      </c>
      <c r="F373" s="243" t="s">
        <v>711</v>
      </c>
      <c r="G373" s="240"/>
      <c r="H373" s="244">
        <v>3717.3119999999999</v>
      </c>
      <c r="I373" s="245"/>
      <c r="J373" s="240"/>
      <c r="K373" s="240"/>
      <c r="L373" s="246"/>
      <c r="M373" s="247"/>
      <c r="N373" s="248"/>
      <c r="O373" s="248"/>
      <c r="P373" s="248"/>
      <c r="Q373" s="248"/>
      <c r="R373" s="248"/>
      <c r="S373" s="248"/>
      <c r="T373" s="24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0" t="s">
        <v>161</v>
      </c>
      <c r="AU373" s="250" t="s">
        <v>85</v>
      </c>
      <c r="AV373" s="13" t="s">
        <v>85</v>
      </c>
      <c r="AW373" s="13" t="s">
        <v>32</v>
      </c>
      <c r="AX373" s="13" t="s">
        <v>83</v>
      </c>
      <c r="AY373" s="250" t="s">
        <v>152</v>
      </c>
    </row>
    <row r="374" s="2" customFormat="1">
      <c r="A374" s="38"/>
      <c r="B374" s="39"/>
      <c r="C374" s="226" t="s">
        <v>712</v>
      </c>
      <c r="D374" s="226" t="s">
        <v>154</v>
      </c>
      <c r="E374" s="227" t="s">
        <v>713</v>
      </c>
      <c r="F374" s="228" t="s">
        <v>714</v>
      </c>
      <c r="G374" s="229" t="s">
        <v>202</v>
      </c>
      <c r="H374" s="230">
        <v>774.44000000000005</v>
      </c>
      <c r="I374" s="231"/>
      <c r="J374" s="232">
        <f>ROUND(I374*H374,2)</f>
        <v>0</v>
      </c>
      <c r="K374" s="228" t="s">
        <v>158</v>
      </c>
      <c r="L374" s="44"/>
      <c r="M374" s="233" t="s">
        <v>1</v>
      </c>
      <c r="N374" s="234" t="s">
        <v>41</v>
      </c>
      <c r="O374" s="91"/>
      <c r="P374" s="235">
        <f>O374*H374</f>
        <v>0</v>
      </c>
      <c r="Q374" s="235">
        <v>0</v>
      </c>
      <c r="R374" s="235">
        <f>Q374*H374</f>
        <v>0</v>
      </c>
      <c r="S374" s="235">
        <v>0.040000000000000001</v>
      </c>
      <c r="T374" s="236">
        <f>S374*H374</f>
        <v>30.977600000000002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7" t="s">
        <v>235</v>
      </c>
      <c r="AT374" s="237" t="s">
        <v>154</v>
      </c>
      <c r="AU374" s="237" t="s">
        <v>85</v>
      </c>
      <c r="AY374" s="17" t="s">
        <v>152</v>
      </c>
      <c r="BE374" s="238">
        <f>IF(N374="základní",J374,0)</f>
        <v>0</v>
      </c>
      <c r="BF374" s="238">
        <f>IF(N374="snížená",J374,0)</f>
        <v>0</v>
      </c>
      <c r="BG374" s="238">
        <f>IF(N374="zákl. přenesená",J374,0)</f>
        <v>0</v>
      </c>
      <c r="BH374" s="238">
        <f>IF(N374="sníž. přenesená",J374,0)</f>
        <v>0</v>
      </c>
      <c r="BI374" s="238">
        <f>IF(N374="nulová",J374,0)</f>
        <v>0</v>
      </c>
      <c r="BJ374" s="17" t="s">
        <v>83</v>
      </c>
      <c r="BK374" s="238">
        <f>ROUND(I374*H374,2)</f>
        <v>0</v>
      </c>
      <c r="BL374" s="17" t="s">
        <v>235</v>
      </c>
      <c r="BM374" s="237" t="s">
        <v>715</v>
      </c>
    </row>
    <row r="375" s="13" customFormat="1">
      <c r="A375" s="13"/>
      <c r="B375" s="239"/>
      <c r="C375" s="240"/>
      <c r="D375" s="241" t="s">
        <v>161</v>
      </c>
      <c r="E375" s="242" t="s">
        <v>1</v>
      </c>
      <c r="F375" s="243" t="s">
        <v>716</v>
      </c>
      <c r="G375" s="240"/>
      <c r="H375" s="244">
        <v>774.44000000000005</v>
      </c>
      <c r="I375" s="245"/>
      <c r="J375" s="240"/>
      <c r="K375" s="240"/>
      <c r="L375" s="246"/>
      <c r="M375" s="247"/>
      <c r="N375" s="248"/>
      <c r="O375" s="248"/>
      <c r="P375" s="248"/>
      <c r="Q375" s="248"/>
      <c r="R375" s="248"/>
      <c r="S375" s="248"/>
      <c r="T375" s="24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0" t="s">
        <v>161</v>
      </c>
      <c r="AU375" s="250" t="s">
        <v>85</v>
      </c>
      <c r="AV375" s="13" t="s">
        <v>85</v>
      </c>
      <c r="AW375" s="13" t="s">
        <v>32</v>
      </c>
      <c r="AX375" s="13" t="s">
        <v>83</v>
      </c>
      <c r="AY375" s="250" t="s">
        <v>152</v>
      </c>
    </row>
    <row r="376" s="2" customFormat="1">
      <c r="A376" s="38"/>
      <c r="B376" s="39"/>
      <c r="C376" s="226" t="s">
        <v>717</v>
      </c>
      <c r="D376" s="226" t="s">
        <v>154</v>
      </c>
      <c r="E376" s="227" t="s">
        <v>718</v>
      </c>
      <c r="F376" s="228" t="s">
        <v>719</v>
      </c>
      <c r="G376" s="229" t="s">
        <v>515</v>
      </c>
      <c r="H376" s="282"/>
      <c r="I376" s="231"/>
      <c r="J376" s="232">
        <f>ROUND(I376*H376,2)</f>
        <v>0</v>
      </c>
      <c r="K376" s="228" t="s">
        <v>158</v>
      </c>
      <c r="L376" s="44"/>
      <c r="M376" s="233" t="s">
        <v>1</v>
      </c>
      <c r="N376" s="234" t="s">
        <v>41</v>
      </c>
      <c r="O376" s="91"/>
      <c r="P376" s="235">
        <f>O376*H376</f>
        <v>0</v>
      </c>
      <c r="Q376" s="235">
        <v>0</v>
      </c>
      <c r="R376" s="235">
        <f>Q376*H376</f>
        <v>0</v>
      </c>
      <c r="S376" s="235">
        <v>0</v>
      </c>
      <c r="T376" s="23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235</v>
      </c>
      <c r="AT376" s="237" t="s">
        <v>154</v>
      </c>
      <c r="AU376" s="237" t="s">
        <v>85</v>
      </c>
      <c r="AY376" s="17" t="s">
        <v>152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83</v>
      </c>
      <c r="BK376" s="238">
        <f>ROUND(I376*H376,2)</f>
        <v>0</v>
      </c>
      <c r="BL376" s="17" t="s">
        <v>235</v>
      </c>
      <c r="BM376" s="237" t="s">
        <v>720</v>
      </c>
    </row>
    <row r="377" s="12" customFormat="1" ht="22.8" customHeight="1">
      <c r="A377" s="12"/>
      <c r="B377" s="210"/>
      <c r="C377" s="211"/>
      <c r="D377" s="212" t="s">
        <v>75</v>
      </c>
      <c r="E377" s="224" t="s">
        <v>721</v>
      </c>
      <c r="F377" s="224" t="s">
        <v>722</v>
      </c>
      <c r="G377" s="211"/>
      <c r="H377" s="211"/>
      <c r="I377" s="214"/>
      <c r="J377" s="225">
        <f>BK377</f>
        <v>0</v>
      </c>
      <c r="K377" s="211"/>
      <c r="L377" s="216"/>
      <c r="M377" s="217"/>
      <c r="N377" s="218"/>
      <c r="O377" s="218"/>
      <c r="P377" s="219">
        <f>SUM(P378:P385)</f>
        <v>0</v>
      </c>
      <c r="Q377" s="218"/>
      <c r="R377" s="219">
        <f>SUM(R378:R385)</f>
        <v>2.6853108000000003</v>
      </c>
      <c r="S377" s="218"/>
      <c r="T377" s="220">
        <f>SUM(T378:T385)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21" t="s">
        <v>85</v>
      </c>
      <c r="AT377" s="222" t="s">
        <v>75</v>
      </c>
      <c r="AU377" s="222" t="s">
        <v>83</v>
      </c>
      <c r="AY377" s="221" t="s">
        <v>152</v>
      </c>
      <c r="BK377" s="223">
        <f>SUM(BK378:BK385)</f>
        <v>0</v>
      </c>
    </row>
    <row r="378" s="2" customFormat="1">
      <c r="A378" s="38"/>
      <c r="B378" s="39"/>
      <c r="C378" s="226" t="s">
        <v>723</v>
      </c>
      <c r="D378" s="226" t="s">
        <v>154</v>
      </c>
      <c r="E378" s="227" t="s">
        <v>724</v>
      </c>
      <c r="F378" s="228" t="s">
        <v>725</v>
      </c>
      <c r="G378" s="229" t="s">
        <v>649</v>
      </c>
      <c r="H378" s="230">
        <v>1</v>
      </c>
      <c r="I378" s="231"/>
      <c r="J378" s="232">
        <f>ROUND(I378*H378,2)</f>
        <v>0</v>
      </c>
      <c r="K378" s="228" t="s">
        <v>1</v>
      </c>
      <c r="L378" s="44"/>
      <c r="M378" s="233" t="s">
        <v>1</v>
      </c>
      <c r="N378" s="234" t="s">
        <v>41</v>
      </c>
      <c r="O378" s="91"/>
      <c r="P378" s="235">
        <f>O378*H378</f>
        <v>0</v>
      </c>
      <c r="Q378" s="235">
        <v>0</v>
      </c>
      <c r="R378" s="235">
        <f>Q378*H378</f>
        <v>0</v>
      </c>
      <c r="S378" s="235">
        <v>0</v>
      </c>
      <c r="T378" s="23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7" t="s">
        <v>235</v>
      </c>
      <c r="AT378" s="237" t="s">
        <v>154</v>
      </c>
      <c r="AU378" s="237" t="s">
        <v>85</v>
      </c>
      <c r="AY378" s="17" t="s">
        <v>152</v>
      </c>
      <c r="BE378" s="238">
        <f>IF(N378="základní",J378,0)</f>
        <v>0</v>
      </c>
      <c r="BF378" s="238">
        <f>IF(N378="snížená",J378,0)</f>
        <v>0</v>
      </c>
      <c r="BG378" s="238">
        <f>IF(N378="zákl. přenesená",J378,0)</f>
        <v>0</v>
      </c>
      <c r="BH378" s="238">
        <f>IF(N378="sníž. přenesená",J378,0)</f>
        <v>0</v>
      </c>
      <c r="BI378" s="238">
        <f>IF(N378="nulová",J378,0)</f>
        <v>0</v>
      </c>
      <c r="BJ378" s="17" t="s">
        <v>83</v>
      </c>
      <c r="BK378" s="238">
        <f>ROUND(I378*H378,2)</f>
        <v>0</v>
      </c>
      <c r="BL378" s="17" t="s">
        <v>235</v>
      </c>
      <c r="BM378" s="237" t="s">
        <v>726</v>
      </c>
    </row>
    <row r="379" s="2" customFormat="1">
      <c r="A379" s="38"/>
      <c r="B379" s="39"/>
      <c r="C379" s="226" t="s">
        <v>727</v>
      </c>
      <c r="D379" s="226" t="s">
        <v>154</v>
      </c>
      <c r="E379" s="227" t="s">
        <v>728</v>
      </c>
      <c r="F379" s="228" t="s">
        <v>729</v>
      </c>
      <c r="G379" s="229" t="s">
        <v>202</v>
      </c>
      <c r="H379" s="230">
        <v>155.58000000000001</v>
      </c>
      <c r="I379" s="231"/>
      <c r="J379" s="232">
        <f>ROUND(I379*H379,2)</f>
        <v>0</v>
      </c>
      <c r="K379" s="228" t="s">
        <v>158</v>
      </c>
      <c r="L379" s="44"/>
      <c r="M379" s="233" t="s">
        <v>1</v>
      </c>
      <c r="N379" s="234" t="s">
        <v>41</v>
      </c>
      <c r="O379" s="91"/>
      <c r="P379" s="235">
        <f>O379*H379</f>
        <v>0</v>
      </c>
      <c r="Q379" s="235">
        <v>0.01694</v>
      </c>
      <c r="R379" s="235">
        <f>Q379*H379</f>
        <v>2.6355252000000005</v>
      </c>
      <c r="S379" s="235">
        <v>0</v>
      </c>
      <c r="T379" s="23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7" t="s">
        <v>235</v>
      </c>
      <c r="AT379" s="237" t="s">
        <v>154</v>
      </c>
      <c r="AU379" s="237" t="s">
        <v>85</v>
      </c>
      <c r="AY379" s="17" t="s">
        <v>152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7" t="s">
        <v>83</v>
      </c>
      <c r="BK379" s="238">
        <f>ROUND(I379*H379,2)</f>
        <v>0</v>
      </c>
      <c r="BL379" s="17" t="s">
        <v>235</v>
      </c>
      <c r="BM379" s="237" t="s">
        <v>730</v>
      </c>
    </row>
    <row r="380" s="13" customFormat="1">
      <c r="A380" s="13"/>
      <c r="B380" s="239"/>
      <c r="C380" s="240"/>
      <c r="D380" s="241" t="s">
        <v>161</v>
      </c>
      <c r="E380" s="242" t="s">
        <v>1</v>
      </c>
      <c r="F380" s="243" t="s">
        <v>731</v>
      </c>
      <c r="G380" s="240"/>
      <c r="H380" s="244">
        <v>155.58000000000001</v>
      </c>
      <c r="I380" s="245"/>
      <c r="J380" s="240"/>
      <c r="K380" s="240"/>
      <c r="L380" s="246"/>
      <c r="M380" s="247"/>
      <c r="N380" s="248"/>
      <c r="O380" s="248"/>
      <c r="P380" s="248"/>
      <c r="Q380" s="248"/>
      <c r="R380" s="248"/>
      <c r="S380" s="248"/>
      <c r="T380" s="24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0" t="s">
        <v>161</v>
      </c>
      <c r="AU380" s="250" t="s">
        <v>85</v>
      </c>
      <c r="AV380" s="13" t="s">
        <v>85</v>
      </c>
      <c r="AW380" s="13" t="s">
        <v>32</v>
      </c>
      <c r="AX380" s="13" t="s">
        <v>83</v>
      </c>
      <c r="AY380" s="250" t="s">
        <v>152</v>
      </c>
    </row>
    <row r="381" s="2" customFormat="1" ht="16.5" customHeight="1">
      <c r="A381" s="38"/>
      <c r="B381" s="39"/>
      <c r="C381" s="226" t="s">
        <v>732</v>
      </c>
      <c r="D381" s="226" t="s">
        <v>154</v>
      </c>
      <c r="E381" s="227" t="s">
        <v>733</v>
      </c>
      <c r="F381" s="228" t="s">
        <v>734</v>
      </c>
      <c r="G381" s="229" t="s">
        <v>202</v>
      </c>
      <c r="H381" s="230">
        <v>155.58000000000001</v>
      </c>
      <c r="I381" s="231"/>
      <c r="J381" s="232">
        <f>ROUND(I381*H381,2)</f>
        <v>0</v>
      </c>
      <c r="K381" s="228" t="s">
        <v>158</v>
      </c>
      <c r="L381" s="44"/>
      <c r="M381" s="233" t="s">
        <v>1</v>
      </c>
      <c r="N381" s="234" t="s">
        <v>41</v>
      </c>
      <c r="O381" s="91"/>
      <c r="P381" s="235">
        <f>O381*H381</f>
        <v>0</v>
      </c>
      <c r="Q381" s="235">
        <v>0.00010000000000000001</v>
      </c>
      <c r="R381" s="235">
        <f>Q381*H381</f>
        <v>0.015558000000000002</v>
      </c>
      <c r="S381" s="235">
        <v>0</v>
      </c>
      <c r="T381" s="23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235</v>
      </c>
      <c r="AT381" s="237" t="s">
        <v>154</v>
      </c>
      <c r="AU381" s="237" t="s">
        <v>85</v>
      </c>
      <c r="AY381" s="17" t="s">
        <v>152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83</v>
      </c>
      <c r="BK381" s="238">
        <f>ROUND(I381*H381,2)</f>
        <v>0</v>
      </c>
      <c r="BL381" s="17" t="s">
        <v>235</v>
      </c>
      <c r="BM381" s="237" t="s">
        <v>735</v>
      </c>
    </row>
    <row r="382" s="2" customFormat="1" ht="16.5" customHeight="1">
      <c r="A382" s="38"/>
      <c r="B382" s="39"/>
      <c r="C382" s="226" t="s">
        <v>736</v>
      </c>
      <c r="D382" s="226" t="s">
        <v>154</v>
      </c>
      <c r="E382" s="227" t="s">
        <v>737</v>
      </c>
      <c r="F382" s="228" t="s">
        <v>738</v>
      </c>
      <c r="G382" s="229" t="s">
        <v>202</v>
      </c>
      <c r="H382" s="230">
        <v>155.58000000000001</v>
      </c>
      <c r="I382" s="231"/>
      <c r="J382" s="232">
        <f>ROUND(I382*H382,2)</f>
        <v>0</v>
      </c>
      <c r="K382" s="228" t="s">
        <v>158</v>
      </c>
      <c r="L382" s="44"/>
      <c r="M382" s="233" t="s">
        <v>1</v>
      </c>
      <c r="N382" s="234" t="s">
        <v>41</v>
      </c>
      <c r="O382" s="91"/>
      <c r="P382" s="235">
        <f>O382*H382</f>
        <v>0</v>
      </c>
      <c r="Q382" s="235">
        <v>0</v>
      </c>
      <c r="R382" s="235">
        <f>Q382*H382</f>
        <v>0</v>
      </c>
      <c r="S382" s="235">
        <v>0</v>
      </c>
      <c r="T382" s="23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7" t="s">
        <v>235</v>
      </c>
      <c r="AT382" s="237" t="s">
        <v>154</v>
      </c>
      <c r="AU382" s="237" t="s">
        <v>85</v>
      </c>
      <c r="AY382" s="17" t="s">
        <v>152</v>
      </c>
      <c r="BE382" s="238">
        <f>IF(N382="základní",J382,0)</f>
        <v>0</v>
      </c>
      <c r="BF382" s="238">
        <f>IF(N382="snížená",J382,0)</f>
        <v>0</v>
      </c>
      <c r="BG382" s="238">
        <f>IF(N382="zákl. přenesená",J382,0)</f>
        <v>0</v>
      </c>
      <c r="BH382" s="238">
        <f>IF(N382="sníž. přenesená",J382,0)</f>
        <v>0</v>
      </c>
      <c r="BI382" s="238">
        <f>IF(N382="nulová",J382,0)</f>
        <v>0</v>
      </c>
      <c r="BJ382" s="17" t="s">
        <v>83</v>
      </c>
      <c r="BK382" s="238">
        <f>ROUND(I382*H382,2)</f>
        <v>0</v>
      </c>
      <c r="BL382" s="17" t="s">
        <v>235</v>
      </c>
      <c r="BM382" s="237" t="s">
        <v>739</v>
      </c>
    </row>
    <row r="383" s="2" customFormat="1">
      <c r="A383" s="38"/>
      <c r="B383" s="39"/>
      <c r="C383" s="262" t="s">
        <v>740</v>
      </c>
      <c r="D383" s="262" t="s">
        <v>221</v>
      </c>
      <c r="E383" s="263" t="s">
        <v>741</v>
      </c>
      <c r="F383" s="264" t="s">
        <v>742</v>
      </c>
      <c r="G383" s="265" t="s">
        <v>202</v>
      </c>
      <c r="H383" s="266">
        <v>171.13800000000001</v>
      </c>
      <c r="I383" s="267"/>
      <c r="J383" s="268">
        <f>ROUND(I383*H383,2)</f>
        <v>0</v>
      </c>
      <c r="K383" s="264" t="s">
        <v>1</v>
      </c>
      <c r="L383" s="269"/>
      <c r="M383" s="270" t="s">
        <v>1</v>
      </c>
      <c r="N383" s="271" t="s">
        <v>41</v>
      </c>
      <c r="O383" s="91"/>
      <c r="P383" s="235">
        <f>O383*H383</f>
        <v>0</v>
      </c>
      <c r="Q383" s="235">
        <v>0.00020000000000000001</v>
      </c>
      <c r="R383" s="235">
        <f>Q383*H383</f>
        <v>0.034227600000000004</v>
      </c>
      <c r="S383" s="235">
        <v>0</v>
      </c>
      <c r="T383" s="23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7" t="s">
        <v>329</v>
      </c>
      <c r="AT383" s="237" t="s">
        <v>221</v>
      </c>
      <c r="AU383" s="237" t="s">
        <v>85</v>
      </c>
      <c r="AY383" s="17" t="s">
        <v>152</v>
      </c>
      <c r="BE383" s="238">
        <f>IF(N383="základní",J383,0)</f>
        <v>0</v>
      </c>
      <c r="BF383" s="238">
        <f>IF(N383="snížená",J383,0)</f>
        <v>0</v>
      </c>
      <c r="BG383" s="238">
        <f>IF(N383="zákl. přenesená",J383,0)</f>
        <v>0</v>
      </c>
      <c r="BH383" s="238">
        <f>IF(N383="sníž. přenesená",J383,0)</f>
        <v>0</v>
      </c>
      <c r="BI383" s="238">
        <f>IF(N383="nulová",J383,0)</f>
        <v>0</v>
      </c>
      <c r="BJ383" s="17" t="s">
        <v>83</v>
      </c>
      <c r="BK383" s="238">
        <f>ROUND(I383*H383,2)</f>
        <v>0</v>
      </c>
      <c r="BL383" s="17" t="s">
        <v>235</v>
      </c>
      <c r="BM383" s="237" t="s">
        <v>743</v>
      </c>
    </row>
    <row r="384" s="13" customFormat="1">
      <c r="A384" s="13"/>
      <c r="B384" s="239"/>
      <c r="C384" s="240"/>
      <c r="D384" s="241" t="s">
        <v>161</v>
      </c>
      <c r="E384" s="240"/>
      <c r="F384" s="243" t="s">
        <v>744</v>
      </c>
      <c r="G384" s="240"/>
      <c r="H384" s="244">
        <v>171.13800000000001</v>
      </c>
      <c r="I384" s="245"/>
      <c r="J384" s="240"/>
      <c r="K384" s="240"/>
      <c r="L384" s="246"/>
      <c r="M384" s="247"/>
      <c r="N384" s="248"/>
      <c r="O384" s="248"/>
      <c r="P384" s="248"/>
      <c r="Q384" s="248"/>
      <c r="R384" s="248"/>
      <c r="S384" s="248"/>
      <c r="T384" s="24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0" t="s">
        <v>161</v>
      </c>
      <c r="AU384" s="250" t="s">
        <v>85</v>
      </c>
      <c r="AV384" s="13" t="s">
        <v>85</v>
      </c>
      <c r="AW384" s="13" t="s">
        <v>4</v>
      </c>
      <c r="AX384" s="13" t="s">
        <v>83</v>
      </c>
      <c r="AY384" s="250" t="s">
        <v>152</v>
      </c>
    </row>
    <row r="385" s="2" customFormat="1">
      <c r="A385" s="38"/>
      <c r="B385" s="39"/>
      <c r="C385" s="226" t="s">
        <v>745</v>
      </c>
      <c r="D385" s="226" t="s">
        <v>154</v>
      </c>
      <c r="E385" s="227" t="s">
        <v>746</v>
      </c>
      <c r="F385" s="228" t="s">
        <v>747</v>
      </c>
      <c r="G385" s="229" t="s">
        <v>515</v>
      </c>
      <c r="H385" s="282"/>
      <c r="I385" s="231"/>
      <c r="J385" s="232">
        <f>ROUND(I385*H385,2)</f>
        <v>0</v>
      </c>
      <c r="K385" s="228" t="s">
        <v>158</v>
      </c>
      <c r="L385" s="44"/>
      <c r="M385" s="233" t="s">
        <v>1</v>
      </c>
      <c r="N385" s="234" t="s">
        <v>41</v>
      </c>
      <c r="O385" s="91"/>
      <c r="P385" s="235">
        <f>O385*H385</f>
        <v>0</v>
      </c>
      <c r="Q385" s="235">
        <v>0</v>
      </c>
      <c r="R385" s="235">
        <f>Q385*H385</f>
        <v>0</v>
      </c>
      <c r="S385" s="235">
        <v>0</v>
      </c>
      <c r="T385" s="23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235</v>
      </c>
      <c r="AT385" s="237" t="s">
        <v>154</v>
      </c>
      <c r="AU385" s="237" t="s">
        <v>85</v>
      </c>
      <c r="AY385" s="17" t="s">
        <v>152</v>
      </c>
      <c r="BE385" s="238">
        <f>IF(N385="základní",J385,0)</f>
        <v>0</v>
      </c>
      <c r="BF385" s="238">
        <f>IF(N385="snížená",J385,0)</f>
        <v>0</v>
      </c>
      <c r="BG385" s="238">
        <f>IF(N385="zákl. přenesená",J385,0)</f>
        <v>0</v>
      </c>
      <c r="BH385" s="238">
        <f>IF(N385="sníž. přenesená",J385,0)</f>
        <v>0</v>
      </c>
      <c r="BI385" s="238">
        <f>IF(N385="nulová",J385,0)</f>
        <v>0</v>
      </c>
      <c r="BJ385" s="17" t="s">
        <v>83</v>
      </c>
      <c r="BK385" s="238">
        <f>ROUND(I385*H385,2)</f>
        <v>0</v>
      </c>
      <c r="BL385" s="17" t="s">
        <v>235</v>
      </c>
      <c r="BM385" s="237" t="s">
        <v>748</v>
      </c>
    </row>
    <row r="386" s="12" customFormat="1" ht="22.8" customHeight="1">
      <c r="A386" s="12"/>
      <c r="B386" s="210"/>
      <c r="C386" s="211"/>
      <c r="D386" s="212" t="s">
        <v>75</v>
      </c>
      <c r="E386" s="224" t="s">
        <v>749</v>
      </c>
      <c r="F386" s="224" t="s">
        <v>750</v>
      </c>
      <c r="G386" s="211"/>
      <c r="H386" s="211"/>
      <c r="I386" s="214"/>
      <c r="J386" s="225">
        <f>BK386</f>
        <v>0</v>
      </c>
      <c r="K386" s="211"/>
      <c r="L386" s="216"/>
      <c r="M386" s="217"/>
      <c r="N386" s="218"/>
      <c r="O386" s="218"/>
      <c r="P386" s="219">
        <f>SUM(P387:P424)</f>
        <v>0</v>
      </c>
      <c r="Q386" s="218"/>
      <c r="R386" s="219">
        <f>SUM(R387:R424)</f>
        <v>9.4216336400000014</v>
      </c>
      <c r="S386" s="218"/>
      <c r="T386" s="220">
        <f>SUM(T387:T424)</f>
        <v>7.6240997299999993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1" t="s">
        <v>85</v>
      </c>
      <c r="AT386" s="222" t="s">
        <v>75</v>
      </c>
      <c r="AU386" s="222" t="s">
        <v>83</v>
      </c>
      <c r="AY386" s="221" t="s">
        <v>152</v>
      </c>
      <c r="BK386" s="223">
        <f>SUM(BK387:BK424)</f>
        <v>0</v>
      </c>
    </row>
    <row r="387" s="2" customFormat="1">
      <c r="A387" s="38"/>
      <c r="B387" s="39"/>
      <c r="C387" s="226" t="s">
        <v>751</v>
      </c>
      <c r="D387" s="226" t="s">
        <v>154</v>
      </c>
      <c r="E387" s="227" t="s">
        <v>752</v>
      </c>
      <c r="F387" s="228" t="s">
        <v>753</v>
      </c>
      <c r="G387" s="229" t="s">
        <v>639</v>
      </c>
      <c r="H387" s="230">
        <v>103</v>
      </c>
      <c r="I387" s="231"/>
      <c r="J387" s="232">
        <f>ROUND(I387*H387,2)</f>
        <v>0</v>
      </c>
      <c r="K387" s="228" t="s">
        <v>1</v>
      </c>
      <c r="L387" s="44"/>
      <c r="M387" s="233" t="s">
        <v>1</v>
      </c>
      <c r="N387" s="234" t="s">
        <v>41</v>
      </c>
      <c r="O387" s="91"/>
      <c r="P387" s="235">
        <f>O387*H387</f>
        <v>0</v>
      </c>
      <c r="Q387" s="235">
        <v>0</v>
      </c>
      <c r="R387" s="235">
        <f>Q387*H387</f>
        <v>0</v>
      </c>
      <c r="S387" s="235">
        <v>0</v>
      </c>
      <c r="T387" s="23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7" t="s">
        <v>235</v>
      </c>
      <c r="AT387" s="237" t="s">
        <v>154</v>
      </c>
      <c r="AU387" s="237" t="s">
        <v>85</v>
      </c>
      <c r="AY387" s="17" t="s">
        <v>152</v>
      </c>
      <c r="BE387" s="238">
        <f>IF(N387="základní",J387,0)</f>
        <v>0</v>
      </c>
      <c r="BF387" s="238">
        <f>IF(N387="snížená",J387,0)</f>
        <v>0</v>
      </c>
      <c r="BG387" s="238">
        <f>IF(N387="zákl. přenesená",J387,0)</f>
        <v>0</v>
      </c>
      <c r="BH387" s="238">
        <f>IF(N387="sníž. přenesená",J387,0)</f>
        <v>0</v>
      </c>
      <c r="BI387" s="238">
        <f>IF(N387="nulová",J387,0)</f>
        <v>0</v>
      </c>
      <c r="BJ387" s="17" t="s">
        <v>83</v>
      </c>
      <c r="BK387" s="238">
        <f>ROUND(I387*H387,2)</f>
        <v>0</v>
      </c>
      <c r="BL387" s="17" t="s">
        <v>235</v>
      </c>
      <c r="BM387" s="237" t="s">
        <v>754</v>
      </c>
    </row>
    <row r="388" s="13" customFormat="1">
      <c r="A388" s="13"/>
      <c r="B388" s="239"/>
      <c r="C388" s="240"/>
      <c r="D388" s="241" t="s">
        <v>161</v>
      </c>
      <c r="E388" s="242" t="s">
        <v>1</v>
      </c>
      <c r="F388" s="243" t="s">
        <v>755</v>
      </c>
      <c r="G388" s="240"/>
      <c r="H388" s="244">
        <v>103</v>
      </c>
      <c r="I388" s="245"/>
      <c r="J388" s="240"/>
      <c r="K388" s="240"/>
      <c r="L388" s="246"/>
      <c r="M388" s="247"/>
      <c r="N388" s="248"/>
      <c r="O388" s="248"/>
      <c r="P388" s="248"/>
      <c r="Q388" s="248"/>
      <c r="R388" s="248"/>
      <c r="S388" s="248"/>
      <c r="T388" s="24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0" t="s">
        <v>161</v>
      </c>
      <c r="AU388" s="250" t="s">
        <v>85</v>
      </c>
      <c r="AV388" s="13" t="s">
        <v>85</v>
      </c>
      <c r="AW388" s="13" t="s">
        <v>32</v>
      </c>
      <c r="AX388" s="13" t="s">
        <v>83</v>
      </c>
      <c r="AY388" s="250" t="s">
        <v>152</v>
      </c>
    </row>
    <row r="389" s="2" customFormat="1" ht="16.5" customHeight="1">
      <c r="A389" s="38"/>
      <c r="B389" s="39"/>
      <c r="C389" s="226" t="s">
        <v>756</v>
      </c>
      <c r="D389" s="226" t="s">
        <v>154</v>
      </c>
      <c r="E389" s="227" t="s">
        <v>757</v>
      </c>
      <c r="F389" s="228" t="s">
        <v>758</v>
      </c>
      <c r="G389" s="229" t="s">
        <v>202</v>
      </c>
      <c r="H389" s="230">
        <v>1211.5699999999999</v>
      </c>
      <c r="I389" s="231"/>
      <c r="J389" s="232">
        <f>ROUND(I389*H389,2)</f>
        <v>0</v>
      </c>
      <c r="K389" s="228" t="s">
        <v>158</v>
      </c>
      <c r="L389" s="44"/>
      <c r="M389" s="233" t="s">
        <v>1</v>
      </c>
      <c r="N389" s="234" t="s">
        <v>41</v>
      </c>
      <c r="O389" s="91"/>
      <c r="P389" s="235">
        <f>O389*H389</f>
        <v>0</v>
      </c>
      <c r="Q389" s="235">
        <v>0</v>
      </c>
      <c r="R389" s="235">
        <f>Q389*H389</f>
        <v>0</v>
      </c>
      <c r="S389" s="235">
        <v>0.0057099999999999998</v>
      </c>
      <c r="T389" s="236">
        <f>S389*H389</f>
        <v>6.9180646999999995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7" t="s">
        <v>159</v>
      </c>
      <c r="AT389" s="237" t="s">
        <v>154</v>
      </c>
      <c r="AU389" s="237" t="s">
        <v>85</v>
      </c>
      <c r="AY389" s="17" t="s">
        <v>152</v>
      </c>
      <c r="BE389" s="238">
        <f>IF(N389="základní",J389,0)</f>
        <v>0</v>
      </c>
      <c r="BF389" s="238">
        <f>IF(N389="snížená",J389,0)</f>
        <v>0</v>
      </c>
      <c r="BG389" s="238">
        <f>IF(N389="zákl. přenesená",J389,0)</f>
        <v>0</v>
      </c>
      <c r="BH389" s="238">
        <f>IF(N389="sníž. přenesená",J389,0)</f>
        <v>0</v>
      </c>
      <c r="BI389" s="238">
        <f>IF(N389="nulová",J389,0)</f>
        <v>0</v>
      </c>
      <c r="BJ389" s="17" t="s">
        <v>83</v>
      </c>
      <c r="BK389" s="238">
        <f>ROUND(I389*H389,2)</f>
        <v>0</v>
      </c>
      <c r="BL389" s="17" t="s">
        <v>159</v>
      </c>
      <c r="BM389" s="237" t="s">
        <v>759</v>
      </c>
    </row>
    <row r="390" s="13" customFormat="1">
      <c r="A390" s="13"/>
      <c r="B390" s="239"/>
      <c r="C390" s="240"/>
      <c r="D390" s="241" t="s">
        <v>161</v>
      </c>
      <c r="E390" s="242" t="s">
        <v>1</v>
      </c>
      <c r="F390" s="243" t="s">
        <v>760</v>
      </c>
      <c r="G390" s="240"/>
      <c r="H390" s="244">
        <v>1211.5699999999999</v>
      </c>
      <c r="I390" s="245"/>
      <c r="J390" s="240"/>
      <c r="K390" s="240"/>
      <c r="L390" s="246"/>
      <c r="M390" s="247"/>
      <c r="N390" s="248"/>
      <c r="O390" s="248"/>
      <c r="P390" s="248"/>
      <c r="Q390" s="248"/>
      <c r="R390" s="248"/>
      <c r="S390" s="248"/>
      <c r="T390" s="24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0" t="s">
        <v>161</v>
      </c>
      <c r="AU390" s="250" t="s">
        <v>85</v>
      </c>
      <c r="AV390" s="13" t="s">
        <v>85</v>
      </c>
      <c r="AW390" s="13" t="s">
        <v>32</v>
      </c>
      <c r="AX390" s="13" t="s">
        <v>83</v>
      </c>
      <c r="AY390" s="250" t="s">
        <v>152</v>
      </c>
    </row>
    <row r="391" s="2" customFormat="1" ht="16.5" customHeight="1">
      <c r="A391" s="38"/>
      <c r="B391" s="39"/>
      <c r="C391" s="226" t="s">
        <v>761</v>
      </c>
      <c r="D391" s="226" t="s">
        <v>154</v>
      </c>
      <c r="E391" s="227" t="s">
        <v>762</v>
      </c>
      <c r="F391" s="228" t="s">
        <v>763</v>
      </c>
      <c r="G391" s="229" t="s">
        <v>248</v>
      </c>
      <c r="H391" s="230">
        <v>50</v>
      </c>
      <c r="I391" s="231"/>
      <c r="J391" s="232">
        <f>ROUND(I391*H391,2)</f>
        <v>0</v>
      </c>
      <c r="K391" s="228" t="s">
        <v>158</v>
      </c>
      <c r="L391" s="44"/>
      <c r="M391" s="233" t="s">
        <v>1</v>
      </c>
      <c r="N391" s="234" t="s">
        <v>41</v>
      </c>
      <c r="O391" s="91"/>
      <c r="P391" s="235">
        <f>O391*H391</f>
        <v>0</v>
      </c>
      <c r="Q391" s="235">
        <v>0</v>
      </c>
      <c r="R391" s="235">
        <f>Q391*H391</f>
        <v>0</v>
      </c>
      <c r="S391" s="235">
        <v>0.0018699999999999999</v>
      </c>
      <c r="T391" s="236">
        <f>S391*H391</f>
        <v>0.0935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7" t="s">
        <v>235</v>
      </c>
      <c r="AT391" s="237" t="s">
        <v>154</v>
      </c>
      <c r="AU391" s="237" t="s">
        <v>85</v>
      </c>
      <c r="AY391" s="17" t="s">
        <v>152</v>
      </c>
      <c r="BE391" s="238">
        <f>IF(N391="základní",J391,0)</f>
        <v>0</v>
      </c>
      <c r="BF391" s="238">
        <f>IF(N391="snížená",J391,0)</f>
        <v>0</v>
      </c>
      <c r="BG391" s="238">
        <f>IF(N391="zákl. přenesená",J391,0)</f>
        <v>0</v>
      </c>
      <c r="BH391" s="238">
        <f>IF(N391="sníž. přenesená",J391,0)</f>
        <v>0</v>
      </c>
      <c r="BI391" s="238">
        <f>IF(N391="nulová",J391,0)</f>
        <v>0</v>
      </c>
      <c r="BJ391" s="17" t="s">
        <v>83</v>
      </c>
      <c r="BK391" s="238">
        <f>ROUND(I391*H391,2)</f>
        <v>0</v>
      </c>
      <c r="BL391" s="17" t="s">
        <v>235</v>
      </c>
      <c r="BM391" s="237" t="s">
        <v>764</v>
      </c>
    </row>
    <row r="392" s="2" customFormat="1" ht="16.5" customHeight="1">
      <c r="A392" s="38"/>
      <c r="B392" s="39"/>
      <c r="C392" s="226" t="s">
        <v>765</v>
      </c>
      <c r="D392" s="226" t="s">
        <v>154</v>
      </c>
      <c r="E392" s="227" t="s">
        <v>766</v>
      </c>
      <c r="F392" s="228" t="s">
        <v>767</v>
      </c>
      <c r="G392" s="229" t="s">
        <v>768</v>
      </c>
      <c r="H392" s="230">
        <v>560</v>
      </c>
      <c r="I392" s="231"/>
      <c r="J392" s="232">
        <f>ROUND(I392*H392,2)</f>
        <v>0</v>
      </c>
      <c r="K392" s="228" t="s">
        <v>1</v>
      </c>
      <c r="L392" s="44"/>
      <c r="M392" s="233" t="s">
        <v>1</v>
      </c>
      <c r="N392" s="234" t="s">
        <v>41</v>
      </c>
      <c r="O392" s="91"/>
      <c r="P392" s="235">
        <f>O392*H392</f>
        <v>0</v>
      </c>
      <c r="Q392" s="235">
        <v>0</v>
      </c>
      <c r="R392" s="235">
        <f>Q392*H392</f>
        <v>0</v>
      </c>
      <c r="S392" s="235">
        <v>0</v>
      </c>
      <c r="T392" s="23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7" t="s">
        <v>235</v>
      </c>
      <c r="AT392" s="237" t="s">
        <v>154</v>
      </c>
      <c r="AU392" s="237" t="s">
        <v>85</v>
      </c>
      <c r="AY392" s="17" t="s">
        <v>152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7" t="s">
        <v>83</v>
      </c>
      <c r="BK392" s="238">
        <f>ROUND(I392*H392,2)</f>
        <v>0</v>
      </c>
      <c r="BL392" s="17" t="s">
        <v>235</v>
      </c>
      <c r="BM392" s="237" t="s">
        <v>769</v>
      </c>
    </row>
    <row r="393" s="13" customFormat="1">
      <c r="A393" s="13"/>
      <c r="B393" s="239"/>
      <c r="C393" s="240"/>
      <c r="D393" s="241" t="s">
        <v>161</v>
      </c>
      <c r="E393" s="242" t="s">
        <v>1</v>
      </c>
      <c r="F393" s="243" t="s">
        <v>770</v>
      </c>
      <c r="G393" s="240"/>
      <c r="H393" s="244">
        <v>560</v>
      </c>
      <c r="I393" s="245"/>
      <c r="J393" s="240"/>
      <c r="K393" s="240"/>
      <c r="L393" s="246"/>
      <c r="M393" s="247"/>
      <c r="N393" s="248"/>
      <c r="O393" s="248"/>
      <c r="P393" s="248"/>
      <c r="Q393" s="248"/>
      <c r="R393" s="248"/>
      <c r="S393" s="248"/>
      <c r="T393" s="24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0" t="s">
        <v>161</v>
      </c>
      <c r="AU393" s="250" t="s">
        <v>85</v>
      </c>
      <c r="AV393" s="13" t="s">
        <v>85</v>
      </c>
      <c r="AW393" s="13" t="s">
        <v>32</v>
      </c>
      <c r="AX393" s="13" t="s">
        <v>83</v>
      </c>
      <c r="AY393" s="250" t="s">
        <v>152</v>
      </c>
    </row>
    <row r="394" s="2" customFormat="1" ht="16.5" customHeight="1">
      <c r="A394" s="38"/>
      <c r="B394" s="39"/>
      <c r="C394" s="226" t="s">
        <v>771</v>
      </c>
      <c r="D394" s="226" t="s">
        <v>154</v>
      </c>
      <c r="E394" s="227" t="s">
        <v>772</v>
      </c>
      <c r="F394" s="228" t="s">
        <v>773</v>
      </c>
      <c r="G394" s="229" t="s">
        <v>248</v>
      </c>
      <c r="H394" s="230">
        <v>67.599000000000004</v>
      </c>
      <c r="I394" s="231"/>
      <c r="J394" s="232">
        <f>ROUND(I394*H394,2)</f>
        <v>0</v>
      </c>
      <c r="K394" s="228" t="s">
        <v>158</v>
      </c>
      <c r="L394" s="44"/>
      <c r="M394" s="233" t="s">
        <v>1</v>
      </c>
      <c r="N394" s="234" t="s">
        <v>41</v>
      </c>
      <c r="O394" s="91"/>
      <c r="P394" s="235">
        <f>O394*H394</f>
        <v>0</v>
      </c>
      <c r="Q394" s="235">
        <v>0</v>
      </c>
      <c r="R394" s="235">
        <f>Q394*H394</f>
        <v>0</v>
      </c>
      <c r="S394" s="235">
        <v>0.00167</v>
      </c>
      <c r="T394" s="236">
        <f>S394*H394</f>
        <v>0.11289033000000001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7" t="s">
        <v>235</v>
      </c>
      <c r="AT394" s="237" t="s">
        <v>154</v>
      </c>
      <c r="AU394" s="237" t="s">
        <v>85</v>
      </c>
      <c r="AY394" s="17" t="s">
        <v>152</v>
      </c>
      <c r="BE394" s="238">
        <f>IF(N394="základní",J394,0)</f>
        <v>0</v>
      </c>
      <c r="BF394" s="238">
        <f>IF(N394="snížená",J394,0)</f>
        <v>0</v>
      </c>
      <c r="BG394" s="238">
        <f>IF(N394="zákl. přenesená",J394,0)</f>
        <v>0</v>
      </c>
      <c r="BH394" s="238">
        <f>IF(N394="sníž. přenesená",J394,0)</f>
        <v>0</v>
      </c>
      <c r="BI394" s="238">
        <f>IF(N394="nulová",J394,0)</f>
        <v>0</v>
      </c>
      <c r="BJ394" s="17" t="s">
        <v>83</v>
      </c>
      <c r="BK394" s="238">
        <f>ROUND(I394*H394,2)</f>
        <v>0</v>
      </c>
      <c r="BL394" s="17" t="s">
        <v>235</v>
      </c>
      <c r="BM394" s="237" t="s">
        <v>774</v>
      </c>
    </row>
    <row r="395" s="2" customFormat="1" ht="16.5" customHeight="1">
      <c r="A395" s="38"/>
      <c r="B395" s="39"/>
      <c r="C395" s="226" t="s">
        <v>775</v>
      </c>
      <c r="D395" s="226" t="s">
        <v>154</v>
      </c>
      <c r="E395" s="227" t="s">
        <v>776</v>
      </c>
      <c r="F395" s="228" t="s">
        <v>777</v>
      </c>
      <c r="G395" s="229" t="s">
        <v>248</v>
      </c>
      <c r="H395" s="230">
        <v>12</v>
      </c>
      <c r="I395" s="231"/>
      <c r="J395" s="232">
        <f>ROUND(I395*H395,2)</f>
        <v>0</v>
      </c>
      <c r="K395" s="228" t="s">
        <v>158</v>
      </c>
      <c r="L395" s="44"/>
      <c r="M395" s="233" t="s">
        <v>1</v>
      </c>
      <c r="N395" s="234" t="s">
        <v>41</v>
      </c>
      <c r="O395" s="91"/>
      <c r="P395" s="235">
        <f>O395*H395</f>
        <v>0</v>
      </c>
      <c r="Q395" s="235">
        <v>0</v>
      </c>
      <c r="R395" s="235">
        <f>Q395*H395</f>
        <v>0</v>
      </c>
      <c r="S395" s="235">
        <v>0.00175</v>
      </c>
      <c r="T395" s="236">
        <f>S395*H395</f>
        <v>0.021000000000000001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7" t="s">
        <v>235</v>
      </c>
      <c r="AT395" s="237" t="s">
        <v>154</v>
      </c>
      <c r="AU395" s="237" t="s">
        <v>85</v>
      </c>
      <c r="AY395" s="17" t="s">
        <v>152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7" t="s">
        <v>83</v>
      </c>
      <c r="BK395" s="238">
        <f>ROUND(I395*H395,2)</f>
        <v>0</v>
      </c>
      <c r="BL395" s="17" t="s">
        <v>235</v>
      </c>
      <c r="BM395" s="237" t="s">
        <v>778</v>
      </c>
    </row>
    <row r="396" s="2" customFormat="1" ht="16.5" customHeight="1">
      <c r="A396" s="38"/>
      <c r="B396" s="39"/>
      <c r="C396" s="226" t="s">
        <v>779</v>
      </c>
      <c r="D396" s="226" t="s">
        <v>154</v>
      </c>
      <c r="E396" s="227" t="s">
        <v>780</v>
      </c>
      <c r="F396" s="228" t="s">
        <v>781</v>
      </c>
      <c r="G396" s="229" t="s">
        <v>639</v>
      </c>
      <c r="H396" s="230">
        <v>1</v>
      </c>
      <c r="I396" s="231"/>
      <c r="J396" s="232">
        <f>ROUND(I396*H396,2)</f>
        <v>0</v>
      </c>
      <c r="K396" s="228" t="s">
        <v>1</v>
      </c>
      <c r="L396" s="44"/>
      <c r="M396" s="233" t="s">
        <v>1</v>
      </c>
      <c r="N396" s="234" t="s">
        <v>41</v>
      </c>
      <c r="O396" s="91"/>
      <c r="P396" s="235">
        <f>O396*H396</f>
        <v>0</v>
      </c>
      <c r="Q396" s="235">
        <v>0</v>
      </c>
      <c r="R396" s="235">
        <f>Q396*H396</f>
        <v>0</v>
      </c>
      <c r="S396" s="235">
        <v>0</v>
      </c>
      <c r="T396" s="23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7" t="s">
        <v>235</v>
      </c>
      <c r="AT396" s="237" t="s">
        <v>154</v>
      </c>
      <c r="AU396" s="237" t="s">
        <v>85</v>
      </c>
      <c r="AY396" s="17" t="s">
        <v>152</v>
      </c>
      <c r="BE396" s="238">
        <f>IF(N396="základní",J396,0)</f>
        <v>0</v>
      </c>
      <c r="BF396" s="238">
        <f>IF(N396="snížená",J396,0)</f>
        <v>0</v>
      </c>
      <c r="BG396" s="238">
        <f>IF(N396="zákl. přenesená",J396,0)</f>
        <v>0</v>
      </c>
      <c r="BH396" s="238">
        <f>IF(N396="sníž. přenesená",J396,0)</f>
        <v>0</v>
      </c>
      <c r="BI396" s="238">
        <f>IF(N396="nulová",J396,0)</f>
        <v>0</v>
      </c>
      <c r="BJ396" s="17" t="s">
        <v>83</v>
      </c>
      <c r="BK396" s="238">
        <f>ROUND(I396*H396,2)</f>
        <v>0</v>
      </c>
      <c r="BL396" s="17" t="s">
        <v>235</v>
      </c>
      <c r="BM396" s="237" t="s">
        <v>782</v>
      </c>
    </row>
    <row r="397" s="13" customFormat="1">
      <c r="A397" s="13"/>
      <c r="B397" s="239"/>
      <c r="C397" s="240"/>
      <c r="D397" s="241" t="s">
        <v>161</v>
      </c>
      <c r="E397" s="242" t="s">
        <v>1</v>
      </c>
      <c r="F397" s="243" t="s">
        <v>783</v>
      </c>
      <c r="G397" s="240"/>
      <c r="H397" s="244">
        <v>1</v>
      </c>
      <c r="I397" s="245"/>
      <c r="J397" s="240"/>
      <c r="K397" s="240"/>
      <c r="L397" s="246"/>
      <c r="M397" s="247"/>
      <c r="N397" s="248"/>
      <c r="O397" s="248"/>
      <c r="P397" s="248"/>
      <c r="Q397" s="248"/>
      <c r="R397" s="248"/>
      <c r="S397" s="248"/>
      <c r="T397" s="24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0" t="s">
        <v>161</v>
      </c>
      <c r="AU397" s="250" t="s">
        <v>85</v>
      </c>
      <c r="AV397" s="13" t="s">
        <v>85</v>
      </c>
      <c r="AW397" s="13" t="s">
        <v>32</v>
      </c>
      <c r="AX397" s="13" t="s">
        <v>83</v>
      </c>
      <c r="AY397" s="250" t="s">
        <v>152</v>
      </c>
    </row>
    <row r="398" s="2" customFormat="1" ht="16.5" customHeight="1">
      <c r="A398" s="38"/>
      <c r="B398" s="39"/>
      <c r="C398" s="226" t="s">
        <v>784</v>
      </c>
      <c r="D398" s="226" t="s">
        <v>154</v>
      </c>
      <c r="E398" s="227" t="s">
        <v>785</v>
      </c>
      <c r="F398" s="228" t="s">
        <v>786</v>
      </c>
      <c r="G398" s="229" t="s">
        <v>248</v>
      </c>
      <c r="H398" s="230">
        <v>112.03</v>
      </c>
      <c r="I398" s="231"/>
      <c r="J398" s="232">
        <f>ROUND(I398*H398,2)</f>
        <v>0</v>
      </c>
      <c r="K398" s="228" t="s">
        <v>158</v>
      </c>
      <c r="L398" s="44"/>
      <c r="M398" s="233" t="s">
        <v>1</v>
      </c>
      <c r="N398" s="234" t="s">
        <v>41</v>
      </c>
      <c r="O398" s="91"/>
      <c r="P398" s="235">
        <f>O398*H398</f>
        <v>0</v>
      </c>
      <c r="Q398" s="235">
        <v>0</v>
      </c>
      <c r="R398" s="235">
        <f>Q398*H398</f>
        <v>0</v>
      </c>
      <c r="S398" s="235">
        <v>0.0025999999999999999</v>
      </c>
      <c r="T398" s="236">
        <f>S398*H398</f>
        <v>0.29127799999999998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7" t="s">
        <v>235</v>
      </c>
      <c r="AT398" s="237" t="s">
        <v>154</v>
      </c>
      <c r="AU398" s="237" t="s">
        <v>85</v>
      </c>
      <c r="AY398" s="17" t="s">
        <v>152</v>
      </c>
      <c r="BE398" s="238">
        <f>IF(N398="základní",J398,0)</f>
        <v>0</v>
      </c>
      <c r="BF398" s="238">
        <f>IF(N398="snížená",J398,0)</f>
        <v>0</v>
      </c>
      <c r="BG398" s="238">
        <f>IF(N398="zákl. přenesená",J398,0)</f>
        <v>0</v>
      </c>
      <c r="BH398" s="238">
        <f>IF(N398="sníž. přenesená",J398,0)</f>
        <v>0</v>
      </c>
      <c r="BI398" s="238">
        <f>IF(N398="nulová",J398,0)</f>
        <v>0</v>
      </c>
      <c r="BJ398" s="17" t="s">
        <v>83</v>
      </c>
      <c r="BK398" s="238">
        <f>ROUND(I398*H398,2)</f>
        <v>0</v>
      </c>
      <c r="BL398" s="17" t="s">
        <v>235</v>
      </c>
      <c r="BM398" s="237" t="s">
        <v>787</v>
      </c>
    </row>
    <row r="399" s="2" customFormat="1" ht="16.5" customHeight="1">
      <c r="A399" s="38"/>
      <c r="B399" s="39"/>
      <c r="C399" s="226" t="s">
        <v>788</v>
      </c>
      <c r="D399" s="226" t="s">
        <v>154</v>
      </c>
      <c r="E399" s="227" t="s">
        <v>789</v>
      </c>
      <c r="F399" s="228" t="s">
        <v>790</v>
      </c>
      <c r="G399" s="229" t="s">
        <v>248</v>
      </c>
      <c r="H399" s="230">
        <v>47.555</v>
      </c>
      <c r="I399" s="231"/>
      <c r="J399" s="232">
        <f>ROUND(I399*H399,2)</f>
        <v>0</v>
      </c>
      <c r="K399" s="228" t="s">
        <v>158</v>
      </c>
      <c r="L399" s="44"/>
      <c r="M399" s="233" t="s">
        <v>1</v>
      </c>
      <c r="N399" s="234" t="s">
        <v>41</v>
      </c>
      <c r="O399" s="91"/>
      <c r="P399" s="235">
        <f>O399*H399</f>
        <v>0</v>
      </c>
      <c r="Q399" s="235">
        <v>0</v>
      </c>
      <c r="R399" s="235">
        <f>Q399*H399</f>
        <v>0</v>
      </c>
      <c r="S399" s="235">
        <v>0.0039399999999999999</v>
      </c>
      <c r="T399" s="236">
        <f>S399*H399</f>
        <v>0.1873667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7" t="s">
        <v>235</v>
      </c>
      <c r="AT399" s="237" t="s">
        <v>154</v>
      </c>
      <c r="AU399" s="237" t="s">
        <v>85</v>
      </c>
      <c r="AY399" s="17" t="s">
        <v>152</v>
      </c>
      <c r="BE399" s="238">
        <f>IF(N399="základní",J399,0)</f>
        <v>0</v>
      </c>
      <c r="BF399" s="238">
        <f>IF(N399="snížená",J399,0)</f>
        <v>0</v>
      </c>
      <c r="BG399" s="238">
        <f>IF(N399="zákl. přenesená",J399,0)</f>
        <v>0</v>
      </c>
      <c r="BH399" s="238">
        <f>IF(N399="sníž. přenesená",J399,0)</f>
        <v>0</v>
      </c>
      <c r="BI399" s="238">
        <f>IF(N399="nulová",J399,0)</f>
        <v>0</v>
      </c>
      <c r="BJ399" s="17" t="s">
        <v>83</v>
      </c>
      <c r="BK399" s="238">
        <f>ROUND(I399*H399,2)</f>
        <v>0</v>
      </c>
      <c r="BL399" s="17" t="s">
        <v>235</v>
      </c>
      <c r="BM399" s="237" t="s">
        <v>791</v>
      </c>
    </row>
    <row r="400" s="2" customFormat="1">
      <c r="A400" s="38"/>
      <c r="B400" s="39"/>
      <c r="C400" s="226" t="s">
        <v>792</v>
      </c>
      <c r="D400" s="226" t="s">
        <v>154</v>
      </c>
      <c r="E400" s="227" t="s">
        <v>793</v>
      </c>
      <c r="F400" s="228" t="s">
        <v>794</v>
      </c>
      <c r="G400" s="229" t="s">
        <v>248</v>
      </c>
      <c r="H400" s="230">
        <v>16</v>
      </c>
      <c r="I400" s="231"/>
      <c r="J400" s="232">
        <f>ROUND(I400*H400,2)</f>
        <v>0</v>
      </c>
      <c r="K400" s="228" t="s">
        <v>158</v>
      </c>
      <c r="L400" s="44"/>
      <c r="M400" s="233" t="s">
        <v>1</v>
      </c>
      <c r="N400" s="234" t="s">
        <v>41</v>
      </c>
      <c r="O400" s="91"/>
      <c r="P400" s="235">
        <f>O400*H400</f>
        <v>0</v>
      </c>
      <c r="Q400" s="235">
        <v>0.00029</v>
      </c>
      <c r="R400" s="235">
        <f>Q400*H400</f>
        <v>0.00464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235</v>
      </c>
      <c r="AT400" s="237" t="s">
        <v>154</v>
      </c>
      <c r="AU400" s="237" t="s">
        <v>85</v>
      </c>
      <c r="AY400" s="17" t="s">
        <v>152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83</v>
      </c>
      <c r="BK400" s="238">
        <f>ROUND(I400*H400,2)</f>
        <v>0</v>
      </c>
      <c r="BL400" s="17" t="s">
        <v>235</v>
      </c>
      <c r="BM400" s="237" t="s">
        <v>795</v>
      </c>
    </row>
    <row r="401" s="13" customFormat="1">
      <c r="A401" s="13"/>
      <c r="B401" s="239"/>
      <c r="C401" s="240"/>
      <c r="D401" s="241" t="s">
        <v>161</v>
      </c>
      <c r="E401" s="242" t="s">
        <v>1</v>
      </c>
      <c r="F401" s="243" t="s">
        <v>796</v>
      </c>
      <c r="G401" s="240"/>
      <c r="H401" s="244">
        <v>16</v>
      </c>
      <c r="I401" s="245"/>
      <c r="J401" s="240"/>
      <c r="K401" s="240"/>
      <c r="L401" s="246"/>
      <c r="M401" s="247"/>
      <c r="N401" s="248"/>
      <c r="O401" s="248"/>
      <c r="P401" s="248"/>
      <c r="Q401" s="248"/>
      <c r="R401" s="248"/>
      <c r="S401" s="248"/>
      <c r="T401" s="24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0" t="s">
        <v>161</v>
      </c>
      <c r="AU401" s="250" t="s">
        <v>85</v>
      </c>
      <c r="AV401" s="13" t="s">
        <v>85</v>
      </c>
      <c r="AW401" s="13" t="s">
        <v>32</v>
      </c>
      <c r="AX401" s="13" t="s">
        <v>83</v>
      </c>
      <c r="AY401" s="250" t="s">
        <v>152</v>
      </c>
    </row>
    <row r="402" s="2" customFormat="1" ht="33" customHeight="1">
      <c r="A402" s="38"/>
      <c r="B402" s="39"/>
      <c r="C402" s="226" t="s">
        <v>797</v>
      </c>
      <c r="D402" s="226" t="s">
        <v>154</v>
      </c>
      <c r="E402" s="227" t="s">
        <v>798</v>
      </c>
      <c r="F402" s="228" t="s">
        <v>799</v>
      </c>
      <c r="G402" s="229" t="s">
        <v>202</v>
      </c>
      <c r="H402" s="230">
        <v>1187.1980000000001</v>
      </c>
      <c r="I402" s="231"/>
      <c r="J402" s="232">
        <f>ROUND(I402*H402,2)</f>
        <v>0</v>
      </c>
      <c r="K402" s="228" t="s">
        <v>158</v>
      </c>
      <c r="L402" s="44"/>
      <c r="M402" s="233" t="s">
        <v>1</v>
      </c>
      <c r="N402" s="234" t="s">
        <v>41</v>
      </c>
      <c r="O402" s="91"/>
      <c r="P402" s="235">
        <f>O402*H402</f>
        <v>0</v>
      </c>
      <c r="Q402" s="235">
        <v>0.0072399999999999999</v>
      </c>
      <c r="R402" s="235">
        <f>Q402*H402</f>
        <v>8.5953135200000013</v>
      </c>
      <c r="S402" s="235">
        <v>0</v>
      </c>
      <c r="T402" s="23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7" t="s">
        <v>235</v>
      </c>
      <c r="AT402" s="237" t="s">
        <v>154</v>
      </c>
      <c r="AU402" s="237" t="s">
        <v>85</v>
      </c>
      <c r="AY402" s="17" t="s">
        <v>152</v>
      </c>
      <c r="BE402" s="238">
        <f>IF(N402="základní",J402,0)</f>
        <v>0</v>
      </c>
      <c r="BF402" s="238">
        <f>IF(N402="snížená",J402,0)</f>
        <v>0</v>
      </c>
      <c r="BG402" s="238">
        <f>IF(N402="zákl. přenesená",J402,0)</f>
        <v>0</v>
      </c>
      <c r="BH402" s="238">
        <f>IF(N402="sníž. přenesená",J402,0)</f>
        <v>0</v>
      </c>
      <c r="BI402" s="238">
        <f>IF(N402="nulová",J402,0)</f>
        <v>0</v>
      </c>
      <c r="BJ402" s="17" t="s">
        <v>83</v>
      </c>
      <c r="BK402" s="238">
        <f>ROUND(I402*H402,2)</f>
        <v>0</v>
      </c>
      <c r="BL402" s="17" t="s">
        <v>235</v>
      </c>
      <c r="BM402" s="237" t="s">
        <v>800</v>
      </c>
    </row>
    <row r="403" s="13" customFormat="1">
      <c r="A403" s="13"/>
      <c r="B403" s="239"/>
      <c r="C403" s="240"/>
      <c r="D403" s="241" t="s">
        <v>161</v>
      </c>
      <c r="E403" s="242" t="s">
        <v>1</v>
      </c>
      <c r="F403" s="243" t="s">
        <v>801</v>
      </c>
      <c r="G403" s="240"/>
      <c r="H403" s="244">
        <v>1185.318</v>
      </c>
      <c r="I403" s="245"/>
      <c r="J403" s="240"/>
      <c r="K403" s="240"/>
      <c r="L403" s="246"/>
      <c r="M403" s="247"/>
      <c r="N403" s="248"/>
      <c r="O403" s="248"/>
      <c r="P403" s="248"/>
      <c r="Q403" s="248"/>
      <c r="R403" s="248"/>
      <c r="S403" s="248"/>
      <c r="T403" s="24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0" t="s">
        <v>161</v>
      </c>
      <c r="AU403" s="250" t="s">
        <v>85</v>
      </c>
      <c r="AV403" s="13" t="s">
        <v>85</v>
      </c>
      <c r="AW403" s="13" t="s">
        <v>32</v>
      </c>
      <c r="AX403" s="13" t="s">
        <v>76</v>
      </c>
      <c r="AY403" s="250" t="s">
        <v>152</v>
      </c>
    </row>
    <row r="404" s="13" customFormat="1">
      <c r="A404" s="13"/>
      <c r="B404" s="239"/>
      <c r="C404" s="240"/>
      <c r="D404" s="241" t="s">
        <v>161</v>
      </c>
      <c r="E404" s="242" t="s">
        <v>1</v>
      </c>
      <c r="F404" s="243" t="s">
        <v>802</v>
      </c>
      <c r="G404" s="240"/>
      <c r="H404" s="244">
        <v>1.8799999999999999</v>
      </c>
      <c r="I404" s="245"/>
      <c r="J404" s="240"/>
      <c r="K404" s="240"/>
      <c r="L404" s="246"/>
      <c r="M404" s="247"/>
      <c r="N404" s="248"/>
      <c r="O404" s="248"/>
      <c r="P404" s="248"/>
      <c r="Q404" s="248"/>
      <c r="R404" s="248"/>
      <c r="S404" s="248"/>
      <c r="T404" s="24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0" t="s">
        <v>161</v>
      </c>
      <c r="AU404" s="250" t="s">
        <v>85</v>
      </c>
      <c r="AV404" s="13" t="s">
        <v>85</v>
      </c>
      <c r="AW404" s="13" t="s">
        <v>32</v>
      </c>
      <c r="AX404" s="13" t="s">
        <v>76</v>
      </c>
      <c r="AY404" s="250" t="s">
        <v>152</v>
      </c>
    </row>
    <row r="405" s="14" customFormat="1">
      <c r="A405" s="14"/>
      <c r="B405" s="251"/>
      <c r="C405" s="252"/>
      <c r="D405" s="241" t="s">
        <v>161</v>
      </c>
      <c r="E405" s="253" t="s">
        <v>1</v>
      </c>
      <c r="F405" s="254" t="s">
        <v>164</v>
      </c>
      <c r="G405" s="252"/>
      <c r="H405" s="255">
        <v>1187.1980000000001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1" t="s">
        <v>161</v>
      </c>
      <c r="AU405" s="261" t="s">
        <v>85</v>
      </c>
      <c r="AV405" s="14" t="s">
        <v>159</v>
      </c>
      <c r="AW405" s="14" t="s">
        <v>32</v>
      </c>
      <c r="AX405" s="14" t="s">
        <v>83</v>
      </c>
      <c r="AY405" s="261" t="s">
        <v>152</v>
      </c>
    </row>
    <row r="406" s="2" customFormat="1" ht="33" customHeight="1">
      <c r="A406" s="38"/>
      <c r="B406" s="39"/>
      <c r="C406" s="226" t="s">
        <v>803</v>
      </c>
      <c r="D406" s="226" t="s">
        <v>154</v>
      </c>
      <c r="E406" s="227" t="s">
        <v>804</v>
      </c>
      <c r="F406" s="228" t="s">
        <v>805</v>
      </c>
      <c r="G406" s="229" t="s">
        <v>248</v>
      </c>
      <c r="H406" s="230">
        <v>50</v>
      </c>
      <c r="I406" s="231"/>
      <c r="J406" s="232">
        <f>ROUND(I406*H406,2)</f>
        <v>0</v>
      </c>
      <c r="K406" s="228" t="s">
        <v>158</v>
      </c>
      <c r="L406" s="44"/>
      <c r="M406" s="233" t="s">
        <v>1</v>
      </c>
      <c r="N406" s="234" t="s">
        <v>41</v>
      </c>
      <c r="O406" s="91"/>
      <c r="P406" s="235">
        <f>O406*H406</f>
        <v>0</v>
      </c>
      <c r="Q406" s="235">
        <v>0.00133</v>
      </c>
      <c r="R406" s="235">
        <f>Q406*H406</f>
        <v>0.066500000000000004</v>
      </c>
      <c r="S406" s="235">
        <v>0</v>
      </c>
      <c r="T406" s="23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7" t="s">
        <v>235</v>
      </c>
      <c r="AT406" s="237" t="s">
        <v>154</v>
      </c>
      <c r="AU406" s="237" t="s">
        <v>85</v>
      </c>
      <c r="AY406" s="17" t="s">
        <v>152</v>
      </c>
      <c r="BE406" s="238">
        <f>IF(N406="základní",J406,0)</f>
        <v>0</v>
      </c>
      <c r="BF406" s="238">
        <f>IF(N406="snížená",J406,0)</f>
        <v>0</v>
      </c>
      <c r="BG406" s="238">
        <f>IF(N406="zákl. přenesená",J406,0)</f>
        <v>0</v>
      </c>
      <c r="BH406" s="238">
        <f>IF(N406="sníž. přenesená",J406,0)</f>
        <v>0</v>
      </c>
      <c r="BI406" s="238">
        <f>IF(N406="nulová",J406,0)</f>
        <v>0</v>
      </c>
      <c r="BJ406" s="17" t="s">
        <v>83</v>
      </c>
      <c r="BK406" s="238">
        <f>ROUND(I406*H406,2)</f>
        <v>0</v>
      </c>
      <c r="BL406" s="17" t="s">
        <v>235</v>
      </c>
      <c r="BM406" s="237" t="s">
        <v>806</v>
      </c>
    </row>
    <row r="407" s="13" customFormat="1">
      <c r="A407" s="13"/>
      <c r="B407" s="239"/>
      <c r="C407" s="240"/>
      <c r="D407" s="241" t="s">
        <v>161</v>
      </c>
      <c r="E407" s="242" t="s">
        <v>1</v>
      </c>
      <c r="F407" s="243" t="s">
        <v>807</v>
      </c>
      <c r="G407" s="240"/>
      <c r="H407" s="244">
        <v>50</v>
      </c>
      <c r="I407" s="245"/>
      <c r="J407" s="240"/>
      <c r="K407" s="240"/>
      <c r="L407" s="246"/>
      <c r="M407" s="247"/>
      <c r="N407" s="248"/>
      <c r="O407" s="248"/>
      <c r="P407" s="248"/>
      <c r="Q407" s="248"/>
      <c r="R407" s="248"/>
      <c r="S407" s="248"/>
      <c r="T407" s="24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0" t="s">
        <v>161</v>
      </c>
      <c r="AU407" s="250" t="s">
        <v>85</v>
      </c>
      <c r="AV407" s="13" t="s">
        <v>85</v>
      </c>
      <c r="AW407" s="13" t="s">
        <v>32</v>
      </c>
      <c r="AX407" s="13" t="s">
        <v>83</v>
      </c>
      <c r="AY407" s="250" t="s">
        <v>152</v>
      </c>
    </row>
    <row r="408" s="2" customFormat="1">
      <c r="A408" s="38"/>
      <c r="B408" s="39"/>
      <c r="C408" s="226" t="s">
        <v>808</v>
      </c>
      <c r="D408" s="226" t="s">
        <v>154</v>
      </c>
      <c r="E408" s="227" t="s">
        <v>809</v>
      </c>
      <c r="F408" s="228" t="s">
        <v>810</v>
      </c>
      <c r="G408" s="229" t="s">
        <v>248</v>
      </c>
      <c r="H408" s="230">
        <v>4</v>
      </c>
      <c r="I408" s="231"/>
      <c r="J408" s="232">
        <f>ROUND(I408*H408,2)</f>
        <v>0</v>
      </c>
      <c r="K408" s="228" t="s">
        <v>158</v>
      </c>
      <c r="L408" s="44"/>
      <c r="M408" s="233" t="s">
        <v>1</v>
      </c>
      <c r="N408" s="234" t="s">
        <v>41</v>
      </c>
      <c r="O408" s="91"/>
      <c r="P408" s="235">
        <f>O408*H408</f>
        <v>0</v>
      </c>
      <c r="Q408" s="235">
        <v>0.00158</v>
      </c>
      <c r="R408" s="235">
        <f>Q408*H408</f>
        <v>0.0063200000000000001</v>
      </c>
      <c r="S408" s="235">
        <v>0</v>
      </c>
      <c r="T408" s="23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7" t="s">
        <v>235</v>
      </c>
      <c r="AT408" s="237" t="s">
        <v>154</v>
      </c>
      <c r="AU408" s="237" t="s">
        <v>85</v>
      </c>
      <c r="AY408" s="17" t="s">
        <v>152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7" t="s">
        <v>83</v>
      </c>
      <c r="BK408" s="238">
        <f>ROUND(I408*H408,2)</f>
        <v>0</v>
      </c>
      <c r="BL408" s="17" t="s">
        <v>235</v>
      </c>
      <c r="BM408" s="237" t="s">
        <v>811</v>
      </c>
    </row>
    <row r="409" s="13" customFormat="1">
      <c r="A409" s="13"/>
      <c r="B409" s="239"/>
      <c r="C409" s="240"/>
      <c r="D409" s="241" t="s">
        <v>161</v>
      </c>
      <c r="E409" s="242" t="s">
        <v>1</v>
      </c>
      <c r="F409" s="243" t="s">
        <v>812</v>
      </c>
      <c r="G409" s="240"/>
      <c r="H409" s="244">
        <v>4</v>
      </c>
      <c r="I409" s="245"/>
      <c r="J409" s="240"/>
      <c r="K409" s="240"/>
      <c r="L409" s="246"/>
      <c r="M409" s="247"/>
      <c r="N409" s="248"/>
      <c r="O409" s="248"/>
      <c r="P409" s="248"/>
      <c r="Q409" s="248"/>
      <c r="R409" s="248"/>
      <c r="S409" s="248"/>
      <c r="T409" s="24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0" t="s">
        <v>161</v>
      </c>
      <c r="AU409" s="250" t="s">
        <v>85</v>
      </c>
      <c r="AV409" s="13" t="s">
        <v>85</v>
      </c>
      <c r="AW409" s="13" t="s">
        <v>32</v>
      </c>
      <c r="AX409" s="13" t="s">
        <v>83</v>
      </c>
      <c r="AY409" s="250" t="s">
        <v>152</v>
      </c>
    </row>
    <row r="410" s="2" customFormat="1">
      <c r="A410" s="38"/>
      <c r="B410" s="39"/>
      <c r="C410" s="226" t="s">
        <v>813</v>
      </c>
      <c r="D410" s="226" t="s">
        <v>154</v>
      </c>
      <c r="E410" s="227" t="s">
        <v>814</v>
      </c>
      <c r="F410" s="228" t="s">
        <v>815</v>
      </c>
      <c r="G410" s="229" t="s">
        <v>248</v>
      </c>
      <c r="H410" s="230">
        <v>160</v>
      </c>
      <c r="I410" s="231"/>
      <c r="J410" s="232">
        <f>ROUND(I410*H410,2)</f>
        <v>0</v>
      </c>
      <c r="K410" s="228" t="s">
        <v>158</v>
      </c>
      <c r="L410" s="44"/>
      <c r="M410" s="233" t="s">
        <v>1</v>
      </c>
      <c r="N410" s="234" t="s">
        <v>41</v>
      </c>
      <c r="O410" s="91"/>
      <c r="P410" s="235">
        <f>O410*H410</f>
        <v>0</v>
      </c>
      <c r="Q410" s="235">
        <v>0.00296</v>
      </c>
      <c r="R410" s="235">
        <f>Q410*H410</f>
        <v>0.47360000000000002</v>
      </c>
      <c r="S410" s="235">
        <v>0</v>
      </c>
      <c r="T410" s="236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7" t="s">
        <v>235</v>
      </c>
      <c r="AT410" s="237" t="s">
        <v>154</v>
      </c>
      <c r="AU410" s="237" t="s">
        <v>85</v>
      </c>
      <c r="AY410" s="17" t="s">
        <v>152</v>
      </c>
      <c r="BE410" s="238">
        <f>IF(N410="základní",J410,0)</f>
        <v>0</v>
      </c>
      <c r="BF410" s="238">
        <f>IF(N410="snížená",J410,0)</f>
        <v>0</v>
      </c>
      <c r="BG410" s="238">
        <f>IF(N410="zákl. přenesená",J410,0)</f>
        <v>0</v>
      </c>
      <c r="BH410" s="238">
        <f>IF(N410="sníž. přenesená",J410,0)</f>
        <v>0</v>
      </c>
      <c r="BI410" s="238">
        <f>IF(N410="nulová",J410,0)</f>
        <v>0</v>
      </c>
      <c r="BJ410" s="17" t="s">
        <v>83</v>
      </c>
      <c r="BK410" s="238">
        <f>ROUND(I410*H410,2)</f>
        <v>0</v>
      </c>
      <c r="BL410" s="17" t="s">
        <v>235</v>
      </c>
      <c r="BM410" s="237" t="s">
        <v>816</v>
      </c>
    </row>
    <row r="411" s="13" customFormat="1">
      <c r="A411" s="13"/>
      <c r="B411" s="239"/>
      <c r="C411" s="240"/>
      <c r="D411" s="241" t="s">
        <v>161</v>
      </c>
      <c r="E411" s="242" t="s">
        <v>1</v>
      </c>
      <c r="F411" s="243" t="s">
        <v>817</v>
      </c>
      <c r="G411" s="240"/>
      <c r="H411" s="244">
        <v>160</v>
      </c>
      <c r="I411" s="245"/>
      <c r="J411" s="240"/>
      <c r="K411" s="240"/>
      <c r="L411" s="246"/>
      <c r="M411" s="247"/>
      <c r="N411" s="248"/>
      <c r="O411" s="248"/>
      <c r="P411" s="248"/>
      <c r="Q411" s="248"/>
      <c r="R411" s="248"/>
      <c r="S411" s="248"/>
      <c r="T411" s="24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0" t="s">
        <v>161</v>
      </c>
      <c r="AU411" s="250" t="s">
        <v>85</v>
      </c>
      <c r="AV411" s="13" t="s">
        <v>85</v>
      </c>
      <c r="AW411" s="13" t="s">
        <v>32</v>
      </c>
      <c r="AX411" s="13" t="s">
        <v>83</v>
      </c>
      <c r="AY411" s="250" t="s">
        <v>152</v>
      </c>
    </row>
    <row r="412" s="2" customFormat="1">
      <c r="A412" s="38"/>
      <c r="B412" s="39"/>
      <c r="C412" s="226" t="s">
        <v>818</v>
      </c>
      <c r="D412" s="226" t="s">
        <v>154</v>
      </c>
      <c r="E412" s="227" t="s">
        <v>819</v>
      </c>
      <c r="F412" s="228" t="s">
        <v>820</v>
      </c>
      <c r="G412" s="229" t="s">
        <v>248</v>
      </c>
      <c r="H412" s="230">
        <v>67.599000000000004</v>
      </c>
      <c r="I412" s="231"/>
      <c r="J412" s="232">
        <f>ROUND(I412*H412,2)</f>
        <v>0</v>
      </c>
      <c r="K412" s="228" t="s">
        <v>158</v>
      </c>
      <c r="L412" s="44"/>
      <c r="M412" s="233" t="s">
        <v>1</v>
      </c>
      <c r="N412" s="234" t="s">
        <v>41</v>
      </c>
      <c r="O412" s="91"/>
      <c r="P412" s="235">
        <f>O412*H412</f>
        <v>0</v>
      </c>
      <c r="Q412" s="235">
        <v>0.00108</v>
      </c>
      <c r="R412" s="235">
        <f>Q412*H412</f>
        <v>0.073006920000000003</v>
      </c>
      <c r="S412" s="235">
        <v>0</v>
      </c>
      <c r="T412" s="23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7" t="s">
        <v>235</v>
      </c>
      <c r="AT412" s="237" t="s">
        <v>154</v>
      </c>
      <c r="AU412" s="237" t="s">
        <v>85</v>
      </c>
      <c r="AY412" s="17" t="s">
        <v>152</v>
      </c>
      <c r="BE412" s="238">
        <f>IF(N412="základní",J412,0)</f>
        <v>0</v>
      </c>
      <c r="BF412" s="238">
        <f>IF(N412="snížená",J412,0)</f>
        <v>0</v>
      </c>
      <c r="BG412" s="238">
        <f>IF(N412="zákl. přenesená",J412,0)</f>
        <v>0</v>
      </c>
      <c r="BH412" s="238">
        <f>IF(N412="sníž. přenesená",J412,0)</f>
        <v>0</v>
      </c>
      <c r="BI412" s="238">
        <f>IF(N412="nulová",J412,0)</f>
        <v>0</v>
      </c>
      <c r="BJ412" s="17" t="s">
        <v>83</v>
      </c>
      <c r="BK412" s="238">
        <f>ROUND(I412*H412,2)</f>
        <v>0</v>
      </c>
      <c r="BL412" s="17" t="s">
        <v>235</v>
      </c>
      <c r="BM412" s="237" t="s">
        <v>821</v>
      </c>
    </row>
    <row r="413" s="15" customFormat="1">
      <c r="A413" s="15"/>
      <c r="B413" s="272"/>
      <c r="C413" s="273"/>
      <c r="D413" s="241" t="s">
        <v>161</v>
      </c>
      <c r="E413" s="274" t="s">
        <v>1</v>
      </c>
      <c r="F413" s="275" t="s">
        <v>822</v>
      </c>
      <c r="G413" s="273"/>
      <c r="H413" s="274" t="s">
        <v>1</v>
      </c>
      <c r="I413" s="276"/>
      <c r="J413" s="273"/>
      <c r="K413" s="273"/>
      <c r="L413" s="277"/>
      <c r="M413" s="278"/>
      <c r="N413" s="279"/>
      <c r="O413" s="279"/>
      <c r="P413" s="279"/>
      <c r="Q413" s="279"/>
      <c r="R413" s="279"/>
      <c r="S413" s="279"/>
      <c r="T413" s="280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81" t="s">
        <v>161</v>
      </c>
      <c r="AU413" s="281" t="s">
        <v>85</v>
      </c>
      <c r="AV413" s="15" t="s">
        <v>83</v>
      </c>
      <c r="AW413" s="15" t="s">
        <v>32</v>
      </c>
      <c r="AX413" s="15" t="s">
        <v>76</v>
      </c>
      <c r="AY413" s="281" t="s">
        <v>152</v>
      </c>
    </row>
    <row r="414" s="13" customFormat="1">
      <c r="A414" s="13"/>
      <c r="B414" s="239"/>
      <c r="C414" s="240"/>
      <c r="D414" s="241" t="s">
        <v>161</v>
      </c>
      <c r="E414" s="242" t="s">
        <v>1</v>
      </c>
      <c r="F414" s="243" t="s">
        <v>823</v>
      </c>
      <c r="G414" s="240"/>
      <c r="H414" s="244">
        <v>31.469000000000001</v>
      </c>
      <c r="I414" s="245"/>
      <c r="J414" s="240"/>
      <c r="K414" s="240"/>
      <c r="L414" s="246"/>
      <c r="M414" s="247"/>
      <c r="N414" s="248"/>
      <c r="O414" s="248"/>
      <c r="P414" s="248"/>
      <c r="Q414" s="248"/>
      <c r="R414" s="248"/>
      <c r="S414" s="248"/>
      <c r="T414" s="24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0" t="s">
        <v>161</v>
      </c>
      <c r="AU414" s="250" t="s">
        <v>85</v>
      </c>
      <c r="AV414" s="13" t="s">
        <v>85</v>
      </c>
      <c r="AW414" s="13" t="s">
        <v>32</v>
      </c>
      <c r="AX414" s="13" t="s">
        <v>76</v>
      </c>
      <c r="AY414" s="250" t="s">
        <v>152</v>
      </c>
    </row>
    <row r="415" s="13" customFormat="1">
      <c r="A415" s="13"/>
      <c r="B415" s="239"/>
      <c r="C415" s="240"/>
      <c r="D415" s="241" t="s">
        <v>161</v>
      </c>
      <c r="E415" s="242" t="s">
        <v>1</v>
      </c>
      <c r="F415" s="243" t="s">
        <v>824</v>
      </c>
      <c r="G415" s="240"/>
      <c r="H415" s="244">
        <v>21.552</v>
      </c>
      <c r="I415" s="245"/>
      <c r="J415" s="240"/>
      <c r="K415" s="240"/>
      <c r="L415" s="246"/>
      <c r="M415" s="247"/>
      <c r="N415" s="248"/>
      <c r="O415" s="248"/>
      <c r="P415" s="248"/>
      <c r="Q415" s="248"/>
      <c r="R415" s="248"/>
      <c r="S415" s="248"/>
      <c r="T415" s="24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0" t="s">
        <v>161</v>
      </c>
      <c r="AU415" s="250" t="s">
        <v>85</v>
      </c>
      <c r="AV415" s="13" t="s">
        <v>85</v>
      </c>
      <c r="AW415" s="13" t="s">
        <v>32</v>
      </c>
      <c r="AX415" s="13" t="s">
        <v>76</v>
      </c>
      <c r="AY415" s="250" t="s">
        <v>152</v>
      </c>
    </row>
    <row r="416" s="13" customFormat="1">
      <c r="A416" s="13"/>
      <c r="B416" s="239"/>
      <c r="C416" s="240"/>
      <c r="D416" s="241" t="s">
        <v>161</v>
      </c>
      <c r="E416" s="242" t="s">
        <v>1</v>
      </c>
      <c r="F416" s="243" t="s">
        <v>825</v>
      </c>
      <c r="G416" s="240"/>
      <c r="H416" s="244">
        <v>14.577999999999999</v>
      </c>
      <c r="I416" s="245"/>
      <c r="J416" s="240"/>
      <c r="K416" s="240"/>
      <c r="L416" s="246"/>
      <c r="M416" s="247"/>
      <c r="N416" s="248"/>
      <c r="O416" s="248"/>
      <c r="P416" s="248"/>
      <c r="Q416" s="248"/>
      <c r="R416" s="248"/>
      <c r="S416" s="248"/>
      <c r="T416" s="24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0" t="s">
        <v>161</v>
      </c>
      <c r="AU416" s="250" t="s">
        <v>85</v>
      </c>
      <c r="AV416" s="13" t="s">
        <v>85</v>
      </c>
      <c r="AW416" s="13" t="s">
        <v>32</v>
      </c>
      <c r="AX416" s="13" t="s">
        <v>76</v>
      </c>
      <c r="AY416" s="250" t="s">
        <v>152</v>
      </c>
    </row>
    <row r="417" s="14" customFormat="1">
      <c r="A417" s="14"/>
      <c r="B417" s="251"/>
      <c r="C417" s="252"/>
      <c r="D417" s="241" t="s">
        <v>161</v>
      </c>
      <c r="E417" s="253" t="s">
        <v>1</v>
      </c>
      <c r="F417" s="254" t="s">
        <v>164</v>
      </c>
      <c r="G417" s="252"/>
      <c r="H417" s="255">
        <v>67.599000000000004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1" t="s">
        <v>161</v>
      </c>
      <c r="AU417" s="261" t="s">
        <v>85</v>
      </c>
      <c r="AV417" s="14" t="s">
        <v>159</v>
      </c>
      <c r="AW417" s="14" t="s">
        <v>32</v>
      </c>
      <c r="AX417" s="14" t="s">
        <v>83</v>
      </c>
      <c r="AY417" s="261" t="s">
        <v>152</v>
      </c>
    </row>
    <row r="418" s="2" customFormat="1" ht="33" customHeight="1">
      <c r="A418" s="38"/>
      <c r="B418" s="39"/>
      <c r="C418" s="226" t="s">
        <v>826</v>
      </c>
      <c r="D418" s="226" t="s">
        <v>154</v>
      </c>
      <c r="E418" s="227" t="s">
        <v>827</v>
      </c>
      <c r="F418" s="228" t="s">
        <v>828</v>
      </c>
      <c r="G418" s="229" t="s">
        <v>248</v>
      </c>
      <c r="H418" s="230">
        <v>12</v>
      </c>
      <c r="I418" s="231"/>
      <c r="J418" s="232">
        <f>ROUND(I418*H418,2)</f>
        <v>0</v>
      </c>
      <c r="K418" s="228" t="s">
        <v>158</v>
      </c>
      <c r="L418" s="44"/>
      <c r="M418" s="233" t="s">
        <v>1</v>
      </c>
      <c r="N418" s="234" t="s">
        <v>41</v>
      </c>
      <c r="O418" s="91"/>
      <c r="P418" s="235">
        <f>O418*H418</f>
        <v>0</v>
      </c>
      <c r="Q418" s="235">
        <v>0.0028900000000000002</v>
      </c>
      <c r="R418" s="235">
        <f>Q418*H418</f>
        <v>0.034680000000000002</v>
      </c>
      <c r="S418" s="235">
        <v>0</v>
      </c>
      <c r="T418" s="23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7" t="s">
        <v>235</v>
      </c>
      <c r="AT418" s="237" t="s">
        <v>154</v>
      </c>
      <c r="AU418" s="237" t="s">
        <v>85</v>
      </c>
      <c r="AY418" s="17" t="s">
        <v>152</v>
      </c>
      <c r="BE418" s="238">
        <f>IF(N418="základní",J418,0)</f>
        <v>0</v>
      </c>
      <c r="BF418" s="238">
        <f>IF(N418="snížená",J418,0)</f>
        <v>0</v>
      </c>
      <c r="BG418" s="238">
        <f>IF(N418="zákl. přenesená",J418,0)</f>
        <v>0</v>
      </c>
      <c r="BH418" s="238">
        <f>IF(N418="sníž. přenesená",J418,0)</f>
        <v>0</v>
      </c>
      <c r="BI418" s="238">
        <f>IF(N418="nulová",J418,0)</f>
        <v>0</v>
      </c>
      <c r="BJ418" s="17" t="s">
        <v>83</v>
      </c>
      <c r="BK418" s="238">
        <f>ROUND(I418*H418,2)</f>
        <v>0</v>
      </c>
      <c r="BL418" s="17" t="s">
        <v>235</v>
      </c>
      <c r="BM418" s="237" t="s">
        <v>829</v>
      </c>
    </row>
    <row r="419" s="13" customFormat="1">
      <c r="A419" s="13"/>
      <c r="B419" s="239"/>
      <c r="C419" s="240"/>
      <c r="D419" s="241" t="s">
        <v>161</v>
      </c>
      <c r="E419" s="242" t="s">
        <v>1</v>
      </c>
      <c r="F419" s="243" t="s">
        <v>830</v>
      </c>
      <c r="G419" s="240"/>
      <c r="H419" s="244">
        <v>12</v>
      </c>
      <c r="I419" s="245"/>
      <c r="J419" s="240"/>
      <c r="K419" s="240"/>
      <c r="L419" s="246"/>
      <c r="M419" s="247"/>
      <c r="N419" s="248"/>
      <c r="O419" s="248"/>
      <c r="P419" s="248"/>
      <c r="Q419" s="248"/>
      <c r="R419" s="248"/>
      <c r="S419" s="248"/>
      <c r="T419" s="24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0" t="s">
        <v>161</v>
      </c>
      <c r="AU419" s="250" t="s">
        <v>85</v>
      </c>
      <c r="AV419" s="13" t="s">
        <v>85</v>
      </c>
      <c r="AW419" s="13" t="s">
        <v>32</v>
      </c>
      <c r="AX419" s="13" t="s">
        <v>83</v>
      </c>
      <c r="AY419" s="250" t="s">
        <v>152</v>
      </c>
    </row>
    <row r="420" s="2" customFormat="1" ht="21.75" customHeight="1">
      <c r="A420" s="38"/>
      <c r="B420" s="39"/>
      <c r="C420" s="226" t="s">
        <v>831</v>
      </c>
      <c r="D420" s="226" t="s">
        <v>154</v>
      </c>
      <c r="E420" s="227" t="s">
        <v>832</v>
      </c>
      <c r="F420" s="228" t="s">
        <v>833</v>
      </c>
      <c r="G420" s="229" t="s">
        <v>248</v>
      </c>
      <c r="H420" s="230">
        <v>112.03</v>
      </c>
      <c r="I420" s="231"/>
      <c r="J420" s="232">
        <f>ROUND(I420*H420,2)</f>
        <v>0</v>
      </c>
      <c r="K420" s="228" t="s">
        <v>158</v>
      </c>
      <c r="L420" s="44"/>
      <c r="M420" s="233" t="s">
        <v>1</v>
      </c>
      <c r="N420" s="234" t="s">
        <v>41</v>
      </c>
      <c r="O420" s="91"/>
      <c r="P420" s="235">
        <f>O420*H420</f>
        <v>0</v>
      </c>
      <c r="Q420" s="235">
        <v>0.00091</v>
      </c>
      <c r="R420" s="235">
        <f>Q420*H420</f>
        <v>0.10194730000000001</v>
      </c>
      <c r="S420" s="235">
        <v>0</v>
      </c>
      <c r="T420" s="23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7" t="s">
        <v>235</v>
      </c>
      <c r="AT420" s="237" t="s">
        <v>154</v>
      </c>
      <c r="AU420" s="237" t="s">
        <v>85</v>
      </c>
      <c r="AY420" s="17" t="s">
        <v>152</v>
      </c>
      <c r="BE420" s="238">
        <f>IF(N420="základní",J420,0)</f>
        <v>0</v>
      </c>
      <c r="BF420" s="238">
        <f>IF(N420="snížená",J420,0)</f>
        <v>0</v>
      </c>
      <c r="BG420" s="238">
        <f>IF(N420="zákl. přenesená",J420,0)</f>
        <v>0</v>
      </c>
      <c r="BH420" s="238">
        <f>IF(N420="sníž. přenesená",J420,0)</f>
        <v>0</v>
      </c>
      <c r="BI420" s="238">
        <f>IF(N420="nulová",J420,0)</f>
        <v>0</v>
      </c>
      <c r="BJ420" s="17" t="s">
        <v>83</v>
      </c>
      <c r="BK420" s="238">
        <f>ROUND(I420*H420,2)</f>
        <v>0</v>
      </c>
      <c r="BL420" s="17" t="s">
        <v>235</v>
      </c>
      <c r="BM420" s="237" t="s">
        <v>834</v>
      </c>
    </row>
    <row r="421" s="13" customFormat="1">
      <c r="A421" s="13"/>
      <c r="B421" s="239"/>
      <c r="C421" s="240"/>
      <c r="D421" s="241" t="s">
        <v>161</v>
      </c>
      <c r="E421" s="242" t="s">
        <v>1</v>
      </c>
      <c r="F421" s="243" t="s">
        <v>835</v>
      </c>
      <c r="G421" s="240"/>
      <c r="H421" s="244">
        <v>112.03</v>
      </c>
      <c r="I421" s="245"/>
      <c r="J421" s="240"/>
      <c r="K421" s="240"/>
      <c r="L421" s="246"/>
      <c r="M421" s="247"/>
      <c r="N421" s="248"/>
      <c r="O421" s="248"/>
      <c r="P421" s="248"/>
      <c r="Q421" s="248"/>
      <c r="R421" s="248"/>
      <c r="S421" s="248"/>
      <c r="T421" s="24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0" t="s">
        <v>161</v>
      </c>
      <c r="AU421" s="250" t="s">
        <v>85</v>
      </c>
      <c r="AV421" s="13" t="s">
        <v>85</v>
      </c>
      <c r="AW421" s="13" t="s">
        <v>32</v>
      </c>
      <c r="AX421" s="13" t="s">
        <v>83</v>
      </c>
      <c r="AY421" s="250" t="s">
        <v>152</v>
      </c>
    </row>
    <row r="422" s="2" customFormat="1">
      <c r="A422" s="38"/>
      <c r="B422" s="39"/>
      <c r="C422" s="226" t="s">
        <v>836</v>
      </c>
      <c r="D422" s="226" t="s">
        <v>154</v>
      </c>
      <c r="E422" s="227" t="s">
        <v>837</v>
      </c>
      <c r="F422" s="228" t="s">
        <v>838</v>
      </c>
      <c r="G422" s="229" t="s">
        <v>248</v>
      </c>
      <c r="H422" s="230">
        <v>47.555</v>
      </c>
      <c r="I422" s="231"/>
      <c r="J422" s="232">
        <f>ROUND(I422*H422,2)</f>
        <v>0</v>
      </c>
      <c r="K422" s="228" t="s">
        <v>158</v>
      </c>
      <c r="L422" s="44"/>
      <c r="M422" s="233" t="s">
        <v>1</v>
      </c>
      <c r="N422" s="234" t="s">
        <v>41</v>
      </c>
      <c r="O422" s="91"/>
      <c r="P422" s="235">
        <f>O422*H422</f>
        <v>0</v>
      </c>
      <c r="Q422" s="235">
        <v>0.0013799999999999999</v>
      </c>
      <c r="R422" s="235">
        <f>Q422*H422</f>
        <v>0.065625900000000001</v>
      </c>
      <c r="S422" s="235">
        <v>0</v>
      </c>
      <c r="T422" s="236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7" t="s">
        <v>235</v>
      </c>
      <c r="AT422" s="237" t="s">
        <v>154</v>
      </c>
      <c r="AU422" s="237" t="s">
        <v>85</v>
      </c>
      <c r="AY422" s="17" t="s">
        <v>152</v>
      </c>
      <c r="BE422" s="238">
        <f>IF(N422="základní",J422,0)</f>
        <v>0</v>
      </c>
      <c r="BF422" s="238">
        <f>IF(N422="snížená",J422,0)</f>
        <v>0</v>
      </c>
      <c r="BG422" s="238">
        <f>IF(N422="zákl. přenesená",J422,0)</f>
        <v>0</v>
      </c>
      <c r="BH422" s="238">
        <f>IF(N422="sníž. přenesená",J422,0)</f>
        <v>0</v>
      </c>
      <c r="BI422" s="238">
        <f>IF(N422="nulová",J422,0)</f>
        <v>0</v>
      </c>
      <c r="BJ422" s="17" t="s">
        <v>83</v>
      </c>
      <c r="BK422" s="238">
        <f>ROUND(I422*H422,2)</f>
        <v>0</v>
      </c>
      <c r="BL422" s="17" t="s">
        <v>235</v>
      </c>
      <c r="BM422" s="237" t="s">
        <v>839</v>
      </c>
    </row>
    <row r="423" s="13" customFormat="1">
      <c r="A423" s="13"/>
      <c r="B423" s="239"/>
      <c r="C423" s="240"/>
      <c r="D423" s="241" t="s">
        <v>161</v>
      </c>
      <c r="E423" s="242" t="s">
        <v>1</v>
      </c>
      <c r="F423" s="243" t="s">
        <v>840</v>
      </c>
      <c r="G423" s="240"/>
      <c r="H423" s="244">
        <v>47.555</v>
      </c>
      <c r="I423" s="245"/>
      <c r="J423" s="240"/>
      <c r="K423" s="240"/>
      <c r="L423" s="246"/>
      <c r="M423" s="247"/>
      <c r="N423" s="248"/>
      <c r="O423" s="248"/>
      <c r="P423" s="248"/>
      <c r="Q423" s="248"/>
      <c r="R423" s="248"/>
      <c r="S423" s="248"/>
      <c r="T423" s="24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0" t="s">
        <v>161</v>
      </c>
      <c r="AU423" s="250" t="s">
        <v>85</v>
      </c>
      <c r="AV423" s="13" t="s">
        <v>85</v>
      </c>
      <c r="AW423" s="13" t="s">
        <v>32</v>
      </c>
      <c r="AX423" s="13" t="s">
        <v>83</v>
      </c>
      <c r="AY423" s="250" t="s">
        <v>152</v>
      </c>
    </row>
    <row r="424" s="2" customFormat="1">
      <c r="A424" s="38"/>
      <c r="B424" s="39"/>
      <c r="C424" s="226" t="s">
        <v>841</v>
      </c>
      <c r="D424" s="226" t="s">
        <v>154</v>
      </c>
      <c r="E424" s="227" t="s">
        <v>842</v>
      </c>
      <c r="F424" s="228" t="s">
        <v>843</v>
      </c>
      <c r="G424" s="229" t="s">
        <v>515</v>
      </c>
      <c r="H424" s="282"/>
      <c r="I424" s="231"/>
      <c r="J424" s="232">
        <f>ROUND(I424*H424,2)</f>
        <v>0</v>
      </c>
      <c r="K424" s="228" t="s">
        <v>158</v>
      </c>
      <c r="L424" s="44"/>
      <c r="M424" s="233" t="s">
        <v>1</v>
      </c>
      <c r="N424" s="234" t="s">
        <v>41</v>
      </c>
      <c r="O424" s="91"/>
      <c r="P424" s="235">
        <f>O424*H424</f>
        <v>0</v>
      </c>
      <c r="Q424" s="235">
        <v>0</v>
      </c>
      <c r="R424" s="235">
        <f>Q424*H424</f>
        <v>0</v>
      </c>
      <c r="S424" s="235">
        <v>0</v>
      </c>
      <c r="T424" s="23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7" t="s">
        <v>235</v>
      </c>
      <c r="AT424" s="237" t="s">
        <v>154</v>
      </c>
      <c r="AU424" s="237" t="s">
        <v>85</v>
      </c>
      <c r="AY424" s="17" t="s">
        <v>152</v>
      </c>
      <c r="BE424" s="238">
        <f>IF(N424="základní",J424,0)</f>
        <v>0</v>
      </c>
      <c r="BF424" s="238">
        <f>IF(N424="snížená",J424,0)</f>
        <v>0</v>
      </c>
      <c r="BG424" s="238">
        <f>IF(N424="zákl. přenesená",J424,0)</f>
        <v>0</v>
      </c>
      <c r="BH424" s="238">
        <f>IF(N424="sníž. přenesená",J424,0)</f>
        <v>0</v>
      </c>
      <c r="BI424" s="238">
        <f>IF(N424="nulová",J424,0)</f>
        <v>0</v>
      </c>
      <c r="BJ424" s="17" t="s">
        <v>83</v>
      </c>
      <c r="BK424" s="238">
        <f>ROUND(I424*H424,2)</f>
        <v>0</v>
      </c>
      <c r="BL424" s="17" t="s">
        <v>235</v>
      </c>
      <c r="BM424" s="237" t="s">
        <v>844</v>
      </c>
    </row>
    <row r="425" s="12" customFormat="1" ht="22.8" customHeight="1">
      <c r="A425" s="12"/>
      <c r="B425" s="210"/>
      <c r="C425" s="211"/>
      <c r="D425" s="212" t="s">
        <v>75</v>
      </c>
      <c r="E425" s="224" t="s">
        <v>845</v>
      </c>
      <c r="F425" s="224" t="s">
        <v>846</v>
      </c>
      <c r="G425" s="211"/>
      <c r="H425" s="211"/>
      <c r="I425" s="214"/>
      <c r="J425" s="225">
        <f>BK425</f>
        <v>0</v>
      </c>
      <c r="K425" s="211"/>
      <c r="L425" s="216"/>
      <c r="M425" s="217"/>
      <c r="N425" s="218"/>
      <c r="O425" s="218"/>
      <c r="P425" s="219">
        <f>SUM(P426:P430)</f>
        <v>0</v>
      </c>
      <c r="Q425" s="218"/>
      <c r="R425" s="219">
        <f>SUM(R426:R430)</f>
        <v>0.26118360000000002</v>
      </c>
      <c r="S425" s="218"/>
      <c r="T425" s="220">
        <f>SUM(T426:T430)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1" t="s">
        <v>85</v>
      </c>
      <c r="AT425" s="222" t="s">
        <v>75</v>
      </c>
      <c r="AU425" s="222" t="s">
        <v>83</v>
      </c>
      <c r="AY425" s="221" t="s">
        <v>152</v>
      </c>
      <c r="BK425" s="223">
        <f>SUM(BK426:BK430)</f>
        <v>0</v>
      </c>
    </row>
    <row r="426" s="2" customFormat="1">
      <c r="A426" s="38"/>
      <c r="B426" s="39"/>
      <c r="C426" s="226" t="s">
        <v>847</v>
      </c>
      <c r="D426" s="226" t="s">
        <v>154</v>
      </c>
      <c r="E426" s="227" t="s">
        <v>848</v>
      </c>
      <c r="F426" s="228" t="s">
        <v>849</v>
      </c>
      <c r="G426" s="229" t="s">
        <v>202</v>
      </c>
      <c r="H426" s="230">
        <v>2374.3960000000002</v>
      </c>
      <c r="I426" s="231"/>
      <c r="J426" s="232">
        <f>ROUND(I426*H426,2)</f>
        <v>0</v>
      </c>
      <c r="K426" s="228" t="s">
        <v>158</v>
      </c>
      <c r="L426" s="44"/>
      <c r="M426" s="233" t="s">
        <v>1</v>
      </c>
      <c r="N426" s="234" t="s">
        <v>41</v>
      </c>
      <c r="O426" s="91"/>
      <c r="P426" s="235">
        <f>O426*H426</f>
        <v>0</v>
      </c>
      <c r="Q426" s="235">
        <v>0</v>
      </c>
      <c r="R426" s="235">
        <f>Q426*H426</f>
        <v>0</v>
      </c>
      <c r="S426" s="235">
        <v>0</v>
      </c>
      <c r="T426" s="236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7" t="s">
        <v>235</v>
      </c>
      <c r="AT426" s="237" t="s">
        <v>154</v>
      </c>
      <c r="AU426" s="237" t="s">
        <v>85</v>
      </c>
      <c r="AY426" s="17" t="s">
        <v>152</v>
      </c>
      <c r="BE426" s="238">
        <f>IF(N426="základní",J426,0)</f>
        <v>0</v>
      </c>
      <c r="BF426" s="238">
        <f>IF(N426="snížená",J426,0)</f>
        <v>0</v>
      </c>
      <c r="BG426" s="238">
        <f>IF(N426="zákl. přenesená",J426,0)</f>
        <v>0</v>
      </c>
      <c r="BH426" s="238">
        <f>IF(N426="sníž. přenesená",J426,0)</f>
        <v>0</v>
      </c>
      <c r="BI426" s="238">
        <f>IF(N426="nulová",J426,0)</f>
        <v>0</v>
      </c>
      <c r="BJ426" s="17" t="s">
        <v>83</v>
      </c>
      <c r="BK426" s="238">
        <f>ROUND(I426*H426,2)</f>
        <v>0</v>
      </c>
      <c r="BL426" s="17" t="s">
        <v>235</v>
      </c>
      <c r="BM426" s="237" t="s">
        <v>850</v>
      </c>
    </row>
    <row r="427" s="13" customFormat="1">
      <c r="A427" s="13"/>
      <c r="B427" s="239"/>
      <c r="C427" s="240"/>
      <c r="D427" s="241" t="s">
        <v>161</v>
      </c>
      <c r="E427" s="242" t="s">
        <v>1</v>
      </c>
      <c r="F427" s="243" t="s">
        <v>851</v>
      </c>
      <c r="G427" s="240"/>
      <c r="H427" s="244">
        <v>2374.3960000000002</v>
      </c>
      <c r="I427" s="245"/>
      <c r="J427" s="240"/>
      <c r="K427" s="240"/>
      <c r="L427" s="246"/>
      <c r="M427" s="247"/>
      <c r="N427" s="248"/>
      <c r="O427" s="248"/>
      <c r="P427" s="248"/>
      <c r="Q427" s="248"/>
      <c r="R427" s="248"/>
      <c r="S427" s="248"/>
      <c r="T427" s="24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0" t="s">
        <v>161</v>
      </c>
      <c r="AU427" s="250" t="s">
        <v>85</v>
      </c>
      <c r="AV427" s="13" t="s">
        <v>85</v>
      </c>
      <c r="AW427" s="13" t="s">
        <v>32</v>
      </c>
      <c r="AX427" s="13" t="s">
        <v>83</v>
      </c>
      <c r="AY427" s="250" t="s">
        <v>152</v>
      </c>
    </row>
    <row r="428" s="2" customFormat="1" ht="21.75" customHeight="1">
      <c r="A428" s="38"/>
      <c r="B428" s="39"/>
      <c r="C428" s="262" t="s">
        <v>852</v>
      </c>
      <c r="D428" s="262" t="s">
        <v>221</v>
      </c>
      <c r="E428" s="263" t="s">
        <v>853</v>
      </c>
      <c r="F428" s="264" t="s">
        <v>854</v>
      </c>
      <c r="G428" s="265" t="s">
        <v>202</v>
      </c>
      <c r="H428" s="266">
        <v>2611.8359999999998</v>
      </c>
      <c r="I428" s="267"/>
      <c r="J428" s="268">
        <f>ROUND(I428*H428,2)</f>
        <v>0</v>
      </c>
      <c r="K428" s="264" t="s">
        <v>1</v>
      </c>
      <c r="L428" s="269"/>
      <c r="M428" s="270" t="s">
        <v>1</v>
      </c>
      <c r="N428" s="271" t="s">
        <v>41</v>
      </c>
      <c r="O428" s="91"/>
      <c r="P428" s="235">
        <f>O428*H428</f>
        <v>0</v>
      </c>
      <c r="Q428" s="235">
        <v>0.00010000000000000001</v>
      </c>
      <c r="R428" s="235">
        <f>Q428*H428</f>
        <v>0.26118360000000002</v>
      </c>
      <c r="S428" s="235">
        <v>0</v>
      </c>
      <c r="T428" s="23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7" t="s">
        <v>329</v>
      </c>
      <c r="AT428" s="237" t="s">
        <v>221</v>
      </c>
      <c r="AU428" s="237" t="s">
        <v>85</v>
      </c>
      <c r="AY428" s="17" t="s">
        <v>152</v>
      </c>
      <c r="BE428" s="238">
        <f>IF(N428="základní",J428,0)</f>
        <v>0</v>
      </c>
      <c r="BF428" s="238">
        <f>IF(N428="snížená",J428,0)</f>
        <v>0</v>
      </c>
      <c r="BG428" s="238">
        <f>IF(N428="zákl. přenesená",J428,0)</f>
        <v>0</v>
      </c>
      <c r="BH428" s="238">
        <f>IF(N428="sníž. přenesená",J428,0)</f>
        <v>0</v>
      </c>
      <c r="BI428" s="238">
        <f>IF(N428="nulová",J428,0)</f>
        <v>0</v>
      </c>
      <c r="BJ428" s="17" t="s">
        <v>83</v>
      </c>
      <c r="BK428" s="238">
        <f>ROUND(I428*H428,2)</f>
        <v>0</v>
      </c>
      <c r="BL428" s="17" t="s">
        <v>235</v>
      </c>
      <c r="BM428" s="237" t="s">
        <v>855</v>
      </c>
    </row>
    <row r="429" s="13" customFormat="1">
      <c r="A429" s="13"/>
      <c r="B429" s="239"/>
      <c r="C429" s="240"/>
      <c r="D429" s="241" t="s">
        <v>161</v>
      </c>
      <c r="E429" s="240"/>
      <c r="F429" s="243" t="s">
        <v>856</v>
      </c>
      <c r="G429" s="240"/>
      <c r="H429" s="244">
        <v>2611.8359999999998</v>
      </c>
      <c r="I429" s="245"/>
      <c r="J429" s="240"/>
      <c r="K429" s="240"/>
      <c r="L429" s="246"/>
      <c r="M429" s="247"/>
      <c r="N429" s="248"/>
      <c r="O429" s="248"/>
      <c r="P429" s="248"/>
      <c r="Q429" s="248"/>
      <c r="R429" s="248"/>
      <c r="S429" s="248"/>
      <c r="T429" s="24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0" t="s">
        <v>161</v>
      </c>
      <c r="AU429" s="250" t="s">
        <v>85</v>
      </c>
      <c r="AV429" s="13" t="s">
        <v>85</v>
      </c>
      <c r="AW429" s="13" t="s">
        <v>4</v>
      </c>
      <c r="AX429" s="13" t="s">
        <v>83</v>
      </c>
      <c r="AY429" s="250" t="s">
        <v>152</v>
      </c>
    </row>
    <row r="430" s="2" customFormat="1">
      <c r="A430" s="38"/>
      <c r="B430" s="39"/>
      <c r="C430" s="226" t="s">
        <v>857</v>
      </c>
      <c r="D430" s="226" t="s">
        <v>154</v>
      </c>
      <c r="E430" s="227" t="s">
        <v>858</v>
      </c>
      <c r="F430" s="228" t="s">
        <v>859</v>
      </c>
      <c r="G430" s="229" t="s">
        <v>515</v>
      </c>
      <c r="H430" s="282"/>
      <c r="I430" s="231"/>
      <c r="J430" s="232">
        <f>ROUND(I430*H430,2)</f>
        <v>0</v>
      </c>
      <c r="K430" s="228" t="s">
        <v>158</v>
      </c>
      <c r="L430" s="44"/>
      <c r="M430" s="233" t="s">
        <v>1</v>
      </c>
      <c r="N430" s="234" t="s">
        <v>41</v>
      </c>
      <c r="O430" s="91"/>
      <c r="P430" s="235">
        <f>O430*H430</f>
        <v>0</v>
      </c>
      <c r="Q430" s="235">
        <v>0</v>
      </c>
      <c r="R430" s="235">
        <f>Q430*H430</f>
        <v>0</v>
      </c>
      <c r="S430" s="235">
        <v>0</v>
      </c>
      <c r="T430" s="23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7" t="s">
        <v>235</v>
      </c>
      <c r="AT430" s="237" t="s">
        <v>154</v>
      </c>
      <c r="AU430" s="237" t="s">
        <v>85</v>
      </c>
      <c r="AY430" s="17" t="s">
        <v>152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7" t="s">
        <v>83</v>
      </c>
      <c r="BK430" s="238">
        <f>ROUND(I430*H430,2)</f>
        <v>0</v>
      </c>
      <c r="BL430" s="17" t="s">
        <v>235</v>
      </c>
      <c r="BM430" s="237" t="s">
        <v>860</v>
      </c>
    </row>
    <row r="431" s="12" customFormat="1" ht="22.8" customHeight="1">
      <c r="A431" s="12"/>
      <c r="B431" s="210"/>
      <c r="C431" s="211"/>
      <c r="D431" s="212" t="s">
        <v>75</v>
      </c>
      <c r="E431" s="224" t="s">
        <v>861</v>
      </c>
      <c r="F431" s="224" t="s">
        <v>862</v>
      </c>
      <c r="G431" s="211"/>
      <c r="H431" s="211"/>
      <c r="I431" s="214"/>
      <c r="J431" s="225">
        <f>BK431</f>
        <v>0</v>
      </c>
      <c r="K431" s="211"/>
      <c r="L431" s="216"/>
      <c r="M431" s="217"/>
      <c r="N431" s="218"/>
      <c r="O431" s="218"/>
      <c r="P431" s="219">
        <f>SUM(P432:P462)</f>
        <v>0</v>
      </c>
      <c r="Q431" s="218"/>
      <c r="R431" s="219">
        <f>SUM(R432:R462)</f>
        <v>0</v>
      </c>
      <c r="S431" s="218"/>
      <c r="T431" s="220">
        <f>SUM(T432:T462)</f>
        <v>0.23500000000000001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21" t="s">
        <v>85</v>
      </c>
      <c r="AT431" s="222" t="s">
        <v>75</v>
      </c>
      <c r="AU431" s="222" t="s">
        <v>83</v>
      </c>
      <c r="AY431" s="221" t="s">
        <v>152</v>
      </c>
      <c r="BK431" s="223">
        <f>SUM(BK432:BK462)</f>
        <v>0</v>
      </c>
    </row>
    <row r="432" s="2" customFormat="1">
      <c r="A432" s="38"/>
      <c r="B432" s="39"/>
      <c r="C432" s="226" t="s">
        <v>863</v>
      </c>
      <c r="D432" s="226" t="s">
        <v>154</v>
      </c>
      <c r="E432" s="227" t="s">
        <v>864</v>
      </c>
      <c r="F432" s="228" t="s">
        <v>865</v>
      </c>
      <c r="G432" s="229" t="s">
        <v>202</v>
      </c>
      <c r="H432" s="230">
        <v>135.38800000000001</v>
      </c>
      <c r="I432" s="231"/>
      <c r="J432" s="232">
        <f>ROUND(I432*H432,2)</f>
        <v>0</v>
      </c>
      <c r="K432" s="228" t="s">
        <v>1</v>
      </c>
      <c r="L432" s="44"/>
      <c r="M432" s="233" t="s">
        <v>1</v>
      </c>
      <c r="N432" s="234" t="s">
        <v>41</v>
      </c>
      <c r="O432" s="91"/>
      <c r="P432" s="235">
        <f>O432*H432</f>
        <v>0</v>
      </c>
      <c r="Q432" s="235">
        <v>0</v>
      </c>
      <c r="R432" s="235">
        <f>Q432*H432</f>
        <v>0</v>
      </c>
      <c r="S432" s="235">
        <v>0</v>
      </c>
      <c r="T432" s="23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7" t="s">
        <v>235</v>
      </c>
      <c r="AT432" s="237" t="s">
        <v>154</v>
      </c>
      <c r="AU432" s="237" t="s">
        <v>85</v>
      </c>
      <c r="AY432" s="17" t="s">
        <v>152</v>
      </c>
      <c r="BE432" s="238">
        <f>IF(N432="základní",J432,0)</f>
        <v>0</v>
      </c>
      <c r="BF432" s="238">
        <f>IF(N432="snížená",J432,0)</f>
        <v>0</v>
      </c>
      <c r="BG432" s="238">
        <f>IF(N432="zákl. přenesená",J432,0)</f>
        <v>0</v>
      </c>
      <c r="BH432" s="238">
        <f>IF(N432="sníž. přenesená",J432,0)</f>
        <v>0</v>
      </c>
      <c r="BI432" s="238">
        <f>IF(N432="nulová",J432,0)</f>
        <v>0</v>
      </c>
      <c r="BJ432" s="17" t="s">
        <v>83</v>
      </c>
      <c r="BK432" s="238">
        <f>ROUND(I432*H432,2)</f>
        <v>0</v>
      </c>
      <c r="BL432" s="17" t="s">
        <v>235</v>
      </c>
      <c r="BM432" s="237" t="s">
        <v>866</v>
      </c>
    </row>
    <row r="433" s="15" customFormat="1">
      <c r="A433" s="15"/>
      <c r="B433" s="272"/>
      <c r="C433" s="273"/>
      <c r="D433" s="241" t="s">
        <v>161</v>
      </c>
      <c r="E433" s="274" t="s">
        <v>1</v>
      </c>
      <c r="F433" s="275" t="s">
        <v>867</v>
      </c>
      <c r="G433" s="273"/>
      <c r="H433" s="274" t="s">
        <v>1</v>
      </c>
      <c r="I433" s="276"/>
      <c r="J433" s="273"/>
      <c r="K433" s="273"/>
      <c r="L433" s="277"/>
      <c r="M433" s="278"/>
      <c r="N433" s="279"/>
      <c r="O433" s="279"/>
      <c r="P433" s="279"/>
      <c r="Q433" s="279"/>
      <c r="R433" s="279"/>
      <c r="S433" s="279"/>
      <c r="T433" s="280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81" t="s">
        <v>161</v>
      </c>
      <c r="AU433" s="281" t="s">
        <v>85</v>
      </c>
      <c r="AV433" s="15" t="s">
        <v>83</v>
      </c>
      <c r="AW433" s="15" t="s">
        <v>32</v>
      </c>
      <c r="AX433" s="15" t="s">
        <v>76</v>
      </c>
      <c r="AY433" s="281" t="s">
        <v>152</v>
      </c>
    </row>
    <row r="434" s="13" customFormat="1">
      <c r="A434" s="13"/>
      <c r="B434" s="239"/>
      <c r="C434" s="240"/>
      <c r="D434" s="241" t="s">
        <v>161</v>
      </c>
      <c r="E434" s="242" t="s">
        <v>1</v>
      </c>
      <c r="F434" s="243" t="s">
        <v>868</v>
      </c>
      <c r="G434" s="240"/>
      <c r="H434" s="244">
        <v>19.263999999999999</v>
      </c>
      <c r="I434" s="245"/>
      <c r="J434" s="240"/>
      <c r="K434" s="240"/>
      <c r="L434" s="246"/>
      <c r="M434" s="247"/>
      <c r="N434" s="248"/>
      <c r="O434" s="248"/>
      <c r="P434" s="248"/>
      <c r="Q434" s="248"/>
      <c r="R434" s="248"/>
      <c r="S434" s="248"/>
      <c r="T434" s="24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0" t="s">
        <v>161</v>
      </c>
      <c r="AU434" s="250" t="s">
        <v>85</v>
      </c>
      <c r="AV434" s="13" t="s">
        <v>85</v>
      </c>
      <c r="AW434" s="13" t="s">
        <v>32</v>
      </c>
      <c r="AX434" s="13" t="s">
        <v>76</v>
      </c>
      <c r="AY434" s="250" t="s">
        <v>152</v>
      </c>
    </row>
    <row r="435" s="13" customFormat="1">
      <c r="A435" s="13"/>
      <c r="B435" s="239"/>
      <c r="C435" s="240"/>
      <c r="D435" s="241" t="s">
        <v>161</v>
      </c>
      <c r="E435" s="242" t="s">
        <v>1</v>
      </c>
      <c r="F435" s="243" t="s">
        <v>869</v>
      </c>
      <c r="G435" s="240"/>
      <c r="H435" s="244">
        <v>15.851000000000001</v>
      </c>
      <c r="I435" s="245"/>
      <c r="J435" s="240"/>
      <c r="K435" s="240"/>
      <c r="L435" s="246"/>
      <c r="M435" s="247"/>
      <c r="N435" s="248"/>
      <c r="O435" s="248"/>
      <c r="P435" s="248"/>
      <c r="Q435" s="248"/>
      <c r="R435" s="248"/>
      <c r="S435" s="248"/>
      <c r="T435" s="24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0" t="s">
        <v>161</v>
      </c>
      <c r="AU435" s="250" t="s">
        <v>85</v>
      </c>
      <c r="AV435" s="13" t="s">
        <v>85</v>
      </c>
      <c r="AW435" s="13" t="s">
        <v>32</v>
      </c>
      <c r="AX435" s="13" t="s">
        <v>76</v>
      </c>
      <c r="AY435" s="250" t="s">
        <v>152</v>
      </c>
    </row>
    <row r="436" s="13" customFormat="1">
      <c r="A436" s="13"/>
      <c r="B436" s="239"/>
      <c r="C436" s="240"/>
      <c r="D436" s="241" t="s">
        <v>161</v>
      </c>
      <c r="E436" s="242" t="s">
        <v>1</v>
      </c>
      <c r="F436" s="243" t="s">
        <v>870</v>
      </c>
      <c r="G436" s="240"/>
      <c r="H436" s="244">
        <v>23.686</v>
      </c>
      <c r="I436" s="245"/>
      <c r="J436" s="240"/>
      <c r="K436" s="240"/>
      <c r="L436" s="246"/>
      <c r="M436" s="247"/>
      <c r="N436" s="248"/>
      <c r="O436" s="248"/>
      <c r="P436" s="248"/>
      <c r="Q436" s="248"/>
      <c r="R436" s="248"/>
      <c r="S436" s="248"/>
      <c r="T436" s="24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0" t="s">
        <v>161</v>
      </c>
      <c r="AU436" s="250" t="s">
        <v>85</v>
      </c>
      <c r="AV436" s="13" t="s">
        <v>85</v>
      </c>
      <c r="AW436" s="13" t="s">
        <v>32</v>
      </c>
      <c r="AX436" s="13" t="s">
        <v>76</v>
      </c>
      <c r="AY436" s="250" t="s">
        <v>152</v>
      </c>
    </row>
    <row r="437" s="13" customFormat="1">
      <c r="A437" s="13"/>
      <c r="B437" s="239"/>
      <c r="C437" s="240"/>
      <c r="D437" s="241" t="s">
        <v>161</v>
      </c>
      <c r="E437" s="242" t="s">
        <v>1</v>
      </c>
      <c r="F437" s="243" t="s">
        <v>871</v>
      </c>
      <c r="G437" s="240"/>
      <c r="H437" s="244">
        <v>49.326000000000001</v>
      </c>
      <c r="I437" s="245"/>
      <c r="J437" s="240"/>
      <c r="K437" s="240"/>
      <c r="L437" s="246"/>
      <c r="M437" s="247"/>
      <c r="N437" s="248"/>
      <c r="O437" s="248"/>
      <c r="P437" s="248"/>
      <c r="Q437" s="248"/>
      <c r="R437" s="248"/>
      <c r="S437" s="248"/>
      <c r="T437" s="24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0" t="s">
        <v>161</v>
      </c>
      <c r="AU437" s="250" t="s">
        <v>85</v>
      </c>
      <c r="AV437" s="13" t="s">
        <v>85</v>
      </c>
      <c r="AW437" s="13" t="s">
        <v>32</v>
      </c>
      <c r="AX437" s="13" t="s">
        <v>76</v>
      </c>
      <c r="AY437" s="250" t="s">
        <v>152</v>
      </c>
    </row>
    <row r="438" s="13" customFormat="1">
      <c r="A438" s="13"/>
      <c r="B438" s="239"/>
      <c r="C438" s="240"/>
      <c r="D438" s="241" t="s">
        <v>161</v>
      </c>
      <c r="E438" s="242" t="s">
        <v>1</v>
      </c>
      <c r="F438" s="243" t="s">
        <v>872</v>
      </c>
      <c r="G438" s="240"/>
      <c r="H438" s="244">
        <v>16.109000000000002</v>
      </c>
      <c r="I438" s="245"/>
      <c r="J438" s="240"/>
      <c r="K438" s="240"/>
      <c r="L438" s="246"/>
      <c r="M438" s="247"/>
      <c r="N438" s="248"/>
      <c r="O438" s="248"/>
      <c r="P438" s="248"/>
      <c r="Q438" s="248"/>
      <c r="R438" s="248"/>
      <c r="S438" s="248"/>
      <c r="T438" s="24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0" t="s">
        <v>161</v>
      </c>
      <c r="AU438" s="250" t="s">
        <v>85</v>
      </c>
      <c r="AV438" s="13" t="s">
        <v>85</v>
      </c>
      <c r="AW438" s="13" t="s">
        <v>32</v>
      </c>
      <c r="AX438" s="13" t="s">
        <v>76</v>
      </c>
      <c r="AY438" s="250" t="s">
        <v>152</v>
      </c>
    </row>
    <row r="439" s="13" customFormat="1">
      <c r="A439" s="13"/>
      <c r="B439" s="239"/>
      <c r="C439" s="240"/>
      <c r="D439" s="241" t="s">
        <v>161</v>
      </c>
      <c r="E439" s="242" t="s">
        <v>1</v>
      </c>
      <c r="F439" s="243" t="s">
        <v>873</v>
      </c>
      <c r="G439" s="240"/>
      <c r="H439" s="244">
        <v>11.151999999999999</v>
      </c>
      <c r="I439" s="245"/>
      <c r="J439" s="240"/>
      <c r="K439" s="240"/>
      <c r="L439" s="246"/>
      <c r="M439" s="247"/>
      <c r="N439" s="248"/>
      <c r="O439" s="248"/>
      <c r="P439" s="248"/>
      <c r="Q439" s="248"/>
      <c r="R439" s="248"/>
      <c r="S439" s="248"/>
      <c r="T439" s="24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0" t="s">
        <v>161</v>
      </c>
      <c r="AU439" s="250" t="s">
        <v>85</v>
      </c>
      <c r="AV439" s="13" t="s">
        <v>85</v>
      </c>
      <c r="AW439" s="13" t="s">
        <v>32</v>
      </c>
      <c r="AX439" s="13" t="s">
        <v>76</v>
      </c>
      <c r="AY439" s="250" t="s">
        <v>152</v>
      </c>
    </row>
    <row r="440" s="14" customFormat="1">
      <c r="A440" s="14"/>
      <c r="B440" s="251"/>
      <c r="C440" s="252"/>
      <c r="D440" s="241" t="s">
        <v>161</v>
      </c>
      <c r="E440" s="253" t="s">
        <v>1</v>
      </c>
      <c r="F440" s="254" t="s">
        <v>164</v>
      </c>
      <c r="G440" s="252"/>
      <c r="H440" s="255">
        <v>135.38800000000001</v>
      </c>
      <c r="I440" s="256"/>
      <c r="J440" s="252"/>
      <c r="K440" s="252"/>
      <c r="L440" s="257"/>
      <c r="M440" s="258"/>
      <c r="N440" s="259"/>
      <c r="O440" s="259"/>
      <c r="P440" s="259"/>
      <c r="Q440" s="259"/>
      <c r="R440" s="259"/>
      <c r="S440" s="259"/>
      <c r="T440" s="26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1" t="s">
        <v>161</v>
      </c>
      <c r="AU440" s="261" t="s">
        <v>85</v>
      </c>
      <c r="AV440" s="14" t="s">
        <v>159</v>
      </c>
      <c r="AW440" s="14" t="s">
        <v>32</v>
      </c>
      <c r="AX440" s="14" t="s">
        <v>83</v>
      </c>
      <c r="AY440" s="261" t="s">
        <v>152</v>
      </c>
    </row>
    <row r="441" s="2" customFormat="1">
      <c r="A441" s="38"/>
      <c r="B441" s="39"/>
      <c r="C441" s="226" t="s">
        <v>874</v>
      </c>
      <c r="D441" s="226" t="s">
        <v>154</v>
      </c>
      <c r="E441" s="227" t="s">
        <v>875</v>
      </c>
      <c r="F441" s="228" t="s">
        <v>876</v>
      </c>
      <c r="G441" s="229" t="s">
        <v>639</v>
      </c>
      <c r="H441" s="230">
        <v>1</v>
      </c>
      <c r="I441" s="231"/>
      <c r="J441" s="232">
        <f>ROUND(I441*H441,2)</f>
        <v>0</v>
      </c>
      <c r="K441" s="228" t="s">
        <v>1</v>
      </c>
      <c r="L441" s="44"/>
      <c r="M441" s="233" t="s">
        <v>1</v>
      </c>
      <c r="N441" s="234" t="s">
        <v>41</v>
      </c>
      <c r="O441" s="91"/>
      <c r="P441" s="235">
        <f>O441*H441</f>
        <v>0</v>
      </c>
      <c r="Q441" s="235">
        <v>0</v>
      </c>
      <c r="R441" s="235">
        <f>Q441*H441</f>
        <v>0</v>
      </c>
      <c r="S441" s="235">
        <v>0</v>
      </c>
      <c r="T441" s="23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7" t="s">
        <v>235</v>
      </c>
      <c r="AT441" s="237" t="s">
        <v>154</v>
      </c>
      <c r="AU441" s="237" t="s">
        <v>85</v>
      </c>
      <c r="AY441" s="17" t="s">
        <v>152</v>
      </c>
      <c r="BE441" s="238">
        <f>IF(N441="základní",J441,0)</f>
        <v>0</v>
      </c>
      <c r="BF441" s="238">
        <f>IF(N441="snížená",J441,0)</f>
        <v>0</v>
      </c>
      <c r="BG441" s="238">
        <f>IF(N441="zákl. přenesená",J441,0)</f>
        <v>0</v>
      </c>
      <c r="BH441" s="238">
        <f>IF(N441="sníž. přenesená",J441,0)</f>
        <v>0</v>
      </c>
      <c r="BI441" s="238">
        <f>IF(N441="nulová",J441,0)</f>
        <v>0</v>
      </c>
      <c r="BJ441" s="17" t="s">
        <v>83</v>
      </c>
      <c r="BK441" s="238">
        <f>ROUND(I441*H441,2)</f>
        <v>0</v>
      </c>
      <c r="BL441" s="17" t="s">
        <v>235</v>
      </c>
      <c r="BM441" s="237" t="s">
        <v>877</v>
      </c>
    </row>
    <row r="442" s="13" customFormat="1">
      <c r="A442" s="13"/>
      <c r="B442" s="239"/>
      <c r="C442" s="240"/>
      <c r="D442" s="241" t="s">
        <v>161</v>
      </c>
      <c r="E442" s="242" t="s">
        <v>1</v>
      </c>
      <c r="F442" s="243" t="s">
        <v>878</v>
      </c>
      <c r="G442" s="240"/>
      <c r="H442" s="244">
        <v>1</v>
      </c>
      <c r="I442" s="245"/>
      <c r="J442" s="240"/>
      <c r="K442" s="240"/>
      <c r="L442" s="246"/>
      <c r="M442" s="247"/>
      <c r="N442" s="248"/>
      <c r="O442" s="248"/>
      <c r="P442" s="248"/>
      <c r="Q442" s="248"/>
      <c r="R442" s="248"/>
      <c r="S442" s="248"/>
      <c r="T442" s="24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0" t="s">
        <v>161</v>
      </c>
      <c r="AU442" s="250" t="s">
        <v>85</v>
      </c>
      <c r="AV442" s="13" t="s">
        <v>85</v>
      </c>
      <c r="AW442" s="13" t="s">
        <v>32</v>
      </c>
      <c r="AX442" s="13" t="s">
        <v>83</v>
      </c>
      <c r="AY442" s="250" t="s">
        <v>152</v>
      </c>
    </row>
    <row r="443" s="2" customFormat="1" ht="16.5" customHeight="1">
      <c r="A443" s="38"/>
      <c r="B443" s="39"/>
      <c r="C443" s="226" t="s">
        <v>879</v>
      </c>
      <c r="D443" s="226" t="s">
        <v>154</v>
      </c>
      <c r="E443" s="227" t="s">
        <v>880</v>
      </c>
      <c r="F443" s="228" t="s">
        <v>881</v>
      </c>
      <c r="G443" s="229" t="s">
        <v>639</v>
      </c>
      <c r="H443" s="230">
        <v>1</v>
      </c>
      <c r="I443" s="231"/>
      <c r="J443" s="232">
        <f>ROUND(I443*H443,2)</f>
        <v>0</v>
      </c>
      <c r="K443" s="228" t="s">
        <v>1</v>
      </c>
      <c r="L443" s="44"/>
      <c r="M443" s="233" t="s">
        <v>1</v>
      </c>
      <c r="N443" s="234" t="s">
        <v>41</v>
      </c>
      <c r="O443" s="91"/>
      <c r="P443" s="235">
        <f>O443*H443</f>
        <v>0</v>
      </c>
      <c r="Q443" s="235">
        <v>0</v>
      </c>
      <c r="R443" s="235">
        <f>Q443*H443</f>
        <v>0</v>
      </c>
      <c r="S443" s="235">
        <v>0</v>
      </c>
      <c r="T443" s="236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7" t="s">
        <v>235</v>
      </c>
      <c r="AT443" s="237" t="s">
        <v>154</v>
      </c>
      <c r="AU443" s="237" t="s">
        <v>85</v>
      </c>
      <c r="AY443" s="17" t="s">
        <v>152</v>
      </c>
      <c r="BE443" s="238">
        <f>IF(N443="základní",J443,0)</f>
        <v>0</v>
      </c>
      <c r="BF443" s="238">
        <f>IF(N443="snížená",J443,0)</f>
        <v>0</v>
      </c>
      <c r="BG443" s="238">
        <f>IF(N443="zákl. přenesená",J443,0)</f>
        <v>0</v>
      </c>
      <c r="BH443" s="238">
        <f>IF(N443="sníž. přenesená",J443,0)</f>
        <v>0</v>
      </c>
      <c r="BI443" s="238">
        <f>IF(N443="nulová",J443,0)</f>
        <v>0</v>
      </c>
      <c r="BJ443" s="17" t="s">
        <v>83</v>
      </c>
      <c r="BK443" s="238">
        <f>ROUND(I443*H443,2)</f>
        <v>0</v>
      </c>
      <c r="BL443" s="17" t="s">
        <v>235</v>
      </c>
      <c r="BM443" s="237" t="s">
        <v>882</v>
      </c>
    </row>
    <row r="444" s="13" customFormat="1">
      <c r="A444" s="13"/>
      <c r="B444" s="239"/>
      <c r="C444" s="240"/>
      <c r="D444" s="241" t="s">
        <v>161</v>
      </c>
      <c r="E444" s="242" t="s">
        <v>1</v>
      </c>
      <c r="F444" s="243" t="s">
        <v>883</v>
      </c>
      <c r="G444" s="240"/>
      <c r="H444" s="244">
        <v>1</v>
      </c>
      <c r="I444" s="245"/>
      <c r="J444" s="240"/>
      <c r="K444" s="240"/>
      <c r="L444" s="246"/>
      <c r="M444" s="247"/>
      <c r="N444" s="248"/>
      <c r="O444" s="248"/>
      <c r="P444" s="248"/>
      <c r="Q444" s="248"/>
      <c r="R444" s="248"/>
      <c r="S444" s="248"/>
      <c r="T444" s="24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0" t="s">
        <v>161</v>
      </c>
      <c r="AU444" s="250" t="s">
        <v>85</v>
      </c>
      <c r="AV444" s="13" t="s">
        <v>85</v>
      </c>
      <c r="AW444" s="13" t="s">
        <v>32</v>
      </c>
      <c r="AX444" s="13" t="s">
        <v>83</v>
      </c>
      <c r="AY444" s="250" t="s">
        <v>152</v>
      </c>
    </row>
    <row r="445" s="2" customFormat="1" ht="16.5" customHeight="1">
      <c r="A445" s="38"/>
      <c r="B445" s="39"/>
      <c r="C445" s="226" t="s">
        <v>884</v>
      </c>
      <c r="D445" s="226" t="s">
        <v>154</v>
      </c>
      <c r="E445" s="227" t="s">
        <v>885</v>
      </c>
      <c r="F445" s="228" t="s">
        <v>886</v>
      </c>
      <c r="G445" s="229" t="s">
        <v>639</v>
      </c>
      <c r="H445" s="230">
        <v>1</v>
      </c>
      <c r="I445" s="231"/>
      <c r="J445" s="232">
        <f>ROUND(I445*H445,2)</f>
        <v>0</v>
      </c>
      <c r="K445" s="228" t="s">
        <v>1</v>
      </c>
      <c r="L445" s="44"/>
      <c r="M445" s="233" t="s">
        <v>1</v>
      </c>
      <c r="N445" s="234" t="s">
        <v>41</v>
      </c>
      <c r="O445" s="91"/>
      <c r="P445" s="235">
        <f>O445*H445</f>
        <v>0</v>
      </c>
      <c r="Q445" s="235">
        <v>0</v>
      </c>
      <c r="R445" s="235">
        <f>Q445*H445</f>
        <v>0</v>
      </c>
      <c r="S445" s="235">
        <v>0</v>
      </c>
      <c r="T445" s="23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7" t="s">
        <v>235</v>
      </c>
      <c r="AT445" s="237" t="s">
        <v>154</v>
      </c>
      <c r="AU445" s="237" t="s">
        <v>85</v>
      </c>
      <c r="AY445" s="17" t="s">
        <v>152</v>
      </c>
      <c r="BE445" s="238">
        <f>IF(N445="základní",J445,0)</f>
        <v>0</v>
      </c>
      <c r="BF445" s="238">
        <f>IF(N445="snížená",J445,0)</f>
        <v>0</v>
      </c>
      <c r="BG445" s="238">
        <f>IF(N445="zákl. přenesená",J445,0)</f>
        <v>0</v>
      </c>
      <c r="BH445" s="238">
        <f>IF(N445="sníž. přenesená",J445,0)</f>
        <v>0</v>
      </c>
      <c r="BI445" s="238">
        <f>IF(N445="nulová",J445,0)</f>
        <v>0</v>
      </c>
      <c r="BJ445" s="17" t="s">
        <v>83</v>
      </c>
      <c r="BK445" s="238">
        <f>ROUND(I445*H445,2)</f>
        <v>0</v>
      </c>
      <c r="BL445" s="17" t="s">
        <v>235</v>
      </c>
      <c r="BM445" s="237" t="s">
        <v>887</v>
      </c>
    </row>
    <row r="446" s="13" customFormat="1">
      <c r="A446" s="13"/>
      <c r="B446" s="239"/>
      <c r="C446" s="240"/>
      <c r="D446" s="241" t="s">
        <v>161</v>
      </c>
      <c r="E446" s="242" t="s">
        <v>1</v>
      </c>
      <c r="F446" s="243" t="s">
        <v>888</v>
      </c>
      <c r="G446" s="240"/>
      <c r="H446" s="244">
        <v>1</v>
      </c>
      <c r="I446" s="245"/>
      <c r="J446" s="240"/>
      <c r="K446" s="240"/>
      <c r="L446" s="246"/>
      <c r="M446" s="247"/>
      <c r="N446" s="248"/>
      <c r="O446" s="248"/>
      <c r="P446" s="248"/>
      <c r="Q446" s="248"/>
      <c r="R446" s="248"/>
      <c r="S446" s="248"/>
      <c r="T446" s="24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0" t="s">
        <v>161</v>
      </c>
      <c r="AU446" s="250" t="s">
        <v>85</v>
      </c>
      <c r="AV446" s="13" t="s">
        <v>85</v>
      </c>
      <c r="AW446" s="13" t="s">
        <v>32</v>
      </c>
      <c r="AX446" s="13" t="s">
        <v>83</v>
      </c>
      <c r="AY446" s="250" t="s">
        <v>152</v>
      </c>
    </row>
    <row r="447" s="2" customFormat="1" ht="16.5" customHeight="1">
      <c r="A447" s="38"/>
      <c r="B447" s="39"/>
      <c r="C447" s="226" t="s">
        <v>889</v>
      </c>
      <c r="D447" s="226" t="s">
        <v>154</v>
      </c>
      <c r="E447" s="227" t="s">
        <v>890</v>
      </c>
      <c r="F447" s="228" t="s">
        <v>891</v>
      </c>
      <c r="G447" s="229" t="s">
        <v>639</v>
      </c>
      <c r="H447" s="230">
        <v>50</v>
      </c>
      <c r="I447" s="231"/>
      <c r="J447" s="232">
        <f>ROUND(I447*H447,2)</f>
        <v>0</v>
      </c>
      <c r="K447" s="228" t="s">
        <v>1</v>
      </c>
      <c r="L447" s="44"/>
      <c r="M447" s="233" t="s">
        <v>1</v>
      </c>
      <c r="N447" s="234" t="s">
        <v>41</v>
      </c>
      <c r="O447" s="91"/>
      <c r="P447" s="235">
        <f>O447*H447</f>
        <v>0</v>
      </c>
      <c r="Q447" s="235">
        <v>0</v>
      </c>
      <c r="R447" s="235">
        <f>Q447*H447</f>
        <v>0</v>
      </c>
      <c r="S447" s="235">
        <v>0</v>
      </c>
      <c r="T447" s="23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7" t="s">
        <v>235</v>
      </c>
      <c r="AT447" s="237" t="s">
        <v>154</v>
      </c>
      <c r="AU447" s="237" t="s">
        <v>85</v>
      </c>
      <c r="AY447" s="17" t="s">
        <v>152</v>
      </c>
      <c r="BE447" s="238">
        <f>IF(N447="základní",J447,0)</f>
        <v>0</v>
      </c>
      <c r="BF447" s="238">
        <f>IF(N447="snížená",J447,0)</f>
        <v>0</v>
      </c>
      <c r="BG447" s="238">
        <f>IF(N447="zákl. přenesená",J447,0)</f>
        <v>0</v>
      </c>
      <c r="BH447" s="238">
        <f>IF(N447="sníž. přenesená",J447,0)</f>
        <v>0</v>
      </c>
      <c r="BI447" s="238">
        <f>IF(N447="nulová",J447,0)</f>
        <v>0</v>
      </c>
      <c r="BJ447" s="17" t="s">
        <v>83</v>
      </c>
      <c r="BK447" s="238">
        <f>ROUND(I447*H447,2)</f>
        <v>0</v>
      </c>
      <c r="BL447" s="17" t="s">
        <v>235</v>
      </c>
      <c r="BM447" s="237" t="s">
        <v>892</v>
      </c>
    </row>
    <row r="448" s="13" customFormat="1">
      <c r="A448" s="13"/>
      <c r="B448" s="239"/>
      <c r="C448" s="240"/>
      <c r="D448" s="241" t="s">
        <v>161</v>
      </c>
      <c r="E448" s="242" t="s">
        <v>1</v>
      </c>
      <c r="F448" s="243" t="s">
        <v>415</v>
      </c>
      <c r="G448" s="240"/>
      <c r="H448" s="244">
        <v>50</v>
      </c>
      <c r="I448" s="245"/>
      <c r="J448" s="240"/>
      <c r="K448" s="240"/>
      <c r="L448" s="246"/>
      <c r="M448" s="247"/>
      <c r="N448" s="248"/>
      <c r="O448" s="248"/>
      <c r="P448" s="248"/>
      <c r="Q448" s="248"/>
      <c r="R448" s="248"/>
      <c r="S448" s="248"/>
      <c r="T448" s="24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0" t="s">
        <v>161</v>
      </c>
      <c r="AU448" s="250" t="s">
        <v>85</v>
      </c>
      <c r="AV448" s="13" t="s">
        <v>85</v>
      </c>
      <c r="AW448" s="13" t="s">
        <v>32</v>
      </c>
      <c r="AX448" s="13" t="s">
        <v>83</v>
      </c>
      <c r="AY448" s="250" t="s">
        <v>152</v>
      </c>
    </row>
    <row r="449" s="2" customFormat="1">
      <c r="A449" s="38"/>
      <c r="B449" s="39"/>
      <c r="C449" s="226" t="s">
        <v>893</v>
      </c>
      <c r="D449" s="226" t="s">
        <v>154</v>
      </c>
      <c r="E449" s="227" t="s">
        <v>894</v>
      </c>
      <c r="F449" s="228" t="s">
        <v>895</v>
      </c>
      <c r="G449" s="229" t="s">
        <v>639</v>
      </c>
      <c r="H449" s="230">
        <v>1</v>
      </c>
      <c r="I449" s="231"/>
      <c r="J449" s="232">
        <f>ROUND(I449*H449,2)</f>
        <v>0</v>
      </c>
      <c r="K449" s="228" t="s">
        <v>1</v>
      </c>
      <c r="L449" s="44"/>
      <c r="M449" s="233" t="s">
        <v>1</v>
      </c>
      <c r="N449" s="234" t="s">
        <v>41</v>
      </c>
      <c r="O449" s="91"/>
      <c r="P449" s="235">
        <f>O449*H449</f>
        <v>0</v>
      </c>
      <c r="Q449" s="235">
        <v>0</v>
      </c>
      <c r="R449" s="235">
        <f>Q449*H449</f>
        <v>0</v>
      </c>
      <c r="S449" s="235">
        <v>0</v>
      </c>
      <c r="T449" s="23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7" t="s">
        <v>235</v>
      </c>
      <c r="AT449" s="237" t="s">
        <v>154</v>
      </c>
      <c r="AU449" s="237" t="s">
        <v>85</v>
      </c>
      <c r="AY449" s="17" t="s">
        <v>152</v>
      </c>
      <c r="BE449" s="238">
        <f>IF(N449="základní",J449,0)</f>
        <v>0</v>
      </c>
      <c r="BF449" s="238">
        <f>IF(N449="snížená",J449,0)</f>
        <v>0</v>
      </c>
      <c r="BG449" s="238">
        <f>IF(N449="zákl. přenesená",J449,0)</f>
        <v>0</v>
      </c>
      <c r="BH449" s="238">
        <f>IF(N449="sníž. přenesená",J449,0)</f>
        <v>0</v>
      </c>
      <c r="BI449" s="238">
        <f>IF(N449="nulová",J449,0)</f>
        <v>0</v>
      </c>
      <c r="BJ449" s="17" t="s">
        <v>83</v>
      </c>
      <c r="BK449" s="238">
        <f>ROUND(I449*H449,2)</f>
        <v>0</v>
      </c>
      <c r="BL449" s="17" t="s">
        <v>235</v>
      </c>
      <c r="BM449" s="237" t="s">
        <v>896</v>
      </c>
    </row>
    <row r="450" s="13" customFormat="1">
      <c r="A450" s="13"/>
      <c r="B450" s="239"/>
      <c r="C450" s="240"/>
      <c r="D450" s="241" t="s">
        <v>161</v>
      </c>
      <c r="E450" s="242" t="s">
        <v>1</v>
      </c>
      <c r="F450" s="243" t="s">
        <v>897</v>
      </c>
      <c r="G450" s="240"/>
      <c r="H450" s="244">
        <v>1</v>
      </c>
      <c r="I450" s="245"/>
      <c r="J450" s="240"/>
      <c r="K450" s="240"/>
      <c r="L450" s="246"/>
      <c r="M450" s="247"/>
      <c r="N450" s="248"/>
      <c r="O450" s="248"/>
      <c r="P450" s="248"/>
      <c r="Q450" s="248"/>
      <c r="R450" s="248"/>
      <c r="S450" s="248"/>
      <c r="T450" s="24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0" t="s">
        <v>161</v>
      </c>
      <c r="AU450" s="250" t="s">
        <v>85</v>
      </c>
      <c r="AV450" s="13" t="s">
        <v>85</v>
      </c>
      <c r="AW450" s="13" t="s">
        <v>32</v>
      </c>
      <c r="AX450" s="13" t="s">
        <v>83</v>
      </c>
      <c r="AY450" s="250" t="s">
        <v>152</v>
      </c>
    </row>
    <row r="451" s="2" customFormat="1" ht="21.75" customHeight="1">
      <c r="A451" s="38"/>
      <c r="B451" s="39"/>
      <c r="C451" s="226" t="s">
        <v>898</v>
      </c>
      <c r="D451" s="226" t="s">
        <v>154</v>
      </c>
      <c r="E451" s="227" t="s">
        <v>899</v>
      </c>
      <c r="F451" s="228" t="s">
        <v>900</v>
      </c>
      <c r="G451" s="229" t="s">
        <v>202</v>
      </c>
      <c r="H451" s="230">
        <v>26.140999999999998</v>
      </c>
      <c r="I451" s="231"/>
      <c r="J451" s="232">
        <f>ROUND(I451*H451,2)</f>
        <v>0</v>
      </c>
      <c r="K451" s="228" t="s">
        <v>1</v>
      </c>
      <c r="L451" s="44"/>
      <c r="M451" s="233" t="s">
        <v>1</v>
      </c>
      <c r="N451" s="234" t="s">
        <v>41</v>
      </c>
      <c r="O451" s="91"/>
      <c r="P451" s="235">
        <f>O451*H451</f>
        <v>0</v>
      </c>
      <c r="Q451" s="235">
        <v>0</v>
      </c>
      <c r="R451" s="235">
        <f>Q451*H451</f>
        <v>0</v>
      </c>
      <c r="S451" s="235">
        <v>0</v>
      </c>
      <c r="T451" s="23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7" t="s">
        <v>235</v>
      </c>
      <c r="AT451" s="237" t="s">
        <v>154</v>
      </c>
      <c r="AU451" s="237" t="s">
        <v>85</v>
      </c>
      <c r="AY451" s="17" t="s">
        <v>152</v>
      </c>
      <c r="BE451" s="238">
        <f>IF(N451="základní",J451,0)</f>
        <v>0</v>
      </c>
      <c r="BF451" s="238">
        <f>IF(N451="snížená",J451,0)</f>
        <v>0</v>
      </c>
      <c r="BG451" s="238">
        <f>IF(N451="zákl. přenesená",J451,0)</f>
        <v>0</v>
      </c>
      <c r="BH451" s="238">
        <f>IF(N451="sníž. přenesená",J451,0)</f>
        <v>0</v>
      </c>
      <c r="BI451" s="238">
        <f>IF(N451="nulová",J451,0)</f>
        <v>0</v>
      </c>
      <c r="BJ451" s="17" t="s">
        <v>83</v>
      </c>
      <c r="BK451" s="238">
        <f>ROUND(I451*H451,2)</f>
        <v>0</v>
      </c>
      <c r="BL451" s="17" t="s">
        <v>235</v>
      </c>
      <c r="BM451" s="237" t="s">
        <v>901</v>
      </c>
    </row>
    <row r="452" s="13" customFormat="1">
      <c r="A452" s="13"/>
      <c r="B452" s="239"/>
      <c r="C452" s="240"/>
      <c r="D452" s="241" t="s">
        <v>161</v>
      </c>
      <c r="E452" s="242" t="s">
        <v>1</v>
      </c>
      <c r="F452" s="243" t="s">
        <v>902</v>
      </c>
      <c r="G452" s="240"/>
      <c r="H452" s="244">
        <v>4.1820000000000004</v>
      </c>
      <c r="I452" s="245"/>
      <c r="J452" s="240"/>
      <c r="K452" s="240"/>
      <c r="L452" s="246"/>
      <c r="M452" s="247"/>
      <c r="N452" s="248"/>
      <c r="O452" s="248"/>
      <c r="P452" s="248"/>
      <c r="Q452" s="248"/>
      <c r="R452" s="248"/>
      <c r="S452" s="248"/>
      <c r="T452" s="24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0" t="s">
        <v>161</v>
      </c>
      <c r="AU452" s="250" t="s">
        <v>85</v>
      </c>
      <c r="AV452" s="13" t="s">
        <v>85</v>
      </c>
      <c r="AW452" s="13" t="s">
        <v>32</v>
      </c>
      <c r="AX452" s="13" t="s">
        <v>76</v>
      </c>
      <c r="AY452" s="250" t="s">
        <v>152</v>
      </c>
    </row>
    <row r="453" s="13" customFormat="1">
      <c r="A453" s="13"/>
      <c r="B453" s="239"/>
      <c r="C453" s="240"/>
      <c r="D453" s="241" t="s">
        <v>161</v>
      </c>
      <c r="E453" s="242" t="s">
        <v>1</v>
      </c>
      <c r="F453" s="243" t="s">
        <v>903</v>
      </c>
      <c r="G453" s="240"/>
      <c r="H453" s="244">
        <v>4.5220000000000002</v>
      </c>
      <c r="I453" s="245"/>
      <c r="J453" s="240"/>
      <c r="K453" s="240"/>
      <c r="L453" s="246"/>
      <c r="M453" s="247"/>
      <c r="N453" s="248"/>
      <c r="O453" s="248"/>
      <c r="P453" s="248"/>
      <c r="Q453" s="248"/>
      <c r="R453" s="248"/>
      <c r="S453" s="248"/>
      <c r="T453" s="24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0" t="s">
        <v>161</v>
      </c>
      <c r="AU453" s="250" t="s">
        <v>85</v>
      </c>
      <c r="AV453" s="13" t="s">
        <v>85</v>
      </c>
      <c r="AW453" s="13" t="s">
        <v>32</v>
      </c>
      <c r="AX453" s="13" t="s">
        <v>76</v>
      </c>
      <c r="AY453" s="250" t="s">
        <v>152</v>
      </c>
    </row>
    <row r="454" s="13" customFormat="1">
      <c r="A454" s="13"/>
      <c r="B454" s="239"/>
      <c r="C454" s="240"/>
      <c r="D454" s="241" t="s">
        <v>161</v>
      </c>
      <c r="E454" s="242" t="s">
        <v>1</v>
      </c>
      <c r="F454" s="243" t="s">
        <v>904</v>
      </c>
      <c r="G454" s="240"/>
      <c r="H454" s="244">
        <v>8.093</v>
      </c>
      <c r="I454" s="245"/>
      <c r="J454" s="240"/>
      <c r="K454" s="240"/>
      <c r="L454" s="246"/>
      <c r="M454" s="247"/>
      <c r="N454" s="248"/>
      <c r="O454" s="248"/>
      <c r="P454" s="248"/>
      <c r="Q454" s="248"/>
      <c r="R454" s="248"/>
      <c r="S454" s="248"/>
      <c r="T454" s="24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0" t="s">
        <v>161</v>
      </c>
      <c r="AU454" s="250" t="s">
        <v>85</v>
      </c>
      <c r="AV454" s="13" t="s">
        <v>85</v>
      </c>
      <c r="AW454" s="13" t="s">
        <v>32</v>
      </c>
      <c r="AX454" s="13" t="s">
        <v>76</v>
      </c>
      <c r="AY454" s="250" t="s">
        <v>152</v>
      </c>
    </row>
    <row r="455" s="13" customFormat="1">
      <c r="A455" s="13"/>
      <c r="B455" s="239"/>
      <c r="C455" s="240"/>
      <c r="D455" s="241" t="s">
        <v>161</v>
      </c>
      <c r="E455" s="242" t="s">
        <v>1</v>
      </c>
      <c r="F455" s="243" t="s">
        <v>905</v>
      </c>
      <c r="G455" s="240"/>
      <c r="H455" s="244">
        <v>7.9130000000000003</v>
      </c>
      <c r="I455" s="245"/>
      <c r="J455" s="240"/>
      <c r="K455" s="240"/>
      <c r="L455" s="246"/>
      <c r="M455" s="247"/>
      <c r="N455" s="248"/>
      <c r="O455" s="248"/>
      <c r="P455" s="248"/>
      <c r="Q455" s="248"/>
      <c r="R455" s="248"/>
      <c r="S455" s="248"/>
      <c r="T455" s="24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0" t="s">
        <v>161</v>
      </c>
      <c r="AU455" s="250" t="s">
        <v>85</v>
      </c>
      <c r="AV455" s="13" t="s">
        <v>85</v>
      </c>
      <c r="AW455" s="13" t="s">
        <v>32</v>
      </c>
      <c r="AX455" s="13" t="s">
        <v>76</v>
      </c>
      <c r="AY455" s="250" t="s">
        <v>152</v>
      </c>
    </row>
    <row r="456" s="13" customFormat="1">
      <c r="A456" s="13"/>
      <c r="B456" s="239"/>
      <c r="C456" s="240"/>
      <c r="D456" s="241" t="s">
        <v>161</v>
      </c>
      <c r="E456" s="242" t="s">
        <v>1</v>
      </c>
      <c r="F456" s="243" t="s">
        <v>906</v>
      </c>
      <c r="G456" s="240"/>
      <c r="H456" s="244">
        <v>1.4310000000000001</v>
      </c>
      <c r="I456" s="245"/>
      <c r="J456" s="240"/>
      <c r="K456" s="240"/>
      <c r="L456" s="246"/>
      <c r="M456" s="247"/>
      <c r="N456" s="248"/>
      <c r="O456" s="248"/>
      <c r="P456" s="248"/>
      <c r="Q456" s="248"/>
      <c r="R456" s="248"/>
      <c r="S456" s="248"/>
      <c r="T456" s="24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0" t="s">
        <v>161</v>
      </c>
      <c r="AU456" s="250" t="s">
        <v>85</v>
      </c>
      <c r="AV456" s="13" t="s">
        <v>85</v>
      </c>
      <c r="AW456" s="13" t="s">
        <v>32</v>
      </c>
      <c r="AX456" s="13" t="s">
        <v>76</v>
      </c>
      <c r="AY456" s="250" t="s">
        <v>152</v>
      </c>
    </row>
    <row r="457" s="14" customFormat="1">
      <c r="A457" s="14"/>
      <c r="B457" s="251"/>
      <c r="C457" s="252"/>
      <c r="D457" s="241" t="s">
        <v>161</v>
      </c>
      <c r="E457" s="253" t="s">
        <v>1</v>
      </c>
      <c r="F457" s="254" t="s">
        <v>164</v>
      </c>
      <c r="G457" s="252"/>
      <c r="H457" s="255">
        <v>26.140999999999998</v>
      </c>
      <c r="I457" s="256"/>
      <c r="J457" s="252"/>
      <c r="K457" s="252"/>
      <c r="L457" s="257"/>
      <c r="M457" s="258"/>
      <c r="N457" s="259"/>
      <c r="O457" s="259"/>
      <c r="P457" s="259"/>
      <c r="Q457" s="259"/>
      <c r="R457" s="259"/>
      <c r="S457" s="259"/>
      <c r="T457" s="26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1" t="s">
        <v>161</v>
      </c>
      <c r="AU457" s="261" t="s">
        <v>85</v>
      </c>
      <c r="AV457" s="14" t="s">
        <v>159</v>
      </c>
      <c r="AW457" s="14" t="s">
        <v>32</v>
      </c>
      <c r="AX457" s="14" t="s">
        <v>83</v>
      </c>
      <c r="AY457" s="261" t="s">
        <v>152</v>
      </c>
    </row>
    <row r="458" s="2" customFormat="1">
      <c r="A458" s="38"/>
      <c r="B458" s="39"/>
      <c r="C458" s="226" t="s">
        <v>907</v>
      </c>
      <c r="D458" s="226" t="s">
        <v>154</v>
      </c>
      <c r="E458" s="227" t="s">
        <v>908</v>
      </c>
      <c r="F458" s="228" t="s">
        <v>909</v>
      </c>
      <c r="G458" s="229" t="s">
        <v>639</v>
      </c>
      <c r="H458" s="230">
        <v>1</v>
      </c>
      <c r="I458" s="231"/>
      <c r="J458" s="232">
        <f>ROUND(I458*H458,2)</f>
        <v>0</v>
      </c>
      <c r="K458" s="228" t="s">
        <v>1</v>
      </c>
      <c r="L458" s="44"/>
      <c r="M458" s="233" t="s">
        <v>1</v>
      </c>
      <c r="N458" s="234" t="s">
        <v>41</v>
      </c>
      <c r="O458" s="91"/>
      <c r="P458" s="235">
        <f>O458*H458</f>
        <v>0</v>
      </c>
      <c r="Q458" s="235">
        <v>0</v>
      </c>
      <c r="R458" s="235">
        <f>Q458*H458</f>
        <v>0</v>
      </c>
      <c r="S458" s="235">
        <v>0</v>
      </c>
      <c r="T458" s="23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7" t="s">
        <v>235</v>
      </c>
      <c r="AT458" s="237" t="s">
        <v>154</v>
      </c>
      <c r="AU458" s="237" t="s">
        <v>85</v>
      </c>
      <c r="AY458" s="17" t="s">
        <v>152</v>
      </c>
      <c r="BE458" s="238">
        <f>IF(N458="základní",J458,0)</f>
        <v>0</v>
      </c>
      <c r="BF458" s="238">
        <f>IF(N458="snížená",J458,0)</f>
        <v>0</v>
      </c>
      <c r="BG458" s="238">
        <f>IF(N458="zákl. přenesená",J458,0)</f>
        <v>0</v>
      </c>
      <c r="BH458" s="238">
        <f>IF(N458="sníž. přenesená",J458,0)</f>
        <v>0</v>
      </c>
      <c r="BI458" s="238">
        <f>IF(N458="nulová",J458,0)</f>
        <v>0</v>
      </c>
      <c r="BJ458" s="17" t="s">
        <v>83</v>
      </c>
      <c r="BK458" s="238">
        <f>ROUND(I458*H458,2)</f>
        <v>0</v>
      </c>
      <c r="BL458" s="17" t="s">
        <v>235</v>
      </c>
      <c r="BM458" s="237" t="s">
        <v>910</v>
      </c>
    </row>
    <row r="459" s="13" customFormat="1">
      <c r="A459" s="13"/>
      <c r="B459" s="239"/>
      <c r="C459" s="240"/>
      <c r="D459" s="241" t="s">
        <v>161</v>
      </c>
      <c r="E459" s="242" t="s">
        <v>1</v>
      </c>
      <c r="F459" s="243" t="s">
        <v>911</v>
      </c>
      <c r="G459" s="240"/>
      <c r="H459" s="244">
        <v>1</v>
      </c>
      <c r="I459" s="245"/>
      <c r="J459" s="240"/>
      <c r="K459" s="240"/>
      <c r="L459" s="246"/>
      <c r="M459" s="247"/>
      <c r="N459" s="248"/>
      <c r="O459" s="248"/>
      <c r="P459" s="248"/>
      <c r="Q459" s="248"/>
      <c r="R459" s="248"/>
      <c r="S459" s="248"/>
      <c r="T459" s="24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0" t="s">
        <v>161</v>
      </c>
      <c r="AU459" s="250" t="s">
        <v>85</v>
      </c>
      <c r="AV459" s="13" t="s">
        <v>85</v>
      </c>
      <c r="AW459" s="13" t="s">
        <v>32</v>
      </c>
      <c r="AX459" s="13" t="s">
        <v>83</v>
      </c>
      <c r="AY459" s="250" t="s">
        <v>152</v>
      </c>
    </row>
    <row r="460" s="2" customFormat="1">
      <c r="A460" s="38"/>
      <c r="B460" s="39"/>
      <c r="C460" s="226" t="s">
        <v>912</v>
      </c>
      <c r="D460" s="226" t="s">
        <v>154</v>
      </c>
      <c r="E460" s="227" t="s">
        <v>913</v>
      </c>
      <c r="F460" s="228" t="s">
        <v>914</v>
      </c>
      <c r="G460" s="229" t="s">
        <v>197</v>
      </c>
      <c r="H460" s="230">
        <v>47</v>
      </c>
      <c r="I460" s="231"/>
      <c r="J460" s="232">
        <f>ROUND(I460*H460,2)</f>
        <v>0</v>
      </c>
      <c r="K460" s="228" t="s">
        <v>158</v>
      </c>
      <c r="L460" s="44"/>
      <c r="M460" s="233" t="s">
        <v>1</v>
      </c>
      <c r="N460" s="234" t="s">
        <v>41</v>
      </c>
      <c r="O460" s="91"/>
      <c r="P460" s="235">
        <f>O460*H460</f>
        <v>0</v>
      </c>
      <c r="Q460" s="235">
        <v>0</v>
      </c>
      <c r="R460" s="235">
        <f>Q460*H460</f>
        <v>0</v>
      </c>
      <c r="S460" s="235">
        <v>0.0050000000000000001</v>
      </c>
      <c r="T460" s="236">
        <f>S460*H460</f>
        <v>0.23500000000000001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7" t="s">
        <v>235</v>
      </c>
      <c r="AT460" s="237" t="s">
        <v>154</v>
      </c>
      <c r="AU460" s="237" t="s">
        <v>85</v>
      </c>
      <c r="AY460" s="17" t="s">
        <v>152</v>
      </c>
      <c r="BE460" s="238">
        <f>IF(N460="základní",J460,0)</f>
        <v>0</v>
      </c>
      <c r="BF460" s="238">
        <f>IF(N460="snížená",J460,0)</f>
        <v>0</v>
      </c>
      <c r="BG460" s="238">
        <f>IF(N460="zákl. přenesená",J460,0)</f>
        <v>0</v>
      </c>
      <c r="BH460" s="238">
        <f>IF(N460="sníž. přenesená",J460,0)</f>
        <v>0</v>
      </c>
      <c r="BI460" s="238">
        <f>IF(N460="nulová",J460,0)</f>
        <v>0</v>
      </c>
      <c r="BJ460" s="17" t="s">
        <v>83</v>
      </c>
      <c r="BK460" s="238">
        <f>ROUND(I460*H460,2)</f>
        <v>0</v>
      </c>
      <c r="BL460" s="17" t="s">
        <v>235</v>
      </c>
      <c r="BM460" s="237" t="s">
        <v>915</v>
      </c>
    </row>
    <row r="461" s="13" customFormat="1">
      <c r="A461" s="13"/>
      <c r="B461" s="239"/>
      <c r="C461" s="240"/>
      <c r="D461" s="241" t="s">
        <v>161</v>
      </c>
      <c r="E461" s="242" t="s">
        <v>1</v>
      </c>
      <c r="F461" s="243" t="s">
        <v>400</v>
      </c>
      <c r="G461" s="240"/>
      <c r="H461" s="244">
        <v>47</v>
      </c>
      <c r="I461" s="245"/>
      <c r="J461" s="240"/>
      <c r="K461" s="240"/>
      <c r="L461" s="246"/>
      <c r="M461" s="247"/>
      <c r="N461" s="248"/>
      <c r="O461" s="248"/>
      <c r="P461" s="248"/>
      <c r="Q461" s="248"/>
      <c r="R461" s="248"/>
      <c r="S461" s="248"/>
      <c r="T461" s="24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0" t="s">
        <v>161</v>
      </c>
      <c r="AU461" s="250" t="s">
        <v>85</v>
      </c>
      <c r="AV461" s="13" t="s">
        <v>85</v>
      </c>
      <c r="AW461" s="13" t="s">
        <v>32</v>
      </c>
      <c r="AX461" s="13" t="s">
        <v>83</v>
      </c>
      <c r="AY461" s="250" t="s">
        <v>152</v>
      </c>
    </row>
    <row r="462" s="2" customFormat="1">
      <c r="A462" s="38"/>
      <c r="B462" s="39"/>
      <c r="C462" s="226" t="s">
        <v>916</v>
      </c>
      <c r="D462" s="226" t="s">
        <v>154</v>
      </c>
      <c r="E462" s="227" t="s">
        <v>917</v>
      </c>
      <c r="F462" s="228" t="s">
        <v>918</v>
      </c>
      <c r="G462" s="229" t="s">
        <v>515</v>
      </c>
      <c r="H462" s="282"/>
      <c r="I462" s="231"/>
      <c r="J462" s="232">
        <f>ROUND(I462*H462,2)</f>
        <v>0</v>
      </c>
      <c r="K462" s="228" t="s">
        <v>158</v>
      </c>
      <c r="L462" s="44"/>
      <c r="M462" s="233" t="s">
        <v>1</v>
      </c>
      <c r="N462" s="234" t="s">
        <v>41</v>
      </c>
      <c r="O462" s="91"/>
      <c r="P462" s="235">
        <f>O462*H462</f>
        <v>0</v>
      </c>
      <c r="Q462" s="235">
        <v>0</v>
      </c>
      <c r="R462" s="235">
        <f>Q462*H462</f>
        <v>0</v>
      </c>
      <c r="S462" s="235">
        <v>0</v>
      </c>
      <c r="T462" s="23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7" t="s">
        <v>235</v>
      </c>
      <c r="AT462" s="237" t="s">
        <v>154</v>
      </c>
      <c r="AU462" s="237" t="s">
        <v>85</v>
      </c>
      <c r="AY462" s="17" t="s">
        <v>152</v>
      </c>
      <c r="BE462" s="238">
        <f>IF(N462="základní",J462,0)</f>
        <v>0</v>
      </c>
      <c r="BF462" s="238">
        <f>IF(N462="snížená",J462,0)</f>
        <v>0</v>
      </c>
      <c r="BG462" s="238">
        <f>IF(N462="zákl. přenesená",J462,0)</f>
        <v>0</v>
      </c>
      <c r="BH462" s="238">
        <f>IF(N462="sníž. přenesená",J462,0)</f>
        <v>0</v>
      </c>
      <c r="BI462" s="238">
        <f>IF(N462="nulová",J462,0)</f>
        <v>0</v>
      </c>
      <c r="BJ462" s="17" t="s">
        <v>83</v>
      </c>
      <c r="BK462" s="238">
        <f>ROUND(I462*H462,2)</f>
        <v>0</v>
      </c>
      <c r="BL462" s="17" t="s">
        <v>235</v>
      </c>
      <c r="BM462" s="237" t="s">
        <v>919</v>
      </c>
    </row>
    <row r="463" s="12" customFormat="1" ht="22.8" customHeight="1">
      <c r="A463" s="12"/>
      <c r="B463" s="210"/>
      <c r="C463" s="211"/>
      <c r="D463" s="212" t="s">
        <v>75</v>
      </c>
      <c r="E463" s="224" t="s">
        <v>920</v>
      </c>
      <c r="F463" s="224" t="s">
        <v>921</v>
      </c>
      <c r="G463" s="211"/>
      <c r="H463" s="211"/>
      <c r="I463" s="214"/>
      <c r="J463" s="225">
        <f>BK463</f>
        <v>0</v>
      </c>
      <c r="K463" s="211"/>
      <c r="L463" s="216"/>
      <c r="M463" s="217"/>
      <c r="N463" s="218"/>
      <c r="O463" s="218"/>
      <c r="P463" s="219">
        <f>SUM(P464:P505)</f>
        <v>0</v>
      </c>
      <c r="Q463" s="218"/>
      <c r="R463" s="219">
        <f>SUM(R464:R505)</f>
        <v>0</v>
      </c>
      <c r="S463" s="218"/>
      <c r="T463" s="220">
        <f>SUM(T464:T505)</f>
        <v>0.074999999999999997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21" t="s">
        <v>85</v>
      </c>
      <c r="AT463" s="222" t="s">
        <v>75</v>
      </c>
      <c r="AU463" s="222" t="s">
        <v>83</v>
      </c>
      <c r="AY463" s="221" t="s">
        <v>152</v>
      </c>
      <c r="BK463" s="223">
        <f>SUM(BK464:BK505)</f>
        <v>0</v>
      </c>
    </row>
    <row r="464" s="2" customFormat="1" ht="33" customHeight="1">
      <c r="A464" s="38"/>
      <c r="B464" s="39"/>
      <c r="C464" s="226" t="s">
        <v>922</v>
      </c>
      <c r="D464" s="226" t="s">
        <v>154</v>
      </c>
      <c r="E464" s="227" t="s">
        <v>923</v>
      </c>
      <c r="F464" s="228" t="s">
        <v>924</v>
      </c>
      <c r="G464" s="229" t="s">
        <v>639</v>
      </c>
      <c r="H464" s="230">
        <v>5</v>
      </c>
      <c r="I464" s="231"/>
      <c r="J464" s="232">
        <f>ROUND(I464*H464,2)</f>
        <v>0</v>
      </c>
      <c r="K464" s="228" t="s">
        <v>1</v>
      </c>
      <c r="L464" s="44"/>
      <c r="M464" s="233" t="s">
        <v>1</v>
      </c>
      <c r="N464" s="234" t="s">
        <v>41</v>
      </c>
      <c r="O464" s="91"/>
      <c r="P464" s="235">
        <f>O464*H464</f>
        <v>0</v>
      </c>
      <c r="Q464" s="235">
        <v>0</v>
      </c>
      <c r="R464" s="235">
        <f>Q464*H464</f>
        <v>0</v>
      </c>
      <c r="S464" s="235">
        <v>0</v>
      </c>
      <c r="T464" s="23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7" t="s">
        <v>235</v>
      </c>
      <c r="AT464" s="237" t="s">
        <v>154</v>
      </c>
      <c r="AU464" s="237" t="s">
        <v>85</v>
      </c>
      <c r="AY464" s="17" t="s">
        <v>152</v>
      </c>
      <c r="BE464" s="238">
        <f>IF(N464="základní",J464,0)</f>
        <v>0</v>
      </c>
      <c r="BF464" s="238">
        <f>IF(N464="snížená",J464,0)</f>
        <v>0</v>
      </c>
      <c r="BG464" s="238">
        <f>IF(N464="zákl. přenesená",J464,0)</f>
        <v>0</v>
      </c>
      <c r="BH464" s="238">
        <f>IF(N464="sníž. přenesená",J464,0)</f>
        <v>0</v>
      </c>
      <c r="BI464" s="238">
        <f>IF(N464="nulová",J464,0)</f>
        <v>0</v>
      </c>
      <c r="BJ464" s="17" t="s">
        <v>83</v>
      </c>
      <c r="BK464" s="238">
        <f>ROUND(I464*H464,2)</f>
        <v>0</v>
      </c>
      <c r="BL464" s="17" t="s">
        <v>235</v>
      </c>
      <c r="BM464" s="237" t="s">
        <v>925</v>
      </c>
    </row>
    <row r="465" s="13" customFormat="1">
      <c r="A465" s="13"/>
      <c r="B465" s="239"/>
      <c r="C465" s="240"/>
      <c r="D465" s="241" t="s">
        <v>161</v>
      </c>
      <c r="E465" s="242" t="s">
        <v>1</v>
      </c>
      <c r="F465" s="243" t="s">
        <v>926</v>
      </c>
      <c r="G465" s="240"/>
      <c r="H465" s="244">
        <v>5</v>
      </c>
      <c r="I465" s="245"/>
      <c r="J465" s="240"/>
      <c r="K465" s="240"/>
      <c r="L465" s="246"/>
      <c r="M465" s="247"/>
      <c r="N465" s="248"/>
      <c r="O465" s="248"/>
      <c r="P465" s="248"/>
      <c r="Q465" s="248"/>
      <c r="R465" s="248"/>
      <c r="S465" s="248"/>
      <c r="T465" s="24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0" t="s">
        <v>161</v>
      </c>
      <c r="AU465" s="250" t="s">
        <v>85</v>
      </c>
      <c r="AV465" s="13" t="s">
        <v>85</v>
      </c>
      <c r="AW465" s="13" t="s">
        <v>32</v>
      </c>
      <c r="AX465" s="13" t="s">
        <v>83</v>
      </c>
      <c r="AY465" s="250" t="s">
        <v>152</v>
      </c>
    </row>
    <row r="466" s="2" customFormat="1" ht="33" customHeight="1">
      <c r="A466" s="38"/>
      <c r="B466" s="39"/>
      <c r="C466" s="226" t="s">
        <v>927</v>
      </c>
      <c r="D466" s="226" t="s">
        <v>154</v>
      </c>
      <c r="E466" s="227" t="s">
        <v>928</v>
      </c>
      <c r="F466" s="228" t="s">
        <v>929</v>
      </c>
      <c r="G466" s="229" t="s">
        <v>202</v>
      </c>
      <c r="H466" s="230">
        <v>77.938000000000002</v>
      </c>
      <c r="I466" s="231"/>
      <c r="J466" s="232">
        <f>ROUND(I466*H466,2)</f>
        <v>0</v>
      </c>
      <c r="K466" s="228" t="s">
        <v>1</v>
      </c>
      <c r="L466" s="44"/>
      <c r="M466" s="233" t="s">
        <v>1</v>
      </c>
      <c r="N466" s="234" t="s">
        <v>41</v>
      </c>
      <c r="O466" s="91"/>
      <c r="P466" s="235">
        <f>O466*H466</f>
        <v>0</v>
      </c>
      <c r="Q466" s="235">
        <v>0</v>
      </c>
      <c r="R466" s="235">
        <f>Q466*H466</f>
        <v>0</v>
      </c>
      <c r="S466" s="235">
        <v>0</v>
      </c>
      <c r="T466" s="23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7" t="s">
        <v>235</v>
      </c>
      <c r="AT466" s="237" t="s">
        <v>154</v>
      </c>
      <c r="AU466" s="237" t="s">
        <v>85</v>
      </c>
      <c r="AY466" s="17" t="s">
        <v>152</v>
      </c>
      <c r="BE466" s="238">
        <f>IF(N466="základní",J466,0)</f>
        <v>0</v>
      </c>
      <c r="BF466" s="238">
        <f>IF(N466="snížená",J466,0)</f>
        <v>0</v>
      </c>
      <c r="BG466" s="238">
        <f>IF(N466="zákl. přenesená",J466,0)</f>
        <v>0</v>
      </c>
      <c r="BH466" s="238">
        <f>IF(N466="sníž. přenesená",J466,0)</f>
        <v>0</v>
      </c>
      <c r="BI466" s="238">
        <f>IF(N466="nulová",J466,0)</f>
        <v>0</v>
      </c>
      <c r="BJ466" s="17" t="s">
        <v>83</v>
      </c>
      <c r="BK466" s="238">
        <f>ROUND(I466*H466,2)</f>
        <v>0</v>
      </c>
      <c r="BL466" s="17" t="s">
        <v>235</v>
      </c>
      <c r="BM466" s="237" t="s">
        <v>930</v>
      </c>
    </row>
    <row r="467" s="15" customFormat="1">
      <c r="A467" s="15"/>
      <c r="B467" s="272"/>
      <c r="C467" s="273"/>
      <c r="D467" s="241" t="s">
        <v>161</v>
      </c>
      <c r="E467" s="274" t="s">
        <v>1</v>
      </c>
      <c r="F467" s="275" t="s">
        <v>931</v>
      </c>
      <c r="G467" s="273"/>
      <c r="H467" s="274" t="s">
        <v>1</v>
      </c>
      <c r="I467" s="276"/>
      <c r="J467" s="273"/>
      <c r="K467" s="273"/>
      <c r="L467" s="277"/>
      <c r="M467" s="278"/>
      <c r="N467" s="279"/>
      <c r="O467" s="279"/>
      <c r="P467" s="279"/>
      <c r="Q467" s="279"/>
      <c r="R467" s="279"/>
      <c r="S467" s="279"/>
      <c r="T467" s="280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81" t="s">
        <v>161</v>
      </c>
      <c r="AU467" s="281" t="s">
        <v>85</v>
      </c>
      <c r="AV467" s="15" t="s">
        <v>83</v>
      </c>
      <c r="AW467" s="15" t="s">
        <v>32</v>
      </c>
      <c r="AX467" s="15" t="s">
        <v>76</v>
      </c>
      <c r="AY467" s="281" t="s">
        <v>152</v>
      </c>
    </row>
    <row r="468" s="13" customFormat="1">
      <c r="A468" s="13"/>
      <c r="B468" s="239"/>
      <c r="C468" s="240"/>
      <c r="D468" s="241" t="s">
        <v>161</v>
      </c>
      <c r="E468" s="242" t="s">
        <v>1</v>
      </c>
      <c r="F468" s="243" t="s">
        <v>932</v>
      </c>
      <c r="G468" s="240"/>
      <c r="H468" s="244">
        <v>22.779</v>
      </c>
      <c r="I468" s="245"/>
      <c r="J468" s="240"/>
      <c r="K468" s="240"/>
      <c r="L468" s="246"/>
      <c r="M468" s="247"/>
      <c r="N468" s="248"/>
      <c r="O468" s="248"/>
      <c r="P468" s="248"/>
      <c r="Q468" s="248"/>
      <c r="R468" s="248"/>
      <c r="S468" s="248"/>
      <c r="T468" s="24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0" t="s">
        <v>161</v>
      </c>
      <c r="AU468" s="250" t="s">
        <v>85</v>
      </c>
      <c r="AV468" s="13" t="s">
        <v>85</v>
      </c>
      <c r="AW468" s="13" t="s">
        <v>32</v>
      </c>
      <c r="AX468" s="13" t="s">
        <v>76</v>
      </c>
      <c r="AY468" s="250" t="s">
        <v>152</v>
      </c>
    </row>
    <row r="469" s="13" customFormat="1">
      <c r="A469" s="13"/>
      <c r="B469" s="239"/>
      <c r="C469" s="240"/>
      <c r="D469" s="241" t="s">
        <v>161</v>
      </c>
      <c r="E469" s="242" t="s">
        <v>1</v>
      </c>
      <c r="F469" s="243" t="s">
        <v>933</v>
      </c>
      <c r="G469" s="240"/>
      <c r="H469" s="244">
        <v>19.763000000000002</v>
      </c>
      <c r="I469" s="245"/>
      <c r="J469" s="240"/>
      <c r="K469" s="240"/>
      <c r="L469" s="246"/>
      <c r="M469" s="247"/>
      <c r="N469" s="248"/>
      <c r="O469" s="248"/>
      <c r="P469" s="248"/>
      <c r="Q469" s="248"/>
      <c r="R469" s="248"/>
      <c r="S469" s="248"/>
      <c r="T469" s="24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0" t="s">
        <v>161</v>
      </c>
      <c r="AU469" s="250" t="s">
        <v>85</v>
      </c>
      <c r="AV469" s="13" t="s">
        <v>85</v>
      </c>
      <c r="AW469" s="13" t="s">
        <v>32</v>
      </c>
      <c r="AX469" s="13" t="s">
        <v>76</v>
      </c>
      <c r="AY469" s="250" t="s">
        <v>152</v>
      </c>
    </row>
    <row r="470" s="13" customFormat="1">
      <c r="A470" s="13"/>
      <c r="B470" s="239"/>
      <c r="C470" s="240"/>
      <c r="D470" s="241" t="s">
        <v>161</v>
      </c>
      <c r="E470" s="242" t="s">
        <v>1</v>
      </c>
      <c r="F470" s="243" t="s">
        <v>934</v>
      </c>
      <c r="G470" s="240"/>
      <c r="H470" s="244">
        <v>35.396000000000001</v>
      </c>
      <c r="I470" s="245"/>
      <c r="J470" s="240"/>
      <c r="K470" s="240"/>
      <c r="L470" s="246"/>
      <c r="M470" s="247"/>
      <c r="N470" s="248"/>
      <c r="O470" s="248"/>
      <c r="P470" s="248"/>
      <c r="Q470" s="248"/>
      <c r="R470" s="248"/>
      <c r="S470" s="248"/>
      <c r="T470" s="24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0" t="s">
        <v>161</v>
      </c>
      <c r="AU470" s="250" t="s">
        <v>85</v>
      </c>
      <c r="AV470" s="13" t="s">
        <v>85</v>
      </c>
      <c r="AW470" s="13" t="s">
        <v>32</v>
      </c>
      <c r="AX470" s="13" t="s">
        <v>76</v>
      </c>
      <c r="AY470" s="250" t="s">
        <v>152</v>
      </c>
    </row>
    <row r="471" s="14" customFormat="1">
      <c r="A471" s="14"/>
      <c r="B471" s="251"/>
      <c r="C471" s="252"/>
      <c r="D471" s="241" t="s">
        <v>161</v>
      </c>
      <c r="E471" s="253" t="s">
        <v>1</v>
      </c>
      <c r="F471" s="254" t="s">
        <v>164</v>
      </c>
      <c r="G471" s="252"/>
      <c r="H471" s="255">
        <v>77.938000000000002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1" t="s">
        <v>161</v>
      </c>
      <c r="AU471" s="261" t="s">
        <v>85</v>
      </c>
      <c r="AV471" s="14" t="s">
        <v>159</v>
      </c>
      <c r="AW471" s="14" t="s">
        <v>32</v>
      </c>
      <c r="AX471" s="14" t="s">
        <v>83</v>
      </c>
      <c r="AY471" s="261" t="s">
        <v>152</v>
      </c>
    </row>
    <row r="472" s="2" customFormat="1" ht="33" customHeight="1">
      <c r="A472" s="38"/>
      <c r="B472" s="39"/>
      <c r="C472" s="226" t="s">
        <v>935</v>
      </c>
      <c r="D472" s="226" t="s">
        <v>154</v>
      </c>
      <c r="E472" s="227" t="s">
        <v>936</v>
      </c>
      <c r="F472" s="228" t="s">
        <v>937</v>
      </c>
      <c r="G472" s="229" t="s">
        <v>639</v>
      </c>
      <c r="H472" s="230">
        <v>1</v>
      </c>
      <c r="I472" s="231"/>
      <c r="J472" s="232">
        <f>ROUND(I472*H472,2)</f>
        <v>0</v>
      </c>
      <c r="K472" s="228" t="s">
        <v>1</v>
      </c>
      <c r="L472" s="44"/>
      <c r="M472" s="233" t="s">
        <v>1</v>
      </c>
      <c r="N472" s="234" t="s">
        <v>41</v>
      </c>
      <c r="O472" s="91"/>
      <c r="P472" s="235">
        <f>O472*H472</f>
        <v>0</v>
      </c>
      <c r="Q472" s="235">
        <v>0</v>
      </c>
      <c r="R472" s="235">
        <f>Q472*H472</f>
        <v>0</v>
      </c>
      <c r="S472" s="235">
        <v>0</v>
      </c>
      <c r="T472" s="23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7" t="s">
        <v>235</v>
      </c>
      <c r="AT472" s="237" t="s">
        <v>154</v>
      </c>
      <c r="AU472" s="237" t="s">
        <v>85</v>
      </c>
      <c r="AY472" s="17" t="s">
        <v>152</v>
      </c>
      <c r="BE472" s="238">
        <f>IF(N472="základní",J472,0)</f>
        <v>0</v>
      </c>
      <c r="BF472" s="238">
        <f>IF(N472="snížená",J472,0)</f>
        <v>0</v>
      </c>
      <c r="BG472" s="238">
        <f>IF(N472="zákl. přenesená",J472,0)</f>
        <v>0</v>
      </c>
      <c r="BH472" s="238">
        <f>IF(N472="sníž. přenesená",J472,0)</f>
        <v>0</v>
      </c>
      <c r="BI472" s="238">
        <f>IF(N472="nulová",J472,0)</f>
        <v>0</v>
      </c>
      <c r="BJ472" s="17" t="s">
        <v>83</v>
      </c>
      <c r="BK472" s="238">
        <f>ROUND(I472*H472,2)</f>
        <v>0</v>
      </c>
      <c r="BL472" s="17" t="s">
        <v>235</v>
      </c>
      <c r="BM472" s="237" t="s">
        <v>938</v>
      </c>
    </row>
    <row r="473" s="13" customFormat="1">
      <c r="A473" s="13"/>
      <c r="B473" s="239"/>
      <c r="C473" s="240"/>
      <c r="D473" s="241" t="s">
        <v>161</v>
      </c>
      <c r="E473" s="242" t="s">
        <v>1</v>
      </c>
      <c r="F473" s="243" t="s">
        <v>939</v>
      </c>
      <c r="G473" s="240"/>
      <c r="H473" s="244">
        <v>1</v>
      </c>
      <c r="I473" s="245"/>
      <c r="J473" s="240"/>
      <c r="K473" s="240"/>
      <c r="L473" s="246"/>
      <c r="M473" s="247"/>
      <c r="N473" s="248"/>
      <c r="O473" s="248"/>
      <c r="P473" s="248"/>
      <c r="Q473" s="248"/>
      <c r="R473" s="248"/>
      <c r="S473" s="248"/>
      <c r="T473" s="24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0" t="s">
        <v>161</v>
      </c>
      <c r="AU473" s="250" t="s">
        <v>85</v>
      </c>
      <c r="AV473" s="13" t="s">
        <v>85</v>
      </c>
      <c r="AW473" s="13" t="s">
        <v>32</v>
      </c>
      <c r="AX473" s="13" t="s">
        <v>83</v>
      </c>
      <c r="AY473" s="250" t="s">
        <v>152</v>
      </c>
    </row>
    <row r="474" s="2" customFormat="1" ht="16.5" customHeight="1">
      <c r="A474" s="38"/>
      <c r="B474" s="39"/>
      <c r="C474" s="226" t="s">
        <v>940</v>
      </c>
      <c r="D474" s="226" t="s">
        <v>154</v>
      </c>
      <c r="E474" s="227" t="s">
        <v>941</v>
      </c>
      <c r="F474" s="228" t="s">
        <v>942</v>
      </c>
      <c r="G474" s="229" t="s">
        <v>639</v>
      </c>
      <c r="H474" s="230">
        <v>1</v>
      </c>
      <c r="I474" s="231"/>
      <c r="J474" s="232">
        <f>ROUND(I474*H474,2)</f>
        <v>0</v>
      </c>
      <c r="K474" s="228" t="s">
        <v>1</v>
      </c>
      <c r="L474" s="44"/>
      <c r="M474" s="233" t="s">
        <v>1</v>
      </c>
      <c r="N474" s="234" t="s">
        <v>41</v>
      </c>
      <c r="O474" s="91"/>
      <c r="P474" s="235">
        <f>O474*H474</f>
        <v>0</v>
      </c>
      <c r="Q474" s="235">
        <v>0</v>
      </c>
      <c r="R474" s="235">
        <f>Q474*H474</f>
        <v>0</v>
      </c>
      <c r="S474" s="235">
        <v>0</v>
      </c>
      <c r="T474" s="23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7" t="s">
        <v>235</v>
      </c>
      <c r="AT474" s="237" t="s">
        <v>154</v>
      </c>
      <c r="AU474" s="237" t="s">
        <v>85</v>
      </c>
      <c r="AY474" s="17" t="s">
        <v>152</v>
      </c>
      <c r="BE474" s="238">
        <f>IF(N474="základní",J474,0)</f>
        <v>0</v>
      </c>
      <c r="BF474" s="238">
        <f>IF(N474="snížená",J474,0)</f>
        <v>0</v>
      </c>
      <c r="BG474" s="238">
        <f>IF(N474="zákl. přenesená",J474,0)</f>
        <v>0</v>
      </c>
      <c r="BH474" s="238">
        <f>IF(N474="sníž. přenesená",J474,0)</f>
        <v>0</v>
      </c>
      <c r="BI474" s="238">
        <f>IF(N474="nulová",J474,0)</f>
        <v>0</v>
      </c>
      <c r="BJ474" s="17" t="s">
        <v>83</v>
      </c>
      <c r="BK474" s="238">
        <f>ROUND(I474*H474,2)</f>
        <v>0</v>
      </c>
      <c r="BL474" s="17" t="s">
        <v>235</v>
      </c>
      <c r="BM474" s="237" t="s">
        <v>943</v>
      </c>
    </row>
    <row r="475" s="13" customFormat="1">
      <c r="A475" s="13"/>
      <c r="B475" s="239"/>
      <c r="C475" s="240"/>
      <c r="D475" s="241" t="s">
        <v>161</v>
      </c>
      <c r="E475" s="242" t="s">
        <v>1</v>
      </c>
      <c r="F475" s="243" t="s">
        <v>944</v>
      </c>
      <c r="G475" s="240"/>
      <c r="H475" s="244">
        <v>1</v>
      </c>
      <c r="I475" s="245"/>
      <c r="J475" s="240"/>
      <c r="K475" s="240"/>
      <c r="L475" s="246"/>
      <c r="M475" s="247"/>
      <c r="N475" s="248"/>
      <c r="O475" s="248"/>
      <c r="P475" s="248"/>
      <c r="Q475" s="248"/>
      <c r="R475" s="248"/>
      <c r="S475" s="248"/>
      <c r="T475" s="24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0" t="s">
        <v>161</v>
      </c>
      <c r="AU475" s="250" t="s">
        <v>85</v>
      </c>
      <c r="AV475" s="13" t="s">
        <v>85</v>
      </c>
      <c r="AW475" s="13" t="s">
        <v>32</v>
      </c>
      <c r="AX475" s="13" t="s">
        <v>83</v>
      </c>
      <c r="AY475" s="250" t="s">
        <v>152</v>
      </c>
    </row>
    <row r="476" s="2" customFormat="1">
      <c r="A476" s="38"/>
      <c r="B476" s="39"/>
      <c r="C476" s="226" t="s">
        <v>945</v>
      </c>
      <c r="D476" s="226" t="s">
        <v>154</v>
      </c>
      <c r="E476" s="227" t="s">
        <v>946</v>
      </c>
      <c r="F476" s="228" t="s">
        <v>947</v>
      </c>
      <c r="G476" s="229" t="s">
        <v>639</v>
      </c>
      <c r="H476" s="230">
        <v>2</v>
      </c>
      <c r="I476" s="231"/>
      <c r="J476" s="232">
        <f>ROUND(I476*H476,2)</f>
        <v>0</v>
      </c>
      <c r="K476" s="228" t="s">
        <v>1</v>
      </c>
      <c r="L476" s="44"/>
      <c r="M476" s="233" t="s">
        <v>1</v>
      </c>
      <c r="N476" s="234" t="s">
        <v>41</v>
      </c>
      <c r="O476" s="91"/>
      <c r="P476" s="235">
        <f>O476*H476</f>
        <v>0</v>
      </c>
      <c r="Q476" s="235">
        <v>0</v>
      </c>
      <c r="R476" s="235">
        <f>Q476*H476</f>
        <v>0</v>
      </c>
      <c r="S476" s="235">
        <v>0</v>
      </c>
      <c r="T476" s="23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7" t="s">
        <v>235</v>
      </c>
      <c r="AT476" s="237" t="s">
        <v>154</v>
      </c>
      <c r="AU476" s="237" t="s">
        <v>85</v>
      </c>
      <c r="AY476" s="17" t="s">
        <v>152</v>
      </c>
      <c r="BE476" s="238">
        <f>IF(N476="základní",J476,0)</f>
        <v>0</v>
      </c>
      <c r="BF476" s="238">
        <f>IF(N476="snížená",J476,0)</f>
        <v>0</v>
      </c>
      <c r="BG476" s="238">
        <f>IF(N476="zákl. přenesená",J476,0)</f>
        <v>0</v>
      </c>
      <c r="BH476" s="238">
        <f>IF(N476="sníž. přenesená",J476,0)</f>
        <v>0</v>
      </c>
      <c r="BI476" s="238">
        <f>IF(N476="nulová",J476,0)</f>
        <v>0</v>
      </c>
      <c r="BJ476" s="17" t="s">
        <v>83</v>
      </c>
      <c r="BK476" s="238">
        <f>ROUND(I476*H476,2)</f>
        <v>0</v>
      </c>
      <c r="BL476" s="17" t="s">
        <v>235</v>
      </c>
      <c r="BM476" s="237" t="s">
        <v>948</v>
      </c>
    </row>
    <row r="477" s="13" customFormat="1">
      <c r="A477" s="13"/>
      <c r="B477" s="239"/>
      <c r="C477" s="240"/>
      <c r="D477" s="241" t="s">
        <v>161</v>
      </c>
      <c r="E477" s="242" t="s">
        <v>1</v>
      </c>
      <c r="F477" s="243" t="s">
        <v>949</v>
      </c>
      <c r="G477" s="240"/>
      <c r="H477" s="244">
        <v>2</v>
      </c>
      <c r="I477" s="245"/>
      <c r="J477" s="240"/>
      <c r="K477" s="240"/>
      <c r="L477" s="246"/>
      <c r="M477" s="247"/>
      <c r="N477" s="248"/>
      <c r="O477" s="248"/>
      <c r="P477" s="248"/>
      <c r="Q477" s="248"/>
      <c r="R477" s="248"/>
      <c r="S477" s="248"/>
      <c r="T477" s="24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0" t="s">
        <v>161</v>
      </c>
      <c r="AU477" s="250" t="s">
        <v>85</v>
      </c>
      <c r="AV477" s="13" t="s">
        <v>85</v>
      </c>
      <c r="AW477" s="13" t="s">
        <v>32</v>
      </c>
      <c r="AX477" s="13" t="s">
        <v>83</v>
      </c>
      <c r="AY477" s="250" t="s">
        <v>152</v>
      </c>
    </row>
    <row r="478" s="2" customFormat="1" ht="44.25" customHeight="1">
      <c r="A478" s="38"/>
      <c r="B478" s="39"/>
      <c r="C478" s="226" t="s">
        <v>950</v>
      </c>
      <c r="D478" s="226" t="s">
        <v>154</v>
      </c>
      <c r="E478" s="227" t="s">
        <v>951</v>
      </c>
      <c r="F478" s="228" t="s">
        <v>952</v>
      </c>
      <c r="G478" s="229" t="s">
        <v>639</v>
      </c>
      <c r="H478" s="230">
        <v>1</v>
      </c>
      <c r="I478" s="231"/>
      <c r="J478" s="232">
        <f>ROUND(I478*H478,2)</f>
        <v>0</v>
      </c>
      <c r="K478" s="228" t="s">
        <v>1</v>
      </c>
      <c r="L478" s="44"/>
      <c r="M478" s="233" t="s">
        <v>1</v>
      </c>
      <c r="N478" s="234" t="s">
        <v>41</v>
      </c>
      <c r="O478" s="91"/>
      <c r="P478" s="235">
        <f>O478*H478</f>
        <v>0</v>
      </c>
      <c r="Q478" s="235">
        <v>0</v>
      </c>
      <c r="R478" s="235">
        <f>Q478*H478</f>
        <v>0</v>
      </c>
      <c r="S478" s="235">
        <v>0</v>
      </c>
      <c r="T478" s="23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7" t="s">
        <v>235</v>
      </c>
      <c r="AT478" s="237" t="s">
        <v>154</v>
      </c>
      <c r="AU478" s="237" t="s">
        <v>85</v>
      </c>
      <c r="AY478" s="17" t="s">
        <v>152</v>
      </c>
      <c r="BE478" s="238">
        <f>IF(N478="základní",J478,0)</f>
        <v>0</v>
      </c>
      <c r="BF478" s="238">
        <f>IF(N478="snížená",J478,0)</f>
        <v>0</v>
      </c>
      <c r="BG478" s="238">
        <f>IF(N478="zákl. přenesená",J478,0)</f>
        <v>0</v>
      </c>
      <c r="BH478" s="238">
        <f>IF(N478="sníž. přenesená",J478,0)</f>
        <v>0</v>
      </c>
      <c r="BI478" s="238">
        <f>IF(N478="nulová",J478,0)</f>
        <v>0</v>
      </c>
      <c r="BJ478" s="17" t="s">
        <v>83</v>
      </c>
      <c r="BK478" s="238">
        <f>ROUND(I478*H478,2)</f>
        <v>0</v>
      </c>
      <c r="BL478" s="17" t="s">
        <v>235</v>
      </c>
      <c r="BM478" s="237" t="s">
        <v>953</v>
      </c>
    </row>
    <row r="479" s="13" customFormat="1">
      <c r="A479" s="13"/>
      <c r="B479" s="239"/>
      <c r="C479" s="240"/>
      <c r="D479" s="241" t="s">
        <v>161</v>
      </c>
      <c r="E479" s="242" t="s">
        <v>1</v>
      </c>
      <c r="F479" s="243" t="s">
        <v>954</v>
      </c>
      <c r="G479" s="240"/>
      <c r="H479" s="244">
        <v>1</v>
      </c>
      <c r="I479" s="245"/>
      <c r="J479" s="240"/>
      <c r="K479" s="240"/>
      <c r="L479" s="246"/>
      <c r="M479" s="247"/>
      <c r="N479" s="248"/>
      <c r="O479" s="248"/>
      <c r="P479" s="248"/>
      <c r="Q479" s="248"/>
      <c r="R479" s="248"/>
      <c r="S479" s="248"/>
      <c r="T479" s="24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0" t="s">
        <v>161</v>
      </c>
      <c r="AU479" s="250" t="s">
        <v>85</v>
      </c>
      <c r="AV479" s="13" t="s">
        <v>85</v>
      </c>
      <c r="AW479" s="13" t="s">
        <v>32</v>
      </c>
      <c r="AX479" s="13" t="s">
        <v>83</v>
      </c>
      <c r="AY479" s="250" t="s">
        <v>152</v>
      </c>
    </row>
    <row r="480" s="2" customFormat="1" ht="16.5" customHeight="1">
      <c r="A480" s="38"/>
      <c r="B480" s="39"/>
      <c r="C480" s="226" t="s">
        <v>955</v>
      </c>
      <c r="D480" s="226" t="s">
        <v>154</v>
      </c>
      <c r="E480" s="227" t="s">
        <v>956</v>
      </c>
      <c r="F480" s="228" t="s">
        <v>957</v>
      </c>
      <c r="G480" s="229" t="s">
        <v>639</v>
      </c>
      <c r="H480" s="230">
        <v>1</v>
      </c>
      <c r="I480" s="231"/>
      <c r="J480" s="232">
        <f>ROUND(I480*H480,2)</f>
        <v>0</v>
      </c>
      <c r="K480" s="228" t="s">
        <v>1</v>
      </c>
      <c r="L480" s="44"/>
      <c r="M480" s="233" t="s">
        <v>1</v>
      </c>
      <c r="N480" s="234" t="s">
        <v>41</v>
      </c>
      <c r="O480" s="91"/>
      <c r="P480" s="235">
        <f>O480*H480</f>
        <v>0</v>
      </c>
      <c r="Q480" s="235">
        <v>0</v>
      </c>
      <c r="R480" s="235">
        <f>Q480*H480</f>
        <v>0</v>
      </c>
      <c r="S480" s="235">
        <v>0</v>
      </c>
      <c r="T480" s="23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7" t="s">
        <v>235</v>
      </c>
      <c r="AT480" s="237" t="s">
        <v>154</v>
      </c>
      <c r="AU480" s="237" t="s">
        <v>85</v>
      </c>
      <c r="AY480" s="17" t="s">
        <v>152</v>
      </c>
      <c r="BE480" s="238">
        <f>IF(N480="základní",J480,0)</f>
        <v>0</v>
      </c>
      <c r="BF480" s="238">
        <f>IF(N480="snížená",J480,0)</f>
        <v>0</v>
      </c>
      <c r="BG480" s="238">
        <f>IF(N480="zákl. přenesená",J480,0)</f>
        <v>0</v>
      </c>
      <c r="BH480" s="238">
        <f>IF(N480="sníž. přenesená",J480,0)</f>
        <v>0</v>
      </c>
      <c r="BI480" s="238">
        <f>IF(N480="nulová",J480,0)</f>
        <v>0</v>
      </c>
      <c r="BJ480" s="17" t="s">
        <v>83</v>
      </c>
      <c r="BK480" s="238">
        <f>ROUND(I480*H480,2)</f>
        <v>0</v>
      </c>
      <c r="BL480" s="17" t="s">
        <v>235</v>
      </c>
      <c r="BM480" s="237" t="s">
        <v>958</v>
      </c>
    </row>
    <row r="481" s="13" customFormat="1">
      <c r="A481" s="13"/>
      <c r="B481" s="239"/>
      <c r="C481" s="240"/>
      <c r="D481" s="241" t="s">
        <v>161</v>
      </c>
      <c r="E481" s="242" t="s">
        <v>1</v>
      </c>
      <c r="F481" s="243" t="s">
        <v>959</v>
      </c>
      <c r="G481" s="240"/>
      <c r="H481" s="244">
        <v>1</v>
      </c>
      <c r="I481" s="245"/>
      <c r="J481" s="240"/>
      <c r="K481" s="240"/>
      <c r="L481" s="246"/>
      <c r="M481" s="247"/>
      <c r="N481" s="248"/>
      <c r="O481" s="248"/>
      <c r="P481" s="248"/>
      <c r="Q481" s="248"/>
      <c r="R481" s="248"/>
      <c r="S481" s="248"/>
      <c r="T481" s="249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0" t="s">
        <v>161</v>
      </c>
      <c r="AU481" s="250" t="s">
        <v>85</v>
      </c>
      <c r="AV481" s="13" t="s">
        <v>85</v>
      </c>
      <c r="AW481" s="13" t="s">
        <v>32</v>
      </c>
      <c r="AX481" s="13" t="s">
        <v>83</v>
      </c>
      <c r="AY481" s="250" t="s">
        <v>152</v>
      </c>
    </row>
    <row r="482" s="2" customFormat="1" ht="16.5" customHeight="1">
      <c r="A482" s="38"/>
      <c r="B482" s="39"/>
      <c r="C482" s="226" t="s">
        <v>960</v>
      </c>
      <c r="D482" s="226" t="s">
        <v>154</v>
      </c>
      <c r="E482" s="227" t="s">
        <v>961</v>
      </c>
      <c r="F482" s="228" t="s">
        <v>962</v>
      </c>
      <c r="G482" s="229" t="s">
        <v>639</v>
      </c>
      <c r="H482" s="230">
        <v>1</v>
      </c>
      <c r="I482" s="231"/>
      <c r="J482" s="232">
        <f>ROUND(I482*H482,2)</f>
        <v>0</v>
      </c>
      <c r="K482" s="228" t="s">
        <v>1</v>
      </c>
      <c r="L482" s="44"/>
      <c r="M482" s="233" t="s">
        <v>1</v>
      </c>
      <c r="N482" s="234" t="s">
        <v>41</v>
      </c>
      <c r="O482" s="91"/>
      <c r="P482" s="235">
        <f>O482*H482</f>
        <v>0</v>
      </c>
      <c r="Q482" s="235">
        <v>0</v>
      </c>
      <c r="R482" s="235">
        <f>Q482*H482</f>
        <v>0</v>
      </c>
      <c r="S482" s="235">
        <v>0</v>
      </c>
      <c r="T482" s="23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7" t="s">
        <v>235</v>
      </c>
      <c r="AT482" s="237" t="s">
        <v>154</v>
      </c>
      <c r="AU482" s="237" t="s">
        <v>85</v>
      </c>
      <c r="AY482" s="17" t="s">
        <v>152</v>
      </c>
      <c r="BE482" s="238">
        <f>IF(N482="základní",J482,0)</f>
        <v>0</v>
      </c>
      <c r="BF482" s="238">
        <f>IF(N482="snížená",J482,0)</f>
        <v>0</v>
      </c>
      <c r="BG482" s="238">
        <f>IF(N482="zákl. přenesená",J482,0)</f>
        <v>0</v>
      </c>
      <c r="BH482" s="238">
        <f>IF(N482="sníž. přenesená",J482,0)</f>
        <v>0</v>
      </c>
      <c r="BI482" s="238">
        <f>IF(N482="nulová",J482,0)</f>
        <v>0</v>
      </c>
      <c r="BJ482" s="17" t="s">
        <v>83</v>
      </c>
      <c r="BK482" s="238">
        <f>ROUND(I482*H482,2)</f>
        <v>0</v>
      </c>
      <c r="BL482" s="17" t="s">
        <v>235</v>
      </c>
      <c r="BM482" s="237" t="s">
        <v>963</v>
      </c>
    </row>
    <row r="483" s="13" customFormat="1">
      <c r="A483" s="13"/>
      <c r="B483" s="239"/>
      <c r="C483" s="240"/>
      <c r="D483" s="241" t="s">
        <v>161</v>
      </c>
      <c r="E483" s="242" t="s">
        <v>1</v>
      </c>
      <c r="F483" s="243" t="s">
        <v>964</v>
      </c>
      <c r="G483" s="240"/>
      <c r="H483" s="244">
        <v>1</v>
      </c>
      <c r="I483" s="245"/>
      <c r="J483" s="240"/>
      <c r="K483" s="240"/>
      <c r="L483" s="246"/>
      <c r="M483" s="247"/>
      <c r="N483" s="248"/>
      <c r="O483" s="248"/>
      <c r="P483" s="248"/>
      <c r="Q483" s="248"/>
      <c r="R483" s="248"/>
      <c r="S483" s="248"/>
      <c r="T483" s="24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0" t="s">
        <v>161</v>
      </c>
      <c r="AU483" s="250" t="s">
        <v>85</v>
      </c>
      <c r="AV483" s="13" t="s">
        <v>85</v>
      </c>
      <c r="AW483" s="13" t="s">
        <v>32</v>
      </c>
      <c r="AX483" s="13" t="s">
        <v>83</v>
      </c>
      <c r="AY483" s="250" t="s">
        <v>152</v>
      </c>
    </row>
    <row r="484" s="2" customFormat="1" ht="16.5" customHeight="1">
      <c r="A484" s="38"/>
      <c r="B484" s="39"/>
      <c r="C484" s="226" t="s">
        <v>965</v>
      </c>
      <c r="D484" s="226" t="s">
        <v>154</v>
      </c>
      <c r="E484" s="227" t="s">
        <v>966</v>
      </c>
      <c r="F484" s="228" t="s">
        <v>967</v>
      </c>
      <c r="G484" s="229" t="s">
        <v>639</v>
      </c>
      <c r="H484" s="230">
        <v>1</v>
      </c>
      <c r="I484" s="231"/>
      <c r="J484" s="232">
        <f>ROUND(I484*H484,2)</f>
        <v>0</v>
      </c>
      <c r="K484" s="228" t="s">
        <v>1</v>
      </c>
      <c r="L484" s="44"/>
      <c r="M484" s="233" t="s">
        <v>1</v>
      </c>
      <c r="N484" s="234" t="s">
        <v>41</v>
      </c>
      <c r="O484" s="91"/>
      <c r="P484" s="235">
        <f>O484*H484</f>
        <v>0</v>
      </c>
      <c r="Q484" s="235">
        <v>0</v>
      </c>
      <c r="R484" s="235">
        <f>Q484*H484</f>
        <v>0</v>
      </c>
      <c r="S484" s="235">
        <v>0</v>
      </c>
      <c r="T484" s="23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7" t="s">
        <v>235</v>
      </c>
      <c r="AT484" s="237" t="s">
        <v>154</v>
      </c>
      <c r="AU484" s="237" t="s">
        <v>85</v>
      </c>
      <c r="AY484" s="17" t="s">
        <v>152</v>
      </c>
      <c r="BE484" s="238">
        <f>IF(N484="základní",J484,0)</f>
        <v>0</v>
      </c>
      <c r="BF484" s="238">
        <f>IF(N484="snížená",J484,0)</f>
        <v>0</v>
      </c>
      <c r="BG484" s="238">
        <f>IF(N484="zákl. přenesená",J484,0)</f>
        <v>0</v>
      </c>
      <c r="BH484" s="238">
        <f>IF(N484="sníž. přenesená",J484,0)</f>
        <v>0</v>
      </c>
      <c r="BI484" s="238">
        <f>IF(N484="nulová",J484,0)</f>
        <v>0</v>
      </c>
      <c r="BJ484" s="17" t="s">
        <v>83</v>
      </c>
      <c r="BK484" s="238">
        <f>ROUND(I484*H484,2)</f>
        <v>0</v>
      </c>
      <c r="BL484" s="17" t="s">
        <v>235</v>
      </c>
      <c r="BM484" s="237" t="s">
        <v>968</v>
      </c>
    </row>
    <row r="485" s="13" customFormat="1">
      <c r="A485" s="13"/>
      <c r="B485" s="239"/>
      <c r="C485" s="240"/>
      <c r="D485" s="241" t="s">
        <v>161</v>
      </c>
      <c r="E485" s="242" t="s">
        <v>1</v>
      </c>
      <c r="F485" s="243" t="s">
        <v>969</v>
      </c>
      <c r="G485" s="240"/>
      <c r="H485" s="244">
        <v>1</v>
      </c>
      <c r="I485" s="245"/>
      <c r="J485" s="240"/>
      <c r="K485" s="240"/>
      <c r="L485" s="246"/>
      <c r="M485" s="247"/>
      <c r="N485" s="248"/>
      <c r="O485" s="248"/>
      <c r="P485" s="248"/>
      <c r="Q485" s="248"/>
      <c r="R485" s="248"/>
      <c r="S485" s="248"/>
      <c r="T485" s="24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0" t="s">
        <v>161</v>
      </c>
      <c r="AU485" s="250" t="s">
        <v>85</v>
      </c>
      <c r="AV485" s="13" t="s">
        <v>85</v>
      </c>
      <c r="AW485" s="13" t="s">
        <v>32</v>
      </c>
      <c r="AX485" s="13" t="s">
        <v>83</v>
      </c>
      <c r="AY485" s="250" t="s">
        <v>152</v>
      </c>
    </row>
    <row r="486" s="2" customFormat="1" ht="16.5" customHeight="1">
      <c r="A486" s="38"/>
      <c r="B486" s="39"/>
      <c r="C486" s="226" t="s">
        <v>970</v>
      </c>
      <c r="D486" s="226" t="s">
        <v>154</v>
      </c>
      <c r="E486" s="227" t="s">
        <v>971</v>
      </c>
      <c r="F486" s="228" t="s">
        <v>972</v>
      </c>
      <c r="G486" s="229" t="s">
        <v>639</v>
      </c>
      <c r="H486" s="230">
        <v>1</v>
      </c>
      <c r="I486" s="231"/>
      <c r="J486" s="232">
        <f>ROUND(I486*H486,2)</f>
        <v>0</v>
      </c>
      <c r="K486" s="228" t="s">
        <v>1</v>
      </c>
      <c r="L486" s="44"/>
      <c r="M486" s="233" t="s">
        <v>1</v>
      </c>
      <c r="N486" s="234" t="s">
        <v>41</v>
      </c>
      <c r="O486" s="91"/>
      <c r="P486" s="235">
        <f>O486*H486</f>
        <v>0</v>
      </c>
      <c r="Q486" s="235">
        <v>0</v>
      </c>
      <c r="R486" s="235">
        <f>Q486*H486</f>
        <v>0</v>
      </c>
      <c r="S486" s="235">
        <v>0</v>
      </c>
      <c r="T486" s="23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7" t="s">
        <v>235</v>
      </c>
      <c r="AT486" s="237" t="s">
        <v>154</v>
      </c>
      <c r="AU486" s="237" t="s">
        <v>85</v>
      </c>
      <c r="AY486" s="17" t="s">
        <v>152</v>
      </c>
      <c r="BE486" s="238">
        <f>IF(N486="základní",J486,0)</f>
        <v>0</v>
      </c>
      <c r="BF486" s="238">
        <f>IF(N486="snížená",J486,0)</f>
        <v>0</v>
      </c>
      <c r="BG486" s="238">
        <f>IF(N486="zákl. přenesená",J486,0)</f>
        <v>0</v>
      </c>
      <c r="BH486" s="238">
        <f>IF(N486="sníž. přenesená",J486,0)</f>
        <v>0</v>
      </c>
      <c r="BI486" s="238">
        <f>IF(N486="nulová",J486,0)</f>
        <v>0</v>
      </c>
      <c r="BJ486" s="17" t="s">
        <v>83</v>
      </c>
      <c r="BK486" s="238">
        <f>ROUND(I486*H486,2)</f>
        <v>0</v>
      </c>
      <c r="BL486" s="17" t="s">
        <v>235</v>
      </c>
      <c r="BM486" s="237" t="s">
        <v>973</v>
      </c>
    </row>
    <row r="487" s="13" customFormat="1">
      <c r="A487" s="13"/>
      <c r="B487" s="239"/>
      <c r="C487" s="240"/>
      <c r="D487" s="241" t="s">
        <v>161</v>
      </c>
      <c r="E487" s="242" t="s">
        <v>1</v>
      </c>
      <c r="F487" s="243" t="s">
        <v>974</v>
      </c>
      <c r="G487" s="240"/>
      <c r="H487" s="244">
        <v>1</v>
      </c>
      <c r="I487" s="245"/>
      <c r="J487" s="240"/>
      <c r="K487" s="240"/>
      <c r="L487" s="246"/>
      <c r="M487" s="247"/>
      <c r="N487" s="248"/>
      <c r="O487" s="248"/>
      <c r="P487" s="248"/>
      <c r="Q487" s="248"/>
      <c r="R487" s="248"/>
      <c r="S487" s="248"/>
      <c r="T487" s="24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0" t="s">
        <v>161</v>
      </c>
      <c r="AU487" s="250" t="s">
        <v>85</v>
      </c>
      <c r="AV487" s="13" t="s">
        <v>85</v>
      </c>
      <c r="AW487" s="13" t="s">
        <v>32</v>
      </c>
      <c r="AX487" s="13" t="s">
        <v>83</v>
      </c>
      <c r="AY487" s="250" t="s">
        <v>152</v>
      </c>
    </row>
    <row r="488" s="2" customFormat="1">
      <c r="A488" s="38"/>
      <c r="B488" s="39"/>
      <c r="C488" s="226" t="s">
        <v>975</v>
      </c>
      <c r="D488" s="226" t="s">
        <v>154</v>
      </c>
      <c r="E488" s="227" t="s">
        <v>976</v>
      </c>
      <c r="F488" s="228" t="s">
        <v>977</v>
      </c>
      <c r="G488" s="229" t="s">
        <v>639</v>
      </c>
      <c r="H488" s="230">
        <v>1</v>
      </c>
      <c r="I488" s="231"/>
      <c r="J488" s="232">
        <f>ROUND(I488*H488,2)</f>
        <v>0</v>
      </c>
      <c r="K488" s="228" t="s">
        <v>1</v>
      </c>
      <c r="L488" s="44"/>
      <c r="M488" s="233" t="s">
        <v>1</v>
      </c>
      <c r="N488" s="234" t="s">
        <v>41</v>
      </c>
      <c r="O488" s="91"/>
      <c r="P488" s="235">
        <f>O488*H488</f>
        <v>0</v>
      </c>
      <c r="Q488" s="235">
        <v>0</v>
      </c>
      <c r="R488" s="235">
        <f>Q488*H488</f>
        <v>0</v>
      </c>
      <c r="S488" s="235">
        <v>0</v>
      </c>
      <c r="T488" s="23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7" t="s">
        <v>235</v>
      </c>
      <c r="AT488" s="237" t="s">
        <v>154</v>
      </c>
      <c r="AU488" s="237" t="s">
        <v>85</v>
      </c>
      <c r="AY488" s="17" t="s">
        <v>152</v>
      </c>
      <c r="BE488" s="238">
        <f>IF(N488="základní",J488,0)</f>
        <v>0</v>
      </c>
      <c r="BF488" s="238">
        <f>IF(N488="snížená",J488,0)</f>
        <v>0</v>
      </c>
      <c r="BG488" s="238">
        <f>IF(N488="zákl. přenesená",J488,0)</f>
        <v>0</v>
      </c>
      <c r="BH488" s="238">
        <f>IF(N488="sníž. přenesená",J488,0)</f>
        <v>0</v>
      </c>
      <c r="BI488" s="238">
        <f>IF(N488="nulová",J488,0)</f>
        <v>0</v>
      </c>
      <c r="BJ488" s="17" t="s">
        <v>83</v>
      </c>
      <c r="BK488" s="238">
        <f>ROUND(I488*H488,2)</f>
        <v>0</v>
      </c>
      <c r="BL488" s="17" t="s">
        <v>235</v>
      </c>
      <c r="BM488" s="237" t="s">
        <v>978</v>
      </c>
    </row>
    <row r="489" s="13" customFormat="1">
      <c r="A489" s="13"/>
      <c r="B489" s="239"/>
      <c r="C489" s="240"/>
      <c r="D489" s="241" t="s">
        <v>161</v>
      </c>
      <c r="E489" s="242" t="s">
        <v>1</v>
      </c>
      <c r="F489" s="243" t="s">
        <v>979</v>
      </c>
      <c r="G489" s="240"/>
      <c r="H489" s="244">
        <v>1</v>
      </c>
      <c r="I489" s="245"/>
      <c r="J489" s="240"/>
      <c r="K489" s="240"/>
      <c r="L489" s="246"/>
      <c r="M489" s="247"/>
      <c r="N489" s="248"/>
      <c r="O489" s="248"/>
      <c r="P489" s="248"/>
      <c r="Q489" s="248"/>
      <c r="R489" s="248"/>
      <c r="S489" s="248"/>
      <c r="T489" s="24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0" t="s">
        <v>161</v>
      </c>
      <c r="AU489" s="250" t="s">
        <v>85</v>
      </c>
      <c r="AV489" s="13" t="s">
        <v>85</v>
      </c>
      <c r="AW489" s="13" t="s">
        <v>32</v>
      </c>
      <c r="AX489" s="13" t="s">
        <v>83</v>
      </c>
      <c r="AY489" s="250" t="s">
        <v>152</v>
      </c>
    </row>
    <row r="490" s="2" customFormat="1" ht="21.75" customHeight="1">
      <c r="A490" s="38"/>
      <c r="B490" s="39"/>
      <c r="C490" s="226" t="s">
        <v>980</v>
      </c>
      <c r="D490" s="226" t="s">
        <v>154</v>
      </c>
      <c r="E490" s="227" t="s">
        <v>981</v>
      </c>
      <c r="F490" s="228" t="s">
        <v>982</v>
      </c>
      <c r="G490" s="229" t="s">
        <v>639</v>
      </c>
      <c r="H490" s="230">
        <v>12</v>
      </c>
      <c r="I490" s="231"/>
      <c r="J490" s="232">
        <f>ROUND(I490*H490,2)</f>
        <v>0</v>
      </c>
      <c r="K490" s="228" t="s">
        <v>1</v>
      </c>
      <c r="L490" s="44"/>
      <c r="M490" s="233" t="s">
        <v>1</v>
      </c>
      <c r="N490" s="234" t="s">
        <v>41</v>
      </c>
      <c r="O490" s="91"/>
      <c r="P490" s="235">
        <f>O490*H490</f>
        <v>0</v>
      </c>
      <c r="Q490" s="235">
        <v>0</v>
      </c>
      <c r="R490" s="235">
        <f>Q490*H490</f>
        <v>0</v>
      </c>
      <c r="S490" s="235">
        <v>0</v>
      </c>
      <c r="T490" s="23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7" t="s">
        <v>235</v>
      </c>
      <c r="AT490" s="237" t="s">
        <v>154</v>
      </c>
      <c r="AU490" s="237" t="s">
        <v>85</v>
      </c>
      <c r="AY490" s="17" t="s">
        <v>152</v>
      </c>
      <c r="BE490" s="238">
        <f>IF(N490="základní",J490,0)</f>
        <v>0</v>
      </c>
      <c r="BF490" s="238">
        <f>IF(N490="snížená",J490,0)</f>
        <v>0</v>
      </c>
      <c r="BG490" s="238">
        <f>IF(N490="zákl. přenesená",J490,0)</f>
        <v>0</v>
      </c>
      <c r="BH490" s="238">
        <f>IF(N490="sníž. přenesená",J490,0)</f>
        <v>0</v>
      </c>
      <c r="BI490" s="238">
        <f>IF(N490="nulová",J490,0)</f>
        <v>0</v>
      </c>
      <c r="BJ490" s="17" t="s">
        <v>83</v>
      </c>
      <c r="BK490" s="238">
        <f>ROUND(I490*H490,2)</f>
        <v>0</v>
      </c>
      <c r="BL490" s="17" t="s">
        <v>235</v>
      </c>
      <c r="BM490" s="237" t="s">
        <v>983</v>
      </c>
    </row>
    <row r="491" s="13" customFormat="1">
      <c r="A491" s="13"/>
      <c r="B491" s="239"/>
      <c r="C491" s="240"/>
      <c r="D491" s="241" t="s">
        <v>161</v>
      </c>
      <c r="E491" s="242" t="s">
        <v>1</v>
      </c>
      <c r="F491" s="243" t="s">
        <v>984</v>
      </c>
      <c r="G491" s="240"/>
      <c r="H491" s="244">
        <v>12</v>
      </c>
      <c r="I491" s="245"/>
      <c r="J491" s="240"/>
      <c r="K491" s="240"/>
      <c r="L491" s="246"/>
      <c r="M491" s="247"/>
      <c r="N491" s="248"/>
      <c r="O491" s="248"/>
      <c r="P491" s="248"/>
      <c r="Q491" s="248"/>
      <c r="R491" s="248"/>
      <c r="S491" s="248"/>
      <c r="T491" s="24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0" t="s">
        <v>161</v>
      </c>
      <c r="AU491" s="250" t="s">
        <v>85</v>
      </c>
      <c r="AV491" s="13" t="s">
        <v>85</v>
      </c>
      <c r="AW491" s="13" t="s">
        <v>32</v>
      </c>
      <c r="AX491" s="13" t="s">
        <v>83</v>
      </c>
      <c r="AY491" s="250" t="s">
        <v>152</v>
      </c>
    </row>
    <row r="492" s="2" customFormat="1" ht="16.5" customHeight="1">
      <c r="A492" s="38"/>
      <c r="B492" s="39"/>
      <c r="C492" s="226" t="s">
        <v>985</v>
      </c>
      <c r="D492" s="226" t="s">
        <v>154</v>
      </c>
      <c r="E492" s="227" t="s">
        <v>986</v>
      </c>
      <c r="F492" s="228" t="s">
        <v>987</v>
      </c>
      <c r="G492" s="229" t="s">
        <v>639</v>
      </c>
      <c r="H492" s="230">
        <v>2</v>
      </c>
      <c r="I492" s="231"/>
      <c r="J492" s="232">
        <f>ROUND(I492*H492,2)</f>
        <v>0</v>
      </c>
      <c r="K492" s="228" t="s">
        <v>1</v>
      </c>
      <c r="L492" s="44"/>
      <c r="M492" s="233" t="s">
        <v>1</v>
      </c>
      <c r="N492" s="234" t="s">
        <v>41</v>
      </c>
      <c r="O492" s="91"/>
      <c r="P492" s="235">
        <f>O492*H492</f>
        <v>0</v>
      </c>
      <c r="Q492" s="235">
        <v>0</v>
      </c>
      <c r="R492" s="235">
        <f>Q492*H492</f>
        <v>0</v>
      </c>
      <c r="S492" s="235">
        <v>0</v>
      </c>
      <c r="T492" s="23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7" t="s">
        <v>235</v>
      </c>
      <c r="AT492" s="237" t="s">
        <v>154</v>
      </c>
      <c r="AU492" s="237" t="s">
        <v>85</v>
      </c>
      <c r="AY492" s="17" t="s">
        <v>152</v>
      </c>
      <c r="BE492" s="238">
        <f>IF(N492="základní",J492,0)</f>
        <v>0</v>
      </c>
      <c r="BF492" s="238">
        <f>IF(N492="snížená",J492,0)</f>
        <v>0</v>
      </c>
      <c r="BG492" s="238">
        <f>IF(N492="zákl. přenesená",J492,0)</f>
        <v>0</v>
      </c>
      <c r="BH492" s="238">
        <f>IF(N492="sníž. přenesená",J492,0)</f>
        <v>0</v>
      </c>
      <c r="BI492" s="238">
        <f>IF(N492="nulová",J492,0)</f>
        <v>0</v>
      </c>
      <c r="BJ492" s="17" t="s">
        <v>83</v>
      </c>
      <c r="BK492" s="238">
        <f>ROUND(I492*H492,2)</f>
        <v>0</v>
      </c>
      <c r="BL492" s="17" t="s">
        <v>235</v>
      </c>
      <c r="BM492" s="237" t="s">
        <v>988</v>
      </c>
    </row>
    <row r="493" s="13" customFormat="1">
      <c r="A493" s="13"/>
      <c r="B493" s="239"/>
      <c r="C493" s="240"/>
      <c r="D493" s="241" t="s">
        <v>161</v>
      </c>
      <c r="E493" s="242" t="s">
        <v>1</v>
      </c>
      <c r="F493" s="243" t="s">
        <v>989</v>
      </c>
      <c r="G493" s="240"/>
      <c r="H493" s="244">
        <v>2</v>
      </c>
      <c r="I493" s="245"/>
      <c r="J493" s="240"/>
      <c r="K493" s="240"/>
      <c r="L493" s="246"/>
      <c r="M493" s="247"/>
      <c r="N493" s="248"/>
      <c r="O493" s="248"/>
      <c r="P493" s="248"/>
      <c r="Q493" s="248"/>
      <c r="R493" s="248"/>
      <c r="S493" s="248"/>
      <c r="T493" s="24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0" t="s">
        <v>161</v>
      </c>
      <c r="AU493" s="250" t="s">
        <v>85</v>
      </c>
      <c r="AV493" s="13" t="s">
        <v>85</v>
      </c>
      <c r="AW493" s="13" t="s">
        <v>32</v>
      </c>
      <c r="AX493" s="13" t="s">
        <v>83</v>
      </c>
      <c r="AY493" s="250" t="s">
        <v>152</v>
      </c>
    </row>
    <row r="494" s="2" customFormat="1" ht="16.5" customHeight="1">
      <c r="A494" s="38"/>
      <c r="B494" s="39"/>
      <c r="C494" s="226" t="s">
        <v>990</v>
      </c>
      <c r="D494" s="226" t="s">
        <v>154</v>
      </c>
      <c r="E494" s="227" t="s">
        <v>991</v>
      </c>
      <c r="F494" s="228" t="s">
        <v>992</v>
      </c>
      <c r="G494" s="229" t="s">
        <v>639</v>
      </c>
      <c r="H494" s="230">
        <v>6</v>
      </c>
      <c r="I494" s="231"/>
      <c r="J494" s="232">
        <f>ROUND(I494*H494,2)</f>
        <v>0</v>
      </c>
      <c r="K494" s="228" t="s">
        <v>1</v>
      </c>
      <c r="L494" s="44"/>
      <c r="M494" s="233" t="s">
        <v>1</v>
      </c>
      <c r="N494" s="234" t="s">
        <v>41</v>
      </c>
      <c r="O494" s="91"/>
      <c r="P494" s="235">
        <f>O494*H494</f>
        <v>0</v>
      </c>
      <c r="Q494" s="235">
        <v>0</v>
      </c>
      <c r="R494" s="235">
        <f>Q494*H494</f>
        <v>0</v>
      </c>
      <c r="S494" s="235">
        <v>0</v>
      </c>
      <c r="T494" s="23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7" t="s">
        <v>235</v>
      </c>
      <c r="AT494" s="237" t="s">
        <v>154</v>
      </c>
      <c r="AU494" s="237" t="s">
        <v>85</v>
      </c>
      <c r="AY494" s="17" t="s">
        <v>152</v>
      </c>
      <c r="BE494" s="238">
        <f>IF(N494="základní",J494,0)</f>
        <v>0</v>
      </c>
      <c r="BF494" s="238">
        <f>IF(N494="snížená",J494,0)</f>
        <v>0</v>
      </c>
      <c r="BG494" s="238">
        <f>IF(N494="zákl. přenesená",J494,0)</f>
        <v>0</v>
      </c>
      <c r="BH494" s="238">
        <f>IF(N494="sníž. přenesená",J494,0)</f>
        <v>0</v>
      </c>
      <c r="BI494" s="238">
        <f>IF(N494="nulová",J494,0)</f>
        <v>0</v>
      </c>
      <c r="BJ494" s="17" t="s">
        <v>83</v>
      </c>
      <c r="BK494" s="238">
        <f>ROUND(I494*H494,2)</f>
        <v>0</v>
      </c>
      <c r="BL494" s="17" t="s">
        <v>235</v>
      </c>
      <c r="BM494" s="237" t="s">
        <v>993</v>
      </c>
    </row>
    <row r="495" s="13" customFormat="1">
      <c r="A495" s="13"/>
      <c r="B495" s="239"/>
      <c r="C495" s="240"/>
      <c r="D495" s="241" t="s">
        <v>161</v>
      </c>
      <c r="E495" s="242" t="s">
        <v>1</v>
      </c>
      <c r="F495" s="243" t="s">
        <v>994</v>
      </c>
      <c r="G495" s="240"/>
      <c r="H495" s="244">
        <v>6</v>
      </c>
      <c r="I495" s="245"/>
      <c r="J495" s="240"/>
      <c r="K495" s="240"/>
      <c r="L495" s="246"/>
      <c r="M495" s="247"/>
      <c r="N495" s="248"/>
      <c r="O495" s="248"/>
      <c r="P495" s="248"/>
      <c r="Q495" s="248"/>
      <c r="R495" s="248"/>
      <c r="S495" s="248"/>
      <c r="T495" s="24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0" t="s">
        <v>161</v>
      </c>
      <c r="AU495" s="250" t="s">
        <v>85</v>
      </c>
      <c r="AV495" s="13" t="s">
        <v>85</v>
      </c>
      <c r="AW495" s="13" t="s">
        <v>32</v>
      </c>
      <c r="AX495" s="13" t="s">
        <v>83</v>
      </c>
      <c r="AY495" s="250" t="s">
        <v>152</v>
      </c>
    </row>
    <row r="496" s="2" customFormat="1" ht="21.75" customHeight="1">
      <c r="A496" s="38"/>
      <c r="B496" s="39"/>
      <c r="C496" s="226" t="s">
        <v>995</v>
      </c>
      <c r="D496" s="226" t="s">
        <v>154</v>
      </c>
      <c r="E496" s="227" t="s">
        <v>996</v>
      </c>
      <c r="F496" s="228" t="s">
        <v>997</v>
      </c>
      <c r="G496" s="229" t="s">
        <v>639</v>
      </c>
      <c r="H496" s="230">
        <v>2</v>
      </c>
      <c r="I496" s="231"/>
      <c r="J496" s="232">
        <f>ROUND(I496*H496,2)</f>
        <v>0</v>
      </c>
      <c r="K496" s="228" t="s">
        <v>1</v>
      </c>
      <c r="L496" s="44"/>
      <c r="M496" s="233" t="s">
        <v>1</v>
      </c>
      <c r="N496" s="234" t="s">
        <v>41</v>
      </c>
      <c r="O496" s="91"/>
      <c r="P496" s="235">
        <f>O496*H496</f>
        <v>0</v>
      </c>
      <c r="Q496" s="235">
        <v>0</v>
      </c>
      <c r="R496" s="235">
        <f>Q496*H496</f>
        <v>0</v>
      </c>
      <c r="S496" s="235">
        <v>0</v>
      </c>
      <c r="T496" s="23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7" t="s">
        <v>235</v>
      </c>
      <c r="AT496" s="237" t="s">
        <v>154</v>
      </c>
      <c r="AU496" s="237" t="s">
        <v>85</v>
      </c>
      <c r="AY496" s="17" t="s">
        <v>152</v>
      </c>
      <c r="BE496" s="238">
        <f>IF(N496="základní",J496,0)</f>
        <v>0</v>
      </c>
      <c r="BF496" s="238">
        <f>IF(N496="snížená",J496,0)</f>
        <v>0</v>
      </c>
      <c r="BG496" s="238">
        <f>IF(N496="zákl. přenesená",J496,0)</f>
        <v>0</v>
      </c>
      <c r="BH496" s="238">
        <f>IF(N496="sníž. přenesená",J496,0)</f>
        <v>0</v>
      </c>
      <c r="BI496" s="238">
        <f>IF(N496="nulová",J496,0)</f>
        <v>0</v>
      </c>
      <c r="BJ496" s="17" t="s">
        <v>83</v>
      </c>
      <c r="BK496" s="238">
        <f>ROUND(I496*H496,2)</f>
        <v>0</v>
      </c>
      <c r="BL496" s="17" t="s">
        <v>235</v>
      </c>
      <c r="BM496" s="237" t="s">
        <v>998</v>
      </c>
    </row>
    <row r="497" s="13" customFormat="1">
      <c r="A497" s="13"/>
      <c r="B497" s="239"/>
      <c r="C497" s="240"/>
      <c r="D497" s="241" t="s">
        <v>161</v>
      </c>
      <c r="E497" s="242" t="s">
        <v>1</v>
      </c>
      <c r="F497" s="243" t="s">
        <v>999</v>
      </c>
      <c r="G497" s="240"/>
      <c r="H497" s="244">
        <v>2</v>
      </c>
      <c r="I497" s="245"/>
      <c r="J497" s="240"/>
      <c r="K497" s="240"/>
      <c r="L497" s="246"/>
      <c r="M497" s="247"/>
      <c r="N497" s="248"/>
      <c r="O497" s="248"/>
      <c r="P497" s="248"/>
      <c r="Q497" s="248"/>
      <c r="R497" s="248"/>
      <c r="S497" s="248"/>
      <c r="T497" s="24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0" t="s">
        <v>161</v>
      </c>
      <c r="AU497" s="250" t="s">
        <v>85</v>
      </c>
      <c r="AV497" s="13" t="s">
        <v>85</v>
      </c>
      <c r="AW497" s="13" t="s">
        <v>32</v>
      </c>
      <c r="AX497" s="13" t="s">
        <v>83</v>
      </c>
      <c r="AY497" s="250" t="s">
        <v>152</v>
      </c>
    </row>
    <row r="498" s="2" customFormat="1">
      <c r="A498" s="38"/>
      <c r="B498" s="39"/>
      <c r="C498" s="226" t="s">
        <v>1000</v>
      </c>
      <c r="D498" s="226" t="s">
        <v>154</v>
      </c>
      <c r="E498" s="227" t="s">
        <v>1001</v>
      </c>
      <c r="F498" s="228" t="s">
        <v>1002</v>
      </c>
      <c r="G498" s="229" t="s">
        <v>1</v>
      </c>
      <c r="H498" s="230">
        <v>1</v>
      </c>
      <c r="I498" s="231"/>
      <c r="J498" s="232">
        <f>ROUND(I498*H498,2)</f>
        <v>0</v>
      </c>
      <c r="K498" s="228" t="s">
        <v>1</v>
      </c>
      <c r="L498" s="44"/>
      <c r="M498" s="233" t="s">
        <v>1</v>
      </c>
      <c r="N498" s="234" t="s">
        <v>41</v>
      </c>
      <c r="O498" s="91"/>
      <c r="P498" s="235">
        <f>O498*H498</f>
        <v>0</v>
      </c>
      <c r="Q498" s="235">
        <v>0</v>
      </c>
      <c r="R498" s="235">
        <f>Q498*H498</f>
        <v>0</v>
      </c>
      <c r="S498" s="235">
        <v>0</v>
      </c>
      <c r="T498" s="23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7" t="s">
        <v>235</v>
      </c>
      <c r="AT498" s="237" t="s">
        <v>154</v>
      </c>
      <c r="AU498" s="237" t="s">
        <v>85</v>
      </c>
      <c r="AY498" s="17" t="s">
        <v>152</v>
      </c>
      <c r="BE498" s="238">
        <f>IF(N498="základní",J498,0)</f>
        <v>0</v>
      </c>
      <c r="BF498" s="238">
        <f>IF(N498="snížená",J498,0)</f>
        <v>0</v>
      </c>
      <c r="BG498" s="238">
        <f>IF(N498="zákl. přenesená",J498,0)</f>
        <v>0</v>
      </c>
      <c r="BH498" s="238">
        <f>IF(N498="sníž. přenesená",J498,0)</f>
        <v>0</v>
      </c>
      <c r="BI498" s="238">
        <f>IF(N498="nulová",J498,0)</f>
        <v>0</v>
      </c>
      <c r="BJ498" s="17" t="s">
        <v>83</v>
      </c>
      <c r="BK498" s="238">
        <f>ROUND(I498*H498,2)</f>
        <v>0</v>
      </c>
      <c r="BL498" s="17" t="s">
        <v>235</v>
      </c>
      <c r="BM498" s="237" t="s">
        <v>1003</v>
      </c>
    </row>
    <row r="499" s="13" customFormat="1">
      <c r="A499" s="13"/>
      <c r="B499" s="239"/>
      <c r="C499" s="240"/>
      <c r="D499" s="241" t="s">
        <v>161</v>
      </c>
      <c r="E499" s="242" t="s">
        <v>1</v>
      </c>
      <c r="F499" s="243" t="s">
        <v>1004</v>
      </c>
      <c r="G499" s="240"/>
      <c r="H499" s="244">
        <v>1</v>
      </c>
      <c r="I499" s="245"/>
      <c r="J499" s="240"/>
      <c r="K499" s="240"/>
      <c r="L499" s="246"/>
      <c r="M499" s="247"/>
      <c r="N499" s="248"/>
      <c r="O499" s="248"/>
      <c r="P499" s="248"/>
      <c r="Q499" s="248"/>
      <c r="R499" s="248"/>
      <c r="S499" s="248"/>
      <c r="T499" s="24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0" t="s">
        <v>161</v>
      </c>
      <c r="AU499" s="250" t="s">
        <v>85</v>
      </c>
      <c r="AV499" s="13" t="s">
        <v>85</v>
      </c>
      <c r="AW499" s="13" t="s">
        <v>32</v>
      </c>
      <c r="AX499" s="13" t="s">
        <v>83</v>
      </c>
      <c r="AY499" s="250" t="s">
        <v>152</v>
      </c>
    </row>
    <row r="500" s="2" customFormat="1">
      <c r="A500" s="38"/>
      <c r="B500" s="39"/>
      <c r="C500" s="226" t="s">
        <v>1005</v>
      </c>
      <c r="D500" s="226" t="s">
        <v>154</v>
      </c>
      <c r="E500" s="227" t="s">
        <v>1006</v>
      </c>
      <c r="F500" s="228" t="s">
        <v>1007</v>
      </c>
      <c r="G500" s="229" t="s">
        <v>639</v>
      </c>
      <c r="H500" s="230">
        <v>1</v>
      </c>
      <c r="I500" s="231"/>
      <c r="J500" s="232">
        <f>ROUND(I500*H500,2)</f>
        <v>0</v>
      </c>
      <c r="K500" s="228" t="s">
        <v>1</v>
      </c>
      <c r="L500" s="44"/>
      <c r="M500" s="233" t="s">
        <v>1</v>
      </c>
      <c r="N500" s="234" t="s">
        <v>41</v>
      </c>
      <c r="O500" s="91"/>
      <c r="P500" s="235">
        <f>O500*H500</f>
        <v>0</v>
      </c>
      <c r="Q500" s="235">
        <v>0</v>
      </c>
      <c r="R500" s="235">
        <f>Q500*H500</f>
        <v>0</v>
      </c>
      <c r="S500" s="235">
        <v>0</v>
      </c>
      <c r="T500" s="23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7" t="s">
        <v>235</v>
      </c>
      <c r="AT500" s="237" t="s">
        <v>154</v>
      </c>
      <c r="AU500" s="237" t="s">
        <v>85</v>
      </c>
      <c r="AY500" s="17" t="s">
        <v>152</v>
      </c>
      <c r="BE500" s="238">
        <f>IF(N500="základní",J500,0)</f>
        <v>0</v>
      </c>
      <c r="BF500" s="238">
        <f>IF(N500="snížená",J500,0)</f>
        <v>0</v>
      </c>
      <c r="BG500" s="238">
        <f>IF(N500="zákl. přenesená",J500,0)</f>
        <v>0</v>
      </c>
      <c r="BH500" s="238">
        <f>IF(N500="sníž. přenesená",J500,0)</f>
        <v>0</v>
      </c>
      <c r="BI500" s="238">
        <f>IF(N500="nulová",J500,0)</f>
        <v>0</v>
      </c>
      <c r="BJ500" s="17" t="s">
        <v>83</v>
      </c>
      <c r="BK500" s="238">
        <f>ROUND(I500*H500,2)</f>
        <v>0</v>
      </c>
      <c r="BL500" s="17" t="s">
        <v>235</v>
      </c>
      <c r="BM500" s="237" t="s">
        <v>1008</v>
      </c>
    </row>
    <row r="501" s="13" customFormat="1">
      <c r="A501" s="13"/>
      <c r="B501" s="239"/>
      <c r="C501" s="240"/>
      <c r="D501" s="241" t="s">
        <v>161</v>
      </c>
      <c r="E501" s="242" t="s">
        <v>1</v>
      </c>
      <c r="F501" s="243" t="s">
        <v>1009</v>
      </c>
      <c r="G501" s="240"/>
      <c r="H501" s="244">
        <v>1</v>
      </c>
      <c r="I501" s="245"/>
      <c r="J501" s="240"/>
      <c r="K501" s="240"/>
      <c r="L501" s="246"/>
      <c r="M501" s="247"/>
      <c r="N501" s="248"/>
      <c r="O501" s="248"/>
      <c r="P501" s="248"/>
      <c r="Q501" s="248"/>
      <c r="R501" s="248"/>
      <c r="S501" s="248"/>
      <c r="T501" s="24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0" t="s">
        <v>161</v>
      </c>
      <c r="AU501" s="250" t="s">
        <v>85</v>
      </c>
      <c r="AV501" s="13" t="s">
        <v>85</v>
      </c>
      <c r="AW501" s="13" t="s">
        <v>32</v>
      </c>
      <c r="AX501" s="13" t="s">
        <v>83</v>
      </c>
      <c r="AY501" s="250" t="s">
        <v>152</v>
      </c>
    </row>
    <row r="502" s="2" customFormat="1">
      <c r="A502" s="38"/>
      <c r="B502" s="39"/>
      <c r="C502" s="226" t="s">
        <v>1010</v>
      </c>
      <c r="D502" s="226" t="s">
        <v>154</v>
      </c>
      <c r="E502" s="227" t="s">
        <v>1011</v>
      </c>
      <c r="F502" s="228" t="s">
        <v>1012</v>
      </c>
      <c r="G502" s="229" t="s">
        <v>639</v>
      </c>
      <c r="H502" s="230">
        <v>1</v>
      </c>
      <c r="I502" s="231"/>
      <c r="J502" s="232">
        <f>ROUND(I502*H502,2)</f>
        <v>0</v>
      </c>
      <c r="K502" s="228" t="s">
        <v>1</v>
      </c>
      <c r="L502" s="44"/>
      <c r="M502" s="233" t="s">
        <v>1</v>
      </c>
      <c r="N502" s="234" t="s">
        <v>41</v>
      </c>
      <c r="O502" s="91"/>
      <c r="P502" s="235">
        <f>O502*H502</f>
        <v>0</v>
      </c>
      <c r="Q502" s="235">
        <v>0</v>
      </c>
      <c r="R502" s="235">
        <f>Q502*H502</f>
        <v>0</v>
      </c>
      <c r="S502" s="235">
        <v>0</v>
      </c>
      <c r="T502" s="23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7" t="s">
        <v>235</v>
      </c>
      <c r="AT502" s="237" t="s">
        <v>154</v>
      </c>
      <c r="AU502" s="237" t="s">
        <v>85</v>
      </c>
      <c r="AY502" s="17" t="s">
        <v>152</v>
      </c>
      <c r="BE502" s="238">
        <f>IF(N502="základní",J502,0)</f>
        <v>0</v>
      </c>
      <c r="BF502" s="238">
        <f>IF(N502="snížená",J502,0)</f>
        <v>0</v>
      </c>
      <c r="BG502" s="238">
        <f>IF(N502="zákl. přenesená",J502,0)</f>
        <v>0</v>
      </c>
      <c r="BH502" s="238">
        <f>IF(N502="sníž. přenesená",J502,0)</f>
        <v>0</v>
      </c>
      <c r="BI502" s="238">
        <f>IF(N502="nulová",J502,0)</f>
        <v>0</v>
      </c>
      <c r="BJ502" s="17" t="s">
        <v>83</v>
      </c>
      <c r="BK502" s="238">
        <f>ROUND(I502*H502,2)</f>
        <v>0</v>
      </c>
      <c r="BL502" s="17" t="s">
        <v>235</v>
      </c>
      <c r="BM502" s="237" t="s">
        <v>1013</v>
      </c>
    </row>
    <row r="503" s="2" customFormat="1" ht="33" customHeight="1">
      <c r="A503" s="38"/>
      <c r="B503" s="39"/>
      <c r="C503" s="226" t="s">
        <v>1014</v>
      </c>
      <c r="D503" s="226" t="s">
        <v>154</v>
      </c>
      <c r="E503" s="227" t="s">
        <v>1015</v>
      </c>
      <c r="F503" s="228" t="s">
        <v>1016</v>
      </c>
      <c r="G503" s="229" t="s">
        <v>1017</v>
      </c>
      <c r="H503" s="230">
        <v>75</v>
      </c>
      <c r="I503" s="231"/>
      <c r="J503" s="232">
        <f>ROUND(I503*H503,2)</f>
        <v>0</v>
      </c>
      <c r="K503" s="228" t="s">
        <v>158</v>
      </c>
      <c r="L503" s="44"/>
      <c r="M503" s="233" t="s">
        <v>1</v>
      </c>
      <c r="N503" s="234" t="s">
        <v>41</v>
      </c>
      <c r="O503" s="91"/>
      <c r="P503" s="235">
        <f>O503*H503</f>
        <v>0</v>
      </c>
      <c r="Q503" s="235">
        <v>0</v>
      </c>
      <c r="R503" s="235">
        <f>Q503*H503</f>
        <v>0</v>
      </c>
      <c r="S503" s="235">
        <v>0.001</v>
      </c>
      <c r="T503" s="236">
        <f>S503*H503</f>
        <v>0.074999999999999997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7" t="s">
        <v>235</v>
      </c>
      <c r="AT503" s="237" t="s">
        <v>154</v>
      </c>
      <c r="AU503" s="237" t="s">
        <v>85</v>
      </c>
      <c r="AY503" s="17" t="s">
        <v>152</v>
      </c>
      <c r="BE503" s="238">
        <f>IF(N503="základní",J503,0)</f>
        <v>0</v>
      </c>
      <c r="BF503" s="238">
        <f>IF(N503="snížená",J503,0)</f>
        <v>0</v>
      </c>
      <c r="BG503" s="238">
        <f>IF(N503="zákl. přenesená",J503,0)</f>
        <v>0</v>
      </c>
      <c r="BH503" s="238">
        <f>IF(N503="sníž. přenesená",J503,0)</f>
        <v>0</v>
      </c>
      <c r="BI503" s="238">
        <f>IF(N503="nulová",J503,0)</f>
        <v>0</v>
      </c>
      <c r="BJ503" s="17" t="s">
        <v>83</v>
      </c>
      <c r="BK503" s="238">
        <f>ROUND(I503*H503,2)</f>
        <v>0</v>
      </c>
      <c r="BL503" s="17" t="s">
        <v>235</v>
      </c>
      <c r="BM503" s="237" t="s">
        <v>1018</v>
      </c>
    </row>
    <row r="504" s="13" customFormat="1">
      <c r="A504" s="13"/>
      <c r="B504" s="239"/>
      <c r="C504" s="240"/>
      <c r="D504" s="241" t="s">
        <v>161</v>
      </c>
      <c r="E504" s="242" t="s">
        <v>1</v>
      </c>
      <c r="F504" s="243" t="s">
        <v>1019</v>
      </c>
      <c r="G504" s="240"/>
      <c r="H504" s="244">
        <v>75</v>
      </c>
      <c r="I504" s="245"/>
      <c r="J504" s="240"/>
      <c r="K504" s="240"/>
      <c r="L504" s="246"/>
      <c r="M504" s="247"/>
      <c r="N504" s="248"/>
      <c r="O504" s="248"/>
      <c r="P504" s="248"/>
      <c r="Q504" s="248"/>
      <c r="R504" s="248"/>
      <c r="S504" s="248"/>
      <c r="T504" s="249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0" t="s">
        <v>161</v>
      </c>
      <c r="AU504" s="250" t="s">
        <v>85</v>
      </c>
      <c r="AV504" s="13" t="s">
        <v>85</v>
      </c>
      <c r="AW504" s="13" t="s">
        <v>32</v>
      </c>
      <c r="AX504" s="13" t="s">
        <v>83</v>
      </c>
      <c r="AY504" s="250" t="s">
        <v>152</v>
      </c>
    </row>
    <row r="505" s="2" customFormat="1">
      <c r="A505" s="38"/>
      <c r="B505" s="39"/>
      <c r="C505" s="226" t="s">
        <v>1020</v>
      </c>
      <c r="D505" s="226" t="s">
        <v>154</v>
      </c>
      <c r="E505" s="227" t="s">
        <v>1021</v>
      </c>
      <c r="F505" s="228" t="s">
        <v>1022</v>
      </c>
      <c r="G505" s="229" t="s">
        <v>515</v>
      </c>
      <c r="H505" s="282"/>
      <c r="I505" s="231"/>
      <c r="J505" s="232">
        <f>ROUND(I505*H505,2)</f>
        <v>0</v>
      </c>
      <c r="K505" s="228" t="s">
        <v>158</v>
      </c>
      <c r="L505" s="44"/>
      <c r="M505" s="233" t="s">
        <v>1</v>
      </c>
      <c r="N505" s="234" t="s">
        <v>41</v>
      </c>
      <c r="O505" s="91"/>
      <c r="P505" s="235">
        <f>O505*H505</f>
        <v>0</v>
      </c>
      <c r="Q505" s="235">
        <v>0</v>
      </c>
      <c r="R505" s="235">
        <f>Q505*H505</f>
        <v>0</v>
      </c>
      <c r="S505" s="235">
        <v>0</v>
      </c>
      <c r="T505" s="23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7" t="s">
        <v>235</v>
      </c>
      <c r="AT505" s="237" t="s">
        <v>154</v>
      </c>
      <c r="AU505" s="237" t="s">
        <v>85</v>
      </c>
      <c r="AY505" s="17" t="s">
        <v>152</v>
      </c>
      <c r="BE505" s="238">
        <f>IF(N505="základní",J505,0)</f>
        <v>0</v>
      </c>
      <c r="BF505" s="238">
        <f>IF(N505="snížená",J505,0)</f>
        <v>0</v>
      </c>
      <c r="BG505" s="238">
        <f>IF(N505="zákl. přenesená",J505,0)</f>
        <v>0</v>
      </c>
      <c r="BH505" s="238">
        <f>IF(N505="sníž. přenesená",J505,0)</f>
        <v>0</v>
      </c>
      <c r="BI505" s="238">
        <f>IF(N505="nulová",J505,0)</f>
        <v>0</v>
      </c>
      <c r="BJ505" s="17" t="s">
        <v>83</v>
      </c>
      <c r="BK505" s="238">
        <f>ROUND(I505*H505,2)</f>
        <v>0</v>
      </c>
      <c r="BL505" s="17" t="s">
        <v>235</v>
      </c>
      <c r="BM505" s="237" t="s">
        <v>1023</v>
      </c>
    </row>
    <row r="506" s="12" customFormat="1" ht="22.8" customHeight="1">
      <c r="A506" s="12"/>
      <c r="B506" s="210"/>
      <c r="C506" s="211"/>
      <c r="D506" s="212" t="s">
        <v>75</v>
      </c>
      <c r="E506" s="224" t="s">
        <v>1024</v>
      </c>
      <c r="F506" s="224" t="s">
        <v>1025</v>
      </c>
      <c r="G506" s="211"/>
      <c r="H506" s="211"/>
      <c r="I506" s="214"/>
      <c r="J506" s="225">
        <f>BK506</f>
        <v>0</v>
      </c>
      <c r="K506" s="211"/>
      <c r="L506" s="216"/>
      <c r="M506" s="217"/>
      <c r="N506" s="218"/>
      <c r="O506" s="218"/>
      <c r="P506" s="219">
        <f>P507</f>
        <v>0</v>
      </c>
      <c r="Q506" s="218"/>
      <c r="R506" s="219">
        <f>R507</f>
        <v>0.44890000000000002</v>
      </c>
      <c r="S506" s="218"/>
      <c r="T506" s="220">
        <f>T507</f>
        <v>4.6364000000000001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21" t="s">
        <v>85</v>
      </c>
      <c r="AT506" s="222" t="s">
        <v>75</v>
      </c>
      <c r="AU506" s="222" t="s">
        <v>83</v>
      </c>
      <c r="AY506" s="221" t="s">
        <v>152</v>
      </c>
      <c r="BK506" s="223">
        <f>BK507</f>
        <v>0</v>
      </c>
    </row>
    <row r="507" s="2" customFormat="1" ht="21.75" customHeight="1">
      <c r="A507" s="38"/>
      <c r="B507" s="39"/>
      <c r="C507" s="226" t="s">
        <v>1026</v>
      </c>
      <c r="D507" s="226" t="s">
        <v>154</v>
      </c>
      <c r="E507" s="227" t="s">
        <v>1027</v>
      </c>
      <c r="F507" s="228" t="s">
        <v>1028</v>
      </c>
      <c r="G507" s="229" t="s">
        <v>197</v>
      </c>
      <c r="H507" s="230">
        <v>670</v>
      </c>
      <c r="I507" s="231"/>
      <c r="J507" s="232">
        <f>ROUND(I507*H507,2)</f>
        <v>0</v>
      </c>
      <c r="K507" s="228" t="s">
        <v>1029</v>
      </c>
      <c r="L507" s="44"/>
      <c r="M507" s="233" t="s">
        <v>1</v>
      </c>
      <c r="N507" s="234" t="s">
        <v>41</v>
      </c>
      <c r="O507" s="91"/>
      <c r="P507" s="235">
        <f>O507*H507</f>
        <v>0</v>
      </c>
      <c r="Q507" s="235">
        <v>0.00067000000000000002</v>
      </c>
      <c r="R507" s="235">
        <f>Q507*H507</f>
        <v>0.44890000000000002</v>
      </c>
      <c r="S507" s="235">
        <v>0.0069199999999999999</v>
      </c>
      <c r="T507" s="236">
        <f>S507*H507</f>
        <v>4.6364000000000001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7" t="s">
        <v>235</v>
      </c>
      <c r="AT507" s="237" t="s">
        <v>154</v>
      </c>
      <c r="AU507" s="237" t="s">
        <v>85</v>
      </c>
      <c r="AY507" s="17" t="s">
        <v>152</v>
      </c>
      <c r="BE507" s="238">
        <f>IF(N507="základní",J507,0)</f>
        <v>0</v>
      </c>
      <c r="BF507" s="238">
        <f>IF(N507="snížená",J507,0)</f>
        <v>0</v>
      </c>
      <c r="BG507" s="238">
        <f>IF(N507="zákl. přenesená",J507,0)</f>
        <v>0</v>
      </c>
      <c r="BH507" s="238">
        <f>IF(N507="sníž. přenesená",J507,0)</f>
        <v>0</v>
      </c>
      <c r="BI507" s="238">
        <f>IF(N507="nulová",J507,0)</f>
        <v>0</v>
      </c>
      <c r="BJ507" s="17" t="s">
        <v>83</v>
      </c>
      <c r="BK507" s="238">
        <f>ROUND(I507*H507,2)</f>
        <v>0</v>
      </c>
      <c r="BL507" s="17" t="s">
        <v>235</v>
      </c>
      <c r="BM507" s="237" t="s">
        <v>1030</v>
      </c>
    </row>
    <row r="508" s="12" customFormat="1" ht="22.8" customHeight="1">
      <c r="A508" s="12"/>
      <c r="B508" s="210"/>
      <c r="C508" s="211"/>
      <c r="D508" s="212" t="s">
        <v>75</v>
      </c>
      <c r="E508" s="224" t="s">
        <v>1031</v>
      </c>
      <c r="F508" s="224" t="s">
        <v>1032</v>
      </c>
      <c r="G508" s="211"/>
      <c r="H508" s="211"/>
      <c r="I508" s="214"/>
      <c r="J508" s="225">
        <f>BK508</f>
        <v>0</v>
      </c>
      <c r="K508" s="211"/>
      <c r="L508" s="216"/>
      <c r="M508" s="217"/>
      <c r="N508" s="218"/>
      <c r="O508" s="218"/>
      <c r="P508" s="219">
        <f>SUM(P509:P516)</f>
        <v>0</v>
      </c>
      <c r="Q508" s="218"/>
      <c r="R508" s="219">
        <f>SUM(R509:R516)</f>
        <v>0.98880460000000003</v>
      </c>
      <c r="S508" s="218"/>
      <c r="T508" s="220">
        <f>SUM(T509:T516)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21" t="s">
        <v>85</v>
      </c>
      <c r="AT508" s="222" t="s">
        <v>75</v>
      </c>
      <c r="AU508" s="222" t="s">
        <v>83</v>
      </c>
      <c r="AY508" s="221" t="s">
        <v>152</v>
      </c>
      <c r="BK508" s="223">
        <f>SUM(BK509:BK516)</f>
        <v>0</v>
      </c>
    </row>
    <row r="509" s="2" customFormat="1" ht="33" customHeight="1">
      <c r="A509" s="38"/>
      <c r="B509" s="39"/>
      <c r="C509" s="226" t="s">
        <v>1033</v>
      </c>
      <c r="D509" s="226" t="s">
        <v>154</v>
      </c>
      <c r="E509" s="227" t="s">
        <v>1034</v>
      </c>
      <c r="F509" s="228" t="s">
        <v>1035</v>
      </c>
      <c r="G509" s="229" t="s">
        <v>202</v>
      </c>
      <c r="H509" s="230">
        <v>52.097000000000001</v>
      </c>
      <c r="I509" s="231"/>
      <c r="J509" s="232">
        <f>ROUND(I509*H509,2)</f>
        <v>0</v>
      </c>
      <c r="K509" s="228" t="s">
        <v>158</v>
      </c>
      <c r="L509" s="44"/>
      <c r="M509" s="233" t="s">
        <v>1</v>
      </c>
      <c r="N509" s="234" t="s">
        <v>41</v>
      </c>
      <c r="O509" s="91"/>
      <c r="P509" s="235">
        <f>O509*H509</f>
        <v>0</v>
      </c>
      <c r="Q509" s="235">
        <v>0.0060000000000000001</v>
      </c>
      <c r="R509" s="235">
        <f>Q509*H509</f>
        <v>0.31258200000000003</v>
      </c>
      <c r="S509" s="235">
        <v>0</v>
      </c>
      <c r="T509" s="23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37" t="s">
        <v>235</v>
      </c>
      <c r="AT509" s="237" t="s">
        <v>154</v>
      </c>
      <c r="AU509" s="237" t="s">
        <v>85</v>
      </c>
      <c r="AY509" s="17" t="s">
        <v>152</v>
      </c>
      <c r="BE509" s="238">
        <f>IF(N509="základní",J509,0)</f>
        <v>0</v>
      </c>
      <c r="BF509" s="238">
        <f>IF(N509="snížená",J509,0)</f>
        <v>0</v>
      </c>
      <c r="BG509" s="238">
        <f>IF(N509="zákl. přenesená",J509,0)</f>
        <v>0</v>
      </c>
      <c r="BH509" s="238">
        <f>IF(N509="sníž. přenesená",J509,0)</f>
        <v>0</v>
      </c>
      <c r="BI509" s="238">
        <f>IF(N509="nulová",J509,0)</f>
        <v>0</v>
      </c>
      <c r="BJ509" s="17" t="s">
        <v>83</v>
      </c>
      <c r="BK509" s="238">
        <f>ROUND(I509*H509,2)</f>
        <v>0</v>
      </c>
      <c r="BL509" s="17" t="s">
        <v>235</v>
      </c>
      <c r="BM509" s="237" t="s">
        <v>1036</v>
      </c>
    </row>
    <row r="510" s="13" customFormat="1">
      <c r="A510" s="13"/>
      <c r="B510" s="239"/>
      <c r="C510" s="240"/>
      <c r="D510" s="241" t="s">
        <v>161</v>
      </c>
      <c r="E510" s="242" t="s">
        <v>1</v>
      </c>
      <c r="F510" s="243" t="s">
        <v>1037</v>
      </c>
      <c r="G510" s="240"/>
      <c r="H510" s="244">
        <v>7.6790000000000003</v>
      </c>
      <c r="I510" s="245"/>
      <c r="J510" s="240"/>
      <c r="K510" s="240"/>
      <c r="L510" s="246"/>
      <c r="M510" s="247"/>
      <c r="N510" s="248"/>
      <c r="O510" s="248"/>
      <c r="P510" s="248"/>
      <c r="Q510" s="248"/>
      <c r="R510" s="248"/>
      <c r="S510" s="248"/>
      <c r="T510" s="24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0" t="s">
        <v>161</v>
      </c>
      <c r="AU510" s="250" t="s">
        <v>85</v>
      </c>
      <c r="AV510" s="13" t="s">
        <v>85</v>
      </c>
      <c r="AW510" s="13" t="s">
        <v>32</v>
      </c>
      <c r="AX510" s="13" t="s">
        <v>76</v>
      </c>
      <c r="AY510" s="250" t="s">
        <v>152</v>
      </c>
    </row>
    <row r="511" s="13" customFormat="1">
      <c r="A511" s="13"/>
      <c r="B511" s="239"/>
      <c r="C511" s="240"/>
      <c r="D511" s="241" t="s">
        <v>161</v>
      </c>
      <c r="E511" s="242" t="s">
        <v>1</v>
      </c>
      <c r="F511" s="243" t="s">
        <v>1038</v>
      </c>
      <c r="G511" s="240"/>
      <c r="H511" s="244">
        <v>37.689999999999998</v>
      </c>
      <c r="I511" s="245"/>
      <c r="J511" s="240"/>
      <c r="K511" s="240"/>
      <c r="L511" s="246"/>
      <c r="M511" s="247"/>
      <c r="N511" s="248"/>
      <c r="O511" s="248"/>
      <c r="P511" s="248"/>
      <c r="Q511" s="248"/>
      <c r="R511" s="248"/>
      <c r="S511" s="248"/>
      <c r="T511" s="24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0" t="s">
        <v>161</v>
      </c>
      <c r="AU511" s="250" t="s">
        <v>85</v>
      </c>
      <c r="AV511" s="13" t="s">
        <v>85</v>
      </c>
      <c r="AW511" s="13" t="s">
        <v>32</v>
      </c>
      <c r="AX511" s="13" t="s">
        <v>76</v>
      </c>
      <c r="AY511" s="250" t="s">
        <v>152</v>
      </c>
    </row>
    <row r="512" s="13" customFormat="1">
      <c r="A512" s="13"/>
      <c r="B512" s="239"/>
      <c r="C512" s="240"/>
      <c r="D512" s="241" t="s">
        <v>161</v>
      </c>
      <c r="E512" s="242" t="s">
        <v>1</v>
      </c>
      <c r="F512" s="243" t="s">
        <v>1039</v>
      </c>
      <c r="G512" s="240"/>
      <c r="H512" s="244">
        <v>6.7279999999999998</v>
      </c>
      <c r="I512" s="245"/>
      <c r="J512" s="240"/>
      <c r="K512" s="240"/>
      <c r="L512" s="246"/>
      <c r="M512" s="247"/>
      <c r="N512" s="248"/>
      <c r="O512" s="248"/>
      <c r="P512" s="248"/>
      <c r="Q512" s="248"/>
      <c r="R512" s="248"/>
      <c r="S512" s="248"/>
      <c r="T512" s="24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0" t="s">
        <v>161</v>
      </c>
      <c r="AU512" s="250" t="s">
        <v>85</v>
      </c>
      <c r="AV512" s="13" t="s">
        <v>85</v>
      </c>
      <c r="AW512" s="13" t="s">
        <v>32</v>
      </c>
      <c r="AX512" s="13" t="s">
        <v>76</v>
      </c>
      <c r="AY512" s="250" t="s">
        <v>152</v>
      </c>
    </row>
    <row r="513" s="14" customFormat="1">
      <c r="A513" s="14"/>
      <c r="B513" s="251"/>
      <c r="C513" s="252"/>
      <c r="D513" s="241" t="s">
        <v>161</v>
      </c>
      <c r="E513" s="253" t="s">
        <v>1</v>
      </c>
      <c r="F513" s="254" t="s">
        <v>164</v>
      </c>
      <c r="G513" s="252"/>
      <c r="H513" s="255">
        <v>52.097000000000001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1" t="s">
        <v>161</v>
      </c>
      <c r="AU513" s="261" t="s">
        <v>85</v>
      </c>
      <c r="AV513" s="14" t="s">
        <v>159</v>
      </c>
      <c r="AW513" s="14" t="s">
        <v>32</v>
      </c>
      <c r="AX513" s="14" t="s">
        <v>83</v>
      </c>
      <c r="AY513" s="261" t="s">
        <v>152</v>
      </c>
    </row>
    <row r="514" s="2" customFormat="1" ht="16.5" customHeight="1">
      <c r="A514" s="38"/>
      <c r="B514" s="39"/>
      <c r="C514" s="262" t="s">
        <v>1040</v>
      </c>
      <c r="D514" s="262" t="s">
        <v>221</v>
      </c>
      <c r="E514" s="263" t="s">
        <v>1041</v>
      </c>
      <c r="F514" s="264" t="s">
        <v>1042</v>
      </c>
      <c r="G514" s="265" t="s">
        <v>202</v>
      </c>
      <c r="H514" s="266">
        <v>57.307000000000002</v>
      </c>
      <c r="I514" s="267"/>
      <c r="J514" s="268">
        <f>ROUND(I514*H514,2)</f>
        <v>0</v>
      </c>
      <c r="K514" s="264" t="s">
        <v>158</v>
      </c>
      <c r="L514" s="269"/>
      <c r="M514" s="270" t="s">
        <v>1</v>
      </c>
      <c r="N514" s="271" t="s">
        <v>41</v>
      </c>
      <c r="O514" s="91"/>
      <c r="P514" s="235">
        <f>O514*H514</f>
        <v>0</v>
      </c>
      <c r="Q514" s="235">
        <v>0.0118</v>
      </c>
      <c r="R514" s="235">
        <f>Q514*H514</f>
        <v>0.67622260000000001</v>
      </c>
      <c r="S514" s="235">
        <v>0</v>
      </c>
      <c r="T514" s="23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7" t="s">
        <v>329</v>
      </c>
      <c r="AT514" s="237" t="s">
        <v>221</v>
      </c>
      <c r="AU514" s="237" t="s">
        <v>85</v>
      </c>
      <c r="AY514" s="17" t="s">
        <v>152</v>
      </c>
      <c r="BE514" s="238">
        <f>IF(N514="základní",J514,0)</f>
        <v>0</v>
      </c>
      <c r="BF514" s="238">
        <f>IF(N514="snížená",J514,0)</f>
        <v>0</v>
      </c>
      <c r="BG514" s="238">
        <f>IF(N514="zákl. přenesená",J514,0)</f>
        <v>0</v>
      </c>
      <c r="BH514" s="238">
        <f>IF(N514="sníž. přenesená",J514,0)</f>
        <v>0</v>
      </c>
      <c r="BI514" s="238">
        <f>IF(N514="nulová",J514,0)</f>
        <v>0</v>
      </c>
      <c r="BJ514" s="17" t="s">
        <v>83</v>
      </c>
      <c r="BK514" s="238">
        <f>ROUND(I514*H514,2)</f>
        <v>0</v>
      </c>
      <c r="BL514" s="17" t="s">
        <v>235</v>
      </c>
      <c r="BM514" s="237" t="s">
        <v>1043</v>
      </c>
    </row>
    <row r="515" s="13" customFormat="1">
      <c r="A515" s="13"/>
      <c r="B515" s="239"/>
      <c r="C515" s="240"/>
      <c r="D515" s="241" t="s">
        <v>161</v>
      </c>
      <c r="E515" s="240"/>
      <c r="F515" s="243" t="s">
        <v>1044</v>
      </c>
      <c r="G515" s="240"/>
      <c r="H515" s="244">
        <v>57.307000000000002</v>
      </c>
      <c r="I515" s="245"/>
      <c r="J515" s="240"/>
      <c r="K515" s="240"/>
      <c r="L515" s="246"/>
      <c r="M515" s="247"/>
      <c r="N515" s="248"/>
      <c r="O515" s="248"/>
      <c r="P515" s="248"/>
      <c r="Q515" s="248"/>
      <c r="R515" s="248"/>
      <c r="S515" s="248"/>
      <c r="T515" s="24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0" t="s">
        <v>161</v>
      </c>
      <c r="AU515" s="250" t="s">
        <v>85</v>
      </c>
      <c r="AV515" s="13" t="s">
        <v>85</v>
      </c>
      <c r="AW515" s="13" t="s">
        <v>4</v>
      </c>
      <c r="AX515" s="13" t="s">
        <v>83</v>
      </c>
      <c r="AY515" s="250" t="s">
        <v>152</v>
      </c>
    </row>
    <row r="516" s="2" customFormat="1">
      <c r="A516" s="38"/>
      <c r="B516" s="39"/>
      <c r="C516" s="226" t="s">
        <v>1045</v>
      </c>
      <c r="D516" s="226" t="s">
        <v>154</v>
      </c>
      <c r="E516" s="227" t="s">
        <v>1046</v>
      </c>
      <c r="F516" s="228" t="s">
        <v>1047</v>
      </c>
      <c r="G516" s="229" t="s">
        <v>515</v>
      </c>
      <c r="H516" s="282"/>
      <c r="I516" s="231"/>
      <c r="J516" s="232">
        <f>ROUND(I516*H516,2)</f>
        <v>0</v>
      </c>
      <c r="K516" s="228" t="s">
        <v>158</v>
      </c>
      <c r="L516" s="44"/>
      <c r="M516" s="233" t="s">
        <v>1</v>
      </c>
      <c r="N516" s="234" t="s">
        <v>41</v>
      </c>
      <c r="O516" s="91"/>
      <c r="P516" s="235">
        <f>O516*H516</f>
        <v>0</v>
      </c>
      <c r="Q516" s="235">
        <v>0</v>
      </c>
      <c r="R516" s="235">
        <f>Q516*H516</f>
        <v>0</v>
      </c>
      <c r="S516" s="235">
        <v>0</v>
      </c>
      <c r="T516" s="236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7" t="s">
        <v>235</v>
      </c>
      <c r="AT516" s="237" t="s">
        <v>154</v>
      </c>
      <c r="AU516" s="237" t="s">
        <v>85</v>
      </c>
      <c r="AY516" s="17" t="s">
        <v>152</v>
      </c>
      <c r="BE516" s="238">
        <f>IF(N516="základní",J516,0)</f>
        <v>0</v>
      </c>
      <c r="BF516" s="238">
        <f>IF(N516="snížená",J516,0)</f>
        <v>0</v>
      </c>
      <c r="BG516" s="238">
        <f>IF(N516="zákl. přenesená",J516,0)</f>
        <v>0</v>
      </c>
      <c r="BH516" s="238">
        <f>IF(N516="sníž. přenesená",J516,0)</f>
        <v>0</v>
      </c>
      <c r="BI516" s="238">
        <f>IF(N516="nulová",J516,0)</f>
        <v>0</v>
      </c>
      <c r="BJ516" s="17" t="s">
        <v>83</v>
      </c>
      <c r="BK516" s="238">
        <f>ROUND(I516*H516,2)</f>
        <v>0</v>
      </c>
      <c r="BL516" s="17" t="s">
        <v>235</v>
      </c>
      <c r="BM516" s="237" t="s">
        <v>1048</v>
      </c>
    </row>
    <row r="517" s="12" customFormat="1" ht="22.8" customHeight="1">
      <c r="A517" s="12"/>
      <c r="B517" s="210"/>
      <c r="C517" s="211"/>
      <c r="D517" s="212" t="s">
        <v>75</v>
      </c>
      <c r="E517" s="224" t="s">
        <v>1049</v>
      </c>
      <c r="F517" s="224" t="s">
        <v>1050</v>
      </c>
      <c r="G517" s="211"/>
      <c r="H517" s="211"/>
      <c r="I517" s="214"/>
      <c r="J517" s="225">
        <f>BK517</f>
        <v>0</v>
      </c>
      <c r="K517" s="211"/>
      <c r="L517" s="216"/>
      <c r="M517" s="217"/>
      <c r="N517" s="218"/>
      <c r="O517" s="218"/>
      <c r="P517" s="219">
        <f>SUM(P518:P523)</f>
        <v>0</v>
      </c>
      <c r="Q517" s="218"/>
      <c r="R517" s="219">
        <f>SUM(R518:R523)</f>
        <v>0.11773152000000001</v>
      </c>
      <c r="S517" s="218"/>
      <c r="T517" s="220">
        <f>SUM(T518:T523)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21" t="s">
        <v>85</v>
      </c>
      <c r="AT517" s="222" t="s">
        <v>75</v>
      </c>
      <c r="AU517" s="222" t="s">
        <v>83</v>
      </c>
      <c r="AY517" s="221" t="s">
        <v>152</v>
      </c>
      <c r="BK517" s="223">
        <f>SUM(BK518:BK523)</f>
        <v>0</v>
      </c>
    </row>
    <row r="518" s="2" customFormat="1" ht="16.5" customHeight="1">
      <c r="A518" s="38"/>
      <c r="B518" s="39"/>
      <c r="C518" s="226" t="s">
        <v>1051</v>
      </c>
      <c r="D518" s="226" t="s">
        <v>154</v>
      </c>
      <c r="E518" s="227" t="s">
        <v>1052</v>
      </c>
      <c r="F518" s="228" t="s">
        <v>1053</v>
      </c>
      <c r="G518" s="229" t="s">
        <v>202</v>
      </c>
      <c r="H518" s="230">
        <v>654.06399999999996</v>
      </c>
      <c r="I518" s="231"/>
      <c r="J518" s="232">
        <f>ROUND(I518*H518,2)</f>
        <v>0</v>
      </c>
      <c r="K518" s="228" t="s">
        <v>158</v>
      </c>
      <c r="L518" s="44"/>
      <c r="M518" s="233" t="s">
        <v>1</v>
      </c>
      <c r="N518" s="234" t="s">
        <v>41</v>
      </c>
      <c r="O518" s="91"/>
      <c r="P518" s="235">
        <f>O518*H518</f>
        <v>0</v>
      </c>
      <c r="Q518" s="235">
        <v>0.00018000000000000001</v>
      </c>
      <c r="R518" s="235">
        <f>Q518*H518</f>
        <v>0.11773152000000001</v>
      </c>
      <c r="S518" s="235">
        <v>0</v>
      </c>
      <c r="T518" s="236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37" t="s">
        <v>235</v>
      </c>
      <c r="AT518" s="237" t="s">
        <v>154</v>
      </c>
      <c r="AU518" s="237" t="s">
        <v>85</v>
      </c>
      <c r="AY518" s="17" t="s">
        <v>152</v>
      </c>
      <c r="BE518" s="238">
        <f>IF(N518="základní",J518,0)</f>
        <v>0</v>
      </c>
      <c r="BF518" s="238">
        <f>IF(N518="snížená",J518,0)</f>
        <v>0</v>
      </c>
      <c r="BG518" s="238">
        <f>IF(N518="zákl. přenesená",J518,0)</f>
        <v>0</v>
      </c>
      <c r="BH518" s="238">
        <f>IF(N518="sníž. přenesená",J518,0)</f>
        <v>0</v>
      </c>
      <c r="BI518" s="238">
        <f>IF(N518="nulová",J518,0)</f>
        <v>0</v>
      </c>
      <c r="BJ518" s="17" t="s">
        <v>83</v>
      </c>
      <c r="BK518" s="238">
        <f>ROUND(I518*H518,2)</f>
        <v>0</v>
      </c>
      <c r="BL518" s="17" t="s">
        <v>235</v>
      </c>
      <c r="BM518" s="237" t="s">
        <v>1054</v>
      </c>
    </row>
    <row r="519" s="13" customFormat="1">
      <c r="A519" s="13"/>
      <c r="B519" s="239"/>
      <c r="C519" s="240"/>
      <c r="D519" s="241" t="s">
        <v>161</v>
      </c>
      <c r="E519" s="242" t="s">
        <v>1</v>
      </c>
      <c r="F519" s="243" t="s">
        <v>1055</v>
      </c>
      <c r="G519" s="240"/>
      <c r="H519" s="244">
        <v>15.356999999999999</v>
      </c>
      <c r="I519" s="245"/>
      <c r="J519" s="240"/>
      <c r="K519" s="240"/>
      <c r="L519" s="246"/>
      <c r="M519" s="247"/>
      <c r="N519" s="248"/>
      <c r="O519" s="248"/>
      <c r="P519" s="248"/>
      <c r="Q519" s="248"/>
      <c r="R519" s="248"/>
      <c r="S519" s="248"/>
      <c r="T519" s="249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0" t="s">
        <v>161</v>
      </c>
      <c r="AU519" s="250" t="s">
        <v>85</v>
      </c>
      <c r="AV519" s="13" t="s">
        <v>85</v>
      </c>
      <c r="AW519" s="13" t="s">
        <v>32</v>
      </c>
      <c r="AX519" s="13" t="s">
        <v>76</v>
      </c>
      <c r="AY519" s="250" t="s">
        <v>152</v>
      </c>
    </row>
    <row r="520" s="13" customFormat="1">
      <c r="A520" s="13"/>
      <c r="B520" s="239"/>
      <c r="C520" s="240"/>
      <c r="D520" s="241" t="s">
        <v>161</v>
      </c>
      <c r="E520" s="242" t="s">
        <v>1</v>
      </c>
      <c r="F520" s="243" t="s">
        <v>1056</v>
      </c>
      <c r="G520" s="240"/>
      <c r="H520" s="244">
        <v>80.311000000000007</v>
      </c>
      <c r="I520" s="245"/>
      <c r="J520" s="240"/>
      <c r="K520" s="240"/>
      <c r="L520" s="246"/>
      <c r="M520" s="247"/>
      <c r="N520" s="248"/>
      <c r="O520" s="248"/>
      <c r="P520" s="248"/>
      <c r="Q520" s="248"/>
      <c r="R520" s="248"/>
      <c r="S520" s="248"/>
      <c r="T520" s="24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0" t="s">
        <v>161</v>
      </c>
      <c r="AU520" s="250" t="s">
        <v>85</v>
      </c>
      <c r="AV520" s="13" t="s">
        <v>85</v>
      </c>
      <c r="AW520" s="13" t="s">
        <v>32</v>
      </c>
      <c r="AX520" s="13" t="s">
        <v>76</v>
      </c>
      <c r="AY520" s="250" t="s">
        <v>152</v>
      </c>
    </row>
    <row r="521" s="13" customFormat="1">
      <c r="A521" s="13"/>
      <c r="B521" s="239"/>
      <c r="C521" s="240"/>
      <c r="D521" s="241" t="s">
        <v>161</v>
      </c>
      <c r="E521" s="242" t="s">
        <v>1</v>
      </c>
      <c r="F521" s="243" t="s">
        <v>1057</v>
      </c>
      <c r="G521" s="240"/>
      <c r="H521" s="244">
        <v>-4.9320000000000004</v>
      </c>
      <c r="I521" s="245"/>
      <c r="J521" s="240"/>
      <c r="K521" s="240"/>
      <c r="L521" s="246"/>
      <c r="M521" s="247"/>
      <c r="N521" s="248"/>
      <c r="O521" s="248"/>
      <c r="P521" s="248"/>
      <c r="Q521" s="248"/>
      <c r="R521" s="248"/>
      <c r="S521" s="248"/>
      <c r="T521" s="24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0" t="s">
        <v>161</v>
      </c>
      <c r="AU521" s="250" t="s">
        <v>85</v>
      </c>
      <c r="AV521" s="13" t="s">
        <v>85</v>
      </c>
      <c r="AW521" s="13" t="s">
        <v>32</v>
      </c>
      <c r="AX521" s="13" t="s">
        <v>76</v>
      </c>
      <c r="AY521" s="250" t="s">
        <v>152</v>
      </c>
    </row>
    <row r="522" s="13" customFormat="1">
      <c r="A522" s="13"/>
      <c r="B522" s="239"/>
      <c r="C522" s="240"/>
      <c r="D522" s="241" t="s">
        <v>161</v>
      </c>
      <c r="E522" s="242" t="s">
        <v>1</v>
      </c>
      <c r="F522" s="243" t="s">
        <v>1058</v>
      </c>
      <c r="G522" s="240"/>
      <c r="H522" s="244">
        <v>563.32799999999997</v>
      </c>
      <c r="I522" s="245"/>
      <c r="J522" s="240"/>
      <c r="K522" s="240"/>
      <c r="L522" s="246"/>
      <c r="M522" s="247"/>
      <c r="N522" s="248"/>
      <c r="O522" s="248"/>
      <c r="P522" s="248"/>
      <c r="Q522" s="248"/>
      <c r="R522" s="248"/>
      <c r="S522" s="248"/>
      <c r="T522" s="24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0" t="s">
        <v>161</v>
      </c>
      <c r="AU522" s="250" t="s">
        <v>85</v>
      </c>
      <c r="AV522" s="13" t="s">
        <v>85</v>
      </c>
      <c r="AW522" s="13" t="s">
        <v>32</v>
      </c>
      <c r="AX522" s="13" t="s">
        <v>76</v>
      </c>
      <c r="AY522" s="250" t="s">
        <v>152</v>
      </c>
    </row>
    <row r="523" s="14" customFormat="1">
      <c r="A523" s="14"/>
      <c r="B523" s="251"/>
      <c r="C523" s="252"/>
      <c r="D523" s="241" t="s">
        <v>161</v>
      </c>
      <c r="E523" s="253" t="s">
        <v>1</v>
      </c>
      <c r="F523" s="254" t="s">
        <v>164</v>
      </c>
      <c r="G523" s="252"/>
      <c r="H523" s="255">
        <v>654.06399999999996</v>
      </c>
      <c r="I523" s="256"/>
      <c r="J523" s="252"/>
      <c r="K523" s="252"/>
      <c r="L523" s="257"/>
      <c r="M523" s="258"/>
      <c r="N523" s="259"/>
      <c r="O523" s="259"/>
      <c r="P523" s="259"/>
      <c r="Q523" s="259"/>
      <c r="R523" s="259"/>
      <c r="S523" s="259"/>
      <c r="T523" s="260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1" t="s">
        <v>161</v>
      </c>
      <c r="AU523" s="261" t="s">
        <v>85</v>
      </c>
      <c r="AV523" s="14" t="s">
        <v>159</v>
      </c>
      <c r="AW523" s="14" t="s">
        <v>32</v>
      </c>
      <c r="AX523" s="14" t="s">
        <v>83</v>
      </c>
      <c r="AY523" s="261" t="s">
        <v>152</v>
      </c>
    </row>
    <row r="524" s="12" customFormat="1" ht="22.8" customHeight="1">
      <c r="A524" s="12"/>
      <c r="B524" s="210"/>
      <c r="C524" s="211"/>
      <c r="D524" s="212" t="s">
        <v>75</v>
      </c>
      <c r="E524" s="224" t="s">
        <v>1059</v>
      </c>
      <c r="F524" s="224" t="s">
        <v>1060</v>
      </c>
      <c r="G524" s="211"/>
      <c r="H524" s="211"/>
      <c r="I524" s="214"/>
      <c r="J524" s="225">
        <f>BK524</f>
        <v>0</v>
      </c>
      <c r="K524" s="211"/>
      <c r="L524" s="216"/>
      <c r="M524" s="217"/>
      <c r="N524" s="218"/>
      <c r="O524" s="218"/>
      <c r="P524" s="219">
        <f>SUM(P525:P526)</f>
        <v>0</v>
      </c>
      <c r="Q524" s="218"/>
      <c r="R524" s="219">
        <f>SUM(R525:R526)</f>
        <v>0.074678400000000006</v>
      </c>
      <c r="S524" s="218"/>
      <c r="T524" s="220">
        <f>SUM(T525:T526)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21" t="s">
        <v>85</v>
      </c>
      <c r="AT524" s="222" t="s">
        <v>75</v>
      </c>
      <c r="AU524" s="222" t="s">
        <v>83</v>
      </c>
      <c r="AY524" s="221" t="s">
        <v>152</v>
      </c>
      <c r="BK524" s="223">
        <f>SUM(BK525:BK526)</f>
        <v>0</v>
      </c>
    </row>
    <row r="525" s="2" customFormat="1">
      <c r="A525" s="38"/>
      <c r="B525" s="39"/>
      <c r="C525" s="226" t="s">
        <v>1061</v>
      </c>
      <c r="D525" s="226" t="s">
        <v>154</v>
      </c>
      <c r="E525" s="227" t="s">
        <v>1062</v>
      </c>
      <c r="F525" s="228" t="s">
        <v>1063</v>
      </c>
      <c r="G525" s="229" t="s">
        <v>202</v>
      </c>
      <c r="H525" s="230">
        <v>155.58000000000001</v>
      </c>
      <c r="I525" s="231"/>
      <c r="J525" s="232">
        <f>ROUND(I525*H525,2)</f>
        <v>0</v>
      </c>
      <c r="K525" s="228" t="s">
        <v>158</v>
      </c>
      <c r="L525" s="44"/>
      <c r="M525" s="233" t="s">
        <v>1</v>
      </c>
      <c r="N525" s="234" t="s">
        <v>41</v>
      </c>
      <c r="O525" s="91"/>
      <c r="P525" s="235">
        <f>O525*H525</f>
        <v>0</v>
      </c>
      <c r="Q525" s="235">
        <v>0.00020000000000000001</v>
      </c>
      <c r="R525" s="235">
        <f>Q525*H525</f>
        <v>0.031116000000000005</v>
      </c>
      <c r="S525" s="235">
        <v>0</v>
      </c>
      <c r="T525" s="236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37" t="s">
        <v>235</v>
      </c>
      <c r="AT525" s="237" t="s">
        <v>154</v>
      </c>
      <c r="AU525" s="237" t="s">
        <v>85</v>
      </c>
      <c r="AY525" s="17" t="s">
        <v>152</v>
      </c>
      <c r="BE525" s="238">
        <f>IF(N525="základní",J525,0)</f>
        <v>0</v>
      </c>
      <c r="BF525" s="238">
        <f>IF(N525="snížená",J525,0)</f>
        <v>0</v>
      </c>
      <c r="BG525" s="238">
        <f>IF(N525="zákl. přenesená",J525,0)</f>
        <v>0</v>
      </c>
      <c r="BH525" s="238">
        <f>IF(N525="sníž. přenesená",J525,0)</f>
        <v>0</v>
      </c>
      <c r="BI525" s="238">
        <f>IF(N525="nulová",J525,0)</f>
        <v>0</v>
      </c>
      <c r="BJ525" s="17" t="s">
        <v>83</v>
      </c>
      <c r="BK525" s="238">
        <f>ROUND(I525*H525,2)</f>
        <v>0</v>
      </c>
      <c r="BL525" s="17" t="s">
        <v>235</v>
      </c>
      <c r="BM525" s="237" t="s">
        <v>1064</v>
      </c>
    </row>
    <row r="526" s="2" customFormat="1" ht="33" customHeight="1">
      <c r="A526" s="38"/>
      <c r="B526" s="39"/>
      <c r="C526" s="226" t="s">
        <v>1065</v>
      </c>
      <c r="D526" s="226" t="s">
        <v>154</v>
      </c>
      <c r="E526" s="227" t="s">
        <v>1066</v>
      </c>
      <c r="F526" s="228" t="s">
        <v>1067</v>
      </c>
      <c r="G526" s="229" t="s">
        <v>202</v>
      </c>
      <c r="H526" s="230">
        <v>155.58000000000001</v>
      </c>
      <c r="I526" s="231"/>
      <c r="J526" s="232">
        <f>ROUND(I526*H526,2)</f>
        <v>0</v>
      </c>
      <c r="K526" s="228" t="s">
        <v>158</v>
      </c>
      <c r="L526" s="44"/>
      <c r="M526" s="233" t="s">
        <v>1</v>
      </c>
      <c r="N526" s="234" t="s">
        <v>41</v>
      </c>
      <c r="O526" s="91"/>
      <c r="P526" s="235">
        <f>O526*H526</f>
        <v>0</v>
      </c>
      <c r="Q526" s="235">
        <v>0.00027999999999999998</v>
      </c>
      <c r="R526" s="235">
        <f>Q526*H526</f>
        <v>0.043562400000000001</v>
      </c>
      <c r="S526" s="235">
        <v>0</v>
      </c>
      <c r="T526" s="23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37" t="s">
        <v>235</v>
      </c>
      <c r="AT526" s="237" t="s">
        <v>154</v>
      </c>
      <c r="AU526" s="237" t="s">
        <v>85</v>
      </c>
      <c r="AY526" s="17" t="s">
        <v>152</v>
      </c>
      <c r="BE526" s="238">
        <f>IF(N526="základní",J526,0)</f>
        <v>0</v>
      </c>
      <c r="BF526" s="238">
        <f>IF(N526="snížená",J526,0)</f>
        <v>0</v>
      </c>
      <c r="BG526" s="238">
        <f>IF(N526="zákl. přenesená",J526,0)</f>
        <v>0</v>
      </c>
      <c r="BH526" s="238">
        <f>IF(N526="sníž. přenesená",J526,0)</f>
        <v>0</v>
      </c>
      <c r="BI526" s="238">
        <f>IF(N526="nulová",J526,0)</f>
        <v>0</v>
      </c>
      <c r="BJ526" s="17" t="s">
        <v>83</v>
      </c>
      <c r="BK526" s="238">
        <f>ROUND(I526*H526,2)</f>
        <v>0</v>
      </c>
      <c r="BL526" s="17" t="s">
        <v>235</v>
      </c>
      <c r="BM526" s="237" t="s">
        <v>1068</v>
      </c>
    </row>
    <row r="527" s="12" customFormat="1" ht="25.92" customHeight="1">
      <c r="A527" s="12"/>
      <c r="B527" s="210"/>
      <c r="C527" s="211"/>
      <c r="D527" s="212" t="s">
        <v>75</v>
      </c>
      <c r="E527" s="213" t="s">
        <v>1069</v>
      </c>
      <c r="F527" s="213" t="s">
        <v>1070</v>
      </c>
      <c r="G527" s="211"/>
      <c r="H527" s="211"/>
      <c r="I527" s="214"/>
      <c r="J527" s="215">
        <f>BK527</f>
        <v>0</v>
      </c>
      <c r="K527" s="211"/>
      <c r="L527" s="216"/>
      <c r="M527" s="217"/>
      <c r="N527" s="218"/>
      <c r="O527" s="218"/>
      <c r="P527" s="219">
        <f>SUM(P528:P530)</f>
        <v>0</v>
      </c>
      <c r="Q527" s="218"/>
      <c r="R527" s="219">
        <f>SUM(R528:R530)</f>
        <v>0</v>
      </c>
      <c r="S527" s="218"/>
      <c r="T527" s="220">
        <f>SUM(T528:T530)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21" t="s">
        <v>159</v>
      </c>
      <c r="AT527" s="222" t="s">
        <v>75</v>
      </c>
      <c r="AU527" s="222" t="s">
        <v>76</v>
      </c>
      <c r="AY527" s="221" t="s">
        <v>152</v>
      </c>
      <c r="BK527" s="223">
        <f>SUM(BK528:BK530)</f>
        <v>0</v>
      </c>
    </row>
    <row r="528" s="2" customFormat="1">
      <c r="A528" s="38"/>
      <c r="B528" s="39"/>
      <c r="C528" s="226" t="s">
        <v>1071</v>
      </c>
      <c r="D528" s="226" t="s">
        <v>154</v>
      </c>
      <c r="E528" s="227" t="s">
        <v>1072</v>
      </c>
      <c r="F528" s="228" t="s">
        <v>1073</v>
      </c>
      <c r="G528" s="229" t="s">
        <v>369</v>
      </c>
      <c r="H528" s="230">
        <v>100</v>
      </c>
      <c r="I528" s="231"/>
      <c r="J528" s="232">
        <f>ROUND(I528*H528,2)</f>
        <v>0</v>
      </c>
      <c r="K528" s="228" t="s">
        <v>1029</v>
      </c>
      <c r="L528" s="44"/>
      <c r="M528" s="233" t="s">
        <v>1</v>
      </c>
      <c r="N528" s="234" t="s">
        <v>41</v>
      </c>
      <c r="O528" s="91"/>
      <c r="P528" s="235">
        <f>O528*H528</f>
        <v>0</v>
      </c>
      <c r="Q528" s="235">
        <v>0</v>
      </c>
      <c r="R528" s="235">
        <f>Q528*H528</f>
        <v>0</v>
      </c>
      <c r="S528" s="235">
        <v>0</v>
      </c>
      <c r="T528" s="236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37" t="s">
        <v>1074</v>
      </c>
      <c r="AT528" s="237" t="s">
        <v>154</v>
      </c>
      <c r="AU528" s="237" t="s">
        <v>83</v>
      </c>
      <c r="AY528" s="17" t="s">
        <v>152</v>
      </c>
      <c r="BE528" s="238">
        <f>IF(N528="základní",J528,0)</f>
        <v>0</v>
      </c>
      <c r="BF528" s="238">
        <f>IF(N528="snížená",J528,0)</f>
        <v>0</v>
      </c>
      <c r="BG528" s="238">
        <f>IF(N528="zákl. přenesená",J528,0)</f>
        <v>0</v>
      </c>
      <c r="BH528" s="238">
        <f>IF(N528="sníž. přenesená",J528,0)</f>
        <v>0</v>
      </c>
      <c r="BI528" s="238">
        <f>IF(N528="nulová",J528,0)</f>
        <v>0</v>
      </c>
      <c r="BJ528" s="17" t="s">
        <v>83</v>
      </c>
      <c r="BK528" s="238">
        <f>ROUND(I528*H528,2)</f>
        <v>0</v>
      </c>
      <c r="BL528" s="17" t="s">
        <v>1074</v>
      </c>
      <c r="BM528" s="237" t="s">
        <v>1075</v>
      </c>
    </row>
    <row r="529" s="2" customFormat="1">
      <c r="A529" s="38"/>
      <c r="B529" s="39"/>
      <c r="C529" s="226" t="s">
        <v>1076</v>
      </c>
      <c r="D529" s="226" t="s">
        <v>154</v>
      </c>
      <c r="E529" s="227" t="s">
        <v>1077</v>
      </c>
      <c r="F529" s="228" t="s">
        <v>1078</v>
      </c>
      <c r="G529" s="229" t="s">
        <v>369</v>
      </c>
      <c r="H529" s="230">
        <v>160</v>
      </c>
      <c r="I529" s="231"/>
      <c r="J529" s="232">
        <f>ROUND(I529*H529,2)</f>
        <v>0</v>
      </c>
      <c r="K529" s="228" t="s">
        <v>1029</v>
      </c>
      <c r="L529" s="44"/>
      <c r="M529" s="233" t="s">
        <v>1</v>
      </c>
      <c r="N529" s="234" t="s">
        <v>41</v>
      </c>
      <c r="O529" s="91"/>
      <c r="P529" s="235">
        <f>O529*H529</f>
        <v>0</v>
      </c>
      <c r="Q529" s="235">
        <v>0</v>
      </c>
      <c r="R529" s="235">
        <f>Q529*H529</f>
        <v>0</v>
      </c>
      <c r="S529" s="235">
        <v>0</v>
      </c>
      <c r="T529" s="236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7" t="s">
        <v>1074</v>
      </c>
      <c r="AT529" s="237" t="s">
        <v>154</v>
      </c>
      <c r="AU529" s="237" t="s">
        <v>83</v>
      </c>
      <c r="AY529" s="17" t="s">
        <v>152</v>
      </c>
      <c r="BE529" s="238">
        <f>IF(N529="základní",J529,0)</f>
        <v>0</v>
      </c>
      <c r="BF529" s="238">
        <f>IF(N529="snížená",J529,0)</f>
        <v>0</v>
      </c>
      <c r="BG529" s="238">
        <f>IF(N529="zákl. přenesená",J529,0)</f>
        <v>0</v>
      </c>
      <c r="BH529" s="238">
        <f>IF(N529="sníž. přenesená",J529,0)</f>
        <v>0</v>
      </c>
      <c r="BI529" s="238">
        <f>IF(N529="nulová",J529,0)</f>
        <v>0</v>
      </c>
      <c r="BJ529" s="17" t="s">
        <v>83</v>
      </c>
      <c r="BK529" s="238">
        <f>ROUND(I529*H529,2)</f>
        <v>0</v>
      </c>
      <c r="BL529" s="17" t="s">
        <v>1074</v>
      </c>
      <c r="BM529" s="237" t="s">
        <v>1079</v>
      </c>
    </row>
    <row r="530" s="2" customFormat="1">
      <c r="A530" s="38"/>
      <c r="B530" s="39"/>
      <c r="C530" s="226" t="s">
        <v>1080</v>
      </c>
      <c r="D530" s="226" t="s">
        <v>154</v>
      </c>
      <c r="E530" s="227" t="s">
        <v>1081</v>
      </c>
      <c r="F530" s="228" t="s">
        <v>1082</v>
      </c>
      <c r="G530" s="229" t="s">
        <v>369</v>
      </c>
      <c r="H530" s="230">
        <v>160</v>
      </c>
      <c r="I530" s="231"/>
      <c r="J530" s="232">
        <f>ROUND(I530*H530,2)</f>
        <v>0</v>
      </c>
      <c r="K530" s="228" t="s">
        <v>158</v>
      </c>
      <c r="L530" s="44"/>
      <c r="M530" s="283" t="s">
        <v>1</v>
      </c>
      <c r="N530" s="284" t="s">
        <v>41</v>
      </c>
      <c r="O530" s="285"/>
      <c r="P530" s="286">
        <f>O530*H530</f>
        <v>0</v>
      </c>
      <c r="Q530" s="286">
        <v>0</v>
      </c>
      <c r="R530" s="286">
        <f>Q530*H530</f>
        <v>0</v>
      </c>
      <c r="S530" s="286">
        <v>0</v>
      </c>
      <c r="T530" s="287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7" t="s">
        <v>1074</v>
      </c>
      <c r="AT530" s="237" t="s">
        <v>154</v>
      </c>
      <c r="AU530" s="237" t="s">
        <v>83</v>
      </c>
      <c r="AY530" s="17" t="s">
        <v>152</v>
      </c>
      <c r="BE530" s="238">
        <f>IF(N530="základní",J530,0)</f>
        <v>0</v>
      </c>
      <c r="BF530" s="238">
        <f>IF(N530="snížená",J530,0)</f>
        <v>0</v>
      </c>
      <c r="BG530" s="238">
        <f>IF(N530="zákl. přenesená",J530,0)</f>
        <v>0</v>
      </c>
      <c r="BH530" s="238">
        <f>IF(N530="sníž. přenesená",J530,0)</f>
        <v>0</v>
      </c>
      <c r="BI530" s="238">
        <f>IF(N530="nulová",J530,0)</f>
        <v>0</v>
      </c>
      <c r="BJ530" s="17" t="s">
        <v>83</v>
      </c>
      <c r="BK530" s="238">
        <f>ROUND(I530*H530,2)</f>
        <v>0</v>
      </c>
      <c r="BL530" s="17" t="s">
        <v>1074</v>
      </c>
      <c r="BM530" s="237" t="s">
        <v>1083</v>
      </c>
    </row>
    <row r="531" s="2" customFormat="1" ht="6.96" customHeight="1">
      <c r="A531" s="38"/>
      <c r="B531" s="66"/>
      <c r="C531" s="67"/>
      <c r="D531" s="67"/>
      <c r="E531" s="67"/>
      <c r="F531" s="67"/>
      <c r="G531" s="67"/>
      <c r="H531" s="67"/>
      <c r="I531" s="67"/>
      <c r="J531" s="67"/>
      <c r="K531" s="67"/>
      <c r="L531" s="44"/>
      <c r="M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</row>
  </sheetData>
  <sheetProtection sheet="1" autoFilter="0" formatColumns="0" formatRows="0" objects="1" scenarios="1" spinCount="100000" saltValue="Sba5x5Nf/968qMey2FdXVjU6YwdzHOXN+pJ95Oqnj0brfNcGein5KFHIpRX5XhXSQC++Az60DlwmmHuu5aJ6+w==" hashValue="ZN44JThF6pD5l1s6JWksdlusdonfUgnUK5PJAJGYEBJPCxJH4uv49xt6DtegpriCC56a74CBiZcbYHybXQeHnA==" algorithmName="SHA-512" password="CC35"/>
  <autoFilter ref="C143:K5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2:H132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103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Snížení energetické náročnosti SOŠ a SOU Vocelova</v>
      </c>
      <c r="F7" s="150"/>
      <c r="G7" s="150"/>
      <c r="H7" s="150"/>
      <c r="L7" s="20"/>
    </row>
    <row r="8" s="1" customFormat="1" ht="12" customHeight="1">
      <c r="B8" s="20"/>
      <c r="D8" s="150" t="s">
        <v>104</v>
      </c>
      <c r="L8" s="20"/>
    </row>
    <row r="9" s="2" customFormat="1" ht="16.5" customHeight="1">
      <c r="A9" s="38"/>
      <c r="B9" s="44"/>
      <c r="C9" s="38"/>
      <c r="D9" s="38"/>
      <c r="E9" s="151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1084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22. 9. 2021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1085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ROUND((SUM(BE129:BE201)),  2)</f>
        <v>0</v>
      </c>
      <c r="G35" s="38"/>
      <c r="H35" s="38"/>
      <c r="I35" s="164">
        <v>0.20999999999999999</v>
      </c>
      <c r="J35" s="163">
        <f>ROUND(((SUM(BE129:BE201))*I35),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ROUND((SUM(BF129:BF201)),  2)</f>
        <v>0</v>
      </c>
      <c r="G36" s="38"/>
      <c r="H36" s="38"/>
      <c r="I36" s="164">
        <v>0.14999999999999999</v>
      </c>
      <c r="J36" s="163">
        <f>ROUND(((SUM(BF129:BF201))*I36),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ROUND((SUM(BG129:BG201)),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ROUND((SUM(BH129:BH201)),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ROUND((SUM(BI129:BI201)),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Snížení energetické náročnosti SOŠ a SOU Vocelova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UT - Vytápění stavby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Hradec Král. Vážní 1098</v>
      </c>
      <c r="G91" s="40"/>
      <c r="H91" s="40"/>
      <c r="I91" s="32" t="s">
        <v>22</v>
      </c>
      <c r="J91" s="79" t="str">
        <f>IF(J14="","",J14)</f>
        <v>22. 9. 2021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Královéhradecký kraj </v>
      </c>
      <c r="G93" s="40"/>
      <c r="H93" s="40"/>
      <c r="I93" s="32" t="s">
        <v>30</v>
      </c>
      <c r="J93" s="36" t="str">
        <f>E23</f>
        <v>Energy Benefit Centre a.s. 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109</v>
      </c>
      <c r="D96" s="185"/>
      <c r="E96" s="185"/>
      <c r="F96" s="185"/>
      <c r="G96" s="185"/>
      <c r="H96" s="185"/>
      <c r="I96" s="185"/>
      <c r="J96" s="186" t="s">
        <v>110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111</v>
      </c>
      <c r="D98" s="40"/>
      <c r="E98" s="40"/>
      <c r="F98" s="40"/>
      <c r="G98" s="40"/>
      <c r="H98" s="40"/>
      <c r="I98" s="40"/>
      <c r="J98" s="110">
        <f>J129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112</v>
      </c>
    </row>
    <row r="99" s="9" customFormat="1" ht="24.96" customHeight="1">
      <c r="A99" s="9"/>
      <c r="B99" s="188"/>
      <c r="C99" s="189"/>
      <c r="D99" s="190" t="s">
        <v>1086</v>
      </c>
      <c r="E99" s="191"/>
      <c r="F99" s="191"/>
      <c r="G99" s="191"/>
      <c r="H99" s="191"/>
      <c r="I99" s="191"/>
      <c r="J99" s="192">
        <f>J130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124</v>
      </c>
      <c r="E100" s="196"/>
      <c r="F100" s="196"/>
      <c r="G100" s="196"/>
      <c r="H100" s="196"/>
      <c r="I100" s="196"/>
      <c r="J100" s="197">
        <f>J131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1087</v>
      </c>
      <c r="E101" s="196"/>
      <c r="F101" s="196"/>
      <c r="G101" s="196"/>
      <c r="H101" s="196"/>
      <c r="I101" s="196"/>
      <c r="J101" s="197">
        <f>J136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1088</v>
      </c>
      <c r="E102" s="196"/>
      <c r="F102" s="196"/>
      <c r="G102" s="196"/>
      <c r="H102" s="196"/>
      <c r="I102" s="196"/>
      <c r="J102" s="197">
        <f>J140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1089</v>
      </c>
      <c r="E103" s="196"/>
      <c r="F103" s="196"/>
      <c r="G103" s="196"/>
      <c r="H103" s="196"/>
      <c r="I103" s="196"/>
      <c r="J103" s="197">
        <f>J149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1090</v>
      </c>
      <c r="E104" s="196"/>
      <c r="F104" s="196"/>
      <c r="G104" s="196"/>
      <c r="H104" s="196"/>
      <c r="I104" s="196"/>
      <c r="J104" s="197">
        <f>J170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134</v>
      </c>
      <c r="E105" s="196"/>
      <c r="F105" s="196"/>
      <c r="G105" s="196"/>
      <c r="H105" s="196"/>
      <c r="I105" s="196"/>
      <c r="J105" s="197">
        <f>J185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1091</v>
      </c>
      <c r="E106" s="196"/>
      <c r="F106" s="196"/>
      <c r="G106" s="196"/>
      <c r="H106" s="196"/>
      <c r="I106" s="196"/>
      <c r="J106" s="197">
        <f>J188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8"/>
      <c r="C107" s="189"/>
      <c r="D107" s="190" t="s">
        <v>136</v>
      </c>
      <c r="E107" s="191"/>
      <c r="F107" s="191"/>
      <c r="G107" s="191"/>
      <c r="H107" s="191"/>
      <c r="I107" s="191"/>
      <c r="J107" s="192">
        <f>J193</f>
        <v>0</v>
      </c>
      <c r="K107" s="189"/>
      <c r="L107" s="19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137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3" t="str">
        <f>E7</f>
        <v>Snížení energetické náročnosti SOŠ a SOU Vocelova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2" t="s">
        <v>104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2" customFormat="1" ht="16.5" customHeight="1">
      <c r="A119" s="38"/>
      <c r="B119" s="39"/>
      <c r="C119" s="40"/>
      <c r="D119" s="40"/>
      <c r="E119" s="183" t="s">
        <v>105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E11</f>
        <v>UT - Vytápění stavby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F14</f>
        <v>Hradec Král. Vážní 1098</v>
      </c>
      <c r="G123" s="40"/>
      <c r="H123" s="40"/>
      <c r="I123" s="32" t="s">
        <v>22</v>
      </c>
      <c r="J123" s="79" t="str">
        <f>IF(J14="","",J14)</f>
        <v>22. 9. 2021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E17</f>
        <v xml:space="preserve">Královéhradecký kraj </v>
      </c>
      <c r="G125" s="40"/>
      <c r="H125" s="40"/>
      <c r="I125" s="32" t="s">
        <v>30</v>
      </c>
      <c r="J125" s="36" t="str">
        <f>E23</f>
        <v>Energy Benefit Centre a.s. Praha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IF(E20="","",E20)</f>
        <v>Vyplň údaj</v>
      </c>
      <c r="G126" s="40"/>
      <c r="H126" s="40"/>
      <c r="I126" s="32" t="s">
        <v>33</v>
      </c>
      <c r="J126" s="36" t="str">
        <f>E26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9"/>
      <c r="B128" s="200"/>
      <c r="C128" s="201" t="s">
        <v>138</v>
      </c>
      <c r="D128" s="202" t="s">
        <v>61</v>
      </c>
      <c r="E128" s="202" t="s">
        <v>57</v>
      </c>
      <c r="F128" s="202" t="s">
        <v>58</v>
      </c>
      <c r="G128" s="202" t="s">
        <v>139</v>
      </c>
      <c r="H128" s="202" t="s">
        <v>140</v>
      </c>
      <c r="I128" s="202" t="s">
        <v>141</v>
      </c>
      <c r="J128" s="202" t="s">
        <v>110</v>
      </c>
      <c r="K128" s="203" t="s">
        <v>142</v>
      </c>
      <c r="L128" s="204"/>
      <c r="M128" s="100" t="s">
        <v>1</v>
      </c>
      <c r="N128" s="101" t="s">
        <v>40</v>
      </c>
      <c r="O128" s="101" t="s">
        <v>143</v>
      </c>
      <c r="P128" s="101" t="s">
        <v>144</v>
      </c>
      <c r="Q128" s="101" t="s">
        <v>145</v>
      </c>
      <c r="R128" s="101" t="s">
        <v>146</v>
      </c>
      <c r="S128" s="101" t="s">
        <v>147</v>
      </c>
      <c r="T128" s="102" t="s">
        <v>148</v>
      </c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</row>
    <row r="129" s="2" customFormat="1" ht="22.8" customHeight="1">
      <c r="A129" s="38"/>
      <c r="B129" s="39"/>
      <c r="C129" s="107" t="s">
        <v>149</v>
      </c>
      <c r="D129" s="40"/>
      <c r="E129" s="40"/>
      <c r="F129" s="40"/>
      <c r="G129" s="40"/>
      <c r="H129" s="40"/>
      <c r="I129" s="40"/>
      <c r="J129" s="205">
        <f>BK129</f>
        <v>0</v>
      </c>
      <c r="K129" s="40"/>
      <c r="L129" s="44"/>
      <c r="M129" s="103"/>
      <c r="N129" s="206"/>
      <c r="O129" s="104"/>
      <c r="P129" s="207">
        <f>P130+P193</f>
        <v>0</v>
      </c>
      <c r="Q129" s="104"/>
      <c r="R129" s="207">
        <f>R130+R193</f>
        <v>1.5643199999999999</v>
      </c>
      <c r="S129" s="104"/>
      <c r="T129" s="208">
        <f>T130+T193</f>
        <v>0.96653000000000011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112</v>
      </c>
      <c r="BK129" s="209">
        <f>BK130+BK193</f>
        <v>0</v>
      </c>
    </row>
    <row r="130" s="12" customFormat="1" ht="25.92" customHeight="1">
      <c r="A130" s="12"/>
      <c r="B130" s="210"/>
      <c r="C130" s="211"/>
      <c r="D130" s="212" t="s">
        <v>75</v>
      </c>
      <c r="E130" s="213" t="s">
        <v>479</v>
      </c>
      <c r="F130" s="213" t="s">
        <v>479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P131+P136+P140+P149+P170+P185+P188</f>
        <v>0</v>
      </c>
      <c r="Q130" s="218"/>
      <c r="R130" s="219">
        <f>R131+R136+R140+R149+R170+R185+R188</f>
        <v>1.5643199999999999</v>
      </c>
      <c r="S130" s="218"/>
      <c r="T130" s="220">
        <f>T131+T136+T140+T149+T170+T185+T188</f>
        <v>0.96653000000000011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85</v>
      </c>
      <c r="AT130" s="222" t="s">
        <v>75</v>
      </c>
      <c r="AU130" s="222" t="s">
        <v>76</v>
      </c>
      <c r="AY130" s="221" t="s">
        <v>152</v>
      </c>
      <c r="BK130" s="223">
        <f>BK131+BK136+BK140+BK149+BK170+BK185+BK188</f>
        <v>0</v>
      </c>
    </row>
    <row r="131" s="12" customFormat="1" ht="22.8" customHeight="1">
      <c r="A131" s="12"/>
      <c r="B131" s="210"/>
      <c r="C131" s="211"/>
      <c r="D131" s="212" t="s">
        <v>75</v>
      </c>
      <c r="E131" s="224" t="s">
        <v>577</v>
      </c>
      <c r="F131" s="224" t="s">
        <v>578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SUM(P132:P135)</f>
        <v>0</v>
      </c>
      <c r="Q131" s="218"/>
      <c r="R131" s="219">
        <f>SUM(R132:R135)</f>
        <v>0.48899999999999999</v>
      </c>
      <c r="S131" s="218"/>
      <c r="T131" s="220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85</v>
      </c>
      <c r="AT131" s="222" t="s">
        <v>75</v>
      </c>
      <c r="AU131" s="222" t="s">
        <v>83</v>
      </c>
      <c r="AY131" s="221" t="s">
        <v>152</v>
      </c>
      <c r="BK131" s="223">
        <f>SUM(BK132:BK135)</f>
        <v>0</v>
      </c>
    </row>
    <row r="132" s="2" customFormat="1">
      <c r="A132" s="38"/>
      <c r="B132" s="39"/>
      <c r="C132" s="226" t="s">
        <v>83</v>
      </c>
      <c r="D132" s="226" t="s">
        <v>154</v>
      </c>
      <c r="E132" s="227" t="s">
        <v>1092</v>
      </c>
      <c r="F132" s="228" t="s">
        <v>1093</v>
      </c>
      <c r="G132" s="229" t="s">
        <v>248</v>
      </c>
      <c r="H132" s="230">
        <v>390</v>
      </c>
      <c r="I132" s="231"/>
      <c r="J132" s="232">
        <f>ROUND(I132*H132,2)</f>
        <v>0</v>
      </c>
      <c r="K132" s="228" t="s">
        <v>158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0.00022000000000000001</v>
      </c>
      <c r="R132" s="235">
        <f>Q132*H132</f>
        <v>0.085800000000000001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235</v>
      </c>
      <c r="AT132" s="237" t="s">
        <v>154</v>
      </c>
      <c r="AU132" s="237" t="s">
        <v>85</v>
      </c>
      <c r="AY132" s="17" t="s">
        <v>152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235</v>
      </c>
      <c r="BM132" s="237" t="s">
        <v>1094</v>
      </c>
    </row>
    <row r="133" s="2" customFormat="1">
      <c r="A133" s="38"/>
      <c r="B133" s="39"/>
      <c r="C133" s="262" t="s">
        <v>85</v>
      </c>
      <c r="D133" s="262" t="s">
        <v>221</v>
      </c>
      <c r="E133" s="263" t="s">
        <v>1095</v>
      </c>
      <c r="F133" s="264" t="s">
        <v>1096</v>
      </c>
      <c r="G133" s="265" t="s">
        <v>248</v>
      </c>
      <c r="H133" s="266">
        <v>390</v>
      </c>
      <c r="I133" s="267"/>
      <c r="J133" s="268">
        <f>ROUND(I133*H133,2)</f>
        <v>0</v>
      </c>
      <c r="K133" s="264" t="s">
        <v>158</v>
      </c>
      <c r="L133" s="269"/>
      <c r="M133" s="270" t="s">
        <v>1</v>
      </c>
      <c r="N133" s="271" t="s">
        <v>41</v>
      </c>
      <c r="O133" s="91"/>
      <c r="P133" s="235">
        <f>O133*H133</f>
        <v>0</v>
      </c>
      <c r="Q133" s="235">
        <v>0.00088000000000000003</v>
      </c>
      <c r="R133" s="235">
        <f>Q133*H133</f>
        <v>0.34320000000000001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329</v>
      </c>
      <c r="AT133" s="237" t="s">
        <v>221</v>
      </c>
      <c r="AU133" s="237" t="s">
        <v>85</v>
      </c>
      <c r="AY133" s="17" t="s">
        <v>152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235</v>
      </c>
      <c r="BM133" s="237" t="s">
        <v>1097</v>
      </c>
    </row>
    <row r="134" s="13" customFormat="1">
      <c r="A134" s="13"/>
      <c r="B134" s="239"/>
      <c r="C134" s="240"/>
      <c r="D134" s="241" t="s">
        <v>161</v>
      </c>
      <c r="E134" s="242" t="s">
        <v>1</v>
      </c>
      <c r="F134" s="243" t="s">
        <v>1098</v>
      </c>
      <c r="G134" s="240"/>
      <c r="H134" s="244">
        <v>390</v>
      </c>
      <c r="I134" s="245"/>
      <c r="J134" s="240"/>
      <c r="K134" s="240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161</v>
      </c>
      <c r="AU134" s="250" t="s">
        <v>85</v>
      </c>
      <c r="AV134" s="13" t="s">
        <v>85</v>
      </c>
      <c r="AW134" s="13" t="s">
        <v>32</v>
      </c>
      <c r="AX134" s="13" t="s">
        <v>83</v>
      </c>
      <c r="AY134" s="250" t="s">
        <v>152</v>
      </c>
    </row>
    <row r="135" s="2" customFormat="1" ht="16.5" customHeight="1">
      <c r="A135" s="38"/>
      <c r="B135" s="39"/>
      <c r="C135" s="262" t="s">
        <v>169</v>
      </c>
      <c r="D135" s="262" t="s">
        <v>221</v>
      </c>
      <c r="E135" s="263" t="s">
        <v>1099</v>
      </c>
      <c r="F135" s="264" t="s">
        <v>1100</v>
      </c>
      <c r="G135" s="265" t="s">
        <v>768</v>
      </c>
      <c r="H135" s="266">
        <v>300</v>
      </c>
      <c r="I135" s="267"/>
      <c r="J135" s="268">
        <f>ROUND(I135*H135,2)</f>
        <v>0</v>
      </c>
      <c r="K135" s="264" t="s">
        <v>1</v>
      </c>
      <c r="L135" s="269"/>
      <c r="M135" s="270" t="s">
        <v>1</v>
      </c>
      <c r="N135" s="271" t="s">
        <v>41</v>
      </c>
      <c r="O135" s="91"/>
      <c r="P135" s="235">
        <f>O135*H135</f>
        <v>0</v>
      </c>
      <c r="Q135" s="235">
        <v>0.00020000000000000001</v>
      </c>
      <c r="R135" s="235">
        <f>Q135*H135</f>
        <v>0.060000000000000005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329</v>
      </c>
      <c r="AT135" s="237" t="s">
        <v>221</v>
      </c>
      <c r="AU135" s="237" t="s">
        <v>85</v>
      </c>
      <c r="AY135" s="17" t="s">
        <v>152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235</v>
      </c>
      <c r="BM135" s="237" t="s">
        <v>1101</v>
      </c>
    </row>
    <row r="136" s="12" customFormat="1" ht="22.8" customHeight="1">
      <c r="A136" s="12"/>
      <c r="B136" s="210"/>
      <c r="C136" s="211"/>
      <c r="D136" s="212" t="s">
        <v>75</v>
      </c>
      <c r="E136" s="224" t="s">
        <v>1102</v>
      </c>
      <c r="F136" s="224" t="s">
        <v>1103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SUM(P137:P139)</f>
        <v>0</v>
      </c>
      <c r="Q136" s="218"/>
      <c r="R136" s="219">
        <f>SUM(R137:R139)</f>
        <v>0.02913</v>
      </c>
      <c r="S136" s="218"/>
      <c r="T136" s="220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85</v>
      </c>
      <c r="AT136" s="222" t="s">
        <v>75</v>
      </c>
      <c r="AU136" s="222" t="s">
        <v>83</v>
      </c>
      <c r="AY136" s="221" t="s">
        <v>152</v>
      </c>
      <c r="BK136" s="223">
        <f>SUM(BK137:BK139)</f>
        <v>0</v>
      </c>
    </row>
    <row r="137" s="2" customFormat="1" ht="16.5" customHeight="1">
      <c r="A137" s="38"/>
      <c r="B137" s="39"/>
      <c r="C137" s="226" t="s">
        <v>159</v>
      </c>
      <c r="D137" s="226" t="s">
        <v>154</v>
      </c>
      <c r="E137" s="227" t="s">
        <v>1104</v>
      </c>
      <c r="F137" s="228" t="s">
        <v>1105</v>
      </c>
      <c r="G137" s="229" t="s">
        <v>197</v>
      </c>
      <c r="H137" s="230">
        <v>8</v>
      </c>
      <c r="I137" s="231"/>
      <c r="J137" s="232">
        <f>ROUND(I137*H137,2)</f>
        <v>0</v>
      </c>
      <c r="K137" s="228" t="s">
        <v>158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0.0011299999999999999</v>
      </c>
      <c r="R137" s="235">
        <f>Q137*H137</f>
        <v>0.0090399999999999994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235</v>
      </c>
      <c r="AT137" s="237" t="s">
        <v>154</v>
      </c>
      <c r="AU137" s="237" t="s">
        <v>85</v>
      </c>
      <c r="AY137" s="17" t="s">
        <v>152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235</v>
      </c>
      <c r="BM137" s="237" t="s">
        <v>1106</v>
      </c>
    </row>
    <row r="138" s="2" customFormat="1" ht="44.25" customHeight="1">
      <c r="A138" s="38"/>
      <c r="B138" s="39"/>
      <c r="C138" s="226" t="s">
        <v>177</v>
      </c>
      <c r="D138" s="226" t="s">
        <v>154</v>
      </c>
      <c r="E138" s="227" t="s">
        <v>1107</v>
      </c>
      <c r="F138" s="228" t="s">
        <v>1108</v>
      </c>
      <c r="G138" s="229" t="s">
        <v>197</v>
      </c>
      <c r="H138" s="230">
        <v>1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0.0057499999999999999</v>
      </c>
      <c r="R138" s="235">
        <f>Q138*H138</f>
        <v>0.0057499999999999999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235</v>
      </c>
      <c r="AT138" s="237" t="s">
        <v>154</v>
      </c>
      <c r="AU138" s="237" t="s">
        <v>85</v>
      </c>
      <c r="AY138" s="17" t="s">
        <v>152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235</v>
      </c>
      <c r="BM138" s="237" t="s">
        <v>1109</v>
      </c>
    </row>
    <row r="139" s="2" customFormat="1" ht="66.75" customHeight="1">
      <c r="A139" s="38"/>
      <c r="B139" s="39"/>
      <c r="C139" s="262" t="s">
        <v>182</v>
      </c>
      <c r="D139" s="262" t="s">
        <v>221</v>
      </c>
      <c r="E139" s="263" t="s">
        <v>1110</v>
      </c>
      <c r="F139" s="264" t="s">
        <v>1111</v>
      </c>
      <c r="G139" s="265" t="s">
        <v>197</v>
      </c>
      <c r="H139" s="266">
        <v>1</v>
      </c>
      <c r="I139" s="267"/>
      <c r="J139" s="268">
        <f>ROUND(I139*H139,2)</f>
        <v>0</v>
      </c>
      <c r="K139" s="264" t="s">
        <v>1</v>
      </c>
      <c r="L139" s="269"/>
      <c r="M139" s="270" t="s">
        <v>1</v>
      </c>
      <c r="N139" s="271" t="s">
        <v>41</v>
      </c>
      <c r="O139" s="91"/>
      <c r="P139" s="235">
        <f>O139*H139</f>
        <v>0</v>
      </c>
      <c r="Q139" s="235">
        <v>0.01434</v>
      </c>
      <c r="R139" s="235">
        <f>Q139*H139</f>
        <v>0.01434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329</v>
      </c>
      <c r="AT139" s="237" t="s">
        <v>221</v>
      </c>
      <c r="AU139" s="237" t="s">
        <v>85</v>
      </c>
      <c r="AY139" s="17" t="s">
        <v>152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235</v>
      </c>
      <c r="BM139" s="237" t="s">
        <v>1112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1113</v>
      </c>
      <c r="F140" s="224" t="s">
        <v>1114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SUM(P141:P148)</f>
        <v>0</v>
      </c>
      <c r="Q140" s="218"/>
      <c r="R140" s="219">
        <f>SUM(R141:R148)</f>
        <v>0.2006</v>
      </c>
      <c r="S140" s="218"/>
      <c r="T140" s="220">
        <f>SUM(T141:T148)</f>
        <v>0.81800000000000006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85</v>
      </c>
      <c r="AT140" s="222" t="s">
        <v>75</v>
      </c>
      <c r="AU140" s="222" t="s">
        <v>83</v>
      </c>
      <c r="AY140" s="221" t="s">
        <v>152</v>
      </c>
      <c r="BK140" s="223">
        <f>SUM(BK141:BK148)</f>
        <v>0</v>
      </c>
    </row>
    <row r="141" s="2" customFormat="1" ht="21.75" customHeight="1">
      <c r="A141" s="38"/>
      <c r="B141" s="39"/>
      <c r="C141" s="226" t="s">
        <v>189</v>
      </c>
      <c r="D141" s="226" t="s">
        <v>154</v>
      </c>
      <c r="E141" s="227" t="s">
        <v>1115</v>
      </c>
      <c r="F141" s="228" t="s">
        <v>1116</v>
      </c>
      <c r="G141" s="229" t="s">
        <v>248</v>
      </c>
      <c r="H141" s="230">
        <v>20</v>
      </c>
      <c r="I141" s="231"/>
      <c r="J141" s="232">
        <f>ROUND(I141*H141,2)</f>
        <v>0</v>
      </c>
      <c r="K141" s="228" t="s">
        <v>158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1.0000000000000001E-05</v>
      </c>
      <c r="R141" s="235">
        <f>Q141*H141</f>
        <v>0.00020000000000000001</v>
      </c>
      <c r="S141" s="235">
        <v>0.001</v>
      </c>
      <c r="T141" s="236">
        <f>S141*H141</f>
        <v>0.02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235</v>
      </c>
      <c r="AT141" s="237" t="s">
        <v>154</v>
      </c>
      <c r="AU141" s="237" t="s">
        <v>85</v>
      </c>
      <c r="AY141" s="17" t="s">
        <v>152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235</v>
      </c>
      <c r="BM141" s="237" t="s">
        <v>1117</v>
      </c>
    </row>
    <row r="142" s="2" customFormat="1">
      <c r="A142" s="38"/>
      <c r="B142" s="39"/>
      <c r="C142" s="226" t="s">
        <v>194</v>
      </c>
      <c r="D142" s="226" t="s">
        <v>154</v>
      </c>
      <c r="E142" s="227" t="s">
        <v>1118</v>
      </c>
      <c r="F142" s="228" t="s">
        <v>1119</v>
      </c>
      <c r="G142" s="229" t="s">
        <v>248</v>
      </c>
      <c r="H142" s="230">
        <v>150</v>
      </c>
      <c r="I142" s="231"/>
      <c r="J142" s="232">
        <f>ROUND(I142*H142,2)</f>
        <v>0</v>
      </c>
      <c r="K142" s="228" t="s">
        <v>158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5.0000000000000002E-05</v>
      </c>
      <c r="R142" s="235">
        <f>Q142*H142</f>
        <v>0.0075000000000000006</v>
      </c>
      <c r="S142" s="235">
        <v>0.0053200000000000001</v>
      </c>
      <c r="T142" s="236">
        <f>S142*H142</f>
        <v>0.79800000000000004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235</v>
      </c>
      <c r="AT142" s="237" t="s">
        <v>154</v>
      </c>
      <c r="AU142" s="237" t="s">
        <v>85</v>
      </c>
      <c r="AY142" s="17" t="s">
        <v>152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235</v>
      </c>
      <c r="BM142" s="237" t="s">
        <v>1120</v>
      </c>
    </row>
    <row r="143" s="2" customFormat="1">
      <c r="A143" s="38"/>
      <c r="B143" s="39"/>
      <c r="C143" s="226" t="s">
        <v>199</v>
      </c>
      <c r="D143" s="226" t="s">
        <v>154</v>
      </c>
      <c r="E143" s="227" t="s">
        <v>1121</v>
      </c>
      <c r="F143" s="228" t="s">
        <v>1122</v>
      </c>
      <c r="G143" s="229" t="s">
        <v>248</v>
      </c>
      <c r="H143" s="230">
        <v>30</v>
      </c>
      <c r="I143" s="231"/>
      <c r="J143" s="232">
        <f>ROUND(I143*H143,2)</f>
        <v>0</v>
      </c>
      <c r="K143" s="228" t="s">
        <v>158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0.00643</v>
      </c>
      <c r="R143" s="235">
        <f>Q143*H143</f>
        <v>0.19289999999999999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235</v>
      </c>
      <c r="AT143" s="237" t="s">
        <v>154</v>
      </c>
      <c r="AU143" s="237" t="s">
        <v>85</v>
      </c>
      <c r="AY143" s="17" t="s">
        <v>152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235</v>
      </c>
      <c r="BM143" s="237" t="s">
        <v>1123</v>
      </c>
    </row>
    <row r="144" s="2" customFormat="1">
      <c r="A144" s="38"/>
      <c r="B144" s="39"/>
      <c r="C144" s="226" t="s">
        <v>206</v>
      </c>
      <c r="D144" s="226" t="s">
        <v>154</v>
      </c>
      <c r="E144" s="227" t="s">
        <v>1124</v>
      </c>
      <c r="F144" s="228" t="s">
        <v>1125</v>
      </c>
      <c r="G144" s="229" t="s">
        <v>197</v>
      </c>
      <c r="H144" s="230">
        <v>80</v>
      </c>
      <c r="I144" s="231"/>
      <c r="J144" s="232">
        <f>ROUND(I144*H144,2)</f>
        <v>0</v>
      </c>
      <c r="K144" s="228" t="s">
        <v>158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235</v>
      </c>
      <c r="AT144" s="237" t="s">
        <v>154</v>
      </c>
      <c r="AU144" s="237" t="s">
        <v>85</v>
      </c>
      <c r="AY144" s="17" t="s">
        <v>152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235</v>
      </c>
      <c r="BM144" s="237" t="s">
        <v>1126</v>
      </c>
    </row>
    <row r="145" s="2" customFormat="1" ht="44.25" customHeight="1">
      <c r="A145" s="38"/>
      <c r="B145" s="39"/>
      <c r="C145" s="226" t="s">
        <v>210</v>
      </c>
      <c r="D145" s="226" t="s">
        <v>154</v>
      </c>
      <c r="E145" s="227" t="s">
        <v>1127</v>
      </c>
      <c r="F145" s="228" t="s">
        <v>1128</v>
      </c>
      <c r="G145" s="229" t="s">
        <v>248</v>
      </c>
      <c r="H145" s="230">
        <v>30</v>
      </c>
      <c r="I145" s="231"/>
      <c r="J145" s="232">
        <f>ROUND(I145*H145,2)</f>
        <v>0</v>
      </c>
      <c r="K145" s="228" t="s">
        <v>158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235</v>
      </c>
      <c r="AT145" s="237" t="s">
        <v>154</v>
      </c>
      <c r="AU145" s="237" t="s">
        <v>85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235</v>
      </c>
      <c r="BM145" s="237" t="s">
        <v>1129</v>
      </c>
    </row>
    <row r="146" s="2" customFormat="1" ht="16.5" customHeight="1">
      <c r="A146" s="38"/>
      <c r="B146" s="39"/>
      <c r="C146" s="262" t="s">
        <v>215</v>
      </c>
      <c r="D146" s="262" t="s">
        <v>221</v>
      </c>
      <c r="E146" s="263" t="s">
        <v>1130</v>
      </c>
      <c r="F146" s="264" t="s">
        <v>1131</v>
      </c>
      <c r="G146" s="265" t="s">
        <v>1</v>
      </c>
      <c r="H146" s="266">
        <v>4</v>
      </c>
      <c r="I146" s="267"/>
      <c r="J146" s="268">
        <f>ROUND(I146*H146,2)</f>
        <v>0</v>
      </c>
      <c r="K146" s="264" t="s">
        <v>1</v>
      </c>
      <c r="L146" s="269"/>
      <c r="M146" s="270" t="s">
        <v>1</v>
      </c>
      <c r="N146" s="271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329</v>
      </c>
      <c r="AT146" s="237" t="s">
        <v>221</v>
      </c>
      <c r="AU146" s="237" t="s">
        <v>85</v>
      </c>
      <c r="AY146" s="17" t="s">
        <v>152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235</v>
      </c>
      <c r="BM146" s="237" t="s">
        <v>1132</v>
      </c>
    </row>
    <row r="147" s="2" customFormat="1" ht="44.25" customHeight="1">
      <c r="A147" s="38"/>
      <c r="B147" s="39"/>
      <c r="C147" s="226" t="s">
        <v>220</v>
      </c>
      <c r="D147" s="226" t="s">
        <v>154</v>
      </c>
      <c r="E147" s="227" t="s">
        <v>1133</v>
      </c>
      <c r="F147" s="228" t="s">
        <v>1134</v>
      </c>
      <c r="G147" s="229" t="s">
        <v>185</v>
      </c>
      <c r="H147" s="230">
        <v>0.20100000000000001</v>
      </c>
      <c r="I147" s="231"/>
      <c r="J147" s="232">
        <f>ROUND(I147*H147,2)</f>
        <v>0</v>
      </c>
      <c r="K147" s="228" t="s">
        <v>158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235</v>
      </c>
      <c r="AT147" s="237" t="s">
        <v>154</v>
      </c>
      <c r="AU147" s="237" t="s">
        <v>85</v>
      </c>
      <c r="AY147" s="17" t="s">
        <v>152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235</v>
      </c>
      <c r="BM147" s="237" t="s">
        <v>1135</v>
      </c>
    </row>
    <row r="148" s="2" customFormat="1">
      <c r="A148" s="38"/>
      <c r="B148" s="39"/>
      <c r="C148" s="226" t="s">
        <v>226</v>
      </c>
      <c r="D148" s="226" t="s">
        <v>154</v>
      </c>
      <c r="E148" s="227" t="s">
        <v>1136</v>
      </c>
      <c r="F148" s="228" t="s">
        <v>1137</v>
      </c>
      <c r="G148" s="229" t="s">
        <v>185</v>
      </c>
      <c r="H148" s="230">
        <v>0.20100000000000001</v>
      </c>
      <c r="I148" s="231"/>
      <c r="J148" s="232">
        <f>ROUND(I148*H148,2)</f>
        <v>0</v>
      </c>
      <c r="K148" s="228" t="s">
        <v>158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235</v>
      </c>
      <c r="AT148" s="237" t="s">
        <v>154</v>
      </c>
      <c r="AU148" s="237" t="s">
        <v>85</v>
      </c>
      <c r="AY148" s="17" t="s">
        <v>152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235</v>
      </c>
      <c r="BM148" s="237" t="s">
        <v>1138</v>
      </c>
    </row>
    <row r="149" s="12" customFormat="1" ht="22.8" customHeight="1">
      <c r="A149" s="12"/>
      <c r="B149" s="210"/>
      <c r="C149" s="211"/>
      <c r="D149" s="212" t="s">
        <v>75</v>
      </c>
      <c r="E149" s="224" t="s">
        <v>1139</v>
      </c>
      <c r="F149" s="224" t="s">
        <v>1140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SUM(P150:P169)</f>
        <v>0</v>
      </c>
      <c r="Q149" s="218"/>
      <c r="R149" s="219">
        <f>SUM(R150:R169)</f>
        <v>0.064219999999999999</v>
      </c>
      <c r="S149" s="218"/>
      <c r="T149" s="220">
        <f>SUM(T150:T169)</f>
        <v>0.14853000000000002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85</v>
      </c>
      <c r="AT149" s="222" t="s">
        <v>75</v>
      </c>
      <c r="AU149" s="222" t="s">
        <v>83</v>
      </c>
      <c r="AY149" s="221" t="s">
        <v>152</v>
      </c>
      <c r="BK149" s="223">
        <f>SUM(BK150:BK169)</f>
        <v>0</v>
      </c>
    </row>
    <row r="150" s="2" customFormat="1">
      <c r="A150" s="38"/>
      <c r="B150" s="39"/>
      <c r="C150" s="226" t="s">
        <v>8</v>
      </c>
      <c r="D150" s="226" t="s">
        <v>154</v>
      </c>
      <c r="E150" s="227" t="s">
        <v>1141</v>
      </c>
      <c r="F150" s="228" t="s">
        <v>1142</v>
      </c>
      <c r="G150" s="229" t="s">
        <v>197</v>
      </c>
      <c r="H150" s="230">
        <v>10</v>
      </c>
      <c r="I150" s="231"/>
      <c r="J150" s="232">
        <f>ROUND(I150*H150,2)</f>
        <v>0</v>
      </c>
      <c r="K150" s="228" t="s">
        <v>158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4.0000000000000003E-05</v>
      </c>
      <c r="R150" s="235">
        <f>Q150*H150</f>
        <v>0.00040000000000000002</v>
      </c>
      <c r="S150" s="235">
        <v>0.00044999999999999999</v>
      </c>
      <c r="T150" s="236">
        <f>S150*H150</f>
        <v>0.0044999999999999997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235</v>
      </c>
      <c r="AT150" s="237" t="s">
        <v>154</v>
      </c>
      <c r="AU150" s="237" t="s">
        <v>85</v>
      </c>
      <c r="AY150" s="17" t="s">
        <v>152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235</v>
      </c>
      <c r="BM150" s="237" t="s">
        <v>1143</v>
      </c>
    </row>
    <row r="151" s="2" customFormat="1" ht="21.75" customHeight="1">
      <c r="A151" s="38"/>
      <c r="B151" s="39"/>
      <c r="C151" s="226" t="s">
        <v>235</v>
      </c>
      <c r="D151" s="226" t="s">
        <v>154</v>
      </c>
      <c r="E151" s="227" t="s">
        <v>1144</v>
      </c>
      <c r="F151" s="228" t="s">
        <v>1145</v>
      </c>
      <c r="G151" s="229" t="s">
        <v>197</v>
      </c>
      <c r="H151" s="230">
        <v>30</v>
      </c>
      <c r="I151" s="231"/>
      <c r="J151" s="232">
        <f>ROUND(I151*H151,2)</f>
        <v>0</v>
      </c>
      <c r="K151" s="228" t="s">
        <v>158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9.0000000000000006E-05</v>
      </c>
      <c r="R151" s="235">
        <f>Q151*H151</f>
        <v>0.0027000000000000001</v>
      </c>
      <c r="S151" s="235">
        <v>0.00044999999999999999</v>
      </c>
      <c r="T151" s="236">
        <f>S151*H151</f>
        <v>0.0135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235</v>
      </c>
      <c r="AT151" s="237" t="s">
        <v>154</v>
      </c>
      <c r="AU151" s="237" t="s">
        <v>85</v>
      </c>
      <c r="AY151" s="17" t="s">
        <v>152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235</v>
      </c>
      <c r="BM151" s="237" t="s">
        <v>1146</v>
      </c>
    </row>
    <row r="152" s="2" customFormat="1">
      <c r="A152" s="38"/>
      <c r="B152" s="39"/>
      <c r="C152" s="226" t="s">
        <v>239</v>
      </c>
      <c r="D152" s="226" t="s">
        <v>154</v>
      </c>
      <c r="E152" s="227" t="s">
        <v>1147</v>
      </c>
      <c r="F152" s="228" t="s">
        <v>1148</v>
      </c>
      <c r="G152" s="229" t="s">
        <v>197</v>
      </c>
      <c r="H152" s="230">
        <v>50</v>
      </c>
      <c r="I152" s="231"/>
      <c r="J152" s="232">
        <f>ROUND(I152*H152,2)</f>
        <v>0</v>
      </c>
      <c r="K152" s="228" t="s">
        <v>158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0.00012999999999999999</v>
      </c>
      <c r="R152" s="235">
        <f>Q152*H152</f>
        <v>0.0064999999999999997</v>
      </c>
      <c r="S152" s="235">
        <v>0.0011000000000000001</v>
      </c>
      <c r="T152" s="236">
        <f>S152*H152</f>
        <v>0.055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235</v>
      </c>
      <c r="AT152" s="237" t="s">
        <v>154</v>
      </c>
      <c r="AU152" s="237" t="s">
        <v>85</v>
      </c>
      <c r="AY152" s="17" t="s">
        <v>152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235</v>
      </c>
      <c r="BM152" s="237" t="s">
        <v>1149</v>
      </c>
    </row>
    <row r="153" s="2" customFormat="1">
      <c r="A153" s="38"/>
      <c r="B153" s="39"/>
      <c r="C153" s="226" t="s">
        <v>245</v>
      </c>
      <c r="D153" s="226" t="s">
        <v>154</v>
      </c>
      <c r="E153" s="227" t="s">
        <v>1150</v>
      </c>
      <c r="F153" s="228" t="s">
        <v>1151</v>
      </c>
      <c r="G153" s="229" t="s">
        <v>197</v>
      </c>
      <c r="H153" s="230">
        <v>20</v>
      </c>
      <c r="I153" s="231"/>
      <c r="J153" s="232">
        <f>ROUND(I153*H153,2)</f>
        <v>0</v>
      </c>
      <c r="K153" s="228" t="s">
        <v>158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0.00021000000000000001</v>
      </c>
      <c r="R153" s="235">
        <f>Q153*H153</f>
        <v>0.0042000000000000006</v>
      </c>
      <c r="S153" s="235">
        <v>0.0035000000000000001</v>
      </c>
      <c r="T153" s="236">
        <f>S153*H153</f>
        <v>0.070000000000000007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235</v>
      </c>
      <c r="AT153" s="237" t="s">
        <v>154</v>
      </c>
      <c r="AU153" s="237" t="s">
        <v>85</v>
      </c>
      <c r="AY153" s="17" t="s">
        <v>152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235</v>
      </c>
      <c r="BM153" s="237" t="s">
        <v>1152</v>
      </c>
    </row>
    <row r="154" s="2" customFormat="1" ht="21.75" customHeight="1">
      <c r="A154" s="38"/>
      <c r="B154" s="39"/>
      <c r="C154" s="226" t="s">
        <v>251</v>
      </c>
      <c r="D154" s="226" t="s">
        <v>154</v>
      </c>
      <c r="E154" s="227" t="s">
        <v>1153</v>
      </c>
      <c r="F154" s="228" t="s">
        <v>1154</v>
      </c>
      <c r="G154" s="229" t="s">
        <v>197</v>
      </c>
      <c r="H154" s="230">
        <v>1</v>
      </c>
      <c r="I154" s="231"/>
      <c r="J154" s="232">
        <f>ROUND(I154*H154,2)</f>
        <v>0</v>
      </c>
      <c r="K154" s="228" t="s">
        <v>158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0.00034000000000000002</v>
      </c>
      <c r="R154" s="235">
        <f>Q154*H154</f>
        <v>0.00034000000000000002</v>
      </c>
      <c r="S154" s="235">
        <v>0.0055300000000000002</v>
      </c>
      <c r="T154" s="236">
        <f>S154*H154</f>
        <v>0.0055300000000000002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235</v>
      </c>
      <c r="AT154" s="237" t="s">
        <v>154</v>
      </c>
      <c r="AU154" s="237" t="s">
        <v>85</v>
      </c>
      <c r="AY154" s="17" t="s">
        <v>152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235</v>
      </c>
      <c r="BM154" s="237" t="s">
        <v>1155</v>
      </c>
    </row>
    <row r="155" s="2" customFormat="1">
      <c r="A155" s="38"/>
      <c r="B155" s="39"/>
      <c r="C155" s="262" t="s">
        <v>256</v>
      </c>
      <c r="D155" s="262" t="s">
        <v>221</v>
      </c>
      <c r="E155" s="263" t="s">
        <v>1156</v>
      </c>
      <c r="F155" s="264" t="s">
        <v>1157</v>
      </c>
      <c r="G155" s="265" t="s">
        <v>197</v>
      </c>
      <c r="H155" s="266">
        <v>36</v>
      </c>
      <c r="I155" s="267"/>
      <c r="J155" s="268">
        <f>ROUND(I155*H155,2)</f>
        <v>0</v>
      </c>
      <c r="K155" s="264" t="s">
        <v>1</v>
      </c>
      <c r="L155" s="269"/>
      <c r="M155" s="270" t="s">
        <v>1</v>
      </c>
      <c r="N155" s="271" t="s">
        <v>41</v>
      </c>
      <c r="O155" s="91"/>
      <c r="P155" s="235">
        <f>O155*H155</f>
        <v>0</v>
      </c>
      <c r="Q155" s="235">
        <v>0.00023000000000000001</v>
      </c>
      <c r="R155" s="235">
        <f>Q155*H155</f>
        <v>0.0082800000000000009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329</v>
      </c>
      <c r="AT155" s="237" t="s">
        <v>221</v>
      </c>
      <c r="AU155" s="237" t="s">
        <v>85</v>
      </c>
      <c r="AY155" s="17" t="s">
        <v>152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235</v>
      </c>
      <c r="BM155" s="237" t="s">
        <v>1158</v>
      </c>
    </row>
    <row r="156" s="2" customFormat="1">
      <c r="A156" s="38"/>
      <c r="B156" s="39"/>
      <c r="C156" s="262" t="s">
        <v>7</v>
      </c>
      <c r="D156" s="262" t="s">
        <v>221</v>
      </c>
      <c r="E156" s="263" t="s">
        <v>1159</v>
      </c>
      <c r="F156" s="264" t="s">
        <v>1160</v>
      </c>
      <c r="G156" s="265" t="s">
        <v>197</v>
      </c>
      <c r="H156" s="266">
        <v>36</v>
      </c>
      <c r="I156" s="267"/>
      <c r="J156" s="268">
        <f>ROUND(I156*H156,2)</f>
        <v>0</v>
      </c>
      <c r="K156" s="264" t="s">
        <v>1</v>
      </c>
      <c r="L156" s="269"/>
      <c r="M156" s="270" t="s">
        <v>1</v>
      </c>
      <c r="N156" s="271" t="s">
        <v>41</v>
      </c>
      <c r="O156" s="91"/>
      <c r="P156" s="235">
        <f>O156*H156</f>
        <v>0</v>
      </c>
      <c r="Q156" s="235">
        <v>0.00023000000000000001</v>
      </c>
      <c r="R156" s="235">
        <f>Q156*H156</f>
        <v>0.0082800000000000009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329</v>
      </c>
      <c r="AT156" s="237" t="s">
        <v>221</v>
      </c>
      <c r="AU156" s="237" t="s">
        <v>85</v>
      </c>
      <c r="AY156" s="17" t="s">
        <v>152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235</v>
      </c>
      <c r="BM156" s="237" t="s">
        <v>1161</v>
      </c>
    </row>
    <row r="157" s="2" customFormat="1" ht="33" customHeight="1">
      <c r="A157" s="38"/>
      <c r="B157" s="39"/>
      <c r="C157" s="262" t="s">
        <v>267</v>
      </c>
      <c r="D157" s="262" t="s">
        <v>221</v>
      </c>
      <c r="E157" s="263" t="s">
        <v>1162</v>
      </c>
      <c r="F157" s="264" t="s">
        <v>1163</v>
      </c>
      <c r="G157" s="265" t="s">
        <v>197</v>
      </c>
      <c r="H157" s="266">
        <v>36</v>
      </c>
      <c r="I157" s="267"/>
      <c r="J157" s="268">
        <f>ROUND(I157*H157,2)</f>
        <v>0</v>
      </c>
      <c r="K157" s="264" t="s">
        <v>1</v>
      </c>
      <c r="L157" s="269"/>
      <c r="M157" s="270" t="s">
        <v>1</v>
      </c>
      <c r="N157" s="271" t="s">
        <v>41</v>
      </c>
      <c r="O157" s="91"/>
      <c r="P157" s="235">
        <f>O157*H157</f>
        <v>0</v>
      </c>
      <c r="Q157" s="235">
        <v>0.00023000000000000001</v>
      </c>
      <c r="R157" s="235">
        <f>Q157*H157</f>
        <v>0.0082800000000000009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329</v>
      </c>
      <c r="AT157" s="237" t="s">
        <v>221</v>
      </c>
      <c r="AU157" s="237" t="s">
        <v>85</v>
      </c>
      <c r="AY157" s="17" t="s">
        <v>152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235</v>
      </c>
      <c r="BM157" s="237" t="s">
        <v>1164</v>
      </c>
    </row>
    <row r="158" s="2" customFormat="1">
      <c r="A158" s="38"/>
      <c r="B158" s="39"/>
      <c r="C158" s="226" t="s">
        <v>278</v>
      </c>
      <c r="D158" s="226" t="s">
        <v>154</v>
      </c>
      <c r="E158" s="227" t="s">
        <v>1165</v>
      </c>
      <c r="F158" s="228" t="s">
        <v>1166</v>
      </c>
      <c r="G158" s="229" t="s">
        <v>197</v>
      </c>
      <c r="H158" s="230">
        <v>20</v>
      </c>
      <c r="I158" s="231"/>
      <c r="J158" s="232">
        <f>ROUND(I158*H158,2)</f>
        <v>0</v>
      </c>
      <c r="K158" s="228" t="s">
        <v>158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9.0000000000000006E-05</v>
      </c>
      <c r="R158" s="235">
        <f>Q158*H158</f>
        <v>0.0018000000000000002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235</v>
      </c>
      <c r="AT158" s="237" t="s">
        <v>154</v>
      </c>
      <c r="AU158" s="237" t="s">
        <v>85</v>
      </c>
      <c r="AY158" s="17" t="s">
        <v>152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235</v>
      </c>
      <c r="BM158" s="237" t="s">
        <v>1167</v>
      </c>
    </row>
    <row r="159" s="2" customFormat="1">
      <c r="A159" s="38"/>
      <c r="B159" s="39"/>
      <c r="C159" s="226" t="s">
        <v>282</v>
      </c>
      <c r="D159" s="226" t="s">
        <v>154</v>
      </c>
      <c r="E159" s="227" t="s">
        <v>1168</v>
      </c>
      <c r="F159" s="228" t="s">
        <v>1169</v>
      </c>
      <c r="G159" s="229" t="s">
        <v>197</v>
      </c>
      <c r="H159" s="230">
        <v>4</v>
      </c>
      <c r="I159" s="231"/>
      <c r="J159" s="232">
        <f>ROUND(I159*H159,2)</f>
        <v>0</v>
      </c>
      <c r="K159" s="228" t="s">
        <v>158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0.00024000000000000001</v>
      </c>
      <c r="R159" s="235">
        <f>Q159*H159</f>
        <v>0.00096000000000000002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235</v>
      </c>
      <c r="AT159" s="237" t="s">
        <v>154</v>
      </c>
      <c r="AU159" s="237" t="s">
        <v>85</v>
      </c>
      <c r="AY159" s="17" t="s">
        <v>152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235</v>
      </c>
      <c r="BM159" s="237" t="s">
        <v>1170</v>
      </c>
    </row>
    <row r="160" s="2" customFormat="1" ht="21.75" customHeight="1">
      <c r="A160" s="38"/>
      <c r="B160" s="39"/>
      <c r="C160" s="226" t="s">
        <v>287</v>
      </c>
      <c r="D160" s="226" t="s">
        <v>154</v>
      </c>
      <c r="E160" s="227" t="s">
        <v>1171</v>
      </c>
      <c r="F160" s="228" t="s">
        <v>1172</v>
      </c>
      <c r="G160" s="229" t="s">
        <v>197</v>
      </c>
      <c r="H160" s="230">
        <v>1</v>
      </c>
      <c r="I160" s="231"/>
      <c r="J160" s="232">
        <f>ROUND(I160*H160,2)</f>
        <v>0</v>
      </c>
      <c r="K160" s="228" t="s">
        <v>158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0.00077999999999999999</v>
      </c>
      <c r="R160" s="235">
        <f>Q160*H160</f>
        <v>0.00077999999999999999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235</v>
      </c>
      <c r="AT160" s="237" t="s">
        <v>154</v>
      </c>
      <c r="AU160" s="237" t="s">
        <v>85</v>
      </c>
      <c r="AY160" s="17" t="s">
        <v>152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235</v>
      </c>
      <c r="BM160" s="237" t="s">
        <v>1173</v>
      </c>
    </row>
    <row r="161" s="2" customFormat="1">
      <c r="A161" s="38"/>
      <c r="B161" s="39"/>
      <c r="C161" s="226" t="s">
        <v>292</v>
      </c>
      <c r="D161" s="226" t="s">
        <v>154</v>
      </c>
      <c r="E161" s="227" t="s">
        <v>1174</v>
      </c>
      <c r="F161" s="228" t="s">
        <v>1175</v>
      </c>
      <c r="G161" s="229" t="s">
        <v>197</v>
      </c>
      <c r="H161" s="230">
        <v>22</v>
      </c>
      <c r="I161" s="231"/>
      <c r="J161" s="232">
        <f>ROUND(I161*H161,2)</f>
        <v>0</v>
      </c>
      <c r="K161" s="228" t="s">
        <v>158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0.00022000000000000001</v>
      </c>
      <c r="R161" s="235">
        <f>Q161*H161</f>
        <v>0.0048400000000000006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235</v>
      </c>
      <c r="AT161" s="237" t="s">
        <v>154</v>
      </c>
      <c r="AU161" s="237" t="s">
        <v>85</v>
      </c>
      <c r="AY161" s="17" t="s">
        <v>152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235</v>
      </c>
      <c r="BM161" s="237" t="s">
        <v>1176</v>
      </c>
    </row>
    <row r="162" s="2" customFormat="1" ht="21.75" customHeight="1">
      <c r="A162" s="38"/>
      <c r="B162" s="39"/>
      <c r="C162" s="226" t="s">
        <v>297</v>
      </c>
      <c r="D162" s="226" t="s">
        <v>154</v>
      </c>
      <c r="E162" s="227" t="s">
        <v>1177</v>
      </c>
      <c r="F162" s="228" t="s">
        <v>1178</v>
      </c>
      <c r="G162" s="229" t="s">
        <v>197</v>
      </c>
      <c r="H162" s="230">
        <v>1</v>
      </c>
      <c r="I162" s="231"/>
      <c r="J162" s="232">
        <f>ROUND(I162*H162,2)</f>
        <v>0</v>
      </c>
      <c r="K162" s="228" t="s">
        <v>158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0.00173</v>
      </c>
      <c r="R162" s="235">
        <f>Q162*H162</f>
        <v>0.00173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235</v>
      </c>
      <c r="AT162" s="237" t="s">
        <v>154</v>
      </c>
      <c r="AU162" s="237" t="s">
        <v>85</v>
      </c>
      <c r="AY162" s="17" t="s">
        <v>152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235</v>
      </c>
      <c r="BM162" s="237" t="s">
        <v>1179</v>
      </c>
    </row>
    <row r="163" s="2" customFormat="1">
      <c r="A163" s="38"/>
      <c r="B163" s="39"/>
      <c r="C163" s="226" t="s">
        <v>302</v>
      </c>
      <c r="D163" s="226" t="s">
        <v>154</v>
      </c>
      <c r="E163" s="227" t="s">
        <v>1180</v>
      </c>
      <c r="F163" s="228" t="s">
        <v>1181</v>
      </c>
      <c r="G163" s="229" t="s">
        <v>197</v>
      </c>
      <c r="H163" s="230">
        <v>3</v>
      </c>
      <c r="I163" s="231"/>
      <c r="J163" s="232">
        <f>ROUND(I163*H163,2)</f>
        <v>0</v>
      </c>
      <c r="K163" s="228" t="s">
        <v>158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0.0018600000000000001</v>
      </c>
      <c r="R163" s="235">
        <f>Q163*H163</f>
        <v>0.0055799999999999999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235</v>
      </c>
      <c r="AT163" s="237" t="s">
        <v>154</v>
      </c>
      <c r="AU163" s="237" t="s">
        <v>85</v>
      </c>
      <c r="AY163" s="17" t="s">
        <v>152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235</v>
      </c>
      <c r="BM163" s="237" t="s">
        <v>1182</v>
      </c>
    </row>
    <row r="164" s="2" customFormat="1">
      <c r="A164" s="38"/>
      <c r="B164" s="39"/>
      <c r="C164" s="226" t="s">
        <v>306</v>
      </c>
      <c r="D164" s="226" t="s">
        <v>154</v>
      </c>
      <c r="E164" s="227" t="s">
        <v>1183</v>
      </c>
      <c r="F164" s="228" t="s">
        <v>1184</v>
      </c>
      <c r="G164" s="229" t="s">
        <v>197</v>
      </c>
      <c r="H164" s="230">
        <v>1</v>
      </c>
      <c r="I164" s="231"/>
      <c r="J164" s="232">
        <f>ROUND(I164*H164,2)</f>
        <v>0</v>
      </c>
      <c r="K164" s="228" t="s">
        <v>158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0.00155</v>
      </c>
      <c r="R164" s="235">
        <f>Q164*H164</f>
        <v>0.00155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235</v>
      </c>
      <c r="AT164" s="237" t="s">
        <v>154</v>
      </c>
      <c r="AU164" s="237" t="s">
        <v>85</v>
      </c>
      <c r="AY164" s="17" t="s">
        <v>152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235</v>
      </c>
      <c r="BM164" s="237" t="s">
        <v>1185</v>
      </c>
    </row>
    <row r="165" s="2" customFormat="1">
      <c r="A165" s="38"/>
      <c r="B165" s="39"/>
      <c r="C165" s="226" t="s">
        <v>314</v>
      </c>
      <c r="D165" s="226" t="s">
        <v>154</v>
      </c>
      <c r="E165" s="227" t="s">
        <v>1186</v>
      </c>
      <c r="F165" s="228" t="s">
        <v>1187</v>
      </c>
      <c r="G165" s="229" t="s">
        <v>197</v>
      </c>
      <c r="H165" s="230">
        <v>4</v>
      </c>
      <c r="I165" s="231"/>
      <c r="J165" s="232">
        <f>ROUND(I165*H165,2)</f>
        <v>0</v>
      </c>
      <c r="K165" s="228" t="s">
        <v>158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0.00052999999999999998</v>
      </c>
      <c r="R165" s="235">
        <f>Q165*H165</f>
        <v>0.0021199999999999999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235</v>
      </c>
      <c r="AT165" s="237" t="s">
        <v>154</v>
      </c>
      <c r="AU165" s="237" t="s">
        <v>85</v>
      </c>
      <c r="AY165" s="17" t="s">
        <v>152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235</v>
      </c>
      <c r="BM165" s="237" t="s">
        <v>1188</v>
      </c>
    </row>
    <row r="166" s="2" customFormat="1" ht="33" customHeight="1">
      <c r="A166" s="38"/>
      <c r="B166" s="39"/>
      <c r="C166" s="226" t="s">
        <v>323</v>
      </c>
      <c r="D166" s="226" t="s">
        <v>154</v>
      </c>
      <c r="E166" s="227" t="s">
        <v>1189</v>
      </c>
      <c r="F166" s="228" t="s">
        <v>1190</v>
      </c>
      <c r="G166" s="229" t="s">
        <v>197</v>
      </c>
      <c r="H166" s="230">
        <v>4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0.00147</v>
      </c>
      <c r="R166" s="235">
        <f>Q166*H166</f>
        <v>0.0058799999999999998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235</v>
      </c>
      <c r="AT166" s="237" t="s">
        <v>154</v>
      </c>
      <c r="AU166" s="237" t="s">
        <v>85</v>
      </c>
      <c r="AY166" s="17" t="s">
        <v>152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235</v>
      </c>
      <c r="BM166" s="237" t="s">
        <v>1191</v>
      </c>
    </row>
    <row r="167" s="2" customFormat="1">
      <c r="A167" s="38"/>
      <c r="B167" s="39"/>
      <c r="C167" s="262" t="s">
        <v>329</v>
      </c>
      <c r="D167" s="262" t="s">
        <v>221</v>
      </c>
      <c r="E167" s="263" t="s">
        <v>1192</v>
      </c>
      <c r="F167" s="264" t="s">
        <v>1193</v>
      </c>
      <c r="G167" s="265" t="s">
        <v>197</v>
      </c>
      <c r="H167" s="266">
        <v>1</v>
      </c>
      <c r="I167" s="267"/>
      <c r="J167" s="268">
        <f>ROUND(I167*H167,2)</f>
        <v>0</v>
      </c>
      <c r="K167" s="264" t="s">
        <v>1</v>
      </c>
      <c r="L167" s="269"/>
      <c r="M167" s="270" t="s">
        <v>1</v>
      </c>
      <c r="N167" s="271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329</v>
      </c>
      <c r="AT167" s="237" t="s">
        <v>221</v>
      </c>
      <c r="AU167" s="237" t="s">
        <v>85</v>
      </c>
      <c r="AY167" s="17" t="s">
        <v>152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235</v>
      </c>
      <c r="BM167" s="237" t="s">
        <v>1194</v>
      </c>
    </row>
    <row r="168" s="2" customFormat="1" ht="44.25" customHeight="1">
      <c r="A168" s="38"/>
      <c r="B168" s="39"/>
      <c r="C168" s="226" t="s">
        <v>333</v>
      </c>
      <c r="D168" s="226" t="s">
        <v>154</v>
      </c>
      <c r="E168" s="227" t="s">
        <v>1195</v>
      </c>
      <c r="F168" s="228" t="s">
        <v>1196</v>
      </c>
      <c r="G168" s="229" t="s">
        <v>185</v>
      </c>
      <c r="H168" s="230">
        <v>0.064000000000000001</v>
      </c>
      <c r="I168" s="231"/>
      <c r="J168" s="232">
        <f>ROUND(I168*H168,2)</f>
        <v>0</v>
      </c>
      <c r="K168" s="228" t="s">
        <v>158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235</v>
      </c>
      <c r="AT168" s="237" t="s">
        <v>154</v>
      </c>
      <c r="AU168" s="237" t="s">
        <v>85</v>
      </c>
      <c r="AY168" s="17" t="s">
        <v>152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235</v>
      </c>
      <c r="BM168" s="237" t="s">
        <v>1197</v>
      </c>
    </row>
    <row r="169" s="2" customFormat="1">
      <c r="A169" s="38"/>
      <c r="B169" s="39"/>
      <c r="C169" s="226" t="s">
        <v>339</v>
      </c>
      <c r="D169" s="226" t="s">
        <v>154</v>
      </c>
      <c r="E169" s="227" t="s">
        <v>1198</v>
      </c>
      <c r="F169" s="228" t="s">
        <v>1199</v>
      </c>
      <c r="G169" s="229" t="s">
        <v>185</v>
      </c>
      <c r="H169" s="230">
        <v>0.064000000000000001</v>
      </c>
      <c r="I169" s="231"/>
      <c r="J169" s="232">
        <f>ROUND(I169*H169,2)</f>
        <v>0</v>
      </c>
      <c r="K169" s="228" t="s">
        <v>158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235</v>
      </c>
      <c r="AT169" s="237" t="s">
        <v>154</v>
      </c>
      <c r="AU169" s="237" t="s">
        <v>85</v>
      </c>
      <c r="AY169" s="17" t="s">
        <v>152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235</v>
      </c>
      <c r="BM169" s="237" t="s">
        <v>1200</v>
      </c>
    </row>
    <row r="170" s="12" customFormat="1" ht="22.8" customHeight="1">
      <c r="A170" s="12"/>
      <c r="B170" s="210"/>
      <c r="C170" s="211"/>
      <c r="D170" s="212" t="s">
        <v>75</v>
      </c>
      <c r="E170" s="224" t="s">
        <v>1201</v>
      </c>
      <c r="F170" s="224" t="s">
        <v>1202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SUM(P171:P184)</f>
        <v>0</v>
      </c>
      <c r="Q170" s="218"/>
      <c r="R170" s="219">
        <f>SUM(R171:R184)</f>
        <v>0.043079999999999993</v>
      </c>
      <c r="S170" s="218"/>
      <c r="T170" s="220">
        <f>SUM(T171:T184)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85</v>
      </c>
      <c r="AT170" s="222" t="s">
        <v>75</v>
      </c>
      <c r="AU170" s="222" t="s">
        <v>83</v>
      </c>
      <c r="AY170" s="221" t="s">
        <v>152</v>
      </c>
      <c r="BK170" s="223">
        <f>SUM(BK171:BK184)</f>
        <v>0</v>
      </c>
    </row>
    <row r="171" s="2" customFormat="1" ht="33" customHeight="1">
      <c r="A171" s="38"/>
      <c r="B171" s="39"/>
      <c r="C171" s="226" t="s">
        <v>344</v>
      </c>
      <c r="D171" s="226" t="s">
        <v>154</v>
      </c>
      <c r="E171" s="227" t="s">
        <v>1203</v>
      </c>
      <c r="F171" s="228" t="s">
        <v>1204</v>
      </c>
      <c r="G171" s="229" t="s">
        <v>197</v>
      </c>
      <c r="H171" s="230">
        <v>72</v>
      </c>
      <c r="I171" s="231"/>
      <c r="J171" s="232">
        <f>ROUND(I171*H171,2)</f>
        <v>0</v>
      </c>
      <c r="K171" s="228" t="s">
        <v>158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235</v>
      </c>
      <c r="AT171" s="237" t="s">
        <v>154</v>
      </c>
      <c r="AU171" s="237" t="s">
        <v>85</v>
      </c>
      <c r="AY171" s="17" t="s">
        <v>152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235</v>
      </c>
      <c r="BM171" s="237" t="s">
        <v>1205</v>
      </c>
    </row>
    <row r="172" s="13" customFormat="1">
      <c r="A172" s="13"/>
      <c r="B172" s="239"/>
      <c r="C172" s="240"/>
      <c r="D172" s="241" t="s">
        <v>161</v>
      </c>
      <c r="E172" s="242" t="s">
        <v>1</v>
      </c>
      <c r="F172" s="243" t="s">
        <v>1206</v>
      </c>
      <c r="G172" s="240"/>
      <c r="H172" s="244">
        <v>72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161</v>
      </c>
      <c r="AU172" s="250" t="s">
        <v>85</v>
      </c>
      <c r="AV172" s="13" t="s">
        <v>85</v>
      </c>
      <c r="AW172" s="13" t="s">
        <v>32</v>
      </c>
      <c r="AX172" s="13" t="s">
        <v>83</v>
      </c>
      <c r="AY172" s="250" t="s">
        <v>152</v>
      </c>
    </row>
    <row r="173" s="2" customFormat="1" ht="16.5" customHeight="1">
      <c r="A173" s="38"/>
      <c r="B173" s="39"/>
      <c r="C173" s="226" t="s">
        <v>349</v>
      </c>
      <c r="D173" s="226" t="s">
        <v>154</v>
      </c>
      <c r="E173" s="227" t="s">
        <v>1207</v>
      </c>
      <c r="F173" s="228" t="s">
        <v>1208</v>
      </c>
      <c r="G173" s="229" t="s">
        <v>197</v>
      </c>
      <c r="H173" s="230">
        <v>60</v>
      </c>
      <c r="I173" s="231"/>
      <c r="J173" s="232">
        <f>ROUND(I173*H173,2)</f>
        <v>0</v>
      </c>
      <c r="K173" s="228" t="s">
        <v>158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6.9999999999999994E-05</v>
      </c>
      <c r="R173" s="235">
        <f>Q173*H173</f>
        <v>0.0041999999999999997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235</v>
      </c>
      <c r="AT173" s="237" t="s">
        <v>154</v>
      </c>
      <c r="AU173" s="237" t="s">
        <v>85</v>
      </c>
      <c r="AY173" s="17" t="s">
        <v>152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235</v>
      </c>
      <c r="BM173" s="237" t="s">
        <v>1209</v>
      </c>
    </row>
    <row r="174" s="2" customFormat="1">
      <c r="A174" s="38"/>
      <c r="B174" s="39"/>
      <c r="C174" s="226" t="s">
        <v>354</v>
      </c>
      <c r="D174" s="226" t="s">
        <v>154</v>
      </c>
      <c r="E174" s="227" t="s">
        <v>1210</v>
      </c>
      <c r="F174" s="228" t="s">
        <v>1211</v>
      </c>
      <c r="G174" s="229" t="s">
        <v>202</v>
      </c>
      <c r="H174" s="230">
        <v>700</v>
      </c>
      <c r="I174" s="231"/>
      <c r="J174" s="232">
        <f>ROUND(I174*H174,2)</f>
        <v>0</v>
      </c>
      <c r="K174" s="228" t="s">
        <v>158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235</v>
      </c>
      <c r="AT174" s="237" t="s">
        <v>154</v>
      </c>
      <c r="AU174" s="237" t="s">
        <v>85</v>
      </c>
      <c r="AY174" s="17" t="s">
        <v>152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235</v>
      </c>
      <c r="BM174" s="237" t="s">
        <v>1212</v>
      </c>
    </row>
    <row r="175" s="2" customFormat="1" ht="16.5" customHeight="1">
      <c r="A175" s="38"/>
      <c r="B175" s="39"/>
      <c r="C175" s="226" t="s">
        <v>358</v>
      </c>
      <c r="D175" s="226" t="s">
        <v>154</v>
      </c>
      <c r="E175" s="227" t="s">
        <v>1213</v>
      </c>
      <c r="F175" s="228" t="s">
        <v>1214</v>
      </c>
      <c r="G175" s="229" t="s">
        <v>197</v>
      </c>
      <c r="H175" s="230">
        <v>72</v>
      </c>
      <c r="I175" s="231"/>
      <c r="J175" s="232">
        <f>ROUND(I175*H175,2)</f>
        <v>0</v>
      </c>
      <c r="K175" s="228" t="s">
        <v>158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0.00027</v>
      </c>
      <c r="R175" s="235">
        <f>Q175*H175</f>
        <v>0.019439999999999999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235</v>
      </c>
      <c r="AT175" s="237" t="s">
        <v>154</v>
      </c>
      <c r="AU175" s="237" t="s">
        <v>85</v>
      </c>
      <c r="AY175" s="17" t="s">
        <v>152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235</v>
      </c>
      <c r="BM175" s="237" t="s">
        <v>1215</v>
      </c>
    </row>
    <row r="176" s="2" customFormat="1" ht="16.5" customHeight="1">
      <c r="A176" s="38"/>
      <c r="B176" s="39"/>
      <c r="C176" s="226" t="s">
        <v>362</v>
      </c>
      <c r="D176" s="226" t="s">
        <v>154</v>
      </c>
      <c r="E176" s="227" t="s">
        <v>1216</v>
      </c>
      <c r="F176" s="228" t="s">
        <v>1217</v>
      </c>
      <c r="G176" s="229" t="s">
        <v>197</v>
      </c>
      <c r="H176" s="230">
        <v>72</v>
      </c>
      <c r="I176" s="231"/>
      <c r="J176" s="232">
        <f>ROUND(I176*H176,2)</f>
        <v>0</v>
      </c>
      <c r="K176" s="228" t="s">
        <v>158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0.00027</v>
      </c>
      <c r="R176" s="235">
        <f>Q176*H176</f>
        <v>0.019439999999999999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235</v>
      </c>
      <c r="AT176" s="237" t="s">
        <v>154</v>
      </c>
      <c r="AU176" s="237" t="s">
        <v>85</v>
      </c>
      <c r="AY176" s="17" t="s">
        <v>152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235</v>
      </c>
      <c r="BM176" s="237" t="s">
        <v>1218</v>
      </c>
    </row>
    <row r="177" s="2" customFormat="1" ht="21.75" customHeight="1">
      <c r="A177" s="38"/>
      <c r="B177" s="39"/>
      <c r="C177" s="226" t="s">
        <v>366</v>
      </c>
      <c r="D177" s="226" t="s">
        <v>154</v>
      </c>
      <c r="E177" s="227" t="s">
        <v>1219</v>
      </c>
      <c r="F177" s="228" t="s">
        <v>1220</v>
      </c>
      <c r="G177" s="229" t="s">
        <v>202</v>
      </c>
      <c r="H177" s="230">
        <v>700</v>
      </c>
      <c r="I177" s="231"/>
      <c r="J177" s="232">
        <f>ROUND(I177*H177,2)</f>
        <v>0</v>
      </c>
      <c r="K177" s="228" t="s">
        <v>158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235</v>
      </c>
      <c r="AT177" s="237" t="s">
        <v>154</v>
      </c>
      <c r="AU177" s="237" t="s">
        <v>85</v>
      </c>
      <c r="AY177" s="17" t="s">
        <v>152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235</v>
      </c>
      <c r="BM177" s="237" t="s">
        <v>1221</v>
      </c>
    </row>
    <row r="178" s="2" customFormat="1" ht="21.75" customHeight="1">
      <c r="A178" s="38"/>
      <c r="B178" s="39"/>
      <c r="C178" s="226" t="s">
        <v>371</v>
      </c>
      <c r="D178" s="226" t="s">
        <v>154</v>
      </c>
      <c r="E178" s="227" t="s">
        <v>1222</v>
      </c>
      <c r="F178" s="228" t="s">
        <v>1223</v>
      </c>
      <c r="G178" s="229" t="s">
        <v>202</v>
      </c>
      <c r="H178" s="230">
        <v>700</v>
      </c>
      <c r="I178" s="231"/>
      <c r="J178" s="232">
        <f>ROUND(I178*H178,2)</f>
        <v>0</v>
      </c>
      <c r="K178" s="228" t="s">
        <v>158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235</v>
      </c>
      <c r="AT178" s="237" t="s">
        <v>154</v>
      </c>
      <c r="AU178" s="237" t="s">
        <v>85</v>
      </c>
      <c r="AY178" s="17" t="s">
        <v>152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235</v>
      </c>
      <c r="BM178" s="237" t="s">
        <v>1224</v>
      </c>
    </row>
    <row r="179" s="2" customFormat="1" ht="16.5" customHeight="1">
      <c r="A179" s="38"/>
      <c r="B179" s="39"/>
      <c r="C179" s="226" t="s">
        <v>375</v>
      </c>
      <c r="D179" s="226" t="s">
        <v>154</v>
      </c>
      <c r="E179" s="227" t="s">
        <v>1225</v>
      </c>
      <c r="F179" s="228" t="s">
        <v>1226</v>
      </c>
      <c r="G179" s="229" t="s">
        <v>197</v>
      </c>
      <c r="H179" s="230">
        <v>36</v>
      </c>
      <c r="I179" s="231"/>
      <c r="J179" s="232">
        <f>ROUND(I179*H179,2)</f>
        <v>0</v>
      </c>
      <c r="K179" s="228" t="s">
        <v>158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235</v>
      </c>
      <c r="AT179" s="237" t="s">
        <v>154</v>
      </c>
      <c r="AU179" s="237" t="s">
        <v>85</v>
      </c>
      <c r="AY179" s="17" t="s">
        <v>152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235</v>
      </c>
      <c r="BM179" s="237" t="s">
        <v>1227</v>
      </c>
    </row>
    <row r="180" s="2" customFormat="1" ht="16.5" customHeight="1">
      <c r="A180" s="38"/>
      <c r="B180" s="39"/>
      <c r="C180" s="226" t="s">
        <v>380</v>
      </c>
      <c r="D180" s="226" t="s">
        <v>154</v>
      </c>
      <c r="E180" s="227" t="s">
        <v>1228</v>
      </c>
      <c r="F180" s="228" t="s">
        <v>1229</v>
      </c>
      <c r="G180" s="229" t="s">
        <v>202</v>
      </c>
      <c r="H180" s="230">
        <v>1000</v>
      </c>
      <c r="I180" s="231"/>
      <c r="J180" s="232">
        <f>ROUND(I180*H180,2)</f>
        <v>0</v>
      </c>
      <c r="K180" s="228" t="s">
        <v>158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235</v>
      </c>
      <c r="AT180" s="237" t="s">
        <v>154</v>
      </c>
      <c r="AU180" s="237" t="s">
        <v>85</v>
      </c>
      <c r="AY180" s="17" t="s">
        <v>152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235</v>
      </c>
      <c r="BM180" s="237" t="s">
        <v>1230</v>
      </c>
    </row>
    <row r="181" s="2" customFormat="1" ht="21.75" customHeight="1">
      <c r="A181" s="38"/>
      <c r="B181" s="39"/>
      <c r="C181" s="226" t="s">
        <v>385</v>
      </c>
      <c r="D181" s="226" t="s">
        <v>154</v>
      </c>
      <c r="E181" s="227" t="s">
        <v>1231</v>
      </c>
      <c r="F181" s="228" t="s">
        <v>1232</v>
      </c>
      <c r="G181" s="229" t="s">
        <v>202</v>
      </c>
      <c r="H181" s="230">
        <v>1200</v>
      </c>
      <c r="I181" s="231"/>
      <c r="J181" s="232">
        <f>ROUND(I181*H181,2)</f>
        <v>0</v>
      </c>
      <c r="K181" s="228" t="s">
        <v>158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235</v>
      </c>
      <c r="AT181" s="237" t="s">
        <v>154</v>
      </c>
      <c r="AU181" s="237" t="s">
        <v>85</v>
      </c>
      <c r="AY181" s="17" t="s">
        <v>152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235</v>
      </c>
      <c r="BM181" s="237" t="s">
        <v>1233</v>
      </c>
    </row>
    <row r="182" s="2" customFormat="1">
      <c r="A182" s="38"/>
      <c r="B182" s="39"/>
      <c r="C182" s="226" t="s">
        <v>390</v>
      </c>
      <c r="D182" s="226" t="s">
        <v>154</v>
      </c>
      <c r="E182" s="227" t="s">
        <v>1234</v>
      </c>
      <c r="F182" s="228" t="s">
        <v>1235</v>
      </c>
      <c r="G182" s="229" t="s">
        <v>185</v>
      </c>
      <c r="H182" s="230">
        <v>1.5640000000000001</v>
      </c>
      <c r="I182" s="231"/>
      <c r="J182" s="232">
        <f>ROUND(I182*H182,2)</f>
        <v>0</v>
      </c>
      <c r="K182" s="228" t="s">
        <v>158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235</v>
      </c>
      <c r="AT182" s="237" t="s">
        <v>154</v>
      </c>
      <c r="AU182" s="237" t="s">
        <v>85</v>
      </c>
      <c r="AY182" s="17" t="s">
        <v>152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235</v>
      </c>
      <c r="BM182" s="237" t="s">
        <v>1236</v>
      </c>
    </row>
    <row r="183" s="2" customFormat="1" ht="44.25" customHeight="1">
      <c r="A183" s="38"/>
      <c r="B183" s="39"/>
      <c r="C183" s="226" t="s">
        <v>395</v>
      </c>
      <c r="D183" s="226" t="s">
        <v>154</v>
      </c>
      <c r="E183" s="227" t="s">
        <v>1237</v>
      </c>
      <c r="F183" s="228" t="s">
        <v>1238</v>
      </c>
      <c r="G183" s="229" t="s">
        <v>185</v>
      </c>
      <c r="H183" s="230">
        <v>0.042999999999999997</v>
      </c>
      <c r="I183" s="231"/>
      <c r="J183" s="232">
        <f>ROUND(I183*H183,2)</f>
        <v>0</v>
      </c>
      <c r="K183" s="228" t="s">
        <v>158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235</v>
      </c>
      <c r="AT183" s="237" t="s">
        <v>154</v>
      </c>
      <c r="AU183" s="237" t="s">
        <v>85</v>
      </c>
      <c r="AY183" s="17" t="s">
        <v>152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235</v>
      </c>
      <c r="BM183" s="237" t="s">
        <v>1239</v>
      </c>
    </row>
    <row r="184" s="2" customFormat="1">
      <c r="A184" s="38"/>
      <c r="B184" s="39"/>
      <c r="C184" s="226" t="s">
        <v>400</v>
      </c>
      <c r="D184" s="226" t="s">
        <v>154</v>
      </c>
      <c r="E184" s="227" t="s">
        <v>1240</v>
      </c>
      <c r="F184" s="228" t="s">
        <v>1241</v>
      </c>
      <c r="G184" s="229" t="s">
        <v>185</v>
      </c>
      <c r="H184" s="230">
        <v>0.042999999999999997</v>
      </c>
      <c r="I184" s="231"/>
      <c r="J184" s="232">
        <f>ROUND(I184*H184,2)</f>
        <v>0</v>
      </c>
      <c r="K184" s="228" t="s">
        <v>158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235</v>
      </c>
      <c r="AT184" s="237" t="s">
        <v>154</v>
      </c>
      <c r="AU184" s="237" t="s">
        <v>85</v>
      </c>
      <c r="AY184" s="17" t="s">
        <v>152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235</v>
      </c>
      <c r="BM184" s="237" t="s">
        <v>1242</v>
      </c>
    </row>
    <row r="185" s="12" customFormat="1" ht="22.8" customHeight="1">
      <c r="A185" s="12"/>
      <c r="B185" s="210"/>
      <c r="C185" s="211"/>
      <c r="D185" s="212" t="s">
        <v>75</v>
      </c>
      <c r="E185" s="224" t="s">
        <v>1049</v>
      </c>
      <c r="F185" s="224" t="s">
        <v>1050</v>
      </c>
      <c r="G185" s="211"/>
      <c r="H185" s="211"/>
      <c r="I185" s="214"/>
      <c r="J185" s="225">
        <f>BK185</f>
        <v>0</v>
      </c>
      <c r="K185" s="211"/>
      <c r="L185" s="216"/>
      <c r="M185" s="217"/>
      <c r="N185" s="218"/>
      <c r="O185" s="218"/>
      <c r="P185" s="219">
        <f>SUM(P186:P187)</f>
        <v>0</v>
      </c>
      <c r="Q185" s="218"/>
      <c r="R185" s="219">
        <f>SUM(R186:R187)</f>
        <v>0.73799999999999999</v>
      </c>
      <c r="S185" s="218"/>
      <c r="T185" s="220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1" t="s">
        <v>85</v>
      </c>
      <c r="AT185" s="222" t="s">
        <v>75</v>
      </c>
      <c r="AU185" s="222" t="s">
        <v>83</v>
      </c>
      <c r="AY185" s="221" t="s">
        <v>152</v>
      </c>
      <c r="BK185" s="223">
        <f>SUM(BK186:BK187)</f>
        <v>0</v>
      </c>
    </row>
    <row r="186" s="2" customFormat="1">
      <c r="A186" s="38"/>
      <c r="B186" s="39"/>
      <c r="C186" s="226" t="s">
        <v>405</v>
      </c>
      <c r="D186" s="226" t="s">
        <v>154</v>
      </c>
      <c r="E186" s="227" t="s">
        <v>1243</v>
      </c>
      <c r="F186" s="228" t="s">
        <v>1244</v>
      </c>
      <c r="G186" s="229" t="s">
        <v>202</v>
      </c>
      <c r="H186" s="230">
        <v>700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0.00096000000000000002</v>
      </c>
      <c r="R186" s="235">
        <f>Q186*H186</f>
        <v>0.67200000000000004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235</v>
      </c>
      <c r="AT186" s="237" t="s">
        <v>154</v>
      </c>
      <c r="AU186" s="237" t="s">
        <v>85</v>
      </c>
      <c r="AY186" s="17" t="s">
        <v>152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235</v>
      </c>
      <c r="BM186" s="237" t="s">
        <v>1245</v>
      </c>
    </row>
    <row r="187" s="2" customFormat="1">
      <c r="A187" s="38"/>
      <c r="B187" s="39"/>
      <c r="C187" s="226" t="s">
        <v>410</v>
      </c>
      <c r="D187" s="226" t="s">
        <v>154</v>
      </c>
      <c r="E187" s="227" t="s">
        <v>1246</v>
      </c>
      <c r="F187" s="228" t="s">
        <v>1247</v>
      </c>
      <c r="G187" s="229" t="s">
        <v>248</v>
      </c>
      <c r="H187" s="230">
        <v>600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0.00011</v>
      </c>
      <c r="R187" s="235">
        <f>Q187*H187</f>
        <v>0.066000000000000003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235</v>
      </c>
      <c r="AT187" s="237" t="s">
        <v>154</v>
      </c>
      <c r="AU187" s="237" t="s">
        <v>85</v>
      </c>
      <c r="AY187" s="17" t="s">
        <v>152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235</v>
      </c>
      <c r="BM187" s="237" t="s">
        <v>1248</v>
      </c>
    </row>
    <row r="188" s="12" customFormat="1" ht="22.8" customHeight="1">
      <c r="A188" s="12"/>
      <c r="B188" s="210"/>
      <c r="C188" s="211"/>
      <c r="D188" s="212" t="s">
        <v>75</v>
      </c>
      <c r="E188" s="224" t="s">
        <v>1249</v>
      </c>
      <c r="F188" s="224" t="s">
        <v>1250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SUM(P189:P192)</f>
        <v>0</v>
      </c>
      <c r="Q188" s="218"/>
      <c r="R188" s="219">
        <f>SUM(R189:R192)</f>
        <v>0.00029</v>
      </c>
      <c r="S188" s="218"/>
      <c r="T188" s="220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85</v>
      </c>
      <c r="AT188" s="222" t="s">
        <v>75</v>
      </c>
      <c r="AU188" s="222" t="s">
        <v>83</v>
      </c>
      <c r="AY188" s="221" t="s">
        <v>152</v>
      </c>
      <c r="BK188" s="223">
        <f>SUM(BK189:BK192)</f>
        <v>0</v>
      </c>
    </row>
    <row r="189" s="2" customFormat="1" ht="16.5" customHeight="1">
      <c r="A189" s="38"/>
      <c r="B189" s="39"/>
      <c r="C189" s="226" t="s">
        <v>415</v>
      </c>
      <c r="D189" s="226" t="s">
        <v>154</v>
      </c>
      <c r="E189" s="227" t="s">
        <v>1251</v>
      </c>
      <c r="F189" s="228" t="s">
        <v>1252</v>
      </c>
      <c r="G189" s="229" t="s">
        <v>197</v>
      </c>
      <c r="H189" s="230">
        <v>1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235</v>
      </c>
      <c r="AT189" s="237" t="s">
        <v>154</v>
      </c>
      <c r="AU189" s="237" t="s">
        <v>85</v>
      </c>
      <c r="AY189" s="17" t="s">
        <v>152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235</v>
      </c>
      <c r="BM189" s="237" t="s">
        <v>1253</v>
      </c>
    </row>
    <row r="190" s="2" customFormat="1" ht="16.5" customHeight="1">
      <c r="A190" s="38"/>
      <c r="B190" s="39"/>
      <c r="C190" s="226" t="s">
        <v>420</v>
      </c>
      <c r="D190" s="226" t="s">
        <v>154</v>
      </c>
      <c r="E190" s="227" t="s">
        <v>1254</v>
      </c>
      <c r="F190" s="228" t="s">
        <v>1255</v>
      </c>
      <c r="G190" s="229" t="s">
        <v>197</v>
      </c>
      <c r="H190" s="230">
        <v>1</v>
      </c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235</v>
      </c>
      <c r="AT190" s="237" t="s">
        <v>154</v>
      </c>
      <c r="AU190" s="237" t="s">
        <v>85</v>
      </c>
      <c r="AY190" s="17" t="s">
        <v>152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235</v>
      </c>
      <c r="BM190" s="237" t="s">
        <v>1256</v>
      </c>
    </row>
    <row r="191" s="2" customFormat="1">
      <c r="A191" s="38"/>
      <c r="B191" s="39"/>
      <c r="C191" s="226" t="s">
        <v>425</v>
      </c>
      <c r="D191" s="226" t="s">
        <v>154</v>
      </c>
      <c r="E191" s="227" t="s">
        <v>1257</v>
      </c>
      <c r="F191" s="228" t="s">
        <v>1258</v>
      </c>
      <c r="G191" s="229" t="s">
        <v>197</v>
      </c>
      <c r="H191" s="230">
        <v>1</v>
      </c>
      <c r="I191" s="231"/>
      <c r="J191" s="232">
        <f>ROUND(I191*H191,2)</f>
        <v>0</v>
      </c>
      <c r="K191" s="228" t="s">
        <v>1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0.00029</v>
      </c>
      <c r="R191" s="235">
        <f>Q191*H191</f>
        <v>0.00029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235</v>
      </c>
      <c r="AT191" s="237" t="s">
        <v>154</v>
      </c>
      <c r="AU191" s="237" t="s">
        <v>85</v>
      </c>
      <c r="AY191" s="17" t="s">
        <v>152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235</v>
      </c>
      <c r="BM191" s="237" t="s">
        <v>1259</v>
      </c>
    </row>
    <row r="192" s="2" customFormat="1" ht="16.5" customHeight="1">
      <c r="A192" s="38"/>
      <c r="B192" s="39"/>
      <c r="C192" s="226" t="s">
        <v>429</v>
      </c>
      <c r="D192" s="226" t="s">
        <v>154</v>
      </c>
      <c r="E192" s="227" t="s">
        <v>1260</v>
      </c>
      <c r="F192" s="228" t="s">
        <v>1261</v>
      </c>
      <c r="G192" s="229" t="s">
        <v>1262</v>
      </c>
      <c r="H192" s="230">
        <v>24</v>
      </c>
      <c r="I192" s="231"/>
      <c r="J192" s="232">
        <f>ROUND(I192*H192,2)</f>
        <v>0</v>
      </c>
      <c r="K192" s="228" t="s">
        <v>1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235</v>
      </c>
      <c r="AT192" s="237" t="s">
        <v>154</v>
      </c>
      <c r="AU192" s="237" t="s">
        <v>85</v>
      </c>
      <c r="AY192" s="17" t="s">
        <v>152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235</v>
      </c>
      <c r="BM192" s="237" t="s">
        <v>1263</v>
      </c>
    </row>
    <row r="193" s="12" customFormat="1" ht="25.92" customHeight="1">
      <c r="A193" s="12"/>
      <c r="B193" s="210"/>
      <c r="C193" s="211"/>
      <c r="D193" s="212" t="s">
        <v>75</v>
      </c>
      <c r="E193" s="213" t="s">
        <v>1069</v>
      </c>
      <c r="F193" s="213" t="s">
        <v>1070</v>
      </c>
      <c r="G193" s="211"/>
      <c r="H193" s="211"/>
      <c r="I193" s="214"/>
      <c r="J193" s="215">
        <f>BK193</f>
        <v>0</v>
      </c>
      <c r="K193" s="211"/>
      <c r="L193" s="216"/>
      <c r="M193" s="217"/>
      <c r="N193" s="218"/>
      <c r="O193" s="218"/>
      <c r="P193" s="219">
        <f>SUM(P194:P201)</f>
        <v>0</v>
      </c>
      <c r="Q193" s="218"/>
      <c r="R193" s="219">
        <f>SUM(R194:R201)</f>
        <v>0</v>
      </c>
      <c r="S193" s="218"/>
      <c r="T193" s="220">
        <f>SUM(T194:T201)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159</v>
      </c>
      <c r="AT193" s="222" t="s">
        <v>75</v>
      </c>
      <c r="AU193" s="222" t="s">
        <v>76</v>
      </c>
      <c r="AY193" s="221" t="s">
        <v>152</v>
      </c>
      <c r="BK193" s="223">
        <f>SUM(BK194:BK201)</f>
        <v>0</v>
      </c>
    </row>
    <row r="194" s="2" customFormat="1" ht="16.5" customHeight="1">
      <c r="A194" s="38"/>
      <c r="B194" s="39"/>
      <c r="C194" s="226" t="s">
        <v>438</v>
      </c>
      <c r="D194" s="226" t="s">
        <v>154</v>
      </c>
      <c r="E194" s="227" t="s">
        <v>1077</v>
      </c>
      <c r="F194" s="228" t="s">
        <v>1264</v>
      </c>
      <c r="G194" s="229" t="s">
        <v>369</v>
      </c>
      <c r="H194" s="230">
        <v>16</v>
      </c>
      <c r="I194" s="231"/>
      <c r="J194" s="232">
        <f>ROUND(I194*H194,2)</f>
        <v>0</v>
      </c>
      <c r="K194" s="228" t="s">
        <v>158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1074</v>
      </c>
      <c r="AT194" s="237" t="s">
        <v>154</v>
      </c>
      <c r="AU194" s="237" t="s">
        <v>83</v>
      </c>
      <c r="AY194" s="17" t="s">
        <v>152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1074</v>
      </c>
      <c r="BM194" s="237" t="s">
        <v>1265</v>
      </c>
    </row>
    <row r="195" s="2" customFormat="1" ht="16.5" customHeight="1">
      <c r="A195" s="38"/>
      <c r="B195" s="39"/>
      <c r="C195" s="226" t="s">
        <v>449</v>
      </c>
      <c r="D195" s="226" t="s">
        <v>154</v>
      </c>
      <c r="E195" s="227" t="s">
        <v>1266</v>
      </c>
      <c r="F195" s="228" t="s">
        <v>1267</v>
      </c>
      <c r="G195" s="229" t="s">
        <v>369</v>
      </c>
      <c r="H195" s="230">
        <v>8</v>
      </c>
      <c r="I195" s="231"/>
      <c r="J195" s="232">
        <f>ROUND(I195*H195,2)</f>
        <v>0</v>
      </c>
      <c r="K195" s="228" t="s">
        <v>158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1074</v>
      </c>
      <c r="AT195" s="237" t="s">
        <v>154</v>
      </c>
      <c r="AU195" s="237" t="s">
        <v>83</v>
      </c>
      <c r="AY195" s="17" t="s">
        <v>152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1074</v>
      </c>
      <c r="BM195" s="237" t="s">
        <v>1268</v>
      </c>
    </row>
    <row r="196" s="2" customFormat="1" ht="16.5" customHeight="1">
      <c r="A196" s="38"/>
      <c r="B196" s="39"/>
      <c r="C196" s="226" t="s">
        <v>456</v>
      </c>
      <c r="D196" s="226" t="s">
        <v>154</v>
      </c>
      <c r="E196" s="227" t="s">
        <v>1269</v>
      </c>
      <c r="F196" s="228" t="s">
        <v>1270</v>
      </c>
      <c r="G196" s="229" t="s">
        <v>369</v>
      </c>
      <c r="H196" s="230">
        <v>4</v>
      </c>
      <c r="I196" s="231"/>
      <c r="J196" s="232">
        <f>ROUND(I196*H196,2)</f>
        <v>0</v>
      </c>
      <c r="K196" s="228" t="s">
        <v>158</v>
      </c>
      <c r="L196" s="44"/>
      <c r="M196" s="233" t="s">
        <v>1</v>
      </c>
      <c r="N196" s="234" t="s">
        <v>41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1074</v>
      </c>
      <c r="AT196" s="237" t="s">
        <v>154</v>
      </c>
      <c r="AU196" s="237" t="s">
        <v>83</v>
      </c>
      <c r="AY196" s="17" t="s">
        <v>152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1074</v>
      </c>
      <c r="BM196" s="237" t="s">
        <v>1271</v>
      </c>
    </row>
    <row r="197" s="2" customFormat="1" ht="16.5" customHeight="1">
      <c r="A197" s="38"/>
      <c r="B197" s="39"/>
      <c r="C197" s="226" t="s">
        <v>460</v>
      </c>
      <c r="D197" s="226" t="s">
        <v>154</v>
      </c>
      <c r="E197" s="227" t="s">
        <v>1272</v>
      </c>
      <c r="F197" s="228" t="s">
        <v>1273</v>
      </c>
      <c r="G197" s="229" t="s">
        <v>369</v>
      </c>
      <c r="H197" s="230">
        <v>32</v>
      </c>
      <c r="I197" s="231"/>
      <c r="J197" s="232">
        <f>ROUND(I197*H197,2)</f>
        <v>0</v>
      </c>
      <c r="K197" s="228" t="s">
        <v>158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1074</v>
      </c>
      <c r="AT197" s="237" t="s">
        <v>154</v>
      </c>
      <c r="AU197" s="237" t="s">
        <v>83</v>
      </c>
      <c r="AY197" s="17" t="s">
        <v>152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1074</v>
      </c>
      <c r="BM197" s="237" t="s">
        <v>1274</v>
      </c>
    </row>
    <row r="198" s="2" customFormat="1">
      <c r="A198" s="38"/>
      <c r="B198" s="39"/>
      <c r="C198" s="226" t="s">
        <v>464</v>
      </c>
      <c r="D198" s="226" t="s">
        <v>154</v>
      </c>
      <c r="E198" s="227" t="s">
        <v>1275</v>
      </c>
      <c r="F198" s="228" t="s">
        <v>1276</v>
      </c>
      <c r="G198" s="229" t="s">
        <v>369</v>
      </c>
      <c r="H198" s="230">
        <v>4</v>
      </c>
      <c r="I198" s="231"/>
      <c r="J198" s="232">
        <f>ROUND(I198*H198,2)</f>
        <v>0</v>
      </c>
      <c r="K198" s="228" t="s">
        <v>158</v>
      </c>
      <c r="L198" s="44"/>
      <c r="M198" s="233" t="s">
        <v>1</v>
      </c>
      <c r="N198" s="234" t="s">
        <v>41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1074</v>
      </c>
      <c r="AT198" s="237" t="s">
        <v>154</v>
      </c>
      <c r="AU198" s="237" t="s">
        <v>83</v>
      </c>
      <c r="AY198" s="17" t="s">
        <v>152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1074</v>
      </c>
      <c r="BM198" s="237" t="s">
        <v>1277</v>
      </c>
    </row>
    <row r="199" s="2" customFormat="1" ht="21.75" customHeight="1">
      <c r="A199" s="38"/>
      <c r="B199" s="39"/>
      <c r="C199" s="226" t="s">
        <v>469</v>
      </c>
      <c r="D199" s="226" t="s">
        <v>154</v>
      </c>
      <c r="E199" s="227" t="s">
        <v>1278</v>
      </c>
      <c r="F199" s="228" t="s">
        <v>1279</v>
      </c>
      <c r="G199" s="229" t="s">
        <v>369</v>
      </c>
      <c r="H199" s="230">
        <v>32</v>
      </c>
      <c r="I199" s="231"/>
      <c r="J199" s="232">
        <f>ROUND(I199*H199,2)</f>
        <v>0</v>
      </c>
      <c r="K199" s="228" t="s">
        <v>158</v>
      </c>
      <c r="L199" s="44"/>
      <c r="M199" s="233" t="s">
        <v>1</v>
      </c>
      <c r="N199" s="234" t="s">
        <v>41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1074</v>
      </c>
      <c r="AT199" s="237" t="s">
        <v>154</v>
      </c>
      <c r="AU199" s="237" t="s">
        <v>83</v>
      </c>
      <c r="AY199" s="17" t="s">
        <v>152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1074</v>
      </c>
      <c r="BM199" s="237" t="s">
        <v>1280</v>
      </c>
    </row>
    <row r="200" s="2" customFormat="1">
      <c r="A200" s="38"/>
      <c r="B200" s="39"/>
      <c r="C200" s="226" t="s">
        <v>475</v>
      </c>
      <c r="D200" s="226" t="s">
        <v>154</v>
      </c>
      <c r="E200" s="227" t="s">
        <v>1281</v>
      </c>
      <c r="F200" s="228" t="s">
        <v>1282</v>
      </c>
      <c r="G200" s="229" t="s">
        <v>369</v>
      </c>
      <c r="H200" s="230">
        <v>16</v>
      </c>
      <c r="I200" s="231"/>
      <c r="J200" s="232">
        <f>ROUND(I200*H200,2)</f>
        <v>0</v>
      </c>
      <c r="K200" s="228" t="s">
        <v>158</v>
      </c>
      <c r="L200" s="44"/>
      <c r="M200" s="233" t="s">
        <v>1</v>
      </c>
      <c r="N200" s="234" t="s">
        <v>41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1074</v>
      </c>
      <c r="AT200" s="237" t="s">
        <v>154</v>
      </c>
      <c r="AU200" s="237" t="s">
        <v>83</v>
      </c>
      <c r="AY200" s="17" t="s">
        <v>152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83</v>
      </c>
      <c r="BK200" s="238">
        <f>ROUND(I200*H200,2)</f>
        <v>0</v>
      </c>
      <c r="BL200" s="17" t="s">
        <v>1074</v>
      </c>
      <c r="BM200" s="237" t="s">
        <v>1283</v>
      </c>
    </row>
    <row r="201" s="2" customFormat="1">
      <c r="A201" s="38"/>
      <c r="B201" s="39"/>
      <c r="C201" s="226" t="s">
        <v>483</v>
      </c>
      <c r="D201" s="226" t="s">
        <v>154</v>
      </c>
      <c r="E201" s="227" t="s">
        <v>1284</v>
      </c>
      <c r="F201" s="228" t="s">
        <v>1285</v>
      </c>
      <c r="G201" s="229" t="s">
        <v>369</v>
      </c>
      <c r="H201" s="230">
        <v>32</v>
      </c>
      <c r="I201" s="231"/>
      <c r="J201" s="232">
        <f>ROUND(I201*H201,2)</f>
        <v>0</v>
      </c>
      <c r="K201" s="228" t="s">
        <v>158</v>
      </c>
      <c r="L201" s="44"/>
      <c r="M201" s="283" t="s">
        <v>1</v>
      </c>
      <c r="N201" s="284" t="s">
        <v>41</v>
      </c>
      <c r="O201" s="285"/>
      <c r="P201" s="286">
        <f>O201*H201</f>
        <v>0</v>
      </c>
      <c r="Q201" s="286">
        <v>0</v>
      </c>
      <c r="R201" s="286">
        <f>Q201*H201</f>
        <v>0</v>
      </c>
      <c r="S201" s="286">
        <v>0</v>
      </c>
      <c r="T201" s="28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1074</v>
      </c>
      <c r="AT201" s="237" t="s">
        <v>154</v>
      </c>
      <c r="AU201" s="237" t="s">
        <v>83</v>
      </c>
      <c r="AY201" s="17" t="s">
        <v>152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1074</v>
      </c>
      <c r="BM201" s="237" t="s">
        <v>1286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865DDZoKOlBhaugEtaVg9JSP9mNG15FqadmqgoicBSltoks8QTBbC3rp0AJvF4Fp6WKJbOgXMbP4xkRcDM8RbA==" hashValue="NKi0tScwjUmdCkYHTXZgrP+rjAiyPNORCttLDTDsxYI/TJAhC+nyW86XuYIP/ljISwHCmjnHbYb5ZkKCeykm3A==" algorithmName="SHA-512" password="CC35"/>
  <autoFilter ref="C128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103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Snížení energetické náročnosti SOŠ a SOU Vocelova</v>
      </c>
      <c r="F7" s="150"/>
      <c r="G7" s="150"/>
      <c r="H7" s="150"/>
      <c r="L7" s="20"/>
    </row>
    <row r="8" s="1" customFormat="1" ht="12" customHeight="1">
      <c r="B8" s="20"/>
      <c r="D8" s="150" t="s">
        <v>104</v>
      </c>
      <c r="L8" s="20"/>
    </row>
    <row r="9" s="2" customFormat="1" ht="16.5" customHeight="1">
      <c r="A9" s="38"/>
      <c r="B9" s="44"/>
      <c r="C9" s="38"/>
      <c r="D9" s="38"/>
      <c r="E9" s="151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1287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22. 9. 2021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Ing.Pavel Michálek</v>
      </c>
      <c r="F26" s="38"/>
      <c r="G26" s="38"/>
      <c r="H26" s="38"/>
      <c r="I26" s="150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ROUND((SUM(BE121:BE172)),  2)</f>
        <v>0</v>
      </c>
      <c r="G35" s="38"/>
      <c r="H35" s="38"/>
      <c r="I35" s="164">
        <v>0.20999999999999999</v>
      </c>
      <c r="J35" s="163">
        <f>ROUND(((SUM(BE121:BE172))*I35),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ROUND((SUM(BF121:BF172)),  2)</f>
        <v>0</v>
      </c>
      <c r="G36" s="38"/>
      <c r="H36" s="38"/>
      <c r="I36" s="164">
        <v>0.14999999999999999</v>
      </c>
      <c r="J36" s="163">
        <f>ROUND(((SUM(BF121:BF172))*I36),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ROUND((SUM(BG121:BG172)),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ROUND((SUM(BH121:BH172)),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ROUND((SUM(BI121:BI172)),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Snížení energetické náročnosti SOŠ a SOU Vocelova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EL - Elektroinstalace a bleskosvod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Hradec Král. Vážní 1098</v>
      </c>
      <c r="G91" s="40"/>
      <c r="H91" s="40"/>
      <c r="I91" s="32" t="s">
        <v>22</v>
      </c>
      <c r="J91" s="79" t="str">
        <f>IF(J14="","",J14)</f>
        <v>22. 9. 2021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Královéhradecký kraj </v>
      </c>
      <c r="G93" s="40"/>
      <c r="H93" s="40"/>
      <c r="I93" s="32" t="s">
        <v>30</v>
      </c>
      <c r="J93" s="36" t="str">
        <f>E23</f>
        <v>Energy Benefit Centre a.s. 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Ing.Pavel Michálek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109</v>
      </c>
      <c r="D96" s="185"/>
      <c r="E96" s="185"/>
      <c r="F96" s="185"/>
      <c r="G96" s="185"/>
      <c r="H96" s="185"/>
      <c r="I96" s="185"/>
      <c r="J96" s="186" t="s">
        <v>110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111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112</v>
      </c>
    </row>
    <row r="99" s="9" customFormat="1" ht="24.96" customHeight="1">
      <c r="A99" s="9"/>
      <c r="B99" s="188"/>
      <c r="C99" s="189"/>
      <c r="D99" s="190" t="s">
        <v>1288</v>
      </c>
      <c r="E99" s="191"/>
      <c r="F99" s="191"/>
      <c r="G99" s="191"/>
      <c r="H99" s="191"/>
      <c r="I99" s="191"/>
      <c r="J99" s="192">
        <f>J122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Snížení energetické náročnosti SOŠ a SOU Vocelova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104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3" t="s">
        <v>105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EL - Elektroinstalace a bleskosvod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Hradec Král. Vážní 1098</v>
      </c>
      <c r="G115" s="40"/>
      <c r="H115" s="40"/>
      <c r="I115" s="32" t="s">
        <v>22</v>
      </c>
      <c r="J115" s="79" t="str">
        <f>IF(J14="","",J14)</f>
        <v>22. 9. 2021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E17</f>
        <v xml:space="preserve">Královéhradecký kraj </v>
      </c>
      <c r="G117" s="40"/>
      <c r="H117" s="40"/>
      <c r="I117" s="32" t="s">
        <v>30</v>
      </c>
      <c r="J117" s="36" t="str">
        <f>E23</f>
        <v>Energy Benefit Centre a.s. Praha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IF(E20="","",E20)</f>
        <v>Vyplň údaj</v>
      </c>
      <c r="G118" s="40"/>
      <c r="H118" s="40"/>
      <c r="I118" s="32" t="s">
        <v>33</v>
      </c>
      <c r="J118" s="36" t="str">
        <f>E26</f>
        <v>Ing.Pavel Michálek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138</v>
      </c>
      <c r="D120" s="202" t="s">
        <v>61</v>
      </c>
      <c r="E120" s="202" t="s">
        <v>57</v>
      </c>
      <c r="F120" s="202" t="s">
        <v>58</v>
      </c>
      <c r="G120" s="202" t="s">
        <v>139</v>
      </c>
      <c r="H120" s="202" t="s">
        <v>140</v>
      </c>
      <c r="I120" s="202" t="s">
        <v>141</v>
      </c>
      <c r="J120" s="202" t="s">
        <v>110</v>
      </c>
      <c r="K120" s="203" t="s">
        <v>142</v>
      </c>
      <c r="L120" s="204"/>
      <c r="M120" s="100" t="s">
        <v>1</v>
      </c>
      <c r="N120" s="101" t="s">
        <v>40</v>
      </c>
      <c r="O120" s="101" t="s">
        <v>143</v>
      </c>
      <c r="P120" s="101" t="s">
        <v>144</v>
      </c>
      <c r="Q120" s="101" t="s">
        <v>145</v>
      </c>
      <c r="R120" s="101" t="s">
        <v>146</v>
      </c>
      <c r="S120" s="101" t="s">
        <v>147</v>
      </c>
      <c r="T120" s="102" t="s">
        <v>148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149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0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112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75</v>
      </c>
      <c r="E122" s="213" t="s">
        <v>1289</v>
      </c>
      <c r="F122" s="213" t="s">
        <v>1290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SUM(P123:P172)</f>
        <v>0</v>
      </c>
      <c r="Q122" s="218"/>
      <c r="R122" s="219">
        <f>SUM(R123:R172)</f>
        <v>0</v>
      </c>
      <c r="S122" s="218"/>
      <c r="T122" s="220">
        <f>SUM(T123:T172)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83</v>
      </c>
      <c r="AT122" s="222" t="s">
        <v>75</v>
      </c>
      <c r="AU122" s="222" t="s">
        <v>76</v>
      </c>
      <c r="AY122" s="221" t="s">
        <v>152</v>
      </c>
      <c r="BK122" s="223">
        <f>SUM(BK123:BK172)</f>
        <v>0</v>
      </c>
    </row>
    <row r="123" s="2" customFormat="1" ht="33" customHeight="1">
      <c r="A123" s="38"/>
      <c r="B123" s="39"/>
      <c r="C123" s="226" t="s">
        <v>83</v>
      </c>
      <c r="D123" s="226" t="s">
        <v>154</v>
      </c>
      <c r="E123" s="227" t="s">
        <v>1291</v>
      </c>
      <c r="F123" s="228" t="s">
        <v>1292</v>
      </c>
      <c r="G123" s="229" t="s">
        <v>639</v>
      </c>
      <c r="H123" s="230">
        <v>5</v>
      </c>
      <c r="I123" s="231"/>
      <c r="J123" s="232">
        <f>ROUND(I123*H123,2)</f>
        <v>0</v>
      </c>
      <c r="K123" s="228" t="s">
        <v>1</v>
      </c>
      <c r="L123" s="44"/>
      <c r="M123" s="233" t="s">
        <v>1</v>
      </c>
      <c r="N123" s="234" t="s">
        <v>41</v>
      </c>
      <c r="O123" s="91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235</v>
      </c>
      <c r="AT123" s="237" t="s">
        <v>154</v>
      </c>
      <c r="AU123" s="237" t="s">
        <v>83</v>
      </c>
      <c r="AY123" s="17" t="s">
        <v>152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83</v>
      </c>
      <c r="BK123" s="238">
        <f>ROUND(I123*H123,2)</f>
        <v>0</v>
      </c>
      <c r="BL123" s="17" t="s">
        <v>235</v>
      </c>
      <c r="BM123" s="237" t="s">
        <v>85</v>
      </c>
    </row>
    <row r="124" s="2" customFormat="1">
      <c r="A124" s="38"/>
      <c r="B124" s="39"/>
      <c r="C124" s="226" t="s">
        <v>85</v>
      </c>
      <c r="D124" s="226" t="s">
        <v>154</v>
      </c>
      <c r="E124" s="227" t="s">
        <v>1293</v>
      </c>
      <c r="F124" s="228" t="s">
        <v>1294</v>
      </c>
      <c r="G124" s="229" t="s">
        <v>639</v>
      </c>
      <c r="H124" s="230">
        <v>1</v>
      </c>
      <c r="I124" s="231"/>
      <c r="J124" s="232">
        <f>ROUND(I124*H124,2)</f>
        <v>0</v>
      </c>
      <c r="K124" s="228" t="s">
        <v>1</v>
      </c>
      <c r="L124" s="44"/>
      <c r="M124" s="233" t="s">
        <v>1</v>
      </c>
      <c r="N124" s="234" t="s">
        <v>41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235</v>
      </c>
      <c r="AT124" s="237" t="s">
        <v>154</v>
      </c>
      <c r="AU124" s="237" t="s">
        <v>83</v>
      </c>
      <c r="AY124" s="17" t="s">
        <v>152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235</v>
      </c>
      <c r="BM124" s="237" t="s">
        <v>159</v>
      </c>
    </row>
    <row r="125" s="2" customFormat="1" ht="21.75" customHeight="1">
      <c r="A125" s="38"/>
      <c r="B125" s="39"/>
      <c r="C125" s="226" t="s">
        <v>169</v>
      </c>
      <c r="D125" s="226" t="s">
        <v>154</v>
      </c>
      <c r="E125" s="227" t="s">
        <v>1295</v>
      </c>
      <c r="F125" s="228" t="s">
        <v>1296</v>
      </c>
      <c r="G125" s="229" t="s">
        <v>639</v>
      </c>
      <c r="H125" s="230">
        <v>9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235</v>
      </c>
      <c r="AT125" s="237" t="s">
        <v>154</v>
      </c>
      <c r="AU125" s="237" t="s">
        <v>83</v>
      </c>
      <c r="AY125" s="17" t="s">
        <v>152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235</v>
      </c>
      <c r="BM125" s="237" t="s">
        <v>182</v>
      </c>
    </row>
    <row r="126" s="2" customFormat="1">
      <c r="A126" s="38"/>
      <c r="B126" s="39"/>
      <c r="C126" s="226" t="s">
        <v>159</v>
      </c>
      <c r="D126" s="226" t="s">
        <v>154</v>
      </c>
      <c r="E126" s="227" t="s">
        <v>1297</v>
      </c>
      <c r="F126" s="228" t="s">
        <v>1298</v>
      </c>
      <c r="G126" s="229" t="s">
        <v>639</v>
      </c>
      <c r="H126" s="230">
        <v>123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235</v>
      </c>
      <c r="AT126" s="237" t="s">
        <v>154</v>
      </c>
      <c r="AU126" s="237" t="s">
        <v>83</v>
      </c>
      <c r="AY126" s="17" t="s">
        <v>152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235</v>
      </c>
      <c r="BM126" s="237" t="s">
        <v>194</v>
      </c>
    </row>
    <row r="127" s="2" customFormat="1">
      <c r="A127" s="38"/>
      <c r="B127" s="39"/>
      <c r="C127" s="226" t="s">
        <v>177</v>
      </c>
      <c r="D127" s="226" t="s">
        <v>154</v>
      </c>
      <c r="E127" s="227" t="s">
        <v>1299</v>
      </c>
      <c r="F127" s="228" t="s">
        <v>1300</v>
      </c>
      <c r="G127" s="229" t="s">
        <v>639</v>
      </c>
      <c r="H127" s="230">
        <v>5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235</v>
      </c>
      <c r="AT127" s="237" t="s">
        <v>154</v>
      </c>
      <c r="AU127" s="237" t="s">
        <v>83</v>
      </c>
      <c r="AY127" s="17" t="s">
        <v>152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235</v>
      </c>
      <c r="BM127" s="237" t="s">
        <v>206</v>
      </c>
    </row>
    <row r="128" s="2" customFormat="1" ht="16.5" customHeight="1">
      <c r="A128" s="38"/>
      <c r="B128" s="39"/>
      <c r="C128" s="226" t="s">
        <v>182</v>
      </c>
      <c r="D128" s="226" t="s">
        <v>154</v>
      </c>
      <c r="E128" s="227" t="s">
        <v>1301</v>
      </c>
      <c r="F128" s="228" t="s">
        <v>1302</v>
      </c>
      <c r="G128" s="229" t="s">
        <v>639</v>
      </c>
      <c r="H128" s="230">
        <v>2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235</v>
      </c>
      <c r="AT128" s="237" t="s">
        <v>154</v>
      </c>
      <c r="AU128" s="237" t="s">
        <v>83</v>
      </c>
      <c r="AY128" s="17" t="s">
        <v>152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235</v>
      </c>
      <c r="BM128" s="237" t="s">
        <v>215</v>
      </c>
    </row>
    <row r="129" s="2" customFormat="1" ht="16.5" customHeight="1">
      <c r="A129" s="38"/>
      <c r="B129" s="39"/>
      <c r="C129" s="226" t="s">
        <v>189</v>
      </c>
      <c r="D129" s="226" t="s">
        <v>154</v>
      </c>
      <c r="E129" s="227" t="s">
        <v>1303</v>
      </c>
      <c r="F129" s="228" t="s">
        <v>1304</v>
      </c>
      <c r="G129" s="229" t="s">
        <v>248</v>
      </c>
      <c r="H129" s="230">
        <v>300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235</v>
      </c>
      <c r="AT129" s="237" t="s">
        <v>154</v>
      </c>
      <c r="AU129" s="237" t="s">
        <v>83</v>
      </c>
      <c r="AY129" s="17" t="s">
        <v>152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235</v>
      </c>
      <c r="BM129" s="237" t="s">
        <v>226</v>
      </c>
    </row>
    <row r="130" s="2" customFormat="1" ht="16.5" customHeight="1">
      <c r="A130" s="38"/>
      <c r="B130" s="39"/>
      <c r="C130" s="226" t="s">
        <v>194</v>
      </c>
      <c r="D130" s="226" t="s">
        <v>154</v>
      </c>
      <c r="E130" s="227" t="s">
        <v>1305</v>
      </c>
      <c r="F130" s="228" t="s">
        <v>1306</v>
      </c>
      <c r="G130" s="229" t="s">
        <v>639</v>
      </c>
      <c r="H130" s="230">
        <v>300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235</v>
      </c>
      <c r="AT130" s="237" t="s">
        <v>154</v>
      </c>
      <c r="AU130" s="237" t="s">
        <v>83</v>
      </c>
      <c r="AY130" s="17" t="s">
        <v>152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235</v>
      </c>
      <c r="BM130" s="237" t="s">
        <v>235</v>
      </c>
    </row>
    <row r="131" s="2" customFormat="1" ht="16.5" customHeight="1">
      <c r="A131" s="38"/>
      <c r="B131" s="39"/>
      <c r="C131" s="226" t="s">
        <v>199</v>
      </c>
      <c r="D131" s="226" t="s">
        <v>154</v>
      </c>
      <c r="E131" s="227" t="s">
        <v>1307</v>
      </c>
      <c r="F131" s="228" t="s">
        <v>1308</v>
      </c>
      <c r="G131" s="229" t="s">
        <v>639</v>
      </c>
      <c r="H131" s="230">
        <v>139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235</v>
      </c>
      <c r="AT131" s="237" t="s">
        <v>154</v>
      </c>
      <c r="AU131" s="237" t="s">
        <v>83</v>
      </c>
      <c r="AY131" s="17" t="s">
        <v>152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235</v>
      </c>
      <c r="BM131" s="237" t="s">
        <v>245</v>
      </c>
    </row>
    <row r="132" s="2" customFormat="1" ht="16.5" customHeight="1">
      <c r="A132" s="38"/>
      <c r="B132" s="39"/>
      <c r="C132" s="226" t="s">
        <v>206</v>
      </c>
      <c r="D132" s="226" t="s">
        <v>154</v>
      </c>
      <c r="E132" s="227" t="s">
        <v>1309</v>
      </c>
      <c r="F132" s="228" t="s">
        <v>1310</v>
      </c>
      <c r="G132" s="229" t="s">
        <v>248</v>
      </c>
      <c r="H132" s="230">
        <v>530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235</v>
      </c>
      <c r="AT132" s="237" t="s">
        <v>154</v>
      </c>
      <c r="AU132" s="237" t="s">
        <v>83</v>
      </c>
      <c r="AY132" s="17" t="s">
        <v>152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235</v>
      </c>
      <c r="BM132" s="237" t="s">
        <v>256</v>
      </c>
    </row>
    <row r="133" s="2" customFormat="1" ht="16.5" customHeight="1">
      <c r="A133" s="38"/>
      <c r="B133" s="39"/>
      <c r="C133" s="226" t="s">
        <v>210</v>
      </c>
      <c r="D133" s="226" t="s">
        <v>154</v>
      </c>
      <c r="E133" s="227" t="s">
        <v>1311</v>
      </c>
      <c r="F133" s="228" t="s">
        <v>1312</v>
      </c>
      <c r="G133" s="229" t="s">
        <v>248</v>
      </c>
      <c r="H133" s="230">
        <v>890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235</v>
      </c>
      <c r="AT133" s="237" t="s">
        <v>154</v>
      </c>
      <c r="AU133" s="237" t="s">
        <v>83</v>
      </c>
      <c r="AY133" s="17" t="s">
        <v>152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235</v>
      </c>
      <c r="BM133" s="237" t="s">
        <v>267</v>
      </c>
    </row>
    <row r="134" s="2" customFormat="1" ht="16.5" customHeight="1">
      <c r="A134" s="38"/>
      <c r="B134" s="39"/>
      <c r="C134" s="226" t="s">
        <v>215</v>
      </c>
      <c r="D134" s="226" t="s">
        <v>154</v>
      </c>
      <c r="E134" s="227" t="s">
        <v>1313</v>
      </c>
      <c r="F134" s="228" t="s">
        <v>1314</v>
      </c>
      <c r="G134" s="229" t="s">
        <v>248</v>
      </c>
      <c r="H134" s="230">
        <v>95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235</v>
      </c>
      <c r="AT134" s="237" t="s">
        <v>154</v>
      </c>
      <c r="AU134" s="237" t="s">
        <v>83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235</v>
      </c>
      <c r="BM134" s="237" t="s">
        <v>282</v>
      </c>
    </row>
    <row r="135" s="2" customFormat="1" ht="16.5" customHeight="1">
      <c r="A135" s="38"/>
      <c r="B135" s="39"/>
      <c r="C135" s="226" t="s">
        <v>220</v>
      </c>
      <c r="D135" s="226" t="s">
        <v>154</v>
      </c>
      <c r="E135" s="227" t="s">
        <v>1315</v>
      </c>
      <c r="F135" s="228" t="s">
        <v>1316</v>
      </c>
      <c r="G135" s="229" t="s">
        <v>248</v>
      </c>
      <c r="H135" s="230">
        <v>7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235</v>
      </c>
      <c r="AT135" s="237" t="s">
        <v>154</v>
      </c>
      <c r="AU135" s="237" t="s">
        <v>83</v>
      </c>
      <c r="AY135" s="17" t="s">
        <v>152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235</v>
      </c>
      <c r="BM135" s="237" t="s">
        <v>292</v>
      </c>
    </row>
    <row r="136" s="2" customFormat="1" ht="16.5" customHeight="1">
      <c r="A136" s="38"/>
      <c r="B136" s="39"/>
      <c r="C136" s="226" t="s">
        <v>226</v>
      </c>
      <c r="D136" s="226" t="s">
        <v>154</v>
      </c>
      <c r="E136" s="227" t="s">
        <v>1317</v>
      </c>
      <c r="F136" s="228" t="s">
        <v>1318</v>
      </c>
      <c r="G136" s="229" t="s">
        <v>639</v>
      </c>
      <c r="H136" s="230">
        <v>123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235</v>
      </c>
      <c r="AT136" s="237" t="s">
        <v>154</v>
      </c>
      <c r="AU136" s="237" t="s">
        <v>83</v>
      </c>
      <c r="AY136" s="17" t="s">
        <v>152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235</v>
      </c>
      <c r="BM136" s="237" t="s">
        <v>302</v>
      </c>
    </row>
    <row r="137" s="2" customFormat="1" ht="16.5" customHeight="1">
      <c r="A137" s="38"/>
      <c r="B137" s="39"/>
      <c r="C137" s="226" t="s">
        <v>8</v>
      </c>
      <c r="D137" s="226" t="s">
        <v>154</v>
      </c>
      <c r="E137" s="227" t="s">
        <v>1319</v>
      </c>
      <c r="F137" s="228" t="s">
        <v>1320</v>
      </c>
      <c r="G137" s="229" t="s">
        <v>369</v>
      </c>
      <c r="H137" s="230">
        <v>16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235</v>
      </c>
      <c r="AT137" s="237" t="s">
        <v>154</v>
      </c>
      <c r="AU137" s="237" t="s">
        <v>83</v>
      </c>
      <c r="AY137" s="17" t="s">
        <v>152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235</v>
      </c>
      <c r="BM137" s="237" t="s">
        <v>314</v>
      </c>
    </row>
    <row r="138" s="2" customFormat="1" ht="16.5" customHeight="1">
      <c r="A138" s="38"/>
      <c r="B138" s="39"/>
      <c r="C138" s="226" t="s">
        <v>235</v>
      </c>
      <c r="D138" s="226" t="s">
        <v>154</v>
      </c>
      <c r="E138" s="227" t="s">
        <v>1321</v>
      </c>
      <c r="F138" s="228" t="s">
        <v>1322</v>
      </c>
      <c r="G138" s="229" t="s">
        <v>369</v>
      </c>
      <c r="H138" s="230">
        <v>16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235</v>
      </c>
      <c r="AT138" s="237" t="s">
        <v>154</v>
      </c>
      <c r="AU138" s="237" t="s">
        <v>83</v>
      </c>
      <c r="AY138" s="17" t="s">
        <v>152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235</v>
      </c>
      <c r="BM138" s="237" t="s">
        <v>329</v>
      </c>
    </row>
    <row r="139" s="2" customFormat="1" ht="16.5" customHeight="1">
      <c r="A139" s="38"/>
      <c r="B139" s="39"/>
      <c r="C139" s="226" t="s">
        <v>239</v>
      </c>
      <c r="D139" s="226" t="s">
        <v>154</v>
      </c>
      <c r="E139" s="227" t="s">
        <v>1323</v>
      </c>
      <c r="F139" s="228" t="s">
        <v>1324</v>
      </c>
      <c r="G139" s="229" t="s">
        <v>369</v>
      </c>
      <c r="H139" s="230">
        <v>20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235</v>
      </c>
      <c r="AT139" s="237" t="s">
        <v>154</v>
      </c>
      <c r="AU139" s="237" t="s">
        <v>83</v>
      </c>
      <c r="AY139" s="17" t="s">
        <v>152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235</v>
      </c>
      <c r="BM139" s="237" t="s">
        <v>339</v>
      </c>
    </row>
    <row r="140" s="2" customFormat="1" ht="16.5" customHeight="1">
      <c r="A140" s="38"/>
      <c r="B140" s="39"/>
      <c r="C140" s="226" t="s">
        <v>245</v>
      </c>
      <c r="D140" s="226" t="s">
        <v>154</v>
      </c>
      <c r="E140" s="227" t="s">
        <v>1325</v>
      </c>
      <c r="F140" s="228" t="s">
        <v>1326</v>
      </c>
      <c r="G140" s="229" t="s">
        <v>639</v>
      </c>
      <c r="H140" s="230">
        <v>139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235</v>
      </c>
      <c r="AT140" s="237" t="s">
        <v>154</v>
      </c>
      <c r="AU140" s="237" t="s">
        <v>83</v>
      </c>
      <c r="AY140" s="17" t="s">
        <v>152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235</v>
      </c>
      <c r="BM140" s="237" t="s">
        <v>349</v>
      </c>
    </row>
    <row r="141" s="2" customFormat="1">
      <c r="A141" s="38"/>
      <c r="B141" s="39"/>
      <c r="C141" s="226" t="s">
        <v>251</v>
      </c>
      <c r="D141" s="226" t="s">
        <v>154</v>
      </c>
      <c r="E141" s="227" t="s">
        <v>1327</v>
      </c>
      <c r="F141" s="228" t="s">
        <v>1328</v>
      </c>
      <c r="G141" s="229" t="s">
        <v>639</v>
      </c>
      <c r="H141" s="230">
        <v>24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235</v>
      </c>
      <c r="AT141" s="237" t="s">
        <v>154</v>
      </c>
      <c r="AU141" s="237" t="s">
        <v>83</v>
      </c>
      <c r="AY141" s="17" t="s">
        <v>152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235</v>
      </c>
      <c r="BM141" s="237" t="s">
        <v>358</v>
      </c>
    </row>
    <row r="142" s="2" customFormat="1" ht="16.5" customHeight="1">
      <c r="A142" s="38"/>
      <c r="B142" s="39"/>
      <c r="C142" s="226" t="s">
        <v>256</v>
      </c>
      <c r="D142" s="226" t="s">
        <v>154</v>
      </c>
      <c r="E142" s="227" t="s">
        <v>1329</v>
      </c>
      <c r="F142" s="228" t="s">
        <v>1330</v>
      </c>
      <c r="G142" s="229" t="s">
        <v>639</v>
      </c>
      <c r="H142" s="230">
        <v>5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235</v>
      </c>
      <c r="AT142" s="237" t="s">
        <v>154</v>
      </c>
      <c r="AU142" s="237" t="s">
        <v>83</v>
      </c>
      <c r="AY142" s="17" t="s">
        <v>152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235</v>
      </c>
      <c r="BM142" s="237" t="s">
        <v>366</v>
      </c>
    </row>
    <row r="143" s="2" customFormat="1" ht="21.75" customHeight="1">
      <c r="A143" s="38"/>
      <c r="B143" s="39"/>
      <c r="C143" s="226" t="s">
        <v>7</v>
      </c>
      <c r="D143" s="226" t="s">
        <v>154</v>
      </c>
      <c r="E143" s="227" t="s">
        <v>1331</v>
      </c>
      <c r="F143" s="228" t="s">
        <v>1332</v>
      </c>
      <c r="G143" s="229" t="s">
        <v>639</v>
      </c>
      <c r="H143" s="230">
        <v>50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235</v>
      </c>
      <c r="AT143" s="237" t="s">
        <v>154</v>
      </c>
      <c r="AU143" s="237" t="s">
        <v>83</v>
      </c>
      <c r="AY143" s="17" t="s">
        <v>152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235</v>
      </c>
      <c r="BM143" s="237" t="s">
        <v>375</v>
      </c>
    </row>
    <row r="144" s="2" customFormat="1" ht="21.75" customHeight="1">
      <c r="A144" s="38"/>
      <c r="B144" s="39"/>
      <c r="C144" s="226" t="s">
        <v>267</v>
      </c>
      <c r="D144" s="226" t="s">
        <v>154</v>
      </c>
      <c r="E144" s="227" t="s">
        <v>1333</v>
      </c>
      <c r="F144" s="228" t="s">
        <v>1334</v>
      </c>
      <c r="G144" s="229" t="s">
        <v>639</v>
      </c>
      <c r="H144" s="230">
        <v>2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235</v>
      </c>
      <c r="AT144" s="237" t="s">
        <v>154</v>
      </c>
      <c r="AU144" s="237" t="s">
        <v>83</v>
      </c>
      <c r="AY144" s="17" t="s">
        <v>152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235</v>
      </c>
      <c r="BM144" s="237" t="s">
        <v>385</v>
      </c>
    </row>
    <row r="145" s="2" customFormat="1">
      <c r="A145" s="38"/>
      <c r="B145" s="39"/>
      <c r="C145" s="226" t="s">
        <v>278</v>
      </c>
      <c r="D145" s="226" t="s">
        <v>154</v>
      </c>
      <c r="E145" s="227" t="s">
        <v>1335</v>
      </c>
      <c r="F145" s="228" t="s">
        <v>1336</v>
      </c>
      <c r="G145" s="229" t="s">
        <v>248</v>
      </c>
      <c r="H145" s="230">
        <v>50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235</v>
      </c>
      <c r="AT145" s="237" t="s">
        <v>154</v>
      </c>
      <c r="AU145" s="237" t="s">
        <v>83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235</v>
      </c>
      <c r="BM145" s="237" t="s">
        <v>395</v>
      </c>
    </row>
    <row r="146" s="2" customFormat="1">
      <c r="A146" s="38"/>
      <c r="B146" s="39"/>
      <c r="C146" s="226" t="s">
        <v>282</v>
      </c>
      <c r="D146" s="226" t="s">
        <v>154</v>
      </c>
      <c r="E146" s="227" t="s">
        <v>1337</v>
      </c>
      <c r="F146" s="228" t="s">
        <v>1338</v>
      </c>
      <c r="G146" s="229" t="s">
        <v>248</v>
      </c>
      <c r="H146" s="230">
        <v>50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235</v>
      </c>
      <c r="AT146" s="237" t="s">
        <v>154</v>
      </c>
      <c r="AU146" s="237" t="s">
        <v>83</v>
      </c>
      <c r="AY146" s="17" t="s">
        <v>152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235</v>
      </c>
      <c r="BM146" s="237" t="s">
        <v>405</v>
      </c>
    </row>
    <row r="147" s="2" customFormat="1">
      <c r="A147" s="38"/>
      <c r="B147" s="39"/>
      <c r="C147" s="226" t="s">
        <v>287</v>
      </c>
      <c r="D147" s="226" t="s">
        <v>154</v>
      </c>
      <c r="E147" s="227" t="s">
        <v>1339</v>
      </c>
      <c r="F147" s="228" t="s">
        <v>1340</v>
      </c>
      <c r="G147" s="229" t="s">
        <v>639</v>
      </c>
      <c r="H147" s="230">
        <v>50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235</v>
      </c>
      <c r="AT147" s="237" t="s">
        <v>154</v>
      </c>
      <c r="AU147" s="237" t="s">
        <v>83</v>
      </c>
      <c r="AY147" s="17" t="s">
        <v>152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235</v>
      </c>
      <c r="BM147" s="237" t="s">
        <v>415</v>
      </c>
    </row>
    <row r="148" s="2" customFormat="1">
      <c r="A148" s="38"/>
      <c r="B148" s="39"/>
      <c r="C148" s="226" t="s">
        <v>292</v>
      </c>
      <c r="D148" s="226" t="s">
        <v>154</v>
      </c>
      <c r="E148" s="227" t="s">
        <v>1341</v>
      </c>
      <c r="F148" s="228" t="s">
        <v>1342</v>
      </c>
      <c r="G148" s="229" t="s">
        <v>369</v>
      </c>
      <c r="H148" s="230">
        <v>10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235</v>
      </c>
      <c r="AT148" s="237" t="s">
        <v>154</v>
      </c>
      <c r="AU148" s="237" t="s">
        <v>83</v>
      </c>
      <c r="AY148" s="17" t="s">
        <v>152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235</v>
      </c>
      <c r="BM148" s="237" t="s">
        <v>425</v>
      </c>
    </row>
    <row r="149" s="2" customFormat="1">
      <c r="A149" s="38"/>
      <c r="B149" s="39"/>
      <c r="C149" s="226" t="s">
        <v>297</v>
      </c>
      <c r="D149" s="226" t="s">
        <v>154</v>
      </c>
      <c r="E149" s="227" t="s">
        <v>1343</v>
      </c>
      <c r="F149" s="228" t="s">
        <v>1344</v>
      </c>
      <c r="G149" s="229" t="s">
        <v>248</v>
      </c>
      <c r="H149" s="230">
        <v>100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235</v>
      </c>
      <c r="AT149" s="237" t="s">
        <v>154</v>
      </c>
      <c r="AU149" s="237" t="s">
        <v>83</v>
      </c>
      <c r="AY149" s="17" t="s">
        <v>152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235</v>
      </c>
      <c r="BM149" s="237" t="s">
        <v>438</v>
      </c>
    </row>
    <row r="150" s="2" customFormat="1" ht="16.5" customHeight="1">
      <c r="A150" s="38"/>
      <c r="B150" s="39"/>
      <c r="C150" s="226" t="s">
        <v>302</v>
      </c>
      <c r="D150" s="226" t="s">
        <v>154</v>
      </c>
      <c r="E150" s="227" t="s">
        <v>1345</v>
      </c>
      <c r="F150" s="228" t="s">
        <v>1346</v>
      </c>
      <c r="G150" s="229" t="s">
        <v>248</v>
      </c>
      <c r="H150" s="230">
        <v>168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235</v>
      </c>
      <c r="AT150" s="237" t="s">
        <v>154</v>
      </c>
      <c r="AU150" s="237" t="s">
        <v>83</v>
      </c>
      <c r="AY150" s="17" t="s">
        <v>152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235</v>
      </c>
      <c r="BM150" s="237" t="s">
        <v>456</v>
      </c>
    </row>
    <row r="151" s="2" customFormat="1" ht="21.75" customHeight="1">
      <c r="A151" s="38"/>
      <c r="B151" s="39"/>
      <c r="C151" s="226" t="s">
        <v>306</v>
      </c>
      <c r="D151" s="226" t="s">
        <v>154</v>
      </c>
      <c r="E151" s="227" t="s">
        <v>1347</v>
      </c>
      <c r="F151" s="228" t="s">
        <v>1348</v>
      </c>
      <c r="G151" s="229" t="s">
        <v>639</v>
      </c>
      <c r="H151" s="230">
        <v>6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235</v>
      </c>
      <c r="AT151" s="237" t="s">
        <v>154</v>
      </c>
      <c r="AU151" s="237" t="s">
        <v>83</v>
      </c>
      <c r="AY151" s="17" t="s">
        <v>152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235</v>
      </c>
      <c r="BM151" s="237" t="s">
        <v>464</v>
      </c>
    </row>
    <row r="152" s="2" customFormat="1" ht="21.75" customHeight="1">
      <c r="A152" s="38"/>
      <c r="B152" s="39"/>
      <c r="C152" s="226" t="s">
        <v>314</v>
      </c>
      <c r="D152" s="226" t="s">
        <v>154</v>
      </c>
      <c r="E152" s="227" t="s">
        <v>1349</v>
      </c>
      <c r="F152" s="228" t="s">
        <v>1350</v>
      </c>
      <c r="G152" s="229" t="s">
        <v>639</v>
      </c>
      <c r="H152" s="230">
        <v>60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235</v>
      </c>
      <c r="AT152" s="237" t="s">
        <v>154</v>
      </c>
      <c r="AU152" s="237" t="s">
        <v>83</v>
      </c>
      <c r="AY152" s="17" t="s">
        <v>152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235</v>
      </c>
      <c r="BM152" s="237" t="s">
        <v>475</v>
      </c>
    </row>
    <row r="153" s="2" customFormat="1" ht="16.5" customHeight="1">
      <c r="A153" s="38"/>
      <c r="B153" s="39"/>
      <c r="C153" s="226" t="s">
        <v>323</v>
      </c>
      <c r="D153" s="226" t="s">
        <v>154</v>
      </c>
      <c r="E153" s="227" t="s">
        <v>1351</v>
      </c>
      <c r="F153" s="228" t="s">
        <v>1352</v>
      </c>
      <c r="G153" s="229" t="s">
        <v>639</v>
      </c>
      <c r="H153" s="230">
        <v>2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235</v>
      </c>
      <c r="AT153" s="237" t="s">
        <v>154</v>
      </c>
      <c r="AU153" s="237" t="s">
        <v>83</v>
      </c>
      <c r="AY153" s="17" t="s">
        <v>152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235</v>
      </c>
      <c r="BM153" s="237" t="s">
        <v>490</v>
      </c>
    </row>
    <row r="154" s="2" customFormat="1" ht="16.5" customHeight="1">
      <c r="A154" s="38"/>
      <c r="B154" s="39"/>
      <c r="C154" s="226" t="s">
        <v>329</v>
      </c>
      <c r="D154" s="226" t="s">
        <v>154</v>
      </c>
      <c r="E154" s="227" t="s">
        <v>1353</v>
      </c>
      <c r="F154" s="228" t="s">
        <v>1354</v>
      </c>
      <c r="G154" s="229" t="s">
        <v>639</v>
      </c>
      <c r="H154" s="230">
        <v>45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235</v>
      </c>
      <c r="AT154" s="237" t="s">
        <v>154</v>
      </c>
      <c r="AU154" s="237" t="s">
        <v>83</v>
      </c>
      <c r="AY154" s="17" t="s">
        <v>152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235</v>
      </c>
      <c r="BM154" s="237" t="s">
        <v>499</v>
      </c>
    </row>
    <row r="155" s="2" customFormat="1" ht="16.5" customHeight="1">
      <c r="A155" s="38"/>
      <c r="B155" s="39"/>
      <c r="C155" s="226" t="s">
        <v>333</v>
      </c>
      <c r="D155" s="226" t="s">
        <v>154</v>
      </c>
      <c r="E155" s="227" t="s">
        <v>1355</v>
      </c>
      <c r="F155" s="228" t="s">
        <v>1356</v>
      </c>
      <c r="G155" s="229" t="s">
        <v>639</v>
      </c>
      <c r="H155" s="230">
        <v>10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235</v>
      </c>
      <c r="AT155" s="237" t="s">
        <v>154</v>
      </c>
      <c r="AU155" s="237" t="s">
        <v>83</v>
      </c>
      <c r="AY155" s="17" t="s">
        <v>152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235</v>
      </c>
      <c r="BM155" s="237" t="s">
        <v>508</v>
      </c>
    </row>
    <row r="156" s="2" customFormat="1" ht="16.5" customHeight="1">
      <c r="A156" s="38"/>
      <c r="B156" s="39"/>
      <c r="C156" s="226" t="s">
        <v>339</v>
      </c>
      <c r="D156" s="226" t="s">
        <v>154</v>
      </c>
      <c r="E156" s="227" t="s">
        <v>1357</v>
      </c>
      <c r="F156" s="228" t="s">
        <v>1358</v>
      </c>
      <c r="G156" s="229" t="s">
        <v>639</v>
      </c>
      <c r="H156" s="230">
        <v>20</v>
      </c>
      <c r="I156" s="231"/>
      <c r="J156" s="232">
        <f>ROUND(I156*H156,2)</f>
        <v>0</v>
      </c>
      <c r="K156" s="228" t="s">
        <v>1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235</v>
      </c>
      <c r="AT156" s="237" t="s">
        <v>154</v>
      </c>
      <c r="AU156" s="237" t="s">
        <v>83</v>
      </c>
      <c r="AY156" s="17" t="s">
        <v>152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235</v>
      </c>
      <c r="BM156" s="237" t="s">
        <v>519</v>
      </c>
    </row>
    <row r="157" s="2" customFormat="1" ht="16.5" customHeight="1">
      <c r="A157" s="38"/>
      <c r="B157" s="39"/>
      <c r="C157" s="226" t="s">
        <v>344</v>
      </c>
      <c r="D157" s="226" t="s">
        <v>154</v>
      </c>
      <c r="E157" s="227" t="s">
        <v>1359</v>
      </c>
      <c r="F157" s="228" t="s">
        <v>1360</v>
      </c>
      <c r="G157" s="229" t="s">
        <v>639</v>
      </c>
      <c r="H157" s="230">
        <v>9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235</v>
      </c>
      <c r="AT157" s="237" t="s">
        <v>154</v>
      </c>
      <c r="AU157" s="237" t="s">
        <v>83</v>
      </c>
      <c r="AY157" s="17" t="s">
        <v>152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235</v>
      </c>
      <c r="BM157" s="237" t="s">
        <v>529</v>
      </c>
    </row>
    <row r="158" s="2" customFormat="1" ht="16.5" customHeight="1">
      <c r="A158" s="38"/>
      <c r="B158" s="39"/>
      <c r="C158" s="226" t="s">
        <v>349</v>
      </c>
      <c r="D158" s="226" t="s">
        <v>154</v>
      </c>
      <c r="E158" s="227" t="s">
        <v>1361</v>
      </c>
      <c r="F158" s="228" t="s">
        <v>1362</v>
      </c>
      <c r="G158" s="229" t="s">
        <v>639</v>
      </c>
      <c r="H158" s="230">
        <v>10</v>
      </c>
      <c r="I158" s="231"/>
      <c r="J158" s="232">
        <f>ROUND(I158*H158,2)</f>
        <v>0</v>
      </c>
      <c r="K158" s="228" t="s">
        <v>1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235</v>
      </c>
      <c r="AT158" s="237" t="s">
        <v>154</v>
      </c>
      <c r="AU158" s="237" t="s">
        <v>83</v>
      </c>
      <c r="AY158" s="17" t="s">
        <v>152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235</v>
      </c>
      <c r="BM158" s="237" t="s">
        <v>539</v>
      </c>
    </row>
    <row r="159" s="2" customFormat="1" ht="16.5" customHeight="1">
      <c r="A159" s="38"/>
      <c r="B159" s="39"/>
      <c r="C159" s="226" t="s">
        <v>354</v>
      </c>
      <c r="D159" s="226" t="s">
        <v>154</v>
      </c>
      <c r="E159" s="227" t="s">
        <v>1363</v>
      </c>
      <c r="F159" s="228" t="s">
        <v>1364</v>
      </c>
      <c r="G159" s="229" t="s">
        <v>639</v>
      </c>
      <c r="H159" s="230">
        <v>10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235</v>
      </c>
      <c r="AT159" s="237" t="s">
        <v>154</v>
      </c>
      <c r="AU159" s="237" t="s">
        <v>83</v>
      </c>
      <c r="AY159" s="17" t="s">
        <v>152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235</v>
      </c>
      <c r="BM159" s="237" t="s">
        <v>548</v>
      </c>
    </row>
    <row r="160" s="2" customFormat="1" ht="16.5" customHeight="1">
      <c r="A160" s="38"/>
      <c r="B160" s="39"/>
      <c r="C160" s="226" t="s">
        <v>358</v>
      </c>
      <c r="D160" s="226" t="s">
        <v>154</v>
      </c>
      <c r="E160" s="227" t="s">
        <v>1365</v>
      </c>
      <c r="F160" s="228" t="s">
        <v>1366</v>
      </c>
      <c r="G160" s="229" t="s">
        <v>639</v>
      </c>
      <c r="H160" s="230">
        <v>5</v>
      </c>
      <c r="I160" s="231"/>
      <c r="J160" s="232">
        <f>ROUND(I160*H160,2)</f>
        <v>0</v>
      </c>
      <c r="K160" s="228" t="s">
        <v>1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235</v>
      </c>
      <c r="AT160" s="237" t="s">
        <v>154</v>
      </c>
      <c r="AU160" s="237" t="s">
        <v>83</v>
      </c>
      <c r="AY160" s="17" t="s">
        <v>152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235</v>
      </c>
      <c r="BM160" s="237" t="s">
        <v>555</v>
      </c>
    </row>
    <row r="161" s="2" customFormat="1" ht="16.5" customHeight="1">
      <c r="A161" s="38"/>
      <c r="B161" s="39"/>
      <c r="C161" s="226" t="s">
        <v>362</v>
      </c>
      <c r="D161" s="226" t="s">
        <v>154</v>
      </c>
      <c r="E161" s="227" t="s">
        <v>1367</v>
      </c>
      <c r="F161" s="228" t="s">
        <v>1368</v>
      </c>
      <c r="G161" s="229" t="s">
        <v>639</v>
      </c>
      <c r="H161" s="230">
        <v>35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235</v>
      </c>
      <c r="AT161" s="237" t="s">
        <v>154</v>
      </c>
      <c r="AU161" s="237" t="s">
        <v>83</v>
      </c>
      <c r="AY161" s="17" t="s">
        <v>152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235</v>
      </c>
      <c r="BM161" s="237" t="s">
        <v>564</v>
      </c>
    </row>
    <row r="162" s="2" customFormat="1" ht="16.5" customHeight="1">
      <c r="A162" s="38"/>
      <c r="B162" s="39"/>
      <c r="C162" s="226" t="s">
        <v>366</v>
      </c>
      <c r="D162" s="226" t="s">
        <v>154</v>
      </c>
      <c r="E162" s="227" t="s">
        <v>1369</v>
      </c>
      <c r="F162" s="228" t="s">
        <v>1370</v>
      </c>
      <c r="G162" s="229" t="s">
        <v>1371</v>
      </c>
      <c r="H162" s="230">
        <v>1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235</v>
      </c>
      <c r="AT162" s="237" t="s">
        <v>154</v>
      </c>
      <c r="AU162" s="237" t="s">
        <v>83</v>
      </c>
      <c r="AY162" s="17" t="s">
        <v>152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235</v>
      </c>
      <c r="BM162" s="237" t="s">
        <v>573</v>
      </c>
    </row>
    <row r="163" s="2" customFormat="1" ht="16.5" customHeight="1">
      <c r="A163" s="38"/>
      <c r="B163" s="39"/>
      <c r="C163" s="226" t="s">
        <v>371</v>
      </c>
      <c r="D163" s="226" t="s">
        <v>154</v>
      </c>
      <c r="E163" s="227" t="s">
        <v>1372</v>
      </c>
      <c r="F163" s="228" t="s">
        <v>1373</v>
      </c>
      <c r="G163" s="229" t="s">
        <v>202</v>
      </c>
      <c r="H163" s="230">
        <v>1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235</v>
      </c>
      <c r="AT163" s="237" t="s">
        <v>154</v>
      </c>
      <c r="AU163" s="237" t="s">
        <v>83</v>
      </c>
      <c r="AY163" s="17" t="s">
        <v>152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235</v>
      </c>
      <c r="BM163" s="237" t="s">
        <v>584</v>
      </c>
    </row>
    <row r="164" s="2" customFormat="1" ht="16.5" customHeight="1">
      <c r="A164" s="38"/>
      <c r="B164" s="39"/>
      <c r="C164" s="226" t="s">
        <v>375</v>
      </c>
      <c r="D164" s="226" t="s">
        <v>154</v>
      </c>
      <c r="E164" s="227" t="s">
        <v>1374</v>
      </c>
      <c r="F164" s="228" t="s">
        <v>1375</v>
      </c>
      <c r="G164" s="229" t="s">
        <v>369</v>
      </c>
      <c r="H164" s="230">
        <v>8</v>
      </c>
      <c r="I164" s="231"/>
      <c r="J164" s="232">
        <f>ROUND(I164*H164,2)</f>
        <v>0</v>
      </c>
      <c r="K164" s="228" t="s">
        <v>1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235</v>
      </c>
      <c r="AT164" s="237" t="s">
        <v>154</v>
      </c>
      <c r="AU164" s="237" t="s">
        <v>83</v>
      </c>
      <c r="AY164" s="17" t="s">
        <v>152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235</v>
      </c>
      <c r="BM164" s="237" t="s">
        <v>594</v>
      </c>
    </row>
    <row r="165" s="2" customFormat="1" ht="16.5" customHeight="1">
      <c r="A165" s="38"/>
      <c r="B165" s="39"/>
      <c r="C165" s="226" t="s">
        <v>380</v>
      </c>
      <c r="D165" s="226" t="s">
        <v>154</v>
      </c>
      <c r="E165" s="227" t="s">
        <v>1376</v>
      </c>
      <c r="F165" s="228" t="s">
        <v>1377</v>
      </c>
      <c r="G165" s="229" t="s">
        <v>369</v>
      </c>
      <c r="H165" s="230">
        <v>1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235</v>
      </c>
      <c r="AT165" s="237" t="s">
        <v>154</v>
      </c>
      <c r="AU165" s="237" t="s">
        <v>83</v>
      </c>
      <c r="AY165" s="17" t="s">
        <v>152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235</v>
      </c>
      <c r="BM165" s="237" t="s">
        <v>602</v>
      </c>
    </row>
    <row r="166" s="2" customFormat="1" ht="16.5" customHeight="1">
      <c r="A166" s="38"/>
      <c r="B166" s="39"/>
      <c r="C166" s="226" t="s">
        <v>385</v>
      </c>
      <c r="D166" s="226" t="s">
        <v>154</v>
      </c>
      <c r="E166" s="227" t="s">
        <v>1378</v>
      </c>
      <c r="F166" s="228" t="s">
        <v>1379</v>
      </c>
      <c r="G166" s="229" t="s">
        <v>369</v>
      </c>
      <c r="H166" s="230">
        <v>1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235</v>
      </c>
      <c r="AT166" s="237" t="s">
        <v>154</v>
      </c>
      <c r="AU166" s="237" t="s">
        <v>83</v>
      </c>
      <c r="AY166" s="17" t="s">
        <v>152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235</v>
      </c>
      <c r="BM166" s="237" t="s">
        <v>611</v>
      </c>
    </row>
    <row r="167" s="2" customFormat="1" ht="16.5" customHeight="1">
      <c r="A167" s="38"/>
      <c r="B167" s="39"/>
      <c r="C167" s="226" t="s">
        <v>390</v>
      </c>
      <c r="D167" s="226" t="s">
        <v>154</v>
      </c>
      <c r="E167" s="227" t="s">
        <v>1380</v>
      </c>
      <c r="F167" s="228" t="s">
        <v>1381</v>
      </c>
      <c r="G167" s="229" t="s">
        <v>369</v>
      </c>
      <c r="H167" s="230">
        <v>2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235</v>
      </c>
      <c r="AT167" s="237" t="s">
        <v>154</v>
      </c>
      <c r="AU167" s="237" t="s">
        <v>83</v>
      </c>
      <c r="AY167" s="17" t="s">
        <v>152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235</v>
      </c>
      <c r="BM167" s="237" t="s">
        <v>619</v>
      </c>
    </row>
    <row r="168" s="2" customFormat="1" ht="16.5" customHeight="1">
      <c r="A168" s="38"/>
      <c r="B168" s="39"/>
      <c r="C168" s="226" t="s">
        <v>395</v>
      </c>
      <c r="D168" s="226" t="s">
        <v>154</v>
      </c>
      <c r="E168" s="227" t="s">
        <v>1382</v>
      </c>
      <c r="F168" s="228" t="s">
        <v>1383</v>
      </c>
      <c r="G168" s="229" t="s">
        <v>369</v>
      </c>
      <c r="H168" s="230">
        <v>8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235</v>
      </c>
      <c r="AT168" s="237" t="s">
        <v>154</v>
      </c>
      <c r="AU168" s="237" t="s">
        <v>83</v>
      </c>
      <c r="AY168" s="17" t="s">
        <v>152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235</v>
      </c>
      <c r="BM168" s="237" t="s">
        <v>630</v>
      </c>
    </row>
    <row r="169" s="2" customFormat="1" ht="16.5" customHeight="1">
      <c r="A169" s="38"/>
      <c r="B169" s="39"/>
      <c r="C169" s="226" t="s">
        <v>400</v>
      </c>
      <c r="D169" s="226" t="s">
        <v>154</v>
      </c>
      <c r="E169" s="227" t="s">
        <v>1384</v>
      </c>
      <c r="F169" s="228" t="s">
        <v>1385</v>
      </c>
      <c r="G169" s="229" t="s">
        <v>369</v>
      </c>
      <c r="H169" s="230">
        <v>16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235</v>
      </c>
      <c r="AT169" s="237" t="s">
        <v>154</v>
      </c>
      <c r="AU169" s="237" t="s">
        <v>83</v>
      </c>
      <c r="AY169" s="17" t="s">
        <v>152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235</v>
      </c>
      <c r="BM169" s="237" t="s">
        <v>1386</v>
      </c>
    </row>
    <row r="170" s="2" customFormat="1" ht="16.5" customHeight="1">
      <c r="A170" s="38"/>
      <c r="B170" s="39"/>
      <c r="C170" s="226" t="s">
        <v>405</v>
      </c>
      <c r="D170" s="226" t="s">
        <v>154</v>
      </c>
      <c r="E170" s="227" t="s">
        <v>1387</v>
      </c>
      <c r="F170" s="228" t="s">
        <v>1388</v>
      </c>
      <c r="G170" s="229" t="s">
        <v>369</v>
      </c>
      <c r="H170" s="230">
        <v>8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235</v>
      </c>
      <c r="AT170" s="237" t="s">
        <v>154</v>
      </c>
      <c r="AU170" s="237" t="s">
        <v>83</v>
      </c>
      <c r="AY170" s="17" t="s">
        <v>152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235</v>
      </c>
      <c r="BM170" s="237" t="s">
        <v>636</v>
      </c>
    </row>
    <row r="171" s="2" customFormat="1" ht="16.5" customHeight="1">
      <c r="A171" s="38"/>
      <c r="B171" s="39"/>
      <c r="C171" s="226" t="s">
        <v>410</v>
      </c>
      <c r="D171" s="226" t="s">
        <v>154</v>
      </c>
      <c r="E171" s="227" t="s">
        <v>1389</v>
      </c>
      <c r="F171" s="228" t="s">
        <v>1390</v>
      </c>
      <c r="G171" s="229" t="s">
        <v>369</v>
      </c>
      <c r="H171" s="230">
        <v>4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235</v>
      </c>
      <c r="AT171" s="237" t="s">
        <v>154</v>
      </c>
      <c r="AU171" s="237" t="s">
        <v>83</v>
      </c>
      <c r="AY171" s="17" t="s">
        <v>152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235</v>
      </c>
      <c r="BM171" s="237" t="s">
        <v>646</v>
      </c>
    </row>
    <row r="172" s="2" customFormat="1" ht="16.5" customHeight="1">
      <c r="A172" s="38"/>
      <c r="B172" s="39"/>
      <c r="C172" s="226" t="s">
        <v>415</v>
      </c>
      <c r="D172" s="226" t="s">
        <v>154</v>
      </c>
      <c r="E172" s="227" t="s">
        <v>1391</v>
      </c>
      <c r="F172" s="228" t="s">
        <v>1392</v>
      </c>
      <c r="G172" s="229" t="s">
        <v>369</v>
      </c>
      <c r="H172" s="230">
        <v>4</v>
      </c>
      <c r="I172" s="231"/>
      <c r="J172" s="232">
        <f>ROUND(I172*H172,2)</f>
        <v>0</v>
      </c>
      <c r="K172" s="228" t="s">
        <v>1</v>
      </c>
      <c r="L172" s="44"/>
      <c r="M172" s="283" t="s">
        <v>1</v>
      </c>
      <c r="N172" s="284" t="s">
        <v>41</v>
      </c>
      <c r="O172" s="285"/>
      <c r="P172" s="286">
        <f>O172*H172</f>
        <v>0</v>
      </c>
      <c r="Q172" s="286">
        <v>0</v>
      </c>
      <c r="R172" s="286">
        <f>Q172*H172</f>
        <v>0</v>
      </c>
      <c r="S172" s="286">
        <v>0</v>
      </c>
      <c r="T172" s="28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235</v>
      </c>
      <c r="AT172" s="237" t="s">
        <v>154</v>
      </c>
      <c r="AU172" s="237" t="s">
        <v>83</v>
      </c>
      <c r="AY172" s="17" t="s">
        <v>152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235</v>
      </c>
      <c r="BM172" s="237" t="s">
        <v>655</v>
      </c>
    </row>
    <row r="173" s="2" customFormat="1" ht="6.96" customHeight="1">
      <c r="A173" s="38"/>
      <c r="B173" s="66"/>
      <c r="C173" s="67"/>
      <c r="D173" s="67"/>
      <c r="E173" s="67"/>
      <c r="F173" s="67"/>
      <c r="G173" s="67"/>
      <c r="H173" s="67"/>
      <c r="I173" s="67"/>
      <c r="J173" s="67"/>
      <c r="K173" s="67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//+0Dl7KrqN6ZYukeenGL5o6aVQGsVlzPqbcM6lJvqRSIwmGWw1K3jPqfwHElVKPErSTDELcsrDCUNJZTMHnWg==" hashValue="ZxgCb5sKbUvly+psqD5AlVUZgvKveLAsNiwAb+LqjQzflG/GzlRYulxecK84/VSGHq3z8qNAli2gFGuwj7rp4A==" algorithmName="SHA-512" password="CC35"/>
  <autoFilter ref="C120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103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Snížení energetické náročnosti SOŠ a SOU Vocelova</v>
      </c>
      <c r="F7" s="150"/>
      <c r="G7" s="150"/>
      <c r="H7" s="150"/>
      <c r="L7" s="20"/>
    </row>
    <row r="8" s="1" customFormat="1" ht="12" customHeight="1">
      <c r="B8" s="20"/>
      <c r="D8" s="150" t="s">
        <v>104</v>
      </c>
      <c r="L8" s="20"/>
    </row>
    <row r="9" s="2" customFormat="1" ht="16.5" customHeight="1">
      <c r="A9" s="38"/>
      <c r="B9" s="44"/>
      <c r="C9" s="38"/>
      <c r="D9" s="38"/>
      <c r="E9" s="151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1393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22. 9. 2021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Ing.Pavel Michálek</v>
      </c>
      <c r="F26" s="38"/>
      <c r="G26" s="38"/>
      <c r="H26" s="38"/>
      <c r="I26" s="150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ROUND((SUM(BE124:BE145)),  2)</f>
        <v>0</v>
      </c>
      <c r="G35" s="38"/>
      <c r="H35" s="38"/>
      <c r="I35" s="164">
        <v>0.20999999999999999</v>
      </c>
      <c r="J35" s="163">
        <f>ROUND(((SUM(BE124:BE145))*I35),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ROUND((SUM(BF124:BF145)),  2)</f>
        <v>0</v>
      </c>
      <c r="G36" s="38"/>
      <c r="H36" s="38"/>
      <c r="I36" s="164">
        <v>0.14999999999999999</v>
      </c>
      <c r="J36" s="163">
        <f>ROUND(((SUM(BF124:BF145))*I36),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ROUND((SUM(BG124:BG145)),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ROUND((SUM(BH124:BH145)),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ROUND((SUM(BI124:BI145)),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Snížení energetické náročnosti SOŠ a SOU Vocelova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VZT - Úprava stávající vzduchotechniky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Hradec Král. Vážní 1098</v>
      </c>
      <c r="G91" s="40"/>
      <c r="H91" s="40"/>
      <c r="I91" s="32" t="s">
        <v>22</v>
      </c>
      <c r="J91" s="79" t="str">
        <f>IF(J14="","",J14)</f>
        <v>22. 9. 2021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Královéhradecký kraj </v>
      </c>
      <c r="G93" s="40"/>
      <c r="H93" s="40"/>
      <c r="I93" s="32" t="s">
        <v>30</v>
      </c>
      <c r="J93" s="36" t="str">
        <f>E23</f>
        <v>Energy Benefit Centre a.s. 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Ing.Pavel Michálek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109</v>
      </c>
      <c r="D96" s="185"/>
      <c r="E96" s="185"/>
      <c r="F96" s="185"/>
      <c r="G96" s="185"/>
      <c r="H96" s="185"/>
      <c r="I96" s="185"/>
      <c r="J96" s="186" t="s">
        <v>110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111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112</v>
      </c>
    </row>
    <row r="99" s="9" customFormat="1" ht="24.96" customHeight="1">
      <c r="A99" s="9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1091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1394</v>
      </c>
      <c r="E101" s="196"/>
      <c r="F101" s="196"/>
      <c r="G101" s="196"/>
      <c r="H101" s="196"/>
      <c r="I101" s="196"/>
      <c r="J101" s="197">
        <f>J132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136</v>
      </c>
      <c r="E102" s="191"/>
      <c r="F102" s="191"/>
      <c r="G102" s="191"/>
      <c r="H102" s="191"/>
      <c r="I102" s="191"/>
      <c r="J102" s="192">
        <f>J143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Snížení energetické náročnosti SOŠ a SOU Vocelova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104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105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VZT - Úprava stávající vzduchotechniky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Hradec Král. Vážní 1098</v>
      </c>
      <c r="G118" s="40"/>
      <c r="H118" s="40"/>
      <c r="I118" s="32" t="s">
        <v>22</v>
      </c>
      <c r="J118" s="79" t="str">
        <f>IF(J14="","",J14)</f>
        <v>22. 9. 2021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 xml:space="preserve">Královéhradecký kraj </v>
      </c>
      <c r="G120" s="40"/>
      <c r="H120" s="40"/>
      <c r="I120" s="32" t="s">
        <v>30</v>
      </c>
      <c r="J120" s="36" t="str">
        <f>E23</f>
        <v>Energy Benefit Centre a.s. Praha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32" t="s">
        <v>33</v>
      </c>
      <c r="J121" s="36" t="str">
        <f>E26</f>
        <v>Ing.Pavel Michálek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138</v>
      </c>
      <c r="D123" s="202" t="s">
        <v>61</v>
      </c>
      <c r="E123" s="202" t="s">
        <v>57</v>
      </c>
      <c r="F123" s="202" t="s">
        <v>58</v>
      </c>
      <c r="G123" s="202" t="s">
        <v>139</v>
      </c>
      <c r="H123" s="202" t="s">
        <v>140</v>
      </c>
      <c r="I123" s="202" t="s">
        <v>141</v>
      </c>
      <c r="J123" s="202" t="s">
        <v>110</v>
      </c>
      <c r="K123" s="203" t="s">
        <v>142</v>
      </c>
      <c r="L123" s="204"/>
      <c r="M123" s="100" t="s">
        <v>1</v>
      </c>
      <c r="N123" s="101" t="s">
        <v>40</v>
      </c>
      <c r="O123" s="101" t="s">
        <v>143</v>
      </c>
      <c r="P123" s="101" t="s">
        <v>144</v>
      </c>
      <c r="Q123" s="101" t="s">
        <v>145</v>
      </c>
      <c r="R123" s="101" t="s">
        <v>146</v>
      </c>
      <c r="S123" s="101" t="s">
        <v>147</v>
      </c>
      <c r="T123" s="102" t="s">
        <v>148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149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P125+P143</f>
        <v>0</v>
      </c>
      <c r="Q124" s="104"/>
      <c r="R124" s="207">
        <f>R125+R143</f>
        <v>0</v>
      </c>
      <c r="S124" s="104"/>
      <c r="T124" s="208">
        <f>T125+T143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112</v>
      </c>
      <c r="BK124" s="209">
        <f>BK125+BK143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479</v>
      </c>
      <c r="F125" s="213" t="s">
        <v>480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P126+P132</f>
        <v>0</v>
      </c>
      <c r="Q125" s="218"/>
      <c r="R125" s="219">
        <f>R126+R132</f>
        <v>0</v>
      </c>
      <c r="S125" s="218"/>
      <c r="T125" s="220">
        <f>T126+T132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85</v>
      </c>
      <c r="AT125" s="222" t="s">
        <v>75</v>
      </c>
      <c r="AU125" s="222" t="s">
        <v>76</v>
      </c>
      <c r="AY125" s="221" t="s">
        <v>152</v>
      </c>
      <c r="BK125" s="223">
        <f>BK126+BK132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1249</v>
      </c>
      <c r="F126" s="224" t="s">
        <v>1250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SUM(P127:P131)</f>
        <v>0</v>
      </c>
      <c r="Q126" s="218"/>
      <c r="R126" s="219">
        <f>SUM(R127:R131)</f>
        <v>0</v>
      </c>
      <c r="S126" s="218"/>
      <c r="T126" s="220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75</v>
      </c>
      <c r="AU126" s="222" t="s">
        <v>83</v>
      </c>
      <c r="AY126" s="221" t="s">
        <v>152</v>
      </c>
      <c r="BK126" s="223">
        <f>SUM(BK127:BK131)</f>
        <v>0</v>
      </c>
    </row>
    <row r="127" s="2" customFormat="1" ht="16.5" customHeight="1">
      <c r="A127" s="38"/>
      <c r="B127" s="39"/>
      <c r="C127" s="226" t="s">
        <v>83</v>
      </c>
      <c r="D127" s="226" t="s">
        <v>154</v>
      </c>
      <c r="E127" s="227" t="s">
        <v>1251</v>
      </c>
      <c r="F127" s="228" t="s">
        <v>1252</v>
      </c>
      <c r="G127" s="229" t="s">
        <v>197</v>
      </c>
      <c r="H127" s="230">
        <v>1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159</v>
      </c>
      <c r="AT127" s="237" t="s">
        <v>154</v>
      </c>
      <c r="AU127" s="237" t="s">
        <v>85</v>
      </c>
      <c r="AY127" s="17" t="s">
        <v>152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159</v>
      </c>
      <c r="BM127" s="237" t="s">
        <v>85</v>
      </c>
    </row>
    <row r="128" s="2" customFormat="1" ht="16.5" customHeight="1">
      <c r="A128" s="38"/>
      <c r="B128" s="39"/>
      <c r="C128" s="226" t="s">
        <v>85</v>
      </c>
      <c r="D128" s="226" t="s">
        <v>154</v>
      </c>
      <c r="E128" s="227" t="s">
        <v>1254</v>
      </c>
      <c r="F128" s="228" t="s">
        <v>1255</v>
      </c>
      <c r="G128" s="229" t="s">
        <v>197</v>
      </c>
      <c r="H128" s="230">
        <v>1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159</v>
      </c>
      <c r="AT128" s="237" t="s">
        <v>154</v>
      </c>
      <c r="AU128" s="237" t="s">
        <v>85</v>
      </c>
      <c r="AY128" s="17" t="s">
        <v>152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159</v>
      </c>
      <c r="BM128" s="237" t="s">
        <v>159</v>
      </c>
    </row>
    <row r="129" s="2" customFormat="1">
      <c r="A129" s="38"/>
      <c r="B129" s="39"/>
      <c r="C129" s="226" t="s">
        <v>169</v>
      </c>
      <c r="D129" s="226" t="s">
        <v>154</v>
      </c>
      <c r="E129" s="227" t="s">
        <v>1257</v>
      </c>
      <c r="F129" s="228" t="s">
        <v>1258</v>
      </c>
      <c r="G129" s="229" t="s">
        <v>197</v>
      </c>
      <c r="H129" s="230">
        <v>1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159</v>
      </c>
      <c r="AT129" s="237" t="s">
        <v>154</v>
      </c>
      <c r="AU129" s="237" t="s">
        <v>85</v>
      </c>
      <c r="AY129" s="17" t="s">
        <v>152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159</v>
      </c>
      <c r="BM129" s="237" t="s">
        <v>182</v>
      </c>
    </row>
    <row r="130" s="2" customFormat="1">
      <c r="A130" s="38"/>
      <c r="B130" s="39"/>
      <c r="C130" s="226" t="s">
        <v>159</v>
      </c>
      <c r="D130" s="226" t="s">
        <v>154</v>
      </c>
      <c r="E130" s="227" t="s">
        <v>1260</v>
      </c>
      <c r="F130" s="228" t="s">
        <v>1395</v>
      </c>
      <c r="G130" s="229" t="s">
        <v>197</v>
      </c>
      <c r="H130" s="230">
        <v>16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159</v>
      </c>
      <c r="AT130" s="237" t="s">
        <v>154</v>
      </c>
      <c r="AU130" s="237" t="s">
        <v>85</v>
      </c>
      <c r="AY130" s="17" t="s">
        <v>152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159</v>
      </c>
      <c r="BM130" s="237" t="s">
        <v>194</v>
      </c>
    </row>
    <row r="131" s="2" customFormat="1">
      <c r="A131" s="38"/>
      <c r="B131" s="39"/>
      <c r="C131" s="226" t="s">
        <v>177</v>
      </c>
      <c r="D131" s="226" t="s">
        <v>154</v>
      </c>
      <c r="E131" s="227" t="s">
        <v>1396</v>
      </c>
      <c r="F131" s="228" t="s">
        <v>1397</v>
      </c>
      <c r="G131" s="229" t="s">
        <v>197</v>
      </c>
      <c r="H131" s="230">
        <v>16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159</v>
      </c>
      <c r="AT131" s="237" t="s">
        <v>154</v>
      </c>
      <c r="AU131" s="237" t="s">
        <v>85</v>
      </c>
      <c r="AY131" s="17" t="s">
        <v>152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159</v>
      </c>
      <c r="BM131" s="237" t="s">
        <v>206</v>
      </c>
    </row>
    <row r="132" s="12" customFormat="1" ht="22.8" customHeight="1">
      <c r="A132" s="12"/>
      <c r="B132" s="210"/>
      <c r="C132" s="211"/>
      <c r="D132" s="212" t="s">
        <v>75</v>
      </c>
      <c r="E132" s="224" t="s">
        <v>97</v>
      </c>
      <c r="F132" s="224" t="s">
        <v>1398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SUM(P133:P142)</f>
        <v>0</v>
      </c>
      <c r="Q132" s="218"/>
      <c r="R132" s="219">
        <f>SUM(R133:R142)</f>
        <v>0</v>
      </c>
      <c r="S132" s="218"/>
      <c r="T132" s="220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83</v>
      </c>
      <c r="AT132" s="222" t="s">
        <v>75</v>
      </c>
      <c r="AU132" s="222" t="s">
        <v>83</v>
      </c>
      <c r="AY132" s="221" t="s">
        <v>152</v>
      </c>
      <c r="BK132" s="223">
        <f>SUM(BK133:BK142)</f>
        <v>0</v>
      </c>
    </row>
    <row r="133" s="2" customFormat="1" ht="16.5" customHeight="1">
      <c r="A133" s="38"/>
      <c r="B133" s="39"/>
      <c r="C133" s="226" t="s">
        <v>182</v>
      </c>
      <c r="D133" s="226" t="s">
        <v>154</v>
      </c>
      <c r="E133" s="227" t="s">
        <v>1399</v>
      </c>
      <c r="F133" s="228" t="s">
        <v>1400</v>
      </c>
      <c r="G133" s="229" t="s">
        <v>197</v>
      </c>
      <c r="H133" s="230">
        <v>5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159</v>
      </c>
      <c r="AT133" s="237" t="s">
        <v>154</v>
      </c>
      <c r="AU133" s="237" t="s">
        <v>85</v>
      </c>
      <c r="AY133" s="17" t="s">
        <v>152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159</v>
      </c>
      <c r="BM133" s="237" t="s">
        <v>215</v>
      </c>
    </row>
    <row r="134" s="2" customFormat="1">
      <c r="A134" s="38"/>
      <c r="B134" s="39"/>
      <c r="C134" s="226" t="s">
        <v>189</v>
      </c>
      <c r="D134" s="226" t="s">
        <v>154</v>
      </c>
      <c r="E134" s="227" t="s">
        <v>1401</v>
      </c>
      <c r="F134" s="228" t="s">
        <v>1402</v>
      </c>
      <c r="G134" s="229" t="s">
        <v>197</v>
      </c>
      <c r="H134" s="230">
        <v>5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159</v>
      </c>
      <c r="AT134" s="237" t="s">
        <v>154</v>
      </c>
      <c r="AU134" s="237" t="s">
        <v>85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159</v>
      </c>
      <c r="BM134" s="237" t="s">
        <v>226</v>
      </c>
    </row>
    <row r="135" s="2" customFormat="1">
      <c r="A135" s="38"/>
      <c r="B135" s="39"/>
      <c r="C135" s="226" t="s">
        <v>194</v>
      </c>
      <c r="D135" s="226" t="s">
        <v>154</v>
      </c>
      <c r="E135" s="227" t="s">
        <v>1403</v>
      </c>
      <c r="F135" s="228" t="s">
        <v>1404</v>
      </c>
      <c r="G135" s="229" t="s">
        <v>248</v>
      </c>
      <c r="H135" s="230">
        <v>20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159</v>
      </c>
      <c r="AT135" s="237" t="s">
        <v>154</v>
      </c>
      <c r="AU135" s="237" t="s">
        <v>85</v>
      </c>
      <c r="AY135" s="17" t="s">
        <v>152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159</v>
      </c>
      <c r="BM135" s="237" t="s">
        <v>235</v>
      </c>
    </row>
    <row r="136" s="2" customFormat="1" ht="16.5" customHeight="1">
      <c r="A136" s="38"/>
      <c r="B136" s="39"/>
      <c r="C136" s="226" t="s">
        <v>199</v>
      </c>
      <c r="D136" s="226" t="s">
        <v>154</v>
      </c>
      <c r="E136" s="227" t="s">
        <v>1405</v>
      </c>
      <c r="F136" s="228" t="s">
        <v>1406</v>
      </c>
      <c r="G136" s="229" t="s">
        <v>197</v>
      </c>
      <c r="H136" s="230">
        <v>5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159</v>
      </c>
      <c r="AT136" s="237" t="s">
        <v>154</v>
      </c>
      <c r="AU136" s="237" t="s">
        <v>85</v>
      </c>
      <c r="AY136" s="17" t="s">
        <v>152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159</v>
      </c>
      <c r="BM136" s="237" t="s">
        <v>245</v>
      </c>
    </row>
    <row r="137" s="2" customFormat="1">
      <c r="A137" s="38"/>
      <c r="B137" s="39"/>
      <c r="C137" s="226" t="s">
        <v>206</v>
      </c>
      <c r="D137" s="226" t="s">
        <v>154</v>
      </c>
      <c r="E137" s="227" t="s">
        <v>1407</v>
      </c>
      <c r="F137" s="228" t="s">
        <v>1408</v>
      </c>
      <c r="G137" s="229" t="s">
        <v>197</v>
      </c>
      <c r="H137" s="230">
        <v>5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159</v>
      </c>
      <c r="AT137" s="237" t="s">
        <v>154</v>
      </c>
      <c r="AU137" s="237" t="s">
        <v>85</v>
      </c>
      <c r="AY137" s="17" t="s">
        <v>152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159</v>
      </c>
      <c r="BM137" s="237" t="s">
        <v>256</v>
      </c>
    </row>
    <row r="138" s="2" customFormat="1" ht="16.5" customHeight="1">
      <c r="A138" s="38"/>
      <c r="B138" s="39"/>
      <c r="C138" s="226" t="s">
        <v>210</v>
      </c>
      <c r="D138" s="226" t="s">
        <v>154</v>
      </c>
      <c r="E138" s="227" t="s">
        <v>1409</v>
      </c>
      <c r="F138" s="228" t="s">
        <v>1410</v>
      </c>
      <c r="G138" s="229" t="s">
        <v>197</v>
      </c>
      <c r="H138" s="230">
        <v>5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159</v>
      </c>
      <c r="AT138" s="237" t="s">
        <v>154</v>
      </c>
      <c r="AU138" s="237" t="s">
        <v>85</v>
      </c>
      <c r="AY138" s="17" t="s">
        <v>152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159</v>
      </c>
      <c r="BM138" s="237" t="s">
        <v>267</v>
      </c>
    </row>
    <row r="139" s="2" customFormat="1">
      <c r="A139" s="38"/>
      <c r="B139" s="39"/>
      <c r="C139" s="226" t="s">
        <v>215</v>
      </c>
      <c r="D139" s="226" t="s">
        <v>154</v>
      </c>
      <c r="E139" s="227" t="s">
        <v>1411</v>
      </c>
      <c r="F139" s="228" t="s">
        <v>1412</v>
      </c>
      <c r="G139" s="229" t="s">
        <v>202</v>
      </c>
      <c r="H139" s="230">
        <v>10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159</v>
      </c>
      <c r="AT139" s="237" t="s">
        <v>154</v>
      </c>
      <c r="AU139" s="237" t="s">
        <v>85</v>
      </c>
      <c r="AY139" s="17" t="s">
        <v>152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159</v>
      </c>
      <c r="BM139" s="237" t="s">
        <v>282</v>
      </c>
    </row>
    <row r="140" s="2" customFormat="1" ht="33" customHeight="1">
      <c r="A140" s="38"/>
      <c r="B140" s="39"/>
      <c r="C140" s="226" t="s">
        <v>220</v>
      </c>
      <c r="D140" s="226" t="s">
        <v>154</v>
      </c>
      <c r="E140" s="227" t="s">
        <v>1413</v>
      </c>
      <c r="F140" s="228" t="s">
        <v>1414</v>
      </c>
      <c r="G140" s="229" t="s">
        <v>202</v>
      </c>
      <c r="H140" s="230">
        <v>10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159</v>
      </c>
      <c r="AT140" s="237" t="s">
        <v>154</v>
      </c>
      <c r="AU140" s="237" t="s">
        <v>85</v>
      </c>
      <c r="AY140" s="17" t="s">
        <v>152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159</v>
      </c>
      <c r="BM140" s="237" t="s">
        <v>292</v>
      </c>
    </row>
    <row r="141" s="2" customFormat="1" ht="16.5" customHeight="1">
      <c r="A141" s="38"/>
      <c r="B141" s="39"/>
      <c r="C141" s="226" t="s">
        <v>226</v>
      </c>
      <c r="D141" s="226" t="s">
        <v>154</v>
      </c>
      <c r="E141" s="227" t="s">
        <v>1415</v>
      </c>
      <c r="F141" s="228" t="s">
        <v>1416</v>
      </c>
      <c r="G141" s="229" t="s">
        <v>197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159</v>
      </c>
      <c r="AT141" s="237" t="s">
        <v>154</v>
      </c>
      <c r="AU141" s="237" t="s">
        <v>85</v>
      </c>
      <c r="AY141" s="17" t="s">
        <v>152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159</v>
      </c>
      <c r="BM141" s="237" t="s">
        <v>302</v>
      </c>
    </row>
    <row r="142" s="2" customFormat="1">
      <c r="A142" s="38"/>
      <c r="B142" s="39"/>
      <c r="C142" s="226" t="s">
        <v>8</v>
      </c>
      <c r="D142" s="226" t="s">
        <v>154</v>
      </c>
      <c r="E142" s="227" t="s">
        <v>1417</v>
      </c>
      <c r="F142" s="228" t="s">
        <v>1418</v>
      </c>
      <c r="G142" s="229" t="s">
        <v>197</v>
      </c>
      <c r="H142" s="230">
        <v>1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159</v>
      </c>
      <c r="AT142" s="237" t="s">
        <v>154</v>
      </c>
      <c r="AU142" s="237" t="s">
        <v>85</v>
      </c>
      <c r="AY142" s="17" t="s">
        <v>152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159</v>
      </c>
      <c r="BM142" s="237" t="s">
        <v>314</v>
      </c>
    </row>
    <row r="143" s="12" customFormat="1" ht="25.92" customHeight="1">
      <c r="A143" s="12"/>
      <c r="B143" s="210"/>
      <c r="C143" s="211"/>
      <c r="D143" s="212" t="s">
        <v>75</v>
      </c>
      <c r="E143" s="213" t="s">
        <v>1069</v>
      </c>
      <c r="F143" s="213" t="s">
        <v>1070</v>
      </c>
      <c r="G143" s="211"/>
      <c r="H143" s="211"/>
      <c r="I143" s="214"/>
      <c r="J143" s="215">
        <f>BK143</f>
        <v>0</v>
      </c>
      <c r="K143" s="211"/>
      <c r="L143" s="216"/>
      <c r="M143" s="217"/>
      <c r="N143" s="218"/>
      <c r="O143" s="218"/>
      <c r="P143" s="219">
        <f>SUM(P144:P145)</f>
        <v>0</v>
      </c>
      <c r="Q143" s="218"/>
      <c r="R143" s="219">
        <f>SUM(R144:R145)</f>
        <v>0</v>
      </c>
      <c r="S143" s="218"/>
      <c r="T143" s="220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159</v>
      </c>
      <c r="AT143" s="222" t="s">
        <v>75</v>
      </c>
      <c r="AU143" s="222" t="s">
        <v>76</v>
      </c>
      <c r="AY143" s="221" t="s">
        <v>152</v>
      </c>
      <c r="BK143" s="223">
        <f>SUM(BK144:BK145)</f>
        <v>0</v>
      </c>
    </row>
    <row r="144" s="2" customFormat="1" ht="21.75" customHeight="1">
      <c r="A144" s="38"/>
      <c r="B144" s="39"/>
      <c r="C144" s="226" t="s">
        <v>235</v>
      </c>
      <c r="D144" s="226" t="s">
        <v>154</v>
      </c>
      <c r="E144" s="227" t="s">
        <v>1278</v>
      </c>
      <c r="F144" s="228" t="s">
        <v>1279</v>
      </c>
      <c r="G144" s="229" t="s">
        <v>369</v>
      </c>
      <c r="H144" s="230">
        <v>8</v>
      </c>
      <c r="I144" s="231"/>
      <c r="J144" s="232">
        <f>ROUND(I144*H144,2)</f>
        <v>0</v>
      </c>
      <c r="K144" s="228" t="s">
        <v>158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1419</v>
      </c>
      <c r="AT144" s="237" t="s">
        <v>154</v>
      </c>
      <c r="AU144" s="237" t="s">
        <v>83</v>
      </c>
      <c r="AY144" s="17" t="s">
        <v>152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1419</v>
      </c>
      <c r="BM144" s="237" t="s">
        <v>329</v>
      </c>
    </row>
    <row r="145" s="2" customFormat="1">
      <c r="A145" s="38"/>
      <c r="B145" s="39"/>
      <c r="C145" s="226" t="s">
        <v>239</v>
      </c>
      <c r="D145" s="226" t="s">
        <v>154</v>
      </c>
      <c r="E145" s="227" t="s">
        <v>1281</v>
      </c>
      <c r="F145" s="228" t="s">
        <v>1282</v>
      </c>
      <c r="G145" s="229" t="s">
        <v>369</v>
      </c>
      <c r="H145" s="230">
        <v>8</v>
      </c>
      <c r="I145" s="231"/>
      <c r="J145" s="232">
        <f>ROUND(I145*H145,2)</f>
        <v>0</v>
      </c>
      <c r="K145" s="228" t="s">
        <v>158</v>
      </c>
      <c r="L145" s="44"/>
      <c r="M145" s="283" t="s">
        <v>1</v>
      </c>
      <c r="N145" s="284" t="s">
        <v>41</v>
      </c>
      <c r="O145" s="285"/>
      <c r="P145" s="286">
        <f>O145*H145</f>
        <v>0</v>
      </c>
      <c r="Q145" s="286">
        <v>0</v>
      </c>
      <c r="R145" s="286">
        <f>Q145*H145</f>
        <v>0</v>
      </c>
      <c r="S145" s="286">
        <v>0</v>
      </c>
      <c r="T145" s="28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1419</v>
      </c>
      <c r="AT145" s="237" t="s">
        <v>154</v>
      </c>
      <c r="AU145" s="237" t="s">
        <v>83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1419</v>
      </c>
      <c r="BM145" s="237" t="s">
        <v>339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67"/>
      <c r="J146" s="67"/>
      <c r="K146" s="67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5JFtVRzjDkHY5v1uMQ4FOBr5TrpqGtYPYwZLIM0oI76bY/EvN1kLOwwJSvqhgV6/bEcNRoWUOJ2uy5YVDSf2Qw==" hashValue="VzfsNrtlRye8kMVHiBLqhExc0vzFtczBDTKqt3oHpbEz3vrqLkPNuDAyhfartfKbQ++hKcGhtyjQR8OhnvaHOg==" algorithmName="SHA-512" password="CC35"/>
  <autoFilter ref="C123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103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Snížení energetické náročnosti SOŠ a SOU Vocelova</v>
      </c>
      <c r="F7" s="150"/>
      <c r="G7" s="150"/>
      <c r="H7" s="150"/>
      <c r="L7" s="20"/>
    </row>
    <row r="8" s="1" customFormat="1" ht="12" customHeight="1">
      <c r="B8" s="20"/>
      <c r="D8" s="150" t="s">
        <v>104</v>
      </c>
      <c r="L8" s="20"/>
    </row>
    <row r="9" s="2" customFormat="1" ht="16.5" customHeight="1">
      <c r="A9" s="38"/>
      <c r="B9" s="44"/>
      <c r="C9" s="38"/>
      <c r="D9" s="38"/>
      <c r="E9" s="151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106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1420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22. 9. 2021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ROUND((SUM(BE124:BE136)),  2)</f>
        <v>0</v>
      </c>
      <c r="G35" s="38"/>
      <c r="H35" s="38"/>
      <c r="I35" s="164">
        <v>0.20999999999999999</v>
      </c>
      <c r="J35" s="163">
        <f>ROUND(((SUM(BE124:BE136))*I35),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ROUND((SUM(BF124:BF136)),  2)</f>
        <v>0</v>
      </c>
      <c r="G36" s="38"/>
      <c r="H36" s="38"/>
      <c r="I36" s="164">
        <v>0.14999999999999999</v>
      </c>
      <c r="J36" s="163">
        <f>ROUND(((SUM(BF124:BF136))*I36),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ROUND((SUM(BG124:BG136)),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ROUND((SUM(BH124:BH136)),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ROUND((SUM(BI124:BI136)),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Snížení energetické náročnosti SOŠ a SOU Vocelova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106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VON - Vedlejší a ostatní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Hradec Král. Vážní 1098</v>
      </c>
      <c r="G91" s="40"/>
      <c r="H91" s="40"/>
      <c r="I91" s="32" t="s">
        <v>22</v>
      </c>
      <c r="J91" s="79" t="str">
        <f>IF(J14="","",J14)</f>
        <v>22. 9. 2021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Královéhradecký kraj </v>
      </c>
      <c r="G93" s="40"/>
      <c r="H93" s="40"/>
      <c r="I93" s="32" t="s">
        <v>30</v>
      </c>
      <c r="J93" s="36" t="str">
        <f>E23</f>
        <v>Energy Benefit Centre a.s. 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Ing.Pavel Michálek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109</v>
      </c>
      <c r="D96" s="185"/>
      <c r="E96" s="185"/>
      <c r="F96" s="185"/>
      <c r="G96" s="185"/>
      <c r="H96" s="185"/>
      <c r="I96" s="185"/>
      <c r="J96" s="186" t="s">
        <v>110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111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112</v>
      </c>
    </row>
    <row r="99" s="9" customFormat="1" ht="24.96" customHeight="1">
      <c r="A99" s="9"/>
      <c r="B99" s="188"/>
      <c r="C99" s="189"/>
      <c r="D99" s="190" t="s">
        <v>1421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1422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1423</v>
      </c>
      <c r="E101" s="196"/>
      <c r="F101" s="196"/>
      <c r="G101" s="196"/>
      <c r="H101" s="196"/>
      <c r="I101" s="196"/>
      <c r="J101" s="197">
        <f>J129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1424</v>
      </c>
      <c r="E102" s="196"/>
      <c r="F102" s="196"/>
      <c r="G102" s="196"/>
      <c r="H102" s="196"/>
      <c r="I102" s="196"/>
      <c r="J102" s="197">
        <f>J134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Snížení energetické náročnosti SOŠ a SOU Vocelova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104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105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VON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Hradec Král. Vážní 1098</v>
      </c>
      <c r="G118" s="40"/>
      <c r="H118" s="40"/>
      <c r="I118" s="32" t="s">
        <v>22</v>
      </c>
      <c r="J118" s="79" t="str">
        <f>IF(J14="","",J14)</f>
        <v>22. 9. 2021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 xml:space="preserve">Královéhradecký kraj </v>
      </c>
      <c r="G120" s="40"/>
      <c r="H120" s="40"/>
      <c r="I120" s="32" t="s">
        <v>30</v>
      </c>
      <c r="J120" s="36" t="str">
        <f>E23</f>
        <v>Energy Benefit Centre a.s. Praha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32" t="s">
        <v>33</v>
      </c>
      <c r="J121" s="36" t="str">
        <f>E26</f>
        <v>Ing.Pavel Michálek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138</v>
      </c>
      <c r="D123" s="202" t="s">
        <v>61</v>
      </c>
      <c r="E123" s="202" t="s">
        <v>57</v>
      </c>
      <c r="F123" s="202" t="s">
        <v>58</v>
      </c>
      <c r="G123" s="202" t="s">
        <v>139</v>
      </c>
      <c r="H123" s="202" t="s">
        <v>140</v>
      </c>
      <c r="I123" s="202" t="s">
        <v>141</v>
      </c>
      <c r="J123" s="202" t="s">
        <v>110</v>
      </c>
      <c r="K123" s="203" t="s">
        <v>142</v>
      </c>
      <c r="L123" s="204"/>
      <c r="M123" s="100" t="s">
        <v>1</v>
      </c>
      <c r="N123" s="101" t="s">
        <v>40</v>
      </c>
      <c r="O123" s="101" t="s">
        <v>143</v>
      </c>
      <c r="P123" s="101" t="s">
        <v>144</v>
      </c>
      <c r="Q123" s="101" t="s">
        <v>145</v>
      </c>
      <c r="R123" s="101" t="s">
        <v>146</v>
      </c>
      <c r="S123" s="101" t="s">
        <v>147</v>
      </c>
      <c r="T123" s="102" t="s">
        <v>148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149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</v>
      </c>
      <c r="S124" s="104"/>
      <c r="T124" s="208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112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1425</v>
      </c>
      <c r="F125" s="213" t="s">
        <v>1426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P126+P129+P134</f>
        <v>0</v>
      </c>
      <c r="Q125" s="218"/>
      <c r="R125" s="219">
        <f>R126+R129+R134</f>
        <v>0</v>
      </c>
      <c r="S125" s="218"/>
      <c r="T125" s="220">
        <f>T126+T129+T134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177</v>
      </c>
      <c r="AT125" s="222" t="s">
        <v>75</v>
      </c>
      <c r="AU125" s="222" t="s">
        <v>76</v>
      </c>
      <c r="AY125" s="221" t="s">
        <v>152</v>
      </c>
      <c r="BK125" s="223">
        <f>BK126+BK129+BK134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1427</v>
      </c>
      <c r="F126" s="224" t="s">
        <v>1428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SUM(P127:P128)</f>
        <v>0</v>
      </c>
      <c r="Q126" s="218"/>
      <c r="R126" s="219">
        <f>SUM(R127:R128)</f>
        <v>0</v>
      </c>
      <c r="S126" s="218"/>
      <c r="T126" s="22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177</v>
      </c>
      <c r="AT126" s="222" t="s">
        <v>75</v>
      </c>
      <c r="AU126" s="222" t="s">
        <v>83</v>
      </c>
      <c r="AY126" s="221" t="s">
        <v>152</v>
      </c>
      <c r="BK126" s="223">
        <f>SUM(BK127:BK128)</f>
        <v>0</v>
      </c>
    </row>
    <row r="127" s="2" customFormat="1" ht="16.5" customHeight="1">
      <c r="A127" s="38"/>
      <c r="B127" s="39"/>
      <c r="C127" s="226" t="s">
        <v>241</v>
      </c>
      <c r="D127" s="226" t="s">
        <v>154</v>
      </c>
      <c r="E127" s="227" t="s">
        <v>1429</v>
      </c>
      <c r="F127" s="228" t="s">
        <v>1430</v>
      </c>
      <c r="G127" s="229" t="s">
        <v>1431</v>
      </c>
      <c r="H127" s="230">
        <v>1</v>
      </c>
      <c r="I127" s="231"/>
      <c r="J127" s="232">
        <f>ROUND(I127*H127,2)</f>
        <v>0</v>
      </c>
      <c r="K127" s="228" t="s">
        <v>158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1432</v>
      </c>
      <c r="AT127" s="237" t="s">
        <v>154</v>
      </c>
      <c r="AU127" s="237" t="s">
        <v>85</v>
      </c>
      <c r="AY127" s="17" t="s">
        <v>152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1432</v>
      </c>
      <c r="BM127" s="237" t="s">
        <v>1433</v>
      </c>
    </row>
    <row r="128" s="2" customFormat="1" ht="21.75" customHeight="1">
      <c r="A128" s="38"/>
      <c r="B128" s="39"/>
      <c r="C128" s="226" t="s">
        <v>310</v>
      </c>
      <c r="D128" s="226" t="s">
        <v>154</v>
      </c>
      <c r="E128" s="227" t="s">
        <v>1434</v>
      </c>
      <c r="F128" s="228" t="s">
        <v>1435</v>
      </c>
      <c r="G128" s="229" t="s">
        <v>1431</v>
      </c>
      <c r="H128" s="230">
        <v>1</v>
      </c>
      <c r="I128" s="231"/>
      <c r="J128" s="232">
        <f>ROUND(I128*H128,2)</f>
        <v>0</v>
      </c>
      <c r="K128" s="228" t="s">
        <v>158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1432</v>
      </c>
      <c r="AT128" s="237" t="s">
        <v>154</v>
      </c>
      <c r="AU128" s="237" t="s">
        <v>85</v>
      </c>
      <c r="AY128" s="17" t="s">
        <v>152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1432</v>
      </c>
      <c r="BM128" s="237" t="s">
        <v>1436</v>
      </c>
    </row>
    <row r="129" s="12" customFormat="1" ht="22.8" customHeight="1">
      <c r="A129" s="12"/>
      <c r="B129" s="210"/>
      <c r="C129" s="211"/>
      <c r="D129" s="212" t="s">
        <v>75</v>
      </c>
      <c r="E129" s="224" t="s">
        <v>1437</v>
      </c>
      <c r="F129" s="224" t="s">
        <v>1438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SUM(P130:P133)</f>
        <v>0</v>
      </c>
      <c r="Q129" s="218"/>
      <c r="R129" s="219">
        <f>SUM(R130:R133)</f>
        <v>0</v>
      </c>
      <c r="S129" s="218"/>
      <c r="T129" s="220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177</v>
      </c>
      <c r="AT129" s="222" t="s">
        <v>75</v>
      </c>
      <c r="AU129" s="222" t="s">
        <v>83</v>
      </c>
      <c r="AY129" s="221" t="s">
        <v>152</v>
      </c>
      <c r="BK129" s="223">
        <f>SUM(BK130:BK133)</f>
        <v>0</v>
      </c>
    </row>
    <row r="130" s="2" customFormat="1">
      <c r="A130" s="38"/>
      <c r="B130" s="39"/>
      <c r="C130" s="226" t="s">
        <v>319</v>
      </c>
      <c r="D130" s="226" t="s">
        <v>154</v>
      </c>
      <c r="E130" s="227" t="s">
        <v>1439</v>
      </c>
      <c r="F130" s="228" t="s">
        <v>1440</v>
      </c>
      <c r="G130" s="229" t="s">
        <v>1431</v>
      </c>
      <c r="H130" s="230">
        <v>1</v>
      </c>
      <c r="I130" s="231"/>
      <c r="J130" s="232">
        <f>ROUND(I130*H130,2)</f>
        <v>0</v>
      </c>
      <c r="K130" s="228" t="s">
        <v>158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1432</v>
      </c>
      <c r="AT130" s="237" t="s">
        <v>154</v>
      </c>
      <c r="AU130" s="237" t="s">
        <v>85</v>
      </c>
      <c r="AY130" s="17" t="s">
        <v>152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1432</v>
      </c>
      <c r="BM130" s="237" t="s">
        <v>1441</v>
      </c>
    </row>
    <row r="131" s="2" customFormat="1" ht="16.5" customHeight="1">
      <c r="A131" s="38"/>
      <c r="B131" s="39"/>
      <c r="C131" s="226" t="s">
        <v>1076</v>
      </c>
      <c r="D131" s="226" t="s">
        <v>154</v>
      </c>
      <c r="E131" s="227" t="s">
        <v>1442</v>
      </c>
      <c r="F131" s="228" t="s">
        <v>1443</v>
      </c>
      <c r="G131" s="229" t="s">
        <v>1431</v>
      </c>
      <c r="H131" s="230">
        <v>1</v>
      </c>
      <c r="I131" s="231"/>
      <c r="J131" s="232">
        <f>ROUND(I131*H131,2)</f>
        <v>0</v>
      </c>
      <c r="K131" s="228" t="s">
        <v>158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1432</v>
      </c>
      <c r="AT131" s="237" t="s">
        <v>154</v>
      </c>
      <c r="AU131" s="237" t="s">
        <v>85</v>
      </c>
      <c r="AY131" s="17" t="s">
        <v>152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1432</v>
      </c>
      <c r="BM131" s="237" t="s">
        <v>1444</v>
      </c>
    </row>
    <row r="132" s="2" customFormat="1">
      <c r="A132" s="38"/>
      <c r="B132" s="39"/>
      <c r="C132" s="226" t="s">
        <v>1071</v>
      </c>
      <c r="D132" s="226" t="s">
        <v>154</v>
      </c>
      <c r="E132" s="227" t="s">
        <v>1445</v>
      </c>
      <c r="F132" s="228" t="s">
        <v>1446</v>
      </c>
      <c r="G132" s="229" t="s">
        <v>1431</v>
      </c>
      <c r="H132" s="230">
        <v>1</v>
      </c>
      <c r="I132" s="231"/>
      <c r="J132" s="232">
        <f>ROUND(I132*H132,2)</f>
        <v>0</v>
      </c>
      <c r="K132" s="228" t="s">
        <v>158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1432</v>
      </c>
      <c r="AT132" s="237" t="s">
        <v>154</v>
      </c>
      <c r="AU132" s="237" t="s">
        <v>85</v>
      </c>
      <c r="AY132" s="17" t="s">
        <v>152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1432</v>
      </c>
      <c r="BM132" s="237" t="s">
        <v>1447</v>
      </c>
    </row>
    <row r="133" s="2" customFormat="1" ht="16.5" customHeight="1">
      <c r="A133" s="38"/>
      <c r="B133" s="39"/>
      <c r="C133" s="226" t="s">
        <v>1026</v>
      </c>
      <c r="D133" s="226" t="s">
        <v>154</v>
      </c>
      <c r="E133" s="227" t="s">
        <v>1448</v>
      </c>
      <c r="F133" s="228" t="s">
        <v>1449</v>
      </c>
      <c r="G133" s="229" t="s">
        <v>1431</v>
      </c>
      <c r="H133" s="230">
        <v>1</v>
      </c>
      <c r="I133" s="231"/>
      <c r="J133" s="232">
        <f>ROUND(I133*H133,2)</f>
        <v>0</v>
      </c>
      <c r="K133" s="228" t="s">
        <v>158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1432</v>
      </c>
      <c r="AT133" s="237" t="s">
        <v>154</v>
      </c>
      <c r="AU133" s="237" t="s">
        <v>85</v>
      </c>
      <c r="AY133" s="17" t="s">
        <v>152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1432</v>
      </c>
      <c r="BM133" s="237" t="s">
        <v>1450</v>
      </c>
    </row>
    <row r="134" s="12" customFormat="1" ht="22.8" customHeight="1">
      <c r="A134" s="12"/>
      <c r="B134" s="210"/>
      <c r="C134" s="211"/>
      <c r="D134" s="212" t="s">
        <v>75</v>
      </c>
      <c r="E134" s="224" t="s">
        <v>1451</v>
      </c>
      <c r="F134" s="224" t="s">
        <v>1452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SUM(P135:P136)</f>
        <v>0</v>
      </c>
      <c r="Q134" s="218"/>
      <c r="R134" s="219">
        <f>SUM(R135:R136)</f>
        <v>0</v>
      </c>
      <c r="S134" s="218"/>
      <c r="T134" s="22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177</v>
      </c>
      <c r="AT134" s="222" t="s">
        <v>75</v>
      </c>
      <c r="AU134" s="222" t="s">
        <v>83</v>
      </c>
      <c r="AY134" s="221" t="s">
        <v>152</v>
      </c>
      <c r="BK134" s="223">
        <f>SUM(BK135:BK136)</f>
        <v>0</v>
      </c>
    </row>
    <row r="135" s="2" customFormat="1" ht="16.5" customHeight="1">
      <c r="A135" s="38"/>
      <c r="B135" s="39"/>
      <c r="C135" s="226" t="s">
        <v>1453</v>
      </c>
      <c r="D135" s="226" t="s">
        <v>154</v>
      </c>
      <c r="E135" s="227" t="s">
        <v>1454</v>
      </c>
      <c r="F135" s="228" t="s">
        <v>1455</v>
      </c>
      <c r="G135" s="229" t="s">
        <v>1431</v>
      </c>
      <c r="H135" s="230">
        <v>1</v>
      </c>
      <c r="I135" s="231"/>
      <c r="J135" s="232">
        <f>ROUND(I135*H135,2)</f>
        <v>0</v>
      </c>
      <c r="K135" s="228" t="s">
        <v>158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1432</v>
      </c>
      <c r="AT135" s="237" t="s">
        <v>154</v>
      </c>
      <c r="AU135" s="237" t="s">
        <v>85</v>
      </c>
      <c r="AY135" s="17" t="s">
        <v>152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1432</v>
      </c>
      <c r="BM135" s="237" t="s">
        <v>1456</v>
      </c>
    </row>
    <row r="136" s="2" customFormat="1" ht="16.5" customHeight="1">
      <c r="A136" s="38"/>
      <c r="B136" s="39"/>
      <c r="C136" s="226" t="s">
        <v>1457</v>
      </c>
      <c r="D136" s="226" t="s">
        <v>154</v>
      </c>
      <c r="E136" s="227" t="s">
        <v>1458</v>
      </c>
      <c r="F136" s="228" t="s">
        <v>1459</v>
      </c>
      <c r="G136" s="229" t="s">
        <v>1431</v>
      </c>
      <c r="H136" s="230">
        <v>1</v>
      </c>
      <c r="I136" s="231"/>
      <c r="J136" s="232">
        <f>ROUND(I136*H136,2)</f>
        <v>0</v>
      </c>
      <c r="K136" s="228" t="s">
        <v>158</v>
      </c>
      <c r="L136" s="44"/>
      <c r="M136" s="283" t="s">
        <v>1</v>
      </c>
      <c r="N136" s="284" t="s">
        <v>41</v>
      </c>
      <c r="O136" s="285"/>
      <c r="P136" s="286">
        <f>O136*H136</f>
        <v>0</v>
      </c>
      <c r="Q136" s="286">
        <v>0</v>
      </c>
      <c r="R136" s="286">
        <f>Q136*H136</f>
        <v>0</v>
      </c>
      <c r="S136" s="286">
        <v>0</v>
      </c>
      <c r="T136" s="28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1432</v>
      </c>
      <c r="AT136" s="237" t="s">
        <v>154</v>
      </c>
      <c r="AU136" s="237" t="s">
        <v>85</v>
      </c>
      <c r="AY136" s="17" t="s">
        <v>152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1432</v>
      </c>
      <c r="BM136" s="237" t="s">
        <v>1460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f8qcnjjLcLu7pqKRrETAINbumOkacbq61ZP0VPOY8qyKHEymmA/P2rzgGItI4kRiuQ9T17lM2ZPN8YOgYXUjnw==" hashValue="t5Mdaw0vbLn3mVQxDEm+ylpYG8Ss98xmWTd6x1vwa7CGiJyj6E2p7qk3S8SSxrozD89LOd+Ge/RAa7qDYtKhzQ==" algorithmName="SHA-512" password="CC35"/>
  <autoFilter ref="C123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MICHÁLEK\Michálek</dc:creator>
  <cp:lastModifiedBy>MICHÁLEK\Michálek</cp:lastModifiedBy>
  <dcterms:created xsi:type="dcterms:W3CDTF">2021-10-07T05:15:39Z</dcterms:created>
  <dcterms:modified xsi:type="dcterms:W3CDTF">2021-10-07T05:15:47Z</dcterms:modified>
</cp:coreProperties>
</file>