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69 EIT - Impedanční tomografie plic\"/>
    </mc:Choice>
  </mc:AlternateContent>
  <xr:revisionPtr revIDLastSave="0" documentId="13_ncr:1_{A1317D2F-1631-4903-B4A5-03587ACB1F88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10" i="2" l="1"/>
  <c r="I11" i="2" s="1"/>
  <c r="N10" i="2" l="1"/>
  <c r="N11" i="2" s="1"/>
  <c r="L10" i="2"/>
  <c r="L11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<sst xmlns="http://schemas.openxmlformats.org/spreadsheetml/2006/main" count="76" uniqueCount="56">
  <si>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</si>
  <si>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</si>
  <si>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</si>
  <si>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</si>
  <si>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</si>
  <si>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</si>
  <si>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</si>
  <si>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</si>
  <si>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</si>
  <si>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</si>
  <si>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</si>
  <si>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</si>
  <si>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</si>
  <si>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</si>
  <si>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</si>
  <si>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</si>
  <si>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</si>
  <si>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</si>
  <si>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</si>
  <si>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</si>
  <si>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</si>
  <si>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</si>
  <si>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</si>
  <si>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</si>
  <si>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</si>
  <si>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</si>
  <si>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</si>
  <si>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</si>
  <si>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</si>
  <si>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</si>
  <si>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</si>
  <si>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</si>
  <si>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</si>
  <si>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</si>
  <si>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</si>
  <si>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</si>
  <si>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</si>
  <si>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</si>
  <si>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</si>
  <si>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</si>
  <si>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</si>
  <si>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</si>
  <si>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</si>
  <si>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</si>
  <si>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</si>
  <si>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</si>
  <si>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</si>
  <si>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</si>
  <si>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</si>
  <si>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</si>
  <si>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</si>
  <si>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</si>
  <si>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</si>
  <si>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Elektrická impedanční tomografie plic pro Oblastní nemocnici Náchod</t>
  </si>
  <si>
    <t>EIT</t>
  </si>
  <si>
    <t>Elektrická impedanční tomografie plic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</si>
</sst>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horizontal="right" vertical="center"/>
    </xf>
    <xf numFmtId="4" fontId="6" fillId="5" borderId="54" xfId="0" applyNumberFormat="1" applyFont="1" applyFill="1" applyBorder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8" fillId="5" borderId="62" xfId="0" applyFont="1" applyFill="1" applyBorder="1" applyAlignment="1">
      <alignment horizontal="justify" vertical="center" wrapText="1"/>
    </xf>
    <xf numFmtId="0" fontId="8" fillId="5" borderId="63" xfId="0" applyFont="1" applyFill="1" applyBorder="1" applyAlignment="1">
      <alignment horizontal="justify" vertical="center" wrapText="1"/>
    </xf>
    <xf numFmtId="0" fontId="3" fillId="2" borderId="5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55" xfId="0" applyFont="1" applyFill="1" applyBorder="1" applyAlignment="1">
      <alignment horizontal="justify" vertical="center" wrapText="1"/>
    </xf>
    <xf numFmtId="0" fontId="13" fillId="3" borderId="64" xfId="0" applyFont="1" applyFill="1" applyBorder="1" applyAlignment="1">
      <alignment horizontal="left" vertical="center" wrapText="1"/>
    </xf>
    <xf numFmtId="0" fontId="13" fillId="3" borderId="64" xfId="0" applyFont="1" applyFill="1" applyBorder="1" applyAlignment="1">
      <alignment horizontal="left" vertical="center"/>
    </xf>
    <xf numFmtId="0" fontId="13" fillId="3" borderId="6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12" sqref="B12:D12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6" t="s">
        <v>28</v>
      </c>
      <c r="C1" s="76"/>
      <c r="D1" s="76"/>
      <c r="E1" s="76"/>
      <c r="F1" s="76"/>
      <c r="G1" s="76"/>
      <c r="H1" s="76"/>
    </row>
    <row r="2" spans="2:8" s="2" customFormat="1" ht="30" customHeight="1" x14ac:dyDescent="0.25">
      <c r="B2" s="75" t="s">
        <v>4</v>
      </c>
      <c r="C2" s="75"/>
      <c r="D2" s="77" t="s">
        <v>53</v>
      </c>
      <c r="E2" s="77"/>
      <c r="F2" s="77"/>
      <c r="G2" s="77"/>
      <c r="H2" s="77"/>
    </row>
    <row r="3" spans="2:8" s="2" customFormat="1" x14ac:dyDescent="0.25">
      <c r="B3" s="75" t="s">
        <v>0</v>
      </c>
      <c r="C3" s="75"/>
      <c r="D3" s="78" t="s">
        <v>1</v>
      </c>
      <c r="E3" s="78"/>
      <c r="F3" s="78"/>
      <c r="G3" s="78"/>
      <c r="H3" s="78"/>
    </row>
    <row r="4" spans="2:8" s="2" customFormat="1" x14ac:dyDescent="0.25">
      <c r="B4" s="75" t="s">
        <v>25</v>
      </c>
      <c r="C4" s="75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83" t="s">
        <v>29</v>
      </c>
      <c r="C7" s="84"/>
      <c r="D7" s="85"/>
      <c r="E7" s="44">
        <f>'A - soupis dodávek'!H8</f>
        <v>0</v>
      </c>
      <c r="F7" s="50">
        <f>'A - soupis dodávek'!K8</f>
        <v>0</v>
      </c>
      <c r="G7" s="48"/>
      <c r="H7" s="49"/>
    </row>
    <row r="8" spans="2:8" s="2" customFormat="1" ht="21" customHeight="1" x14ac:dyDescent="0.25">
      <c r="B8" s="83" t="s">
        <v>30</v>
      </c>
      <c r="C8" s="84"/>
      <c r="D8" s="85"/>
      <c r="E8" s="44">
        <f>'B - servisní práce'!I14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86" t="s">
        <v>34</v>
      </c>
      <c r="D9" s="87"/>
      <c r="E9" s="45">
        <f>'B - servisní práce'!I11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88" t="s">
        <v>45</v>
      </c>
      <c r="D10" s="89"/>
      <c r="E10" s="45">
        <f>'B - servisní práce'!L11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88" t="s">
        <v>46</v>
      </c>
      <c r="D11" s="89"/>
      <c r="E11" s="45">
        <f>'B - servisní práce'!N11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79" t="s">
        <v>37</v>
      </c>
      <c r="C12" s="80"/>
      <c r="D12" s="81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82"/>
      <c r="D13" s="82"/>
      <c r="E13" s="2"/>
      <c r="F13" s="4"/>
      <c r="G13" s="2"/>
      <c r="H13" s="2"/>
    </row>
    <row r="14" spans="2:8" x14ac:dyDescent="0.25">
      <c r="B14" s="2"/>
      <c r="C14" s="82"/>
      <c r="D14" s="82"/>
      <c r="E14" s="2"/>
      <c r="F14" s="4"/>
      <c r="G14" s="2"/>
      <c r="H14" s="2"/>
    </row>
  </sheetData>
  <sheetProtection algorithmName="SHA-512" hashValue="jPHelGPM5npZ/cFypOrOXrk61vpWgMBoW2w0IK+8BXg/lbGfIJ7uShBCj5hlunHD/tvLdZWPXoZHkH+FBAgEoA==" saltValue="xfY0vIZt5h5JXEXLM7Wdyg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8" sqref="G8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76" t="s">
        <v>20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ht="30" customHeight="1" x14ac:dyDescent="0.25">
      <c r="B2" s="75" t="s">
        <v>4</v>
      </c>
      <c r="C2" s="75"/>
      <c r="D2" s="77" t="str">
        <f>'Souhrnný list'!D2:H2</f>
        <v>Elektrická impedanční tomografie plic pro Oblastní nemocnici Náchod</v>
      </c>
      <c r="E2" s="77"/>
      <c r="F2" s="77"/>
      <c r="G2" s="77"/>
      <c r="H2" s="77"/>
      <c r="I2" s="77"/>
      <c r="J2" s="77"/>
      <c r="K2" s="77"/>
    </row>
    <row r="3" spans="2:11" x14ac:dyDescent="0.25">
      <c r="B3" s="75" t="s">
        <v>0</v>
      </c>
      <c r="C3" s="75"/>
      <c r="D3" s="78" t="s">
        <v>1</v>
      </c>
      <c r="E3" s="78"/>
      <c r="F3" s="78"/>
      <c r="G3" s="78"/>
      <c r="H3" s="78"/>
      <c r="I3" s="78"/>
      <c r="J3" s="78"/>
      <c r="K3" s="78"/>
    </row>
    <row r="4" spans="2:11" x14ac:dyDescent="0.25">
      <c r="B4" s="75" t="s">
        <v>25</v>
      </c>
      <c r="C4" s="75"/>
      <c r="D4" s="39">
        <f>'Souhrnný list'!D4</f>
        <v>0</v>
      </c>
      <c r="E4" s="94" t="str">
        <f>'Souhrnný list'!E4</f>
        <v>IČO:</v>
      </c>
      <c r="F4" s="95"/>
      <c r="G4" s="94" t="str">
        <f>'Souhrnný list'!F4</f>
        <v>DIČ:</v>
      </c>
      <c r="H4" s="95"/>
      <c r="I4" s="96"/>
      <c r="J4" s="3" t="s">
        <v>5</v>
      </c>
      <c r="K4" s="40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3" t="s">
        <v>54</v>
      </c>
      <c r="D7" s="74" t="s">
        <v>55</v>
      </c>
      <c r="E7" s="8" t="s">
        <v>10</v>
      </c>
      <c r="F7" s="9">
        <v>1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2:11" ht="30" customHeight="1" x14ac:dyDescent="0.25">
      <c r="B8" s="91" t="s">
        <v>15</v>
      </c>
      <c r="C8" s="92"/>
      <c r="D8" s="92"/>
      <c r="E8" s="92"/>
      <c r="F8" s="93"/>
      <c r="G8" s="69" t="s">
        <v>16</v>
      </c>
      <c r="H8" s="70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6.75" customHeight="1" x14ac:dyDescent="0.25">
      <c r="B11" s="90" t="s">
        <v>50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USZ4wrgsJAKHT0y/h5+Fva8CSpuJ/MQoE3zePdkW+4OD4uPZb+fPkXCThIbED+9f5KvZQpkb+Y7Gmtp6rWoxeA==" saltValue="/nSoetpgvoqxVlj6qa0mqw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E19" sqref="E1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6" t="s">
        <v>26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ht="30" customHeight="1" x14ac:dyDescent="0.25">
      <c r="B2" s="75" t="s">
        <v>4</v>
      </c>
      <c r="C2" s="75"/>
      <c r="D2" s="107" t="str">
        <f>'Souhrnný list'!D2:H2</f>
        <v>Elektrická impedanční tomografie plic pro Oblastní nemocnici Náchod</v>
      </c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2:14" x14ac:dyDescent="0.25">
      <c r="B3" s="75" t="s">
        <v>0</v>
      </c>
      <c r="C3" s="75"/>
      <c r="D3" s="110" t="s">
        <v>1</v>
      </c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2:14" x14ac:dyDescent="0.25">
      <c r="B4" s="75" t="s">
        <v>25</v>
      </c>
      <c r="C4" s="75"/>
      <c r="D4" s="37">
        <f>'Souhrnný list'!D4</f>
        <v>0</v>
      </c>
      <c r="E4" s="61" t="str">
        <f>'Souhrnný list'!E4</f>
        <v>IČO:</v>
      </c>
      <c r="F4" s="97" t="str">
        <f>'Souhrnný list'!F4</f>
        <v>DIČ:</v>
      </c>
      <c r="G4" s="99"/>
      <c r="H4" s="99"/>
      <c r="I4" s="99"/>
      <c r="J4" s="62"/>
      <c r="K4" s="33" t="s">
        <v>5</v>
      </c>
      <c r="L4" s="38">
        <f>'Souhrnný list'!H4</f>
        <v>0</v>
      </c>
      <c r="M4" s="97"/>
      <c r="N4" s="98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04" t="s">
        <v>49</v>
      </c>
      <c r="F6" s="106"/>
      <c r="G6" s="106"/>
      <c r="H6" s="106"/>
      <c r="I6" s="105"/>
      <c r="J6" s="28"/>
      <c r="K6" s="104" t="s">
        <v>32</v>
      </c>
      <c r="L6" s="105"/>
      <c r="M6" s="104" t="s">
        <v>33</v>
      </c>
      <c r="N6" s="105"/>
    </row>
    <row r="7" spans="2:14" s="2" customFormat="1" ht="45" customHeight="1" thickBot="1" x14ac:dyDescent="0.3">
      <c r="B7" s="132" t="s">
        <v>51</v>
      </c>
      <c r="C7" s="133"/>
      <c r="D7" s="134"/>
      <c r="E7" s="100" t="s">
        <v>47</v>
      </c>
      <c r="F7" s="131"/>
      <c r="G7" s="131"/>
      <c r="H7" s="131"/>
      <c r="I7" s="101"/>
      <c r="J7" s="29"/>
      <c r="K7" s="100" t="s">
        <v>22</v>
      </c>
      <c r="L7" s="101"/>
      <c r="M7" s="100" t="s">
        <v>48</v>
      </c>
      <c r="N7" s="101"/>
    </row>
    <row r="8" spans="2:14" s="2" customFormat="1" ht="15" customHeight="1" x14ac:dyDescent="0.25">
      <c r="B8" s="123" t="s">
        <v>2</v>
      </c>
      <c r="C8" s="118" t="s">
        <v>3</v>
      </c>
      <c r="D8" s="120" t="s">
        <v>6</v>
      </c>
      <c r="E8" s="102" t="s">
        <v>42</v>
      </c>
      <c r="F8" s="125" t="s">
        <v>38</v>
      </c>
      <c r="G8" s="126"/>
      <c r="H8" s="127"/>
      <c r="I8" s="72" t="s">
        <v>21</v>
      </c>
      <c r="J8" s="30"/>
      <c r="K8" s="102" t="s">
        <v>23</v>
      </c>
      <c r="L8" s="72" t="s">
        <v>21</v>
      </c>
      <c r="M8" s="102" t="s">
        <v>24</v>
      </c>
      <c r="N8" s="72" t="s">
        <v>21</v>
      </c>
    </row>
    <row r="9" spans="2:14" s="2" customFormat="1" ht="60.75" customHeight="1" thickBot="1" x14ac:dyDescent="0.3">
      <c r="B9" s="124"/>
      <c r="C9" s="119"/>
      <c r="D9" s="121"/>
      <c r="E9" s="122"/>
      <c r="F9" s="128"/>
      <c r="G9" s="129"/>
      <c r="H9" s="130"/>
      <c r="I9" s="64" t="s">
        <v>41</v>
      </c>
      <c r="J9" s="31"/>
      <c r="K9" s="103"/>
      <c r="L9" s="24" t="s">
        <v>43</v>
      </c>
      <c r="M9" s="103"/>
      <c r="N9" s="24" t="s">
        <v>44</v>
      </c>
    </row>
    <row r="10" spans="2:14" s="2" customFormat="1" ht="33" customHeight="1" thickBot="1" x14ac:dyDescent="0.3">
      <c r="B10" s="71">
        <v>1</v>
      </c>
      <c r="C10" s="73" t="s">
        <v>54</v>
      </c>
      <c r="D10" s="74" t="s">
        <v>55</v>
      </c>
      <c r="E10" s="65"/>
      <c r="F10" s="59" t="s">
        <v>39</v>
      </c>
      <c r="G10" s="58"/>
      <c r="H10" s="60" t="s">
        <v>40</v>
      </c>
      <c r="I10" s="66">
        <f>IFERROR((1/G10)*5*E10,0)</f>
        <v>0</v>
      </c>
      <c r="J10" s="67"/>
      <c r="K10" s="56"/>
      <c r="L10" s="22">
        <f>K10*200</f>
        <v>0</v>
      </c>
      <c r="M10" s="56"/>
      <c r="N10" s="22">
        <f>M10*8000</f>
        <v>0</v>
      </c>
    </row>
    <row r="11" spans="2:14" s="2" customFormat="1" ht="30" customHeight="1" thickBot="1" x14ac:dyDescent="0.3">
      <c r="B11" s="116" t="s">
        <v>31</v>
      </c>
      <c r="C11" s="117"/>
      <c r="D11" s="117"/>
      <c r="E11" s="19"/>
      <c r="F11" s="18"/>
      <c r="G11" s="18"/>
      <c r="H11" s="18"/>
      <c r="I11" s="23">
        <f>SUM(I10:I10)</f>
        <v>0</v>
      </c>
      <c r="J11" s="68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7"/>
      <c r="H12" s="57"/>
      <c r="I12" s="21" t="s">
        <v>21</v>
      </c>
      <c r="J12" s="32"/>
      <c r="L12" s="21" t="s">
        <v>21</v>
      </c>
      <c r="M12" s="63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7"/>
      <c r="H13" s="57"/>
      <c r="I13" s="27"/>
      <c r="J13" s="27"/>
      <c r="K13" s="2"/>
      <c r="L13" s="27"/>
      <c r="M13" s="2"/>
      <c r="N13" s="27"/>
    </row>
    <row r="14" spans="2:14" s="2" customFormat="1" ht="41.25" customHeight="1" thickBot="1" x14ac:dyDescent="0.3">
      <c r="B14" s="113" t="s">
        <v>52</v>
      </c>
      <c r="C14" s="114"/>
      <c r="D14" s="114"/>
      <c r="E14" s="114"/>
      <c r="F14" s="114"/>
      <c r="G14" s="114"/>
      <c r="H14" s="115"/>
      <c r="I14" s="34">
        <f>I11+L11+N11</f>
        <v>0</v>
      </c>
      <c r="J14" s="36"/>
      <c r="K14" s="35" t="s">
        <v>27</v>
      </c>
      <c r="L14" s="4"/>
    </row>
    <row r="15" spans="2:14" s="2" customFormat="1" ht="30.6" customHeight="1" x14ac:dyDescent="0.25">
      <c r="G15" s="57"/>
      <c r="H15" s="57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s1X824w9IDQj8+0TtFNfFjG8PoELWHTJXnuGpt+ZpHwxz3tv1AIY4BXKeHIRdc2YohVt5Ba6rvMmDzElWFtZJA==" saltValue="JsJG5Mkqf69zGBHtC7eC7Q==" spinCount="100000" sheet="1" formatColumns="0" formatRows="0"/>
  <mergeCells count="24"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2021-09-01T05:52:21Z</dcterms:modified>
</cp:coreProperties>
</file>